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TEKNISI PEM SARPRAS" sheetId="1" r:id="rId1"/>
  </sheets>
  <definedNames>
    <definedName name="_xlnm.Print_Area" localSheetId="0">'TEKNISI PEM SARPRAS'!$A$1:$K$78</definedName>
  </definedNames>
  <calcPr fullCalcOnLoad="1"/>
</workbook>
</file>

<file path=xl/sharedStrings.xml><?xml version="1.0" encoding="utf-8"?>
<sst xmlns="http://schemas.openxmlformats.org/spreadsheetml/2006/main" count="190" uniqueCount="100">
  <si>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</si>
  <si>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</si>
  <si>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</si>
  <si>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</si>
  <si>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</si>
  <si>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</si>
  <si>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</si>
  <si>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</si>
  <si>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</si>
  <si>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</si>
  <si>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</si>
  <si>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</si>
  <si>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</si>
  <si>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</si>
  <si>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</si>
  <si>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</si>
  <si>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</si>
  <si>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</si>
  <si>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</si>
  <si>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</si>
  <si>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</si>
  <si>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orng</t>
  </si>
  <si>
    <t>(jam)</t>
  </si>
  <si>
    <t>Mg-an</t>
  </si>
  <si>
    <t>Hr-an</t>
  </si>
  <si>
    <t>1 Th  = 1.200  jam</t>
  </si>
  <si>
    <t>1 Bl   = 100  jam</t>
  </si>
  <si>
    <t>1 Mggu= 25 jam</t>
  </si>
  <si>
    <t>1 Hr   = 5 jam</t>
  </si>
  <si>
    <t>IKHTISAR JABATAN  :</t>
  </si>
  <si>
    <t>Dokumen</t>
  </si>
  <si>
    <t>Bahan</t>
  </si>
  <si>
    <t>Materi</t>
  </si>
  <si>
    <t>KEBUT. PEG.</t>
  </si>
  <si>
    <t>Melaporkan pada atasan</t>
  </si>
  <si>
    <t xml:space="preserve"> ANALISIS BEBAN KERJA (ABK) TEKNISI PEMELIHARAAN SARANA DAN PRASARANA </t>
  </si>
  <si>
    <t>NAMA JABATAN        : TEKNISI PEMELIHARAAN SARANA DAN PRASARANA</t>
  </si>
  <si>
    <t xml:space="preserve">Menyiapkan program dan rencana kerja ,mematuhi pedoman pelaksanaan kegiatan, melakukan registrasi tamu, menyiapkan, membersihkan dan memelihara sarana dan prasarana penginapan, </t>
  </si>
  <si>
    <t>Mendokumentasikan peraturan yang menjadi pedoman pelaksanaan kegiatan.</t>
  </si>
  <si>
    <t>Mendaftar tamu yang akan menginap.</t>
  </si>
  <si>
    <t>Menginformasikan fasilitas yang tersedia dan tarip yang ditetapkan.</t>
  </si>
  <si>
    <t>Menyiapkan kebutuhan perlengkapan wisma penginapan :</t>
  </si>
  <si>
    <t>Menyiapkan perlengkapan kamar tidur</t>
  </si>
  <si>
    <t xml:space="preserve">Menyiapkan perlengkapan kamar mandi </t>
  </si>
  <si>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Memelihara kebersihan, ketertiban wisma penginapan :</t>
    </r>
  </si>
  <si>
    <t>Membersihkan ruangan-ruangan penginapan sebelum dan sesudah dipakai.</t>
  </si>
  <si>
    <t xml:space="preserve">Membersihkan kamar mandi </t>
  </si>
  <si>
    <t>Membuat laporan kegiatan harian..</t>
  </si>
  <si>
    <t>Memberikan informasi kepada tamu  :</t>
  </si>
  <si>
    <t>Menawarkan bantuan terkait dengan kepariwisataan.</t>
  </si>
  <si>
    <t>Menginformasikan tentang lokasi wisata dan pusat oleh-oleh. .</t>
  </si>
  <si>
    <t xml:space="preserve">Membagikan brosur , leflet. </t>
  </si>
  <si>
    <t>Menjaga keamanan, kenyamanan tamu :</t>
  </si>
  <si>
    <t>Menyiapkan Televisi sebagai hiburan sederhan</t>
  </si>
  <si>
    <t>Menyediakan fasilitas wifi.</t>
  </si>
  <si>
    <t>Menyiapkan dokumen penilaian pegawai :</t>
  </si>
  <si>
    <t>Menyiapkan buku kerja harian</t>
  </si>
  <si>
    <t>Mendistribusikan dan mendokumentasikan</t>
  </si>
  <si>
    <t>Menyiapkan SKP</t>
  </si>
  <si>
    <t>Memintakan penilaian kepada atasan</t>
  </si>
  <si>
    <t>Menyiapkan bahan laporan</t>
  </si>
  <si>
    <t>Menyiapkan laporan hasil pengelolaan usaha kepariwisataan :</t>
  </si>
  <si>
    <t>Mengonsep laporan.</t>
  </si>
  <si>
    <t>Memvalidasi laporan</t>
  </si>
  <si>
    <t>Mengendalikan dokumen laporan.</t>
  </si>
  <si>
    <t>Menyusun rencana kerja serta rencana kegiatan teknisi pemeliharaan sarana dan prasarana :</t>
  </si>
  <si>
    <t>Mempelajari program – program  teknis pemeliharaan sarana dan prasarana penginapan.</t>
  </si>
  <si>
    <t>Membantu pelaksanaan registrasi tamu penginapan :</t>
  </si>
  <si>
    <t xml:space="preserve"> </t>
  </si>
  <si>
    <t>Menyapa para salam, senyum  dan sapa.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</si>
  <si>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Menyiapkan jadwal piket petugas.</t>
    </r>
  </si>
  <si>
    <t>Membuat rencana kerja teknisi pemeliharaan sarana dan prasarana penginapan</t>
  </si>
  <si>
    <t>Mengarsip dokumen rencana kerja.</t>
  </si>
  <si>
    <t>Jadwal</t>
  </si>
  <si>
    <t>Mempelajari dan melaksanakan  kebijakan teknis dan petunjuk teknis  terkait dengan teknis pemeliharaan sarana dan prasarana penginapan.</t>
  </si>
  <si>
    <t xml:space="preserve">Menggadakan materi </t>
  </si>
  <si>
    <t>Mempelajari dan memahami regulasi</t>
  </si>
  <si>
    <t>Meresum materi yang diperlukan</t>
  </si>
  <si>
    <t>Menyiapkan SOP, Tata tertib penginapan.</t>
  </si>
  <si>
    <t>Mengganti sprei tempat tidur sesudah dipakai.</t>
  </si>
  <si>
    <t>Memelihara linen sprei,</t>
  </si>
  <si>
    <t>peralatan</t>
  </si>
  <si>
    <t>Memasang APAR (alat pemadam api ringan ).</t>
  </si>
  <si>
    <t>Memasang dekorasi ruangan</t>
  </si>
  <si>
    <t>Menyediakan fasilitas air minum galon.</t>
  </si>
  <si>
    <t>Menyiapkan pendingin ruangan  kipas angin.</t>
  </si>
  <si>
    <t>Menjaga kebersihan lingkungan..</t>
  </si>
  <si>
    <t>Melakukan pemeriksaan  lingkungan penginapan</t>
  </si>
  <si>
    <t>Menyerahkan kunci penginapan</t>
  </si>
  <si>
    <t>Menunjukkan tempat/ ruang penginapan</t>
  </si>
  <si>
    <t>Melayani penyelesaian administrasi penginapan :</t>
  </si>
  <si>
    <t>Merekap jumlah biaya penginapan</t>
  </si>
  <si>
    <t>Menginformasikan jumlah biaya penginapan.</t>
  </si>
  <si>
    <t>Menerima  dan menghitung pembayaran penginapan.</t>
  </si>
  <si>
    <t>Membuat kwitansi pembayaran penginapan.</t>
  </si>
  <si>
    <t>Menyerahkan kwitansi pembayaran.</t>
  </si>
  <si>
    <t>Nota</t>
  </si>
  <si>
    <t>Biaya</t>
  </si>
  <si>
    <t>Kwitansi</t>
  </si>
  <si>
    <t>UNIT KERJA              : DINAS PARIWISATA KABUPATEN DEMAK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</si>
</sst>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49" fontId="4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56" fillId="0" borderId="0" xfId="0" applyFont="1" applyAlignment="1">
      <alignment wrapText="1"/>
    </xf>
    <xf numFmtId="49" fontId="6" fillId="0" borderId="0" xfId="60" applyNumberFormat="1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1" fontId="6" fillId="0" borderId="0" xfId="60" applyNumberFormat="1" applyFont="1" applyAlignment="1">
      <alignment vertical="center"/>
      <protection/>
    </xf>
    <xf numFmtId="0" fontId="4" fillId="0" borderId="0" xfId="60" applyFont="1" applyBorder="1">
      <alignment/>
      <protection/>
    </xf>
    <xf numFmtId="171" fontId="4" fillId="0" borderId="0" xfId="60" applyNumberFormat="1" applyFont="1">
      <alignment/>
      <protection/>
    </xf>
    <xf numFmtId="0" fontId="4" fillId="0" borderId="0" xfId="60" applyFont="1" applyBorder="1" applyAlignment="1">
      <alignment horizontal="right"/>
      <protection/>
    </xf>
    <xf numFmtId="184" fontId="4" fillId="0" borderId="0" xfId="42" applyNumberFormat="1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5" fillId="0" borderId="0" xfId="60" applyFont="1" applyBorder="1">
      <alignment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171" fontId="4" fillId="0" borderId="0" xfId="42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57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60" applyFont="1" applyBorder="1" applyAlignment="1">
      <alignment horizontal="center" vertical="center" wrapText="1"/>
      <protection/>
    </xf>
    <xf numFmtId="0" fontId="57" fillId="0" borderId="14" xfId="0" applyFont="1" applyBorder="1" applyAlignment="1">
      <alignment horizontal="justify" vertical="center"/>
    </xf>
    <xf numFmtId="0" fontId="57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6" xfId="60" applyFont="1" applyFill="1" applyBorder="1" applyAlignment="1">
      <alignment horizontal="center" vertical="center" wrapText="1"/>
      <protection/>
    </xf>
    <xf numFmtId="0" fontId="58" fillId="0" borderId="17" xfId="0" applyFont="1" applyBorder="1" applyAlignment="1" quotePrefix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60" applyFont="1" applyBorder="1" applyAlignment="1">
      <alignment horizontal="center" vertical="center" wrapText="1"/>
      <protection/>
    </xf>
    <xf numFmtId="0" fontId="58" fillId="0" borderId="19" xfId="0" applyFont="1" applyBorder="1" applyAlignment="1" quotePrefix="1">
      <alignment horizontal="left" vertical="center" wrapText="1"/>
    </xf>
    <xf numFmtId="0" fontId="57" fillId="0" borderId="12" xfId="0" applyFont="1" applyBorder="1" applyAlignment="1">
      <alignment/>
    </xf>
    <xf numFmtId="0" fontId="58" fillId="0" borderId="20" xfId="0" applyFont="1" applyBorder="1" applyAlignment="1" quotePrefix="1">
      <alignment horizontal="left" vertical="center" wrapText="1"/>
    </xf>
    <xf numFmtId="0" fontId="2" fillId="0" borderId="16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vertical="center"/>
      <protection/>
    </xf>
    <xf numFmtId="0" fontId="57" fillId="0" borderId="22" xfId="0" applyFont="1" applyBorder="1" applyAlignment="1">
      <alignment horizontal="justify" vertical="center"/>
    </xf>
    <xf numFmtId="0" fontId="57" fillId="0" borderId="23" xfId="0" applyFont="1" applyBorder="1" applyAlignment="1">
      <alignment horizontal="justify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9" xfId="0" applyNumberFormat="1" applyFont="1" applyBorder="1" applyAlignment="1">
      <alignment horizontal="center" vertical="center" wrapText="1"/>
    </xf>
    <xf numFmtId="0" fontId="57" fillId="0" borderId="26" xfId="0" applyFont="1" applyBorder="1" applyAlignment="1">
      <alignment horizontal="justify" vertical="center"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49" fontId="8" fillId="35" borderId="30" xfId="60" applyNumberFormat="1" applyFont="1" applyFill="1" applyBorder="1" applyAlignment="1">
      <alignment horizontal="center" vertical="center"/>
      <protection/>
    </xf>
    <xf numFmtId="49" fontId="8" fillId="35" borderId="31" xfId="60" applyNumberFormat="1" applyFont="1" applyFill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wrapText="1"/>
      <protection/>
    </xf>
    <xf numFmtId="49" fontId="8" fillId="35" borderId="33" xfId="60" applyNumberFormat="1" applyFont="1" applyFill="1" applyBorder="1" applyAlignment="1">
      <alignment horizontal="center" vertical="center"/>
      <protection/>
    </xf>
    <xf numFmtId="0" fontId="2" fillId="0" borderId="34" xfId="0" applyFont="1" applyBorder="1" applyAlignment="1">
      <alignment horizontal="left" vertical="center" wrapText="1"/>
    </xf>
    <xf numFmtId="0" fontId="7" fillId="33" borderId="34" xfId="0" applyFont="1" applyFill="1" applyBorder="1" applyAlignment="1">
      <alignment horizontal="center" vertical="center" wrapText="1"/>
    </xf>
    <xf numFmtId="182" fontId="7" fillId="33" borderId="34" xfId="0" applyNumberFormat="1" applyFont="1" applyFill="1" applyBorder="1" applyAlignment="1">
      <alignment horizontal="center" vertical="center" wrapText="1"/>
    </xf>
    <xf numFmtId="0" fontId="8" fillId="0" borderId="35" xfId="60" applyFont="1" applyBorder="1" applyAlignment="1">
      <alignment horizontal="left" vertical="center"/>
      <protection/>
    </xf>
    <xf numFmtId="0" fontId="8" fillId="0" borderId="36" xfId="60" applyFont="1" applyBorder="1" applyAlignment="1">
      <alignment horizontal="left" vertical="center"/>
      <protection/>
    </xf>
    <xf numFmtId="0" fontId="8" fillId="0" borderId="37" xfId="60" applyFont="1" applyBorder="1" applyAlignment="1">
      <alignment horizontal="left" vertical="center"/>
      <protection/>
    </xf>
    <xf numFmtId="182" fontId="2" fillId="0" borderId="20" xfId="0" applyNumberFormat="1" applyFont="1" applyBorder="1" applyAlignment="1">
      <alignment horizontal="center" vertical="center" wrapText="1"/>
    </xf>
    <xf numFmtId="0" fontId="8" fillId="0" borderId="38" xfId="60" applyFont="1" applyBorder="1" applyAlignment="1">
      <alignment horizontal="left" vertical="center"/>
      <protection/>
    </xf>
    <xf numFmtId="0" fontId="8" fillId="0" borderId="39" xfId="60" applyFont="1" applyBorder="1" applyAlignment="1">
      <alignment horizontal="left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2" fillId="0" borderId="37" xfId="60" applyFont="1" applyBorder="1" applyAlignment="1">
      <alignment horizontal="left" vertical="center"/>
      <protection/>
    </xf>
    <xf numFmtId="0" fontId="57" fillId="0" borderId="15" xfId="0" applyFont="1" applyBorder="1" applyAlignment="1">
      <alignment vertical="center"/>
    </xf>
    <xf numFmtId="0" fontId="2" fillId="0" borderId="39" xfId="60" applyFont="1" applyBorder="1" applyAlignment="1">
      <alignment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2" fillId="0" borderId="37" xfId="60" applyFont="1" applyBorder="1" applyAlignment="1">
      <alignment vertical="center"/>
      <protection/>
    </xf>
    <xf numFmtId="0" fontId="2" fillId="0" borderId="38" xfId="60" applyFont="1" applyBorder="1" applyAlignment="1">
      <alignment vertical="center"/>
      <protection/>
    </xf>
    <xf numFmtId="182" fontId="7" fillId="33" borderId="10" xfId="0" applyNumberFormat="1" applyFont="1" applyFill="1" applyBorder="1" applyAlignment="1">
      <alignment horizontal="center" vertical="center" wrapText="1"/>
    </xf>
    <xf numFmtId="0" fontId="2" fillId="0" borderId="40" xfId="60" applyFont="1" applyBorder="1" applyAlignment="1">
      <alignment vertical="center"/>
      <protection/>
    </xf>
    <xf numFmtId="0" fontId="2" fillId="34" borderId="18" xfId="0" applyFont="1" applyFill="1" applyBorder="1" applyAlignment="1">
      <alignment horizontal="center" vertical="center" wrapText="1"/>
    </xf>
    <xf numFmtId="187" fontId="2" fillId="34" borderId="17" xfId="0" applyNumberFormat="1" applyFont="1" applyFill="1" applyBorder="1" applyAlignment="1">
      <alignment horizontal="center" vertical="center" wrapText="1"/>
    </xf>
    <xf numFmtId="0" fontId="2" fillId="0" borderId="36" xfId="60" applyFont="1" applyBorder="1" applyAlignment="1">
      <alignment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60" applyFont="1" applyFill="1" applyBorder="1" applyAlignment="1">
      <alignment horizontal="center" vertical="center"/>
      <protection/>
    </xf>
    <xf numFmtId="187" fontId="2" fillId="34" borderId="19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7" fontId="2" fillId="34" borderId="20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 wrapText="1"/>
    </xf>
    <xf numFmtId="182" fontId="2" fillId="0" borderId="41" xfId="0" applyNumberFormat="1" applyFont="1" applyBorder="1" applyAlignment="1">
      <alignment horizontal="center" vertical="center" wrapText="1"/>
    </xf>
    <xf numFmtId="0" fontId="2" fillId="0" borderId="42" xfId="60" applyFont="1" applyBorder="1" applyAlignment="1">
      <alignment vertical="center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1" xfId="60" applyFont="1" applyBorder="1" applyAlignment="1">
      <alignment horizontal="center" vertical="center" wrapText="1"/>
      <protection/>
    </xf>
    <xf numFmtId="187" fontId="2" fillId="0" borderId="41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187" fontId="2" fillId="0" borderId="16" xfId="0" applyNumberFormat="1" applyFont="1" applyBorder="1" applyAlignment="1">
      <alignment horizontal="center" vertical="center" wrapText="1"/>
    </xf>
    <xf numFmtId="0" fontId="2" fillId="0" borderId="15" xfId="60" applyFont="1" applyBorder="1" applyAlignment="1">
      <alignment horizontal="left" vertical="center" wrapText="1"/>
      <protection/>
    </xf>
    <xf numFmtId="182" fontId="7" fillId="34" borderId="16" xfId="0" applyNumberFormat="1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vertical="center"/>
    </xf>
    <xf numFmtId="0" fontId="57" fillId="0" borderId="43" xfId="0" applyFont="1" applyBorder="1" applyAlignment="1">
      <alignment vertical="center"/>
    </xf>
    <xf numFmtId="187" fontId="2" fillId="0" borderId="18" xfId="0" applyNumberFormat="1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49" fontId="8" fillId="35" borderId="48" xfId="60" applyNumberFormat="1" applyFont="1" applyFill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vertical="center" wrapText="1"/>
      <protection/>
    </xf>
    <xf numFmtId="171" fontId="2" fillId="0" borderId="0" xfId="42" applyFont="1" applyBorder="1" applyAlignment="1" quotePrefix="1">
      <alignment vertical="center"/>
    </xf>
    <xf numFmtId="171" fontId="2" fillId="0" borderId="0" xfId="42" applyFont="1" applyBorder="1" applyAlignment="1">
      <alignment vertical="center"/>
    </xf>
    <xf numFmtId="187" fontId="2" fillId="0" borderId="0" xfId="60" applyNumberFormat="1" applyFont="1" applyBorder="1">
      <alignment/>
      <protection/>
    </xf>
    <xf numFmtId="171" fontId="2" fillId="0" borderId="0" xfId="42" applyFont="1" applyBorder="1" applyAlignment="1" quotePrefix="1">
      <alignment/>
    </xf>
    <xf numFmtId="171" fontId="2" fillId="0" borderId="0" xfId="42" applyFont="1" applyBorder="1" applyAlignment="1">
      <alignment horizontal="right"/>
    </xf>
    <xf numFmtId="171" fontId="2" fillId="0" borderId="0" xfId="42" applyFont="1" applyBorder="1" applyAlignment="1">
      <alignment/>
    </xf>
    <xf numFmtId="0" fontId="2" fillId="0" borderId="0" xfId="60" applyFont="1" applyAlignment="1">
      <alignment horizontal="left"/>
      <protection/>
    </xf>
    <xf numFmtId="184" fontId="2" fillId="0" borderId="0" xfId="42" applyNumberFormat="1" applyFont="1" applyAlignment="1">
      <alignment horizontal="center"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 quotePrefix="1">
      <alignment horizontal="center" vertical="center"/>
      <protection/>
    </xf>
    <xf numFmtId="180" fontId="7" fillId="0" borderId="0" xfId="60" applyNumberFormat="1" applyFont="1">
      <alignment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/>
      <protection/>
    </xf>
    <xf numFmtId="0" fontId="60" fillId="0" borderId="0" xfId="0" applyFont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49" fontId="8" fillId="34" borderId="24" xfId="60" applyNumberFormat="1" applyFont="1" applyFill="1" applyBorder="1" applyAlignment="1">
      <alignment horizontal="center" vertical="center"/>
      <protection/>
    </xf>
    <xf numFmtId="49" fontId="8" fillId="34" borderId="50" xfId="60" applyNumberFormat="1" applyFont="1" applyFill="1" applyBorder="1" applyAlignment="1">
      <alignment horizontal="center" vertical="center"/>
      <protection/>
    </xf>
    <xf numFmtId="49" fontId="8" fillId="34" borderId="51" xfId="60" applyNumberFormat="1" applyFont="1" applyFill="1" applyBorder="1" applyAlignment="1">
      <alignment horizontal="center" vertical="center"/>
      <protection/>
    </xf>
    <xf numFmtId="49" fontId="8" fillId="34" borderId="11" xfId="60" applyNumberFormat="1" applyFont="1" applyFill="1" applyBorder="1" applyAlignment="1">
      <alignment horizontal="center" vertical="center"/>
      <protection/>
    </xf>
    <xf numFmtId="49" fontId="2" fillId="34" borderId="11" xfId="60" applyNumberFormat="1" applyFont="1" applyFill="1" applyBorder="1" applyAlignment="1">
      <alignment horizontal="center" vertical="center"/>
      <protection/>
    </xf>
    <xf numFmtId="49" fontId="2" fillId="34" borderId="50" xfId="60" applyNumberFormat="1" applyFont="1" applyFill="1" applyBorder="1" applyAlignment="1">
      <alignment horizontal="center" vertical="center"/>
      <protection/>
    </xf>
    <xf numFmtId="49" fontId="8" fillId="34" borderId="39" xfId="60" applyNumberFormat="1" applyFont="1" applyFill="1" applyBorder="1" applyAlignment="1">
      <alignment horizontal="left" vertical="center"/>
      <protection/>
    </xf>
    <xf numFmtId="0" fontId="7" fillId="0" borderId="39" xfId="60" applyFont="1" applyBorder="1" applyAlignment="1">
      <alignment vertical="center"/>
      <protection/>
    </xf>
    <xf numFmtId="0" fontId="7" fillId="33" borderId="52" xfId="0" applyFont="1" applyFill="1" applyBorder="1" applyAlignment="1" quotePrefix="1">
      <alignment horizontal="center" vertical="center"/>
    </xf>
    <xf numFmtId="0" fontId="7" fillId="33" borderId="53" xfId="0" applyFont="1" applyFill="1" applyBorder="1" applyAlignment="1">
      <alignment horizontal="right" vertical="center"/>
    </xf>
    <xf numFmtId="169" fontId="7" fillId="33" borderId="53" xfId="43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187" fontId="7" fillId="33" borderId="11" xfId="0" applyNumberFormat="1" applyFont="1" applyFill="1" applyBorder="1" applyAlignment="1">
      <alignment horizontal="center" vertical="center" wrapText="1"/>
    </xf>
    <xf numFmtId="187" fontId="7" fillId="33" borderId="52" xfId="0" applyNumberFormat="1" applyFont="1" applyFill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8" fillId="0" borderId="56" xfId="0" applyFont="1" applyBorder="1" applyAlignment="1" quotePrefix="1">
      <alignment horizontal="left" vertical="center" wrapText="1"/>
    </xf>
    <xf numFmtId="182" fontId="2" fillId="0" borderId="56" xfId="0" applyNumberFormat="1" applyFont="1" applyBorder="1" applyAlignment="1">
      <alignment horizontal="center" vertical="center" wrapText="1"/>
    </xf>
    <xf numFmtId="0" fontId="8" fillId="0" borderId="42" xfId="60" applyFont="1" applyBorder="1" applyAlignment="1">
      <alignment horizontal="left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57" fillId="0" borderId="57" xfId="0" applyFont="1" applyBorder="1" applyAlignment="1">
      <alignment horizontal="justify" vertical="center"/>
    </xf>
    <xf numFmtId="0" fontId="2" fillId="0" borderId="3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justify" vertical="center"/>
    </xf>
    <xf numFmtId="0" fontId="57" fillId="0" borderId="22" xfId="0" applyFont="1" applyBorder="1" applyAlignment="1">
      <alignment vertical="center"/>
    </xf>
    <xf numFmtId="0" fontId="59" fillId="0" borderId="55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187" fontId="7" fillId="33" borderId="5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58" fillId="0" borderId="50" xfId="0" applyFont="1" applyBorder="1" applyAlignment="1" quotePrefix="1">
      <alignment horizontal="left" vertical="center" wrapText="1"/>
    </xf>
    <xf numFmtId="0" fontId="10" fillId="0" borderId="26" xfId="0" applyFont="1" applyBorder="1" applyAlignment="1">
      <alignment horizontal="justify" vertical="center"/>
    </xf>
    <xf numFmtId="0" fontId="10" fillId="0" borderId="22" xfId="0" applyFont="1" applyBorder="1" applyAlignment="1">
      <alignment horizontal="justify" vertical="center"/>
    </xf>
    <xf numFmtId="0" fontId="0" fillId="0" borderId="52" xfId="0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7" fillId="0" borderId="39" xfId="60" applyFont="1" applyBorder="1" applyAlignment="1">
      <alignment horizontal="center" vertical="center"/>
      <protection/>
    </xf>
    <xf numFmtId="0" fontId="57" fillId="0" borderId="23" xfId="0" applyFont="1" applyBorder="1" applyAlignment="1">
      <alignment vertical="center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96" fontId="7" fillId="33" borderId="11" xfId="0" applyNumberFormat="1" applyFont="1" applyFill="1" applyBorder="1" applyAlignment="1">
      <alignment horizontal="center" vertical="center" wrapText="1"/>
    </xf>
    <xf numFmtId="0" fontId="60" fillId="0" borderId="58" xfId="0" applyFont="1" applyBorder="1" applyAlignment="1">
      <alignment horizontal="justify" vertical="center"/>
    </xf>
    <xf numFmtId="0" fontId="0" fillId="0" borderId="59" xfId="0" applyBorder="1" applyAlignment="1">
      <alignment horizontal="justify" vertical="center"/>
    </xf>
    <xf numFmtId="0" fontId="60" fillId="0" borderId="60" xfId="0" applyFont="1" applyBorder="1" applyAlignment="1">
      <alignment horizontal="justify" vertical="center"/>
    </xf>
    <xf numFmtId="0" fontId="61" fillId="0" borderId="61" xfId="0" applyFont="1" applyBorder="1" applyAlignment="1">
      <alignment horizontal="justify" vertical="center"/>
    </xf>
    <xf numFmtId="0" fontId="0" fillId="0" borderId="61" xfId="0" applyBorder="1" applyAlignment="1">
      <alignment horizontal="justify" vertical="center"/>
    </xf>
    <xf numFmtId="0" fontId="7" fillId="0" borderId="2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60" fillId="0" borderId="63" xfId="0" applyFont="1" applyBorder="1" applyAlignment="1">
      <alignment horizontal="justify" vertical="center"/>
    </xf>
    <xf numFmtId="0" fontId="60" fillId="0" borderId="64" xfId="0" applyFont="1" applyBorder="1" applyAlignment="1">
      <alignment horizontal="justify" vertical="center"/>
    </xf>
    <xf numFmtId="0" fontId="60" fillId="0" borderId="60" xfId="0" applyFont="1" applyBorder="1" applyAlignment="1">
      <alignment horizontal="justify" vertical="center" wrapText="1"/>
    </xf>
    <xf numFmtId="0" fontId="61" fillId="0" borderId="61" xfId="0" applyFont="1" applyBorder="1" applyAlignment="1">
      <alignment horizontal="justify" vertical="center" wrapText="1"/>
    </xf>
    <xf numFmtId="0" fontId="62" fillId="0" borderId="0" xfId="0" applyFont="1" applyAlignment="1">
      <alignment horizontal="center"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49" fontId="8" fillId="35" borderId="48" xfId="60" applyNumberFormat="1" applyFont="1" applyFill="1" applyBorder="1" applyAlignment="1">
      <alignment horizontal="center" vertical="center"/>
      <protection/>
    </xf>
    <xf numFmtId="0" fontId="60" fillId="0" borderId="58" xfId="0" applyFont="1" applyBorder="1" applyAlignment="1">
      <alignment vertical="center"/>
    </xf>
    <xf numFmtId="0" fontId="61" fillId="0" borderId="59" xfId="0" applyFont="1" applyBorder="1" applyAlignment="1">
      <alignment vertical="center"/>
    </xf>
    <xf numFmtId="0" fontId="61" fillId="0" borderId="61" xfId="0" applyFont="1" applyBorder="1" applyAlignment="1">
      <alignment vertical="center" wrapText="1"/>
    </xf>
    <xf numFmtId="0" fontId="6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0" fillId="0" borderId="58" xfId="0" applyFont="1" applyBorder="1" applyAlignment="1">
      <alignment horizontal="justify" vertical="center" wrapText="1"/>
    </xf>
    <xf numFmtId="0" fontId="0" fillId="0" borderId="59" xfId="0" applyBorder="1" applyAlignment="1">
      <alignment horizontal="justify" vertical="center" wrapText="1"/>
    </xf>
    <xf numFmtId="0" fontId="2" fillId="34" borderId="12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 quotePrefix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125" zoomScaleNormal="125" zoomScalePageLayoutView="0" workbookViewId="0" topLeftCell="A55">
      <selection activeCell="A74" sqref="A74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1" spans="1:11" s="1" customFormat="1" ht="18.75" customHeight="1">
      <c r="A1" s="181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6" customFormat="1" ht="19.5" customHeight="1">
      <c r="A2" s="135" t="s">
        <v>0</v>
      </c>
      <c r="B2" s="136" t="s">
        <v>36</v>
      </c>
      <c r="C2" s="136"/>
      <c r="D2" s="137"/>
      <c r="E2" s="137"/>
      <c r="F2" s="136"/>
      <c r="G2" s="136"/>
      <c r="H2" s="136"/>
      <c r="I2" s="136"/>
      <c r="J2" s="136"/>
      <c r="K2" s="136"/>
    </row>
    <row r="3" spans="1:11" s="6" customFormat="1" ht="12.75" customHeight="1">
      <c r="A3" s="135" t="s">
        <v>1</v>
      </c>
      <c r="B3" s="136" t="s">
        <v>99</v>
      </c>
      <c r="C3" s="136"/>
      <c r="D3" s="137"/>
      <c r="E3" s="137"/>
      <c r="F3" s="136"/>
      <c r="G3" s="136"/>
      <c r="H3" s="136"/>
      <c r="I3" s="136"/>
      <c r="J3" s="136"/>
      <c r="K3" s="136"/>
    </row>
    <row r="4" spans="1:11" s="6" customFormat="1" ht="13.5" customHeight="1">
      <c r="A4" s="135" t="s">
        <v>2</v>
      </c>
      <c r="B4" s="136" t="s">
        <v>29</v>
      </c>
      <c r="C4" s="136"/>
      <c r="D4" s="135"/>
      <c r="E4" s="136"/>
      <c r="F4" s="136"/>
      <c r="G4" s="136"/>
      <c r="H4" s="136"/>
      <c r="I4" s="136"/>
      <c r="J4" s="136"/>
      <c r="K4" s="136"/>
    </row>
    <row r="5" spans="1:11" s="7" customFormat="1" ht="30" customHeight="1">
      <c r="A5" s="121"/>
      <c r="B5" s="188" t="s">
        <v>37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s="2" customFormat="1" ht="59.25" customHeight="1" thickBot="1">
      <c r="A7" s="50" t="s">
        <v>4</v>
      </c>
      <c r="B7" s="182" t="s">
        <v>9</v>
      </c>
      <c r="C7" s="183"/>
      <c r="D7" s="52" t="s">
        <v>10</v>
      </c>
      <c r="E7" s="52" t="s">
        <v>11</v>
      </c>
      <c r="F7" s="52" t="s">
        <v>18</v>
      </c>
      <c r="G7" s="52" t="s">
        <v>12</v>
      </c>
      <c r="H7" s="52" t="s">
        <v>13</v>
      </c>
      <c r="I7" s="52" t="s">
        <v>14</v>
      </c>
      <c r="J7" s="51" t="s">
        <v>33</v>
      </c>
      <c r="K7" s="55" t="s">
        <v>8</v>
      </c>
    </row>
    <row r="8" spans="1:11" s="5" customFormat="1" ht="10.5" customHeight="1" thickBot="1" thickTop="1">
      <c r="A8" s="53">
        <v>1</v>
      </c>
      <c r="B8" s="184">
        <v>2</v>
      </c>
      <c r="C8" s="184"/>
      <c r="D8" s="104">
        <v>3</v>
      </c>
      <c r="E8" s="104">
        <v>4</v>
      </c>
      <c r="F8" s="104">
        <v>5</v>
      </c>
      <c r="G8" s="104">
        <v>6</v>
      </c>
      <c r="H8" s="104"/>
      <c r="I8" s="104"/>
      <c r="J8" s="54"/>
      <c r="K8" s="56">
        <v>8</v>
      </c>
    </row>
    <row r="9" spans="1:11" s="8" customFormat="1" ht="11.25" customHeight="1" thickTop="1">
      <c r="A9" s="123"/>
      <c r="B9" s="124"/>
      <c r="C9" s="125"/>
      <c r="D9" s="126"/>
      <c r="E9" s="127" t="s">
        <v>22</v>
      </c>
      <c r="F9" s="127" t="s">
        <v>22</v>
      </c>
      <c r="G9" s="126"/>
      <c r="H9" s="127" t="s">
        <v>22</v>
      </c>
      <c r="I9" s="127"/>
      <c r="J9" s="128"/>
      <c r="K9" s="129"/>
    </row>
    <row r="10" spans="1:11" s="9" customFormat="1" ht="35.25" customHeight="1">
      <c r="A10" s="45" t="s">
        <v>0</v>
      </c>
      <c r="B10" s="190" t="s">
        <v>65</v>
      </c>
      <c r="C10" s="191"/>
      <c r="D10" s="57"/>
      <c r="E10" s="58">
        <f>SUM(E11:E15)</f>
        <v>5</v>
      </c>
      <c r="F10" s="58"/>
      <c r="G10" s="58">
        <v>2</v>
      </c>
      <c r="H10" s="58">
        <f>SUM(H11:H15)</f>
        <v>10</v>
      </c>
      <c r="I10" s="58">
        <f>SUM(I11:I15)</f>
        <v>32</v>
      </c>
      <c r="J10" s="59">
        <f>SUM(J11:J15)</f>
        <v>0.02666666666666667</v>
      </c>
      <c r="K10" s="60" t="s">
        <v>15</v>
      </c>
    </row>
    <row r="11" spans="1:12" s="9" customFormat="1" ht="24.75" customHeight="1">
      <c r="A11" s="97"/>
      <c r="B11" s="35" t="s">
        <v>7</v>
      </c>
      <c r="C11" s="49" t="s">
        <v>66</v>
      </c>
      <c r="D11" s="36" t="s">
        <v>32</v>
      </c>
      <c r="E11" s="36">
        <v>2</v>
      </c>
      <c r="F11" s="36" t="s">
        <v>20</v>
      </c>
      <c r="G11" s="36">
        <v>2</v>
      </c>
      <c r="H11" s="36">
        <f>E11*G11</f>
        <v>4</v>
      </c>
      <c r="I11" s="36">
        <f>H11*1</f>
        <v>4</v>
      </c>
      <c r="J11" s="47">
        <f>+I11/1200</f>
        <v>0.0033333333333333335</v>
      </c>
      <c r="K11" s="61" t="s">
        <v>16</v>
      </c>
      <c r="L11" s="9">
        <f>720/72000</f>
        <v>0.01</v>
      </c>
    </row>
    <row r="12" spans="1:11" s="9" customFormat="1" ht="24.75" customHeight="1">
      <c r="A12" s="98"/>
      <c r="B12" s="38" t="s">
        <v>7</v>
      </c>
      <c r="C12" s="43" t="s">
        <v>71</v>
      </c>
      <c r="D12" s="87" t="s">
        <v>32</v>
      </c>
      <c r="E12" s="87">
        <v>1</v>
      </c>
      <c r="F12" s="87" t="s">
        <v>20</v>
      </c>
      <c r="G12" s="87">
        <v>2</v>
      </c>
      <c r="H12" s="87">
        <f>+G12*E12</f>
        <v>2</v>
      </c>
      <c r="I12" s="87">
        <f>+H12*1</f>
        <v>2</v>
      </c>
      <c r="J12" s="146">
        <f>+I12/1200</f>
        <v>0.0016666666666666668</v>
      </c>
      <c r="K12" s="147"/>
    </row>
    <row r="13" spans="1:11" s="9" customFormat="1" ht="14.25" customHeight="1">
      <c r="A13" s="98"/>
      <c r="B13" s="38" t="s">
        <v>7</v>
      </c>
      <c r="C13" s="43" t="s">
        <v>70</v>
      </c>
      <c r="D13" s="87" t="s">
        <v>73</v>
      </c>
      <c r="E13" s="87">
        <v>1</v>
      </c>
      <c r="F13" s="87" t="s">
        <v>19</v>
      </c>
      <c r="G13" s="87">
        <v>1</v>
      </c>
      <c r="H13" s="87">
        <v>2</v>
      </c>
      <c r="I13" s="87">
        <f>+H13*12</f>
        <v>24</v>
      </c>
      <c r="J13" s="146">
        <f>+I13/1200</f>
        <v>0.02</v>
      </c>
      <c r="K13" s="147"/>
    </row>
    <row r="14" spans="1:11" s="9" customFormat="1" ht="14.25" customHeight="1">
      <c r="A14" s="98"/>
      <c r="B14" s="38" t="s">
        <v>7</v>
      </c>
      <c r="C14" s="43" t="s">
        <v>72</v>
      </c>
      <c r="D14" s="28" t="s">
        <v>5</v>
      </c>
      <c r="E14" s="28">
        <v>1</v>
      </c>
      <c r="F14" s="28" t="s">
        <v>20</v>
      </c>
      <c r="G14" s="28">
        <v>2</v>
      </c>
      <c r="H14" s="28">
        <f>E14*G14</f>
        <v>2</v>
      </c>
      <c r="I14" s="87">
        <f>+H14*1</f>
        <v>2</v>
      </c>
      <c r="J14" s="146">
        <f>+I14/1200</f>
        <v>0.0016666666666666668</v>
      </c>
      <c r="K14" s="62" t="s">
        <v>17</v>
      </c>
    </row>
    <row r="15" spans="1:11" s="9" customFormat="1" ht="14.25" customHeight="1">
      <c r="A15" s="99"/>
      <c r="B15" s="40"/>
      <c r="C15" s="44"/>
      <c r="D15" s="32"/>
      <c r="E15" s="32"/>
      <c r="F15" s="32"/>
      <c r="G15" s="32"/>
      <c r="H15" s="32"/>
      <c r="I15" s="32"/>
      <c r="J15" s="63"/>
      <c r="K15" s="64" t="s">
        <v>25</v>
      </c>
    </row>
    <row r="16" spans="1:11" s="9" customFormat="1" ht="34.5" customHeight="1">
      <c r="A16" s="103">
        <v>2</v>
      </c>
      <c r="B16" s="179" t="s">
        <v>74</v>
      </c>
      <c r="C16" s="187"/>
      <c r="D16" s="23"/>
      <c r="E16" s="138">
        <f>SUM(E17:E20)</f>
        <v>6</v>
      </c>
      <c r="F16" s="138"/>
      <c r="G16" s="138">
        <v>3</v>
      </c>
      <c r="H16" s="138">
        <f>SUM(H17:H20)</f>
        <v>18</v>
      </c>
      <c r="I16" s="138">
        <f>SUM(I17:I20)</f>
        <v>18</v>
      </c>
      <c r="J16" s="138">
        <f>SUM(J17:J20)</f>
        <v>0.015000000000000001</v>
      </c>
      <c r="K16" s="65"/>
    </row>
    <row r="17" spans="1:13" s="9" customFormat="1" ht="14.25" customHeight="1">
      <c r="A17" s="97"/>
      <c r="B17" s="35"/>
      <c r="C17" s="159" t="s">
        <v>76</v>
      </c>
      <c r="D17" s="36" t="s">
        <v>32</v>
      </c>
      <c r="E17" s="36">
        <v>2</v>
      </c>
      <c r="F17" s="36" t="s">
        <v>20</v>
      </c>
      <c r="G17" s="36">
        <v>3</v>
      </c>
      <c r="H17" s="36">
        <f>E17*G17</f>
        <v>6</v>
      </c>
      <c r="I17" s="36">
        <f>H17*1</f>
        <v>6</v>
      </c>
      <c r="J17" s="47">
        <f>+I17/1200</f>
        <v>0.005</v>
      </c>
      <c r="K17" s="61" t="s">
        <v>27</v>
      </c>
      <c r="M17" s="9">
        <f>1500/60</f>
        <v>25</v>
      </c>
    </row>
    <row r="18" spans="1:11" s="9" customFormat="1" ht="14.25" customHeight="1">
      <c r="A18" s="100"/>
      <c r="B18" s="38"/>
      <c r="C18" s="160" t="s">
        <v>77</v>
      </c>
      <c r="D18" s="28" t="s">
        <v>32</v>
      </c>
      <c r="E18" s="28">
        <v>1</v>
      </c>
      <c r="F18" s="28" t="s">
        <v>20</v>
      </c>
      <c r="G18" s="28">
        <v>3</v>
      </c>
      <c r="H18" s="28">
        <f>+G18*E18</f>
        <v>3</v>
      </c>
      <c r="I18" s="28">
        <f>+H18*1</f>
        <v>3</v>
      </c>
      <c r="J18" s="48">
        <f>+I18/1200</f>
        <v>0.0025</v>
      </c>
      <c r="K18" s="62"/>
    </row>
    <row r="19" spans="1:11" s="9" customFormat="1" ht="14.25" customHeight="1">
      <c r="A19" s="100"/>
      <c r="B19" s="38"/>
      <c r="C19" s="43" t="s">
        <v>75</v>
      </c>
      <c r="D19" s="28" t="s">
        <v>32</v>
      </c>
      <c r="E19" s="28">
        <v>2</v>
      </c>
      <c r="F19" s="28" t="s">
        <v>20</v>
      </c>
      <c r="G19" s="28">
        <v>3</v>
      </c>
      <c r="H19" s="28">
        <f>+G19*E19</f>
        <v>6</v>
      </c>
      <c r="I19" s="28">
        <f>+H19*1</f>
        <v>6</v>
      </c>
      <c r="J19" s="48">
        <f>+I19/1200</f>
        <v>0.005</v>
      </c>
      <c r="K19" s="62"/>
    </row>
    <row r="20" spans="1:11" s="9" customFormat="1" ht="24.75" customHeight="1">
      <c r="A20" s="100"/>
      <c r="B20" s="38"/>
      <c r="C20" s="43" t="s">
        <v>38</v>
      </c>
      <c r="D20" s="28" t="s">
        <v>30</v>
      </c>
      <c r="E20" s="28">
        <v>1</v>
      </c>
      <c r="F20" s="28" t="s">
        <v>20</v>
      </c>
      <c r="G20" s="28">
        <v>3</v>
      </c>
      <c r="H20" s="28">
        <f>+G20*E20</f>
        <v>3</v>
      </c>
      <c r="I20" s="28">
        <f>+H20*1</f>
        <v>3</v>
      </c>
      <c r="J20" s="48">
        <f>+I20/1200</f>
        <v>0.0025</v>
      </c>
      <c r="K20" s="62"/>
    </row>
    <row r="21" spans="1:11" s="9" customFormat="1" ht="14.25" customHeight="1">
      <c r="A21" s="99"/>
      <c r="B21" s="40"/>
      <c r="C21" s="44"/>
      <c r="D21" s="32"/>
      <c r="E21" s="32"/>
      <c r="F21" s="32"/>
      <c r="G21" s="32"/>
      <c r="H21" s="32"/>
      <c r="I21" s="32"/>
      <c r="J21" s="63"/>
      <c r="K21" s="67"/>
    </row>
    <row r="22" spans="1:13" s="9" customFormat="1" ht="19.5" customHeight="1">
      <c r="A22" s="45">
        <v>3</v>
      </c>
      <c r="B22" s="179" t="s">
        <v>67</v>
      </c>
      <c r="C22" s="180"/>
      <c r="D22" s="23"/>
      <c r="E22" s="101">
        <f>SUM(E23:E28)</f>
        <v>3.35</v>
      </c>
      <c r="F22" s="101"/>
      <c r="G22" s="101">
        <v>2</v>
      </c>
      <c r="H22" s="101">
        <f>SUM(H23:H28)</f>
        <v>6.7</v>
      </c>
      <c r="I22" s="101">
        <f>SUM(I23:I28)</f>
        <v>1608</v>
      </c>
      <c r="J22" s="102">
        <f>SUM(J23:J28)</f>
        <v>1.34</v>
      </c>
      <c r="K22" s="65" t="s">
        <v>26</v>
      </c>
      <c r="M22" s="9">
        <f>6000/60</f>
        <v>100</v>
      </c>
    </row>
    <row r="23" spans="1:13" s="9" customFormat="1" ht="14.25" customHeight="1">
      <c r="A23" s="97"/>
      <c r="B23" s="35"/>
      <c r="C23" s="30" t="s">
        <v>39</v>
      </c>
      <c r="D23" s="36" t="s">
        <v>31</v>
      </c>
      <c r="E23" s="36">
        <v>1</v>
      </c>
      <c r="F23" s="36" t="s">
        <v>24</v>
      </c>
      <c r="G23" s="36">
        <v>2</v>
      </c>
      <c r="H23" s="36">
        <f>+E23*G23</f>
        <v>2</v>
      </c>
      <c r="I23" s="36">
        <f>+H23*240</f>
        <v>480</v>
      </c>
      <c r="J23" s="47">
        <f>+I23/1200</f>
        <v>0.4</v>
      </c>
      <c r="K23" s="61" t="s">
        <v>27</v>
      </c>
      <c r="M23" s="9">
        <f>1500/60</f>
        <v>25</v>
      </c>
    </row>
    <row r="24" spans="1:11" s="9" customFormat="1" ht="14.25" customHeight="1">
      <c r="A24" s="98"/>
      <c r="B24" s="38"/>
      <c r="C24" s="27" t="s">
        <v>40</v>
      </c>
      <c r="D24" s="28" t="s">
        <v>5</v>
      </c>
      <c r="E24" s="28">
        <v>0.15</v>
      </c>
      <c r="F24" s="28" t="s">
        <v>24</v>
      </c>
      <c r="G24" s="28">
        <v>2</v>
      </c>
      <c r="H24" s="28">
        <f>+G24*E24</f>
        <v>0.3</v>
      </c>
      <c r="I24" s="28">
        <f>+H24*240</f>
        <v>72</v>
      </c>
      <c r="J24" s="48">
        <f>+I24/1200</f>
        <v>0.06</v>
      </c>
      <c r="K24" s="62" t="s">
        <v>28</v>
      </c>
    </row>
    <row r="25" spans="1:11" s="9" customFormat="1" ht="14.25" customHeight="1">
      <c r="A25" s="98"/>
      <c r="B25" s="38"/>
      <c r="C25" s="27" t="s">
        <v>88</v>
      </c>
      <c r="D25" s="28" t="s">
        <v>5</v>
      </c>
      <c r="E25" s="28">
        <v>0.1</v>
      </c>
      <c r="F25" s="28" t="s">
        <v>24</v>
      </c>
      <c r="G25" s="28">
        <v>2</v>
      </c>
      <c r="H25" s="28">
        <f>+G25*E25</f>
        <v>0.2</v>
      </c>
      <c r="I25" s="28">
        <f>+H25*240</f>
        <v>48</v>
      </c>
      <c r="J25" s="48">
        <f>+I25/1200</f>
        <v>0.04</v>
      </c>
      <c r="K25" s="62"/>
    </row>
    <row r="26" spans="1:11" s="9" customFormat="1" ht="14.25" customHeight="1">
      <c r="A26" s="98"/>
      <c r="B26" s="38"/>
      <c r="C26" s="27" t="s">
        <v>89</v>
      </c>
      <c r="D26" s="28" t="s">
        <v>5</v>
      </c>
      <c r="E26" s="28">
        <v>0.1</v>
      </c>
      <c r="F26" s="28" t="s">
        <v>24</v>
      </c>
      <c r="G26" s="28">
        <v>2</v>
      </c>
      <c r="H26" s="28">
        <f>+G26*E26</f>
        <v>0.2</v>
      </c>
      <c r="I26" s="28">
        <f>+H26*240</f>
        <v>48</v>
      </c>
      <c r="J26" s="48">
        <f>+I26/1200</f>
        <v>0.04</v>
      </c>
      <c r="K26" s="62"/>
    </row>
    <row r="27" spans="1:11" s="9" customFormat="1" ht="14.25" customHeight="1">
      <c r="A27" s="98"/>
      <c r="B27" s="38"/>
      <c r="C27" s="27" t="s">
        <v>78</v>
      </c>
      <c r="D27" s="28" t="s">
        <v>5</v>
      </c>
      <c r="E27" s="28">
        <v>2</v>
      </c>
      <c r="F27" s="28" t="s">
        <v>24</v>
      </c>
      <c r="G27" s="28">
        <v>2</v>
      </c>
      <c r="H27" s="28">
        <f>+G27*E27</f>
        <v>4</v>
      </c>
      <c r="I27" s="28">
        <f>+H27*240</f>
        <v>960</v>
      </c>
      <c r="J27" s="48">
        <f>+I27/1200</f>
        <v>0.8</v>
      </c>
      <c r="K27" s="68"/>
    </row>
    <row r="28" spans="1:11" s="9" customFormat="1" ht="14.25" customHeight="1">
      <c r="A28" s="99"/>
      <c r="B28" s="40"/>
      <c r="C28" s="69"/>
      <c r="D28" s="32"/>
      <c r="E28" s="32"/>
      <c r="F28" s="32"/>
      <c r="G28" s="32"/>
      <c r="H28" s="32"/>
      <c r="I28" s="32"/>
      <c r="J28" s="63"/>
      <c r="K28" s="67"/>
    </row>
    <row r="29" spans="1:11" s="9" customFormat="1" ht="19.5" customHeight="1">
      <c r="A29" s="103">
        <v>4</v>
      </c>
      <c r="B29" s="158"/>
      <c r="C29" s="157" t="s">
        <v>90</v>
      </c>
      <c r="D29" s="23"/>
      <c r="E29" s="138">
        <f>+E30+E31+E32+E33+E34</f>
        <v>0.5</v>
      </c>
      <c r="F29" s="138"/>
      <c r="G29" s="138">
        <v>1</v>
      </c>
      <c r="H29" s="138">
        <f>+H30+H31+H32+H33+H34</f>
        <v>0.5</v>
      </c>
      <c r="I29" s="138">
        <f>+I30+I31+I32+I33+I34</f>
        <v>120</v>
      </c>
      <c r="J29" s="167">
        <f>+J30+J31+J32+J33+J34</f>
        <v>0.1</v>
      </c>
      <c r="K29" s="163"/>
    </row>
    <row r="30" spans="1:11" s="9" customFormat="1" ht="14.25" customHeight="1">
      <c r="A30" s="97"/>
      <c r="B30" s="35"/>
      <c r="C30" s="49" t="s">
        <v>91</v>
      </c>
      <c r="D30" s="36" t="s">
        <v>96</v>
      </c>
      <c r="E30" s="36">
        <v>0.1</v>
      </c>
      <c r="F30" s="36" t="s">
        <v>24</v>
      </c>
      <c r="G30" s="36">
        <v>1</v>
      </c>
      <c r="H30" s="36">
        <f>+G30*E30</f>
        <v>0.1</v>
      </c>
      <c r="I30" s="36">
        <f>+H30*240</f>
        <v>24</v>
      </c>
      <c r="J30" s="84">
        <f>+I30/1200</f>
        <v>0.02</v>
      </c>
      <c r="K30" s="71"/>
    </row>
    <row r="31" spans="1:11" s="9" customFormat="1" ht="14.25" customHeight="1">
      <c r="A31" s="100"/>
      <c r="B31" s="38"/>
      <c r="C31" s="43" t="s">
        <v>92</v>
      </c>
      <c r="D31" s="28" t="s">
        <v>5</v>
      </c>
      <c r="E31" s="28">
        <v>0.1</v>
      </c>
      <c r="F31" s="28" t="s">
        <v>24</v>
      </c>
      <c r="G31" s="28">
        <v>1</v>
      </c>
      <c r="H31" s="28">
        <f>+G31*E31</f>
        <v>0.1</v>
      </c>
      <c r="I31" s="28">
        <f>+H31*240</f>
        <v>24</v>
      </c>
      <c r="J31" s="165">
        <f>+I31/1200</f>
        <v>0.02</v>
      </c>
      <c r="K31" s="66"/>
    </row>
    <row r="32" spans="1:11" s="9" customFormat="1" ht="14.25" customHeight="1">
      <c r="A32" s="100"/>
      <c r="B32" s="38"/>
      <c r="C32" s="43" t="s">
        <v>93</v>
      </c>
      <c r="D32" s="28" t="s">
        <v>97</v>
      </c>
      <c r="E32" s="28">
        <v>0.1</v>
      </c>
      <c r="F32" s="28" t="s">
        <v>24</v>
      </c>
      <c r="G32" s="28">
        <v>1</v>
      </c>
      <c r="H32" s="28">
        <f>+G32*E32</f>
        <v>0.1</v>
      </c>
      <c r="I32" s="28">
        <f>+H32*240</f>
        <v>24</v>
      </c>
      <c r="J32" s="165">
        <f>+I32/1200</f>
        <v>0.02</v>
      </c>
      <c r="K32" s="66"/>
    </row>
    <row r="33" spans="1:11" s="9" customFormat="1" ht="14.25" customHeight="1">
      <c r="A33" s="98"/>
      <c r="B33" s="38"/>
      <c r="C33" s="43" t="s">
        <v>94</v>
      </c>
      <c r="D33" s="28" t="s">
        <v>98</v>
      </c>
      <c r="E33" s="28">
        <v>0.1</v>
      </c>
      <c r="F33" s="28" t="s">
        <v>24</v>
      </c>
      <c r="G33" s="28">
        <v>1</v>
      </c>
      <c r="H33" s="28">
        <f>+G33*E33</f>
        <v>0.1</v>
      </c>
      <c r="I33" s="28">
        <f>+H33*240</f>
        <v>24</v>
      </c>
      <c r="J33" s="165">
        <f>+I33/1200</f>
        <v>0.02</v>
      </c>
      <c r="K33" s="66"/>
    </row>
    <row r="34" spans="1:11" s="9" customFormat="1" ht="14.25" customHeight="1">
      <c r="A34" s="98"/>
      <c r="B34" s="38"/>
      <c r="C34" s="43" t="s">
        <v>95</v>
      </c>
      <c r="D34" s="28" t="s">
        <v>98</v>
      </c>
      <c r="E34" s="28">
        <v>0.1</v>
      </c>
      <c r="F34" s="28" t="s">
        <v>24</v>
      </c>
      <c r="G34" s="28">
        <v>1</v>
      </c>
      <c r="H34" s="28">
        <f>+G34*E34</f>
        <v>0.1</v>
      </c>
      <c r="I34" s="28">
        <f>+H34*240</f>
        <v>24</v>
      </c>
      <c r="J34" s="165">
        <f>+I34/1200</f>
        <v>0.02</v>
      </c>
      <c r="K34" s="66"/>
    </row>
    <row r="35" spans="1:11" s="9" customFormat="1" ht="14.25" customHeight="1">
      <c r="A35" s="99"/>
      <c r="B35" s="40"/>
      <c r="C35" s="164"/>
      <c r="D35" s="32"/>
      <c r="E35" s="32"/>
      <c r="F35" s="32"/>
      <c r="G35" s="32"/>
      <c r="H35" s="32"/>
      <c r="I35" s="32"/>
      <c r="J35" s="166"/>
      <c r="K35" s="67"/>
    </row>
    <row r="36" spans="1:11" s="10" customFormat="1" ht="24.75" customHeight="1">
      <c r="A36" s="45">
        <v>5</v>
      </c>
      <c r="B36" s="185" t="s">
        <v>41</v>
      </c>
      <c r="C36" s="186"/>
      <c r="D36" s="23"/>
      <c r="E36" s="101">
        <f>SUM(E37:E41)</f>
        <v>6</v>
      </c>
      <c r="F36" s="101"/>
      <c r="G36" s="101">
        <v>1</v>
      </c>
      <c r="H36" s="101">
        <f>SUM(H37:H41)</f>
        <v>11</v>
      </c>
      <c r="I36" s="101">
        <f>SUM(I37:I41)</f>
        <v>869</v>
      </c>
      <c r="J36" s="102">
        <f>SUM(J37:J41)</f>
        <v>0.7241666666666667</v>
      </c>
      <c r="K36" s="70"/>
    </row>
    <row r="37" spans="1:13" s="10" customFormat="1" ht="14.25" customHeight="1">
      <c r="A37" s="97"/>
      <c r="B37" s="35"/>
      <c r="C37" s="30" t="s">
        <v>42</v>
      </c>
      <c r="D37" s="36" t="s">
        <v>31</v>
      </c>
      <c r="E37" s="36">
        <v>2</v>
      </c>
      <c r="F37" s="36" t="s">
        <v>24</v>
      </c>
      <c r="G37" s="36">
        <v>1</v>
      </c>
      <c r="H37" s="36">
        <f>E37*G37</f>
        <v>2</v>
      </c>
      <c r="I37" s="36">
        <f>H37*240</f>
        <v>480</v>
      </c>
      <c r="J37" s="47">
        <f>+I37/1200</f>
        <v>0.4</v>
      </c>
      <c r="K37" s="71"/>
      <c r="L37" s="10">
        <f>15000/1200</f>
        <v>12.5</v>
      </c>
      <c r="M37" s="10" t="s">
        <v>21</v>
      </c>
    </row>
    <row r="38" spans="1:11" s="10" customFormat="1" ht="14.25" customHeight="1">
      <c r="A38" s="100"/>
      <c r="B38" s="38"/>
      <c r="C38" s="27" t="s">
        <v>43</v>
      </c>
      <c r="D38" s="28" t="s">
        <v>81</v>
      </c>
      <c r="E38" s="87">
        <v>1</v>
      </c>
      <c r="F38" s="87" t="s">
        <v>24</v>
      </c>
      <c r="G38" s="87">
        <v>1</v>
      </c>
      <c r="H38" s="87">
        <f>+G38*E38</f>
        <v>1</v>
      </c>
      <c r="I38" s="87">
        <f>+H38*240</f>
        <v>240</v>
      </c>
      <c r="J38" s="146">
        <f>+I38/1200</f>
        <v>0.2</v>
      </c>
      <c r="K38" s="148"/>
    </row>
    <row r="39" spans="1:11" s="10" customFormat="1" ht="14.25" customHeight="1">
      <c r="A39" s="100"/>
      <c r="B39" s="38"/>
      <c r="C39" s="27" t="s">
        <v>82</v>
      </c>
      <c r="D39" s="28" t="s">
        <v>81</v>
      </c>
      <c r="E39" s="87">
        <v>1</v>
      </c>
      <c r="F39" s="87" t="s">
        <v>20</v>
      </c>
      <c r="G39" s="87">
        <v>1</v>
      </c>
      <c r="H39" s="87">
        <f>+G39*E39</f>
        <v>1</v>
      </c>
      <c r="I39" s="87">
        <f>+H39*1</f>
        <v>1</v>
      </c>
      <c r="J39" s="146">
        <f>+I39/1200</f>
        <v>0.0008333333333333334</v>
      </c>
      <c r="K39" s="148"/>
    </row>
    <row r="40" spans="1:11" s="10" customFormat="1" ht="14.25" customHeight="1">
      <c r="A40" s="98"/>
      <c r="B40" s="38"/>
      <c r="C40" s="27" t="s">
        <v>83</v>
      </c>
      <c r="D40" s="28" t="s">
        <v>5</v>
      </c>
      <c r="E40" s="87">
        <v>1</v>
      </c>
      <c r="F40" s="87" t="s">
        <v>20</v>
      </c>
      <c r="G40" s="28">
        <v>4</v>
      </c>
      <c r="H40" s="87">
        <f>+G40*E40</f>
        <v>4</v>
      </c>
      <c r="I40" s="28">
        <f>H40*1</f>
        <v>4</v>
      </c>
      <c r="J40" s="48">
        <f>+I40/1200</f>
        <v>0.0033333333333333335</v>
      </c>
      <c r="K40" s="66"/>
    </row>
    <row r="41" spans="1:11" s="10" customFormat="1" ht="14.25" customHeight="1">
      <c r="A41" s="98"/>
      <c r="B41" s="38"/>
      <c r="C41" s="27" t="s">
        <v>84</v>
      </c>
      <c r="D41" s="28" t="s">
        <v>5</v>
      </c>
      <c r="E41" s="28">
        <v>1</v>
      </c>
      <c r="F41" s="87" t="s">
        <v>23</v>
      </c>
      <c r="G41" s="28">
        <v>3</v>
      </c>
      <c r="H41" s="87">
        <f>+G41*E41</f>
        <v>3</v>
      </c>
      <c r="I41" s="28">
        <f>H41*48</f>
        <v>144</v>
      </c>
      <c r="J41" s="48">
        <f>+I41/1200</f>
        <v>0.12</v>
      </c>
      <c r="K41" s="72"/>
    </row>
    <row r="42" spans="1:11" s="10" customFormat="1" ht="14.25" customHeight="1">
      <c r="A42" s="99"/>
      <c r="B42" s="40"/>
      <c r="C42" s="31"/>
      <c r="D42" s="32"/>
      <c r="E42" s="32"/>
      <c r="F42" s="32"/>
      <c r="G42" s="32"/>
      <c r="H42" s="32"/>
      <c r="I42" s="32"/>
      <c r="J42" s="63"/>
      <c r="K42" s="73"/>
    </row>
    <row r="43" spans="1:11" s="42" customFormat="1" ht="19.5" customHeight="1">
      <c r="A43" s="46">
        <v>6</v>
      </c>
      <c r="B43" s="168" t="s">
        <v>44</v>
      </c>
      <c r="C43" s="169"/>
      <c r="D43" s="150"/>
      <c r="E43" s="22">
        <v>0.2</v>
      </c>
      <c r="F43" s="22"/>
      <c r="G43" s="22">
        <v>2</v>
      </c>
      <c r="H43" s="22">
        <f>SUM(H44:H50)</f>
        <v>19</v>
      </c>
      <c r="I43" s="22">
        <f>SUM(I44:I50)</f>
        <v>3024</v>
      </c>
      <c r="J43" s="74">
        <f>SUM(J44:J50)</f>
        <v>2.52</v>
      </c>
      <c r="K43" s="75"/>
    </row>
    <row r="44" spans="1:11" s="10" customFormat="1" ht="14.25" customHeight="1">
      <c r="A44" s="97"/>
      <c r="B44" s="35"/>
      <c r="C44" s="30" t="s">
        <v>45</v>
      </c>
      <c r="D44" s="76" t="s">
        <v>30</v>
      </c>
      <c r="E44" s="76">
        <v>3</v>
      </c>
      <c r="F44" s="76" t="s">
        <v>24</v>
      </c>
      <c r="G44" s="76">
        <v>1</v>
      </c>
      <c r="H44" s="76">
        <f>E44*G44</f>
        <v>3</v>
      </c>
      <c r="I44" s="76">
        <f>H44*240</f>
        <v>720</v>
      </c>
      <c r="J44" s="77">
        <f aca="true" t="shared" si="0" ref="J44:J49">+I44/1200</f>
        <v>0.6</v>
      </c>
      <c r="K44" s="78"/>
    </row>
    <row r="45" spans="1:11" s="10" customFormat="1" ht="14.25" customHeight="1">
      <c r="A45" s="100"/>
      <c r="B45" s="145"/>
      <c r="C45" s="27" t="s">
        <v>79</v>
      </c>
      <c r="D45" s="79" t="s">
        <v>5</v>
      </c>
      <c r="E45" s="192">
        <v>3</v>
      </c>
      <c r="F45" s="79" t="s">
        <v>24</v>
      </c>
      <c r="G45" s="79">
        <v>1</v>
      </c>
      <c r="H45" s="79">
        <v>1</v>
      </c>
      <c r="I45" s="79">
        <f>+H45*240</f>
        <v>240</v>
      </c>
      <c r="J45" s="81">
        <f t="shared" si="0"/>
        <v>0.2</v>
      </c>
      <c r="K45" s="72"/>
    </row>
    <row r="46" spans="1:11" s="10" customFormat="1" ht="14.25" customHeight="1">
      <c r="A46" s="100"/>
      <c r="B46" s="145"/>
      <c r="C46" s="27" t="s">
        <v>46</v>
      </c>
      <c r="D46" s="79" t="s">
        <v>5</v>
      </c>
      <c r="E46" s="192">
        <v>2</v>
      </c>
      <c r="F46" s="79" t="s">
        <v>24</v>
      </c>
      <c r="G46" s="79">
        <v>1</v>
      </c>
      <c r="H46" s="79">
        <v>1</v>
      </c>
      <c r="I46" s="79">
        <f>+H46*240</f>
        <v>240</v>
      </c>
      <c r="J46" s="81">
        <f t="shared" si="0"/>
        <v>0.2</v>
      </c>
      <c r="K46" s="72"/>
    </row>
    <row r="47" spans="1:11" s="10" customFormat="1" ht="14.25" customHeight="1">
      <c r="A47" s="98"/>
      <c r="B47" s="38"/>
      <c r="C47" s="27" t="s">
        <v>80</v>
      </c>
      <c r="D47" s="79" t="s">
        <v>5</v>
      </c>
      <c r="E47" s="80">
        <v>4</v>
      </c>
      <c r="F47" s="79" t="s">
        <v>23</v>
      </c>
      <c r="G47" s="79">
        <v>2</v>
      </c>
      <c r="H47" s="79">
        <f>+E47*G47</f>
        <v>8</v>
      </c>
      <c r="I47" s="79">
        <f>+H47*48</f>
        <v>384</v>
      </c>
      <c r="J47" s="81">
        <f t="shared" si="0"/>
        <v>0.32</v>
      </c>
      <c r="K47" s="72"/>
    </row>
    <row r="48" spans="1:11" s="10" customFormat="1" ht="14.25" customHeight="1">
      <c r="A48" s="98"/>
      <c r="B48" s="38"/>
      <c r="C48" s="27" t="s">
        <v>86</v>
      </c>
      <c r="D48" s="79" t="s">
        <v>5</v>
      </c>
      <c r="E48" s="79">
        <v>2</v>
      </c>
      <c r="F48" s="79" t="s">
        <v>24</v>
      </c>
      <c r="G48" s="79">
        <v>2</v>
      </c>
      <c r="H48" s="79">
        <f>E48*G48</f>
        <v>4</v>
      </c>
      <c r="I48" s="79">
        <f>+H48*240</f>
        <v>960</v>
      </c>
      <c r="J48" s="81">
        <f t="shared" si="0"/>
        <v>0.8</v>
      </c>
      <c r="K48" s="72"/>
    </row>
    <row r="49" spans="1:11" s="10" customFormat="1" ht="14.25" customHeight="1">
      <c r="A49" s="98"/>
      <c r="B49" s="38"/>
      <c r="C49" s="27" t="s">
        <v>47</v>
      </c>
      <c r="D49" s="79" t="s">
        <v>5</v>
      </c>
      <c r="E49" s="79">
        <v>1</v>
      </c>
      <c r="F49" s="79" t="s">
        <v>24</v>
      </c>
      <c r="G49" s="79">
        <v>2</v>
      </c>
      <c r="H49" s="79">
        <f>E49*G49</f>
        <v>2</v>
      </c>
      <c r="I49" s="79">
        <f>+H49*240</f>
        <v>480</v>
      </c>
      <c r="J49" s="81">
        <f t="shared" si="0"/>
        <v>0.4</v>
      </c>
      <c r="K49" s="72"/>
    </row>
    <row r="50" spans="1:11" s="10" customFormat="1" ht="14.25" customHeight="1">
      <c r="A50" s="99"/>
      <c r="B50" s="40"/>
      <c r="C50" s="44"/>
      <c r="D50" s="82"/>
      <c r="E50" s="82"/>
      <c r="F50" s="82"/>
      <c r="G50" s="82"/>
      <c r="H50" s="82"/>
      <c r="I50" s="82"/>
      <c r="J50" s="83"/>
      <c r="K50" s="73"/>
    </row>
    <row r="51" spans="1:11" s="10" customFormat="1" ht="19.5" customHeight="1">
      <c r="A51" s="103">
        <v>7</v>
      </c>
      <c r="B51" s="170" t="s">
        <v>48</v>
      </c>
      <c r="C51" s="171"/>
      <c r="D51" s="144"/>
      <c r="E51" s="138">
        <v>6</v>
      </c>
      <c r="F51" s="138"/>
      <c r="G51" s="138">
        <v>3</v>
      </c>
      <c r="H51" s="138">
        <f>SUM(H52:H56)</f>
        <v>12</v>
      </c>
      <c r="I51" s="138">
        <f>SUM(I52:I56)</f>
        <v>2304</v>
      </c>
      <c r="J51" s="140">
        <f>SUM(J52:J56)</f>
        <v>1.92</v>
      </c>
      <c r="K51" s="130"/>
    </row>
    <row r="52" spans="1:11" s="10" customFormat="1" ht="14.25" customHeight="1">
      <c r="A52" s="97"/>
      <c r="B52" s="145"/>
      <c r="C52" s="149" t="s">
        <v>69</v>
      </c>
      <c r="D52" s="36" t="s">
        <v>5</v>
      </c>
      <c r="E52" s="36">
        <v>1</v>
      </c>
      <c r="F52" s="36" t="s">
        <v>24</v>
      </c>
      <c r="G52" s="36">
        <v>3</v>
      </c>
      <c r="H52" s="36">
        <f>E52*G52</f>
        <v>3</v>
      </c>
      <c r="I52" s="36">
        <f>H52*240</f>
        <v>720</v>
      </c>
      <c r="J52" s="84">
        <f>+I52/1200</f>
        <v>0.6</v>
      </c>
      <c r="K52" s="78"/>
    </row>
    <row r="53" spans="1:11" s="10" customFormat="1" ht="15" customHeight="1">
      <c r="A53" s="100"/>
      <c r="B53" s="38"/>
      <c r="C53" s="43" t="s">
        <v>49</v>
      </c>
      <c r="D53" s="28" t="s">
        <v>5</v>
      </c>
      <c r="E53" s="28">
        <v>1</v>
      </c>
      <c r="F53" s="28" t="s">
        <v>24</v>
      </c>
      <c r="G53" s="28">
        <v>3</v>
      </c>
      <c r="H53" s="28">
        <f>E53*G53</f>
        <v>3</v>
      </c>
      <c r="I53" s="28">
        <f>+H53*240</f>
        <v>720</v>
      </c>
      <c r="J53" s="85">
        <f>+I53/1200</f>
        <v>0.6</v>
      </c>
      <c r="K53" s="86"/>
    </row>
    <row r="54" spans="1:11" s="10" customFormat="1" ht="15" customHeight="1">
      <c r="A54" s="100"/>
      <c r="B54" s="38"/>
      <c r="C54" s="43" t="s">
        <v>50</v>
      </c>
      <c r="D54" s="28" t="s">
        <v>5</v>
      </c>
      <c r="E54" s="28">
        <v>1</v>
      </c>
      <c r="F54" s="28" t="s">
        <v>24</v>
      </c>
      <c r="G54" s="28">
        <v>3</v>
      </c>
      <c r="H54" s="28">
        <f>E54*G54</f>
        <v>3</v>
      </c>
      <c r="I54" s="28">
        <f>+H54*240</f>
        <v>720</v>
      </c>
      <c r="J54" s="85">
        <f>+I54/1200</f>
        <v>0.6</v>
      </c>
      <c r="K54" s="86"/>
    </row>
    <row r="55" spans="1:11" s="10" customFormat="1" ht="15" customHeight="1">
      <c r="A55" s="100"/>
      <c r="B55" s="38"/>
      <c r="C55" s="43" t="s">
        <v>51</v>
      </c>
      <c r="D55" s="28" t="s">
        <v>5</v>
      </c>
      <c r="E55" s="28">
        <v>1</v>
      </c>
      <c r="F55" s="28" t="s">
        <v>23</v>
      </c>
      <c r="G55" s="28">
        <v>3</v>
      </c>
      <c r="H55" s="28">
        <f>E55*G55</f>
        <v>3</v>
      </c>
      <c r="I55" s="28">
        <f>+H55*48</f>
        <v>144</v>
      </c>
      <c r="J55" s="85">
        <f>+I55/1200</f>
        <v>0.12</v>
      </c>
      <c r="K55" s="86"/>
    </row>
    <row r="56" spans="1:11" s="10" customFormat="1" ht="15" customHeight="1">
      <c r="A56" s="100"/>
      <c r="B56" s="40"/>
      <c r="C56" s="151"/>
      <c r="D56" s="28"/>
      <c r="E56" s="28"/>
      <c r="F56" s="28"/>
      <c r="G56" s="28"/>
      <c r="H56" s="28"/>
      <c r="I56" s="28"/>
      <c r="J56" s="85"/>
      <c r="K56" s="86"/>
    </row>
    <row r="57" spans="1:11" s="10" customFormat="1" ht="19.5" customHeight="1">
      <c r="A57" s="142">
        <v>8</v>
      </c>
      <c r="B57" s="170" t="s">
        <v>52</v>
      </c>
      <c r="C57" s="172"/>
      <c r="D57" s="143"/>
      <c r="E57" s="139">
        <f>SUM(E58:E62)</f>
        <v>4</v>
      </c>
      <c r="F57" s="139"/>
      <c r="G57" s="139">
        <v>2</v>
      </c>
      <c r="H57" s="139">
        <f>SUM(H58:H62)</f>
        <v>8</v>
      </c>
      <c r="I57" s="139">
        <f>SUM(I58:I62)</f>
        <v>1920</v>
      </c>
      <c r="J57" s="141">
        <f>SUM(J58:J62)</f>
        <v>1.6</v>
      </c>
      <c r="K57" s="70"/>
    </row>
    <row r="58" spans="1:11" s="10" customFormat="1" ht="14.25" customHeight="1">
      <c r="A58" s="97"/>
      <c r="B58" s="145"/>
      <c r="C58" s="149" t="s">
        <v>87</v>
      </c>
      <c r="D58" s="36" t="s">
        <v>32</v>
      </c>
      <c r="E58" s="36">
        <v>1</v>
      </c>
      <c r="F58" s="37" t="s">
        <v>24</v>
      </c>
      <c r="G58" s="36">
        <v>2</v>
      </c>
      <c r="H58" s="36">
        <f>+G58*E58</f>
        <v>2</v>
      </c>
      <c r="I58" s="36">
        <f>+H58*240</f>
        <v>480</v>
      </c>
      <c r="J58" s="47">
        <f>+I58/1200</f>
        <v>0.4</v>
      </c>
      <c r="K58" s="78"/>
    </row>
    <row r="59" spans="1:11" s="10" customFormat="1" ht="14.25" customHeight="1">
      <c r="A59" s="98"/>
      <c r="B59" s="38"/>
      <c r="C59" s="43" t="s">
        <v>85</v>
      </c>
      <c r="D59" s="28" t="s">
        <v>5</v>
      </c>
      <c r="E59" s="28">
        <v>1</v>
      </c>
      <c r="F59" s="29" t="s">
        <v>24</v>
      </c>
      <c r="G59" s="28">
        <v>2</v>
      </c>
      <c r="H59" s="28">
        <f>+G59*E59</f>
        <v>2</v>
      </c>
      <c r="I59" s="28">
        <f>+H59*240</f>
        <v>480</v>
      </c>
      <c r="J59" s="48">
        <f>+I59/1200</f>
        <v>0.4</v>
      </c>
      <c r="K59" s="72"/>
    </row>
    <row r="60" spans="1:11" s="10" customFormat="1" ht="14.25" customHeight="1">
      <c r="A60" s="98"/>
      <c r="B60" s="38"/>
      <c r="C60" s="43" t="s">
        <v>53</v>
      </c>
      <c r="D60" s="28" t="s">
        <v>5</v>
      </c>
      <c r="E60" s="28">
        <v>1</v>
      </c>
      <c r="F60" s="29" t="s">
        <v>24</v>
      </c>
      <c r="G60" s="28">
        <v>2</v>
      </c>
      <c r="H60" s="28">
        <f>+G60*E60</f>
        <v>2</v>
      </c>
      <c r="I60" s="28">
        <f>+H60*240</f>
        <v>480</v>
      </c>
      <c r="J60" s="48">
        <f>+I60/1200</f>
        <v>0.4</v>
      </c>
      <c r="K60" s="72"/>
    </row>
    <row r="61" spans="1:11" s="10" customFormat="1" ht="14.25" customHeight="1">
      <c r="A61" s="98"/>
      <c r="B61" s="38"/>
      <c r="C61" s="152" t="s">
        <v>54</v>
      </c>
      <c r="D61" s="28" t="s">
        <v>5</v>
      </c>
      <c r="E61" s="28">
        <v>1</v>
      </c>
      <c r="F61" s="29" t="s">
        <v>24</v>
      </c>
      <c r="G61" s="28">
        <v>2</v>
      </c>
      <c r="H61" s="28">
        <f>+G61*E61</f>
        <v>2</v>
      </c>
      <c r="I61" s="28">
        <f>+H61*240</f>
        <v>480</v>
      </c>
      <c r="J61" s="48">
        <f>+I61/1200</f>
        <v>0.4</v>
      </c>
      <c r="K61" s="72"/>
    </row>
    <row r="62" spans="1:11" s="10" customFormat="1" ht="14.25" customHeight="1">
      <c r="A62" s="99"/>
      <c r="B62" s="40"/>
      <c r="C62" s="44" t="s">
        <v>68</v>
      </c>
      <c r="D62" s="32"/>
      <c r="E62" s="32"/>
      <c r="F62" s="41"/>
      <c r="G62" s="32"/>
      <c r="H62" s="32"/>
      <c r="I62" s="28"/>
      <c r="J62" s="63"/>
      <c r="K62" s="73"/>
    </row>
    <row r="63" spans="1:11" s="10" customFormat="1" ht="19.5" customHeight="1">
      <c r="A63" s="103">
        <v>9</v>
      </c>
      <c r="B63" s="179" t="s">
        <v>55</v>
      </c>
      <c r="C63" s="180"/>
      <c r="D63" s="21"/>
      <c r="E63" s="22">
        <f>SUM(E64:E69)</f>
        <v>7</v>
      </c>
      <c r="F63" s="22"/>
      <c r="G63" s="22">
        <v>1</v>
      </c>
      <c r="H63" s="22">
        <f>SUM(H64:H69)</f>
        <v>7</v>
      </c>
      <c r="I63" s="22">
        <f>SUM(I64:I69)</f>
        <v>485</v>
      </c>
      <c r="J63" s="74">
        <f>SUM(J64:J69)</f>
        <v>0.40416666666666673</v>
      </c>
      <c r="K63" s="70"/>
    </row>
    <row r="64" spans="1:11" s="10" customFormat="1" ht="14.25" customHeight="1">
      <c r="A64" s="97"/>
      <c r="B64" s="35"/>
      <c r="C64" s="30" t="s">
        <v>56</v>
      </c>
      <c r="D64" s="161" t="s">
        <v>30</v>
      </c>
      <c r="E64" s="87">
        <v>2</v>
      </c>
      <c r="F64" s="88" t="s">
        <v>24</v>
      </c>
      <c r="G64" s="87">
        <v>1</v>
      </c>
      <c r="H64" s="87">
        <f>+E64*G64</f>
        <v>2</v>
      </c>
      <c r="I64" s="87">
        <f>+H64*240</f>
        <v>480</v>
      </c>
      <c r="J64" s="89">
        <f>+I64/1200</f>
        <v>0.4</v>
      </c>
      <c r="K64" s="78"/>
    </row>
    <row r="65" spans="1:11" s="10" customFormat="1" ht="14.25" customHeight="1">
      <c r="A65" s="98"/>
      <c r="B65" s="38"/>
      <c r="C65" s="27" t="s">
        <v>58</v>
      </c>
      <c r="D65" s="162" t="s">
        <v>30</v>
      </c>
      <c r="E65" s="28">
        <v>2</v>
      </c>
      <c r="F65" s="29" t="s">
        <v>20</v>
      </c>
      <c r="G65" s="28">
        <v>1</v>
      </c>
      <c r="H65" s="28">
        <f>+E65*G65</f>
        <v>2</v>
      </c>
      <c r="I65" s="28">
        <f>+H65*1</f>
        <v>2</v>
      </c>
      <c r="J65" s="90">
        <f>+I65/1200</f>
        <v>0.0016666666666666668</v>
      </c>
      <c r="K65" s="72"/>
    </row>
    <row r="66" spans="1:11" s="10" customFormat="1" ht="14.25" customHeight="1">
      <c r="A66" s="98"/>
      <c r="B66" s="38"/>
      <c r="C66" s="27" t="s">
        <v>59</v>
      </c>
      <c r="D66" s="162" t="s">
        <v>30</v>
      </c>
      <c r="E66" s="28">
        <v>1</v>
      </c>
      <c r="F66" s="29" t="s">
        <v>20</v>
      </c>
      <c r="G66" s="28">
        <v>1</v>
      </c>
      <c r="H66" s="28">
        <f>+E66*G66</f>
        <v>1</v>
      </c>
      <c r="I66" s="28">
        <f>+H66*1</f>
        <v>1</v>
      </c>
      <c r="J66" s="90">
        <f>+I66/1200</f>
        <v>0.0008333333333333334</v>
      </c>
      <c r="K66" s="72"/>
    </row>
    <row r="67" spans="1:11" s="10" customFormat="1" ht="14.25" customHeight="1">
      <c r="A67" s="98"/>
      <c r="B67" s="38"/>
      <c r="C67" s="39" t="s">
        <v>59</v>
      </c>
      <c r="D67" s="162" t="s">
        <v>30</v>
      </c>
      <c r="E67" s="28">
        <v>1</v>
      </c>
      <c r="F67" s="29" t="s">
        <v>20</v>
      </c>
      <c r="G67" s="28">
        <v>1</v>
      </c>
      <c r="H67" s="28">
        <f>+E67*G67</f>
        <v>1</v>
      </c>
      <c r="I67" s="28">
        <f>+H67*1</f>
        <v>1</v>
      </c>
      <c r="J67" s="90">
        <f>+I67/1200</f>
        <v>0.0008333333333333334</v>
      </c>
      <c r="K67" s="72"/>
    </row>
    <row r="68" spans="1:11" s="10" customFormat="1" ht="14.25" customHeight="1">
      <c r="A68" s="98"/>
      <c r="B68" s="38"/>
      <c r="C68" s="27" t="s">
        <v>57</v>
      </c>
      <c r="D68" s="79" t="s">
        <v>30</v>
      </c>
      <c r="E68" s="28">
        <v>1</v>
      </c>
      <c r="F68" s="29" t="s">
        <v>20</v>
      </c>
      <c r="G68" s="28">
        <v>1</v>
      </c>
      <c r="H68" s="28">
        <f>+E68*G68</f>
        <v>1</v>
      </c>
      <c r="I68" s="28">
        <f>+H68*1</f>
        <v>1</v>
      </c>
      <c r="J68" s="90">
        <f>+I68/1200</f>
        <v>0.0008333333333333334</v>
      </c>
      <c r="K68" s="72"/>
    </row>
    <row r="69" spans="1:11" s="10" customFormat="1" ht="14.25" customHeight="1">
      <c r="A69" s="99"/>
      <c r="B69" s="40"/>
      <c r="C69" s="31"/>
      <c r="D69" s="82"/>
      <c r="E69" s="32"/>
      <c r="F69" s="41"/>
      <c r="G69" s="32"/>
      <c r="H69" s="32"/>
      <c r="I69" s="32"/>
      <c r="J69" s="91"/>
      <c r="K69" s="73"/>
    </row>
    <row r="70" spans="1:11" s="10" customFormat="1" ht="19.5" customHeight="1">
      <c r="A70" s="153">
        <v>10</v>
      </c>
      <c r="B70" s="177" t="s">
        <v>61</v>
      </c>
      <c r="C70" s="178"/>
      <c r="D70" s="154"/>
      <c r="E70" s="155">
        <f>SUM(E71:E75)</f>
        <v>7</v>
      </c>
      <c r="F70" s="155"/>
      <c r="G70" s="155">
        <v>5</v>
      </c>
      <c r="H70" s="155">
        <f>SUM(H71:H75)</f>
        <v>35</v>
      </c>
      <c r="I70" s="155">
        <f>SUM(I71:I75)</f>
        <v>35</v>
      </c>
      <c r="J70" s="156">
        <f>SUM(J71:J75)</f>
        <v>0.029166666666666667</v>
      </c>
      <c r="K70" s="70"/>
    </row>
    <row r="71" spans="1:11" s="10" customFormat="1" ht="14.25" customHeight="1">
      <c r="A71" s="97"/>
      <c r="B71" s="35"/>
      <c r="C71" s="30" t="s">
        <v>60</v>
      </c>
      <c r="D71" s="76" t="s">
        <v>30</v>
      </c>
      <c r="E71" s="36">
        <v>1</v>
      </c>
      <c r="F71" s="37" t="s">
        <v>20</v>
      </c>
      <c r="G71" s="36">
        <v>5</v>
      </c>
      <c r="H71" s="36">
        <f>+G71*E71</f>
        <v>5</v>
      </c>
      <c r="I71" s="36">
        <f>+H71*1</f>
        <v>5</v>
      </c>
      <c r="J71" s="96">
        <f>+I71/1200</f>
        <v>0.004166666666666667</v>
      </c>
      <c r="K71" s="78"/>
    </row>
    <row r="72" spans="1:11" s="10" customFormat="1" ht="14.25" customHeight="1">
      <c r="A72" s="98"/>
      <c r="B72" s="38"/>
      <c r="C72" s="27" t="s">
        <v>62</v>
      </c>
      <c r="D72" s="79" t="s">
        <v>30</v>
      </c>
      <c r="E72" s="28">
        <v>2</v>
      </c>
      <c r="F72" s="29" t="s">
        <v>20</v>
      </c>
      <c r="G72" s="28">
        <v>5</v>
      </c>
      <c r="H72" s="28">
        <f>+G72*E72</f>
        <v>10</v>
      </c>
      <c r="I72" s="28">
        <f>+H72*1</f>
        <v>10</v>
      </c>
      <c r="J72" s="90">
        <f>+I72/1200</f>
        <v>0.008333333333333333</v>
      </c>
      <c r="K72" s="72"/>
    </row>
    <row r="73" spans="1:11" s="10" customFormat="1" ht="14.25" customHeight="1">
      <c r="A73" s="98"/>
      <c r="B73" s="38"/>
      <c r="C73" s="27" t="s">
        <v>63</v>
      </c>
      <c r="D73" s="79" t="s">
        <v>30</v>
      </c>
      <c r="E73" s="28">
        <v>2</v>
      </c>
      <c r="F73" s="29" t="s">
        <v>20</v>
      </c>
      <c r="G73" s="28">
        <v>5</v>
      </c>
      <c r="H73" s="28">
        <f>+G73*E73</f>
        <v>10</v>
      </c>
      <c r="I73" s="28">
        <f>+H73*1</f>
        <v>10</v>
      </c>
      <c r="J73" s="90">
        <f>+I73/1200</f>
        <v>0.008333333333333333</v>
      </c>
      <c r="K73" s="72"/>
    </row>
    <row r="74" spans="1:11" s="10" customFormat="1" ht="14.25" customHeight="1">
      <c r="A74" s="98"/>
      <c r="B74" s="38"/>
      <c r="C74" s="27" t="s">
        <v>34</v>
      </c>
      <c r="D74" s="79" t="s">
        <v>30</v>
      </c>
      <c r="E74" s="28">
        <v>1</v>
      </c>
      <c r="F74" s="29" t="s">
        <v>20</v>
      </c>
      <c r="G74" s="28">
        <v>5</v>
      </c>
      <c r="H74" s="28">
        <f>+G74*E74</f>
        <v>5</v>
      </c>
      <c r="I74" s="28">
        <f>+H74*1</f>
        <v>5</v>
      </c>
      <c r="J74" s="90">
        <f>+I74/1200</f>
        <v>0.004166666666666667</v>
      </c>
      <c r="K74" s="72"/>
    </row>
    <row r="75" spans="1:11" s="10" customFormat="1" ht="14.25" customHeight="1">
      <c r="A75" s="98"/>
      <c r="B75" s="38"/>
      <c r="C75" s="27" t="s">
        <v>64</v>
      </c>
      <c r="D75" s="79" t="s">
        <v>30</v>
      </c>
      <c r="E75" s="28">
        <v>1</v>
      </c>
      <c r="F75" s="29" t="s">
        <v>20</v>
      </c>
      <c r="G75" s="28">
        <v>5</v>
      </c>
      <c r="H75" s="28">
        <f>+G75*E75</f>
        <v>5</v>
      </c>
      <c r="I75" s="28">
        <f>+H75*1</f>
        <v>5</v>
      </c>
      <c r="J75" s="90">
        <f>+I75/1200</f>
        <v>0.004166666666666667</v>
      </c>
      <c r="K75" s="72"/>
    </row>
    <row r="76" spans="1:11" s="10" customFormat="1" ht="14.25" customHeight="1">
      <c r="A76" s="99"/>
      <c r="B76" s="40"/>
      <c r="C76" s="92"/>
      <c r="D76" s="32"/>
      <c r="E76" s="33"/>
      <c r="F76" s="34"/>
      <c r="G76" s="33"/>
      <c r="H76" s="33"/>
      <c r="I76" s="33"/>
      <c r="J76" s="93"/>
      <c r="K76" s="73"/>
    </row>
    <row r="77" spans="1:13" s="10" customFormat="1" ht="19.5" customHeight="1">
      <c r="A77" s="173" t="s">
        <v>3</v>
      </c>
      <c r="B77" s="174"/>
      <c r="C77" s="174"/>
      <c r="D77" s="174"/>
      <c r="E77" s="174"/>
      <c r="F77" s="174"/>
      <c r="G77" s="174"/>
      <c r="H77" s="131">
        <f>+H70+H63+H57+H51+H43+H36+H29+H22+H16+H10</f>
        <v>127.2</v>
      </c>
      <c r="I77" s="131">
        <f>+I70+I63+I57+I51+I43+I36+I29+I22+I16+I10</f>
        <v>10415</v>
      </c>
      <c r="J77" s="193">
        <f>+J70+J63+J57+J51+J43+J36+J29+J22+J16+J10</f>
        <v>8.679166666666669</v>
      </c>
      <c r="K77" s="94"/>
      <c r="L77" s="11">
        <f>I77/1200</f>
        <v>8.679166666666667</v>
      </c>
      <c r="M77" s="10" t="s">
        <v>21</v>
      </c>
    </row>
    <row r="78" spans="1:11" s="10" customFormat="1" ht="19.5" customHeight="1" thickBot="1">
      <c r="A78" s="175" t="s">
        <v>6</v>
      </c>
      <c r="B78" s="176"/>
      <c r="C78" s="176"/>
      <c r="D78" s="176"/>
      <c r="E78" s="176"/>
      <c r="F78" s="176"/>
      <c r="G78" s="176"/>
      <c r="H78" s="132"/>
      <c r="I78" s="133"/>
      <c r="J78" s="134">
        <v>8</v>
      </c>
      <c r="K78" s="95"/>
    </row>
    <row r="79" spans="1:11" ht="15">
      <c r="A79" s="24"/>
      <c r="B79" s="24"/>
      <c r="C79" s="25"/>
      <c r="D79" s="26"/>
      <c r="E79" s="25"/>
      <c r="F79" s="25"/>
      <c r="G79" s="25"/>
      <c r="H79" s="25"/>
      <c r="I79" s="25"/>
      <c r="J79" s="25"/>
      <c r="K79" s="25"/>
    </row>
    <row r="80" spans="1:11" ht="15">
      <c r="A80" s="24"/>
      <c r="B80" s="24"/>
      <c r="C80" s="105"/>
      <c r="D80" s="106"/>
      <c r="E80" s="106"/>
      <c r="F80" s="106"/>
      <c r="G80" s="107"/>
      <c r="H80" s="108"/>
      <c r="I80" s="109"/>
      <c r="J80" s="109"/>
      <c r="K80" s="110"/>
    </row>
    <row r="81" spans="1:11" ht="15">
      <c r="A81" s="24"/>
      <c r="B81" s="24"/>
      <c r="C81" s="25"/>
      <c r="D81" s="106"/>
      <c r="E81" s="106"/>
      <c r="F81" s="106"/>
      <c r="G81" s="107"/>
      <c r="H81" s="111"/>
      <c r="I81" s="112"/>
      <c r="J81" s="113"/>
      <c r="K81" s="114"/>
    </row>
    <row r="82" spans="1:11" ht="15">
      <c r="A82" s="24"/>
      <c r="B82" s="24"/>
      <c r="C82" s="25"/>
      <c r="D82" s="115"/>
      <c r="E82" s="26"/>
      <c r="F82" s="26"/>
      <c r="G82" s="116"/>
      <c r="H82" s="25"/>
      <c r="I82" s="24"/>
      <c r="J82" s="26"/>
      <c r="K82" s="25"/>
    </row>
    <row r="83" spans="1:11" ht="15">
      <c r="A83" s="24"/>
      <c r="B83" s="24"/>
      <c r="C83" s="25"/>
      <c r="D83" s="115"/>
      <c r="E83" s="26"/>
      <c r="F83" s="25"/>
      <c r="G83" s="117"/>
      <c r="H83" s="118"/>
      <c r="I83" s="119"/>
      <c r="J83" s="120"/>
      <c r="K83" s="120"/>
    </row>
    <row r="84" spans="1:11" ht="15">
      <c r="A84" s="24"/>
      <c r="B84" s="24"/>
      <c r="C84" s="25"/>
      <c r="D84" s="115"/>
      <c r="E84" s="26"/>
      <c r="F84" s="25"/>
      <c r="G84" s="117"/>
      <c r="H84" s="118"/>
      <c r="I84" s="119"/>
      <c r="J84" s="120"/>
      <c r="K84" s="120"/>
    </row>
    <row r="85" spans="1:11" ht="15">
      <c r="A85" s="24"/>
      <c r="B85" s="24"/>
      <c r="C85" s="25"/>
      <c r="D85" s="115"/>
      <c r="E85" s="26"/>
      <c r="F85" s="25"/>
      <c r="G85" s="117"/>
      <c r="H85" s="118"/>
      <c r="I85" s="119"/>
      <c r="J85" s="120"/>
      <c r="K85" s="120"/>
    </row>
    <row r="86" spans="1:11" ht="15">
      <c r="A86" s="24"/>
      <c r="B86" s="24"/>
      <c r="C86" s="25"/>
      <c r="D86" s="115"/>
      <c r="E86" s="26"/>
      <c r="F86" s="25"/>
      <c r="G86" s="25"/>
      <c r="H86" s="25"/>
      <c r="I86" s="24"/>
      <c r="J86" s="25"/>
      <c r="K86" s="25"/>
    </row>
    <row r="87" spans="1:11" ht="15">
      <c r="A87" s="24"/>
      <c r="B87" s="24"/>
      <c r="C87" s="25"/>
      <c r="D87" s="115"/>
      <c r="E87" s="26"/>
      <c r="F87" s="25"/>
      <c r="G87" s="25"/>
      <c r="H87" s="25"/>
      <c r="I87" s="24"/>
      <c r="J87" s="25"/>
      <c r="K87" s="25"/>
    </row>
    <row r="88" spans="1:11" ht="15">
      <c r="A88" s="24"/>
      <c r="B88" s="24"/>
      <c r="C88" s="25"/>
      <c r="D88" s="115"/>
      <c r="E88" s="26"/>
      <c r="F88" s="25"/>
      <c r="G88" s="25"/>
      <c r="H88" s="25"/>
      <c r="I88" s="24"/>
      <c r="J88" s="25"/>
      <c r="K88" s="25"/>
    </row>
    <row r="89" spans="1:11" ht="15">
      <c r="A89" s="24"/>
      <c r="B89" s="24"/>
      <c r="C89" s="25"/>
      <c r="D89" s="115"/>
      <c r="E89" s="26"/>
      <c r="F89" s="25"/>
      <c r="G89" s="25"/>
      <c r="H89" s="25"/>
      <c r="I89" s="24"/>
      <c r="J89" s="25"/>
      <c r="K89" s="25"/>
    </row>
    <row r="90" spans="2:9" ht="15">
      <c r="B90" s="14"/>
      <c r="C90" s="12"/>
      <c r="D90" s="15"/>
      <c r="E90" s="16"/>
      <c r="F90" s="12"/>
      <c r="I90" s="4"/>
    </row>
    <row r="91" spans="2:9" ht="15">
      <c r="B91" s="14"/>
      <c r="C91" s="12"/>
      <c r="D91" s="15"/>
      <c r="E91" s="16"/>
      <c r="F91" s="12"/>
      <c r="I91" s="4"/>
    </row>
    <row r="92" spans="2:6" ht="15">
      <c r="B92" s="14"/>
      <c r="C92" s="12"/>
      <c r="D92" s="15"/>
      <c r="E92" s="16"/>
      <c r="F92" s="12"/>
    </row>
    <row r="93" spans="2:9" ht="15">
      <c r="B93" s="14"/>
      <c r="C93" s="12"/>
      <c r="D93" s="15"/>
      <c r="E93" s="16"/>
      <c r="F93" s="12"/>
      <c r="I93" s="13"/>
    </row>
    <row r="94" spans="2:6" ht="15">
      <c r="B94" s="14"/>
      <c r="C94" s="17"/>
      <c r="D94" s="18"/>
      <c r="E94" s="19"/>
      <c r="F94" s="12"/>
    </row>
    <row r="95" spans="2:6" ht="15">
      <c r="B95" s="14"/>
      <c r="C95" s="12"/>
      <c r="D95" s="20"/>
      <c r="E95" s="12"/>
      <c r="F95" s="12"/>
    </row>
    <row r="96" spans="2:6" ht="15">
      <c r="B96" s="14"/>
      <c r="C96" s="12"/>
      <c r="D96" s="16"/>
      <c r="E96" s="12"/>
      <c r="F96" s="12"/>
    </row>
  </sheetData>
  <sheetProtection/>
  <mergeCells count="16">
    <mergeCell ref="A1:K1"/>
    <mergeCell ref="B7:C7"/>
    <mergeCell ref="B8:C8"/>
    <mergeCell ref="B22:C22"/>
    <mergeCell ref="B36:C36"/>
    <mergeCell ref="B16:C16"/>
    <mergeCell ref="B5:K5"/>
    <mergeCell ref="B10:C10"/>
    <mergeCell ref="B43:C43"/>
    <mergeCell ref="B51:C51"/>
    <mergeCell ref="B57:C57"/>
    <mergeCell ref="A77:G77"/>
    <mergeCell ref="A78:G78"/>
    <mergeCell ref="B70:C70"/>
    <mergeCell ref="B63:C63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2017-11-14T17:30:50Z</cp:lastPrinted>
  <dcterms:created xsi:type="dcterms:W3CDTF">2012-01-12T04:09:51Z</dcterms:created>
  <dcterms:modified xsi:type="dcterms:W3CDTF">2018-03-09T17:27:16Z</dcterms:modified>
  <cp:category/>
  <cp:version/>
  <cp:contentType/>
  <cp:contentStatus/>
</cp:coreProperties>
</file>