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2024 1257" sheetId="2" r:id="rId5"/>
    <sheet state="visible" name="Sheet2" sheetId="3" r:id="rId6"/>
    <sheet state="visible" name="Sheet5" sheetId="4" r:id="rId7"/>
    <sheet state="visible" name="Sheet3" sheetId="5" r:id="rId8"/>
    <sheet state="visible" name="JAN" sheetId="6" r:id="rId9"/>
    <sheet state="visible" name="Sheet4" sheetId="7" r:id="rId10"/>
  </sheets>
  <definedNames>
    <definedName hidden="1" localSheetId="1" name="_xlnm._FilterDatabase">'2024 1257'!$A$6:$AI$52</definedName>
    <definedName hidden="1" localSheetId="5" name="_xlnm._FilterDatabase">JAN!$A$8:$BC$51</definedName>
  </definedNames>
  <calcPr/>
  <extLst>
    <ext uri="GoogleSheetsCustomDataVersion2">
      <go:sheetsCustomData xmlns:go="http://customooxmlschemas.google.com/" r:id="rId11" roundtripDataChecksum="B21/H85w8eXIdG6kP4JfYpSkCQjyZM80dGYxjD+ADYA="/>
    </ext>
  </extLst>
</workbook>
</file>

<file path=xl/sharedStrings.xml><?xml version="1.0" encoding="utf-8"?>
<sst xmlns="http://schemas.openxmlformats.org/spreadsheetml/2006/main" count="765" uniqueCount="145">
  <si>
    <t>DATA STATISTIK KUNJUNGAN WISATAWAN</t>
  </si>
  <si>
    <t>TAHUN 2022</t>
  </si>
  <si>
    <t>DATA STATISTIK KUNJUNGAN WISATA</t>
  </si>
  <si>
    <t>KABUPATEN DEMAK TAHUN 2023</t>
  </si>
  <si>
    <t>No</t>
  </si>
  <si>
    <t>Obyek Wisata</t>
  </si>
  <si>
    <t>BULAN</t>
  </si>
  <si>
    <t>NAMA P.J.</t>
  </si>
  <si>
    <t>JAN</t>
  </si>
  <si>
    <t>FEB</t>
  </si>
  <si>
    <t>MAR</t>
  </si>
  <si>
    <t>APR</t>
  </si>
  <si>
    <t>MEI</t>
  </si>
  <si>
    <t>JUN</t>
  </si>
  <si>
    <t>JUL</t>
  </si>
  <si>
    <t>AUG</t>
  </si>
  <si>
    <t>SEP</t>
  </si>
  <si>
    <t>OCT</t>
  </si>
  <si>
    <t>NOV</t>
  </si>
  <si>
    <t>DEC</t>
  </si>
  <si>
    <t>Juni = 4</t>
  </si>
  <si>
    <t>Khamid = 4</t>
  </si>
  <si>
    <t>Kiswanto 6</t>
  </si>
  <si>
    <t>masduki = 5</t>
  </si>
  <si>
    <t>Nakowan = 4</t>
  </si>
  <si>
    <t>Rofii = 5</t>
  </si>
  <si>
    <t>Suendro = 3</t>
  </si>
  <si>
    <t>Sukijo = 4</t>
  </si>
  <si>
    <t>Supriyanto = 1</t>
  </si>
  <si>
    <t>Susilo = 4</t>
  </si>
  <si>
    <t>JANUARI</t>
  </si>
  <si>
    <t>FEBRUARY</t>
  </si>
  <si>
    <t>MARET</t>
  </si>
  <si>
    <t>APRIL</t>
  </si>
  <si>
    <t>JUNI</t>
  </si>
  <si>
    <t>JULI</t>
  </si>
  <si>
    <t>AGUSTUS</t>
  </si>
  <si>
    <t>SEPTEMBER</t>
  </si>
  <si>
    <t>OKTOBER</t>
  </si>
  <si>
    <t xml:space="preserve">NOVEMBER </t>
  </si>
  <si>
    <t>DESEMBER</t>
  </si>
  <si>
    <t>TOTAL</t>
  </si>
  <si>
    <t>Wisata reduksi kedungmutih</t>
  </si>
  <si>
    <t>Masduki</t>
  </si>
  <si>
    <t>Wisata Tambakbulusan</t>
  </si>
  <si>
    <t>Juni</t>
  </si>
  <si>
    <t>Wisata Edukasi Tlogoweru</t>
  </si>
  <si>
    <t>Susilo</t>
  </si>
  <si>
    <t>Watu Lempit</t>
  </si>
  <si>
    <t>Suendro</t>
  </si>
  <si>
    <t>TCF</t>
  </si>
  <si>
    <t>Rofii</t>
  </si>
  <si>
    <t>Taman Mahesa Jenar</t>
  </si>
  <si>
    <t>Taman Kali Tuntang</t>
  </si>
  <si>
    <t>Taman Bogorame</t>
  </si>
  <si>
    <t>Supriyanto</t>
  </si>
  <si>
    <t>Sumur Gandeng, Bremi</t>
  </si>
  <si>
    <t>Sukijo</t>
  </si>
  <si>
    <t>Sendang Wuluh</t>
  </si>
  <si>
    <t>Ruwatan Masal Demak</t>
  </si>
  <si>
    <t>Rowo Tanjung</t>
  </si>
  <si>
    <t>Prajurit 40an</t>
  </si>
  <si>
    <t>Pesta Rakyat Grebeg Besar</t>
  </si>
  <si>
    <t>Pengasapan Ikan Wonosari</t>
  </si>
  <si>
    <t xml:space="preserve">Masduki </t>
  </si>
  <si>
    <t>Museum Masjid Agung Demak</t>
  </si>
  <si>
    <t>Museum Glagah Wangi</t>
  </si>
  <si>
    <t>Morosari</t>
  </si>
  <si>
    <t>Khamid</t>
  </si>
  <si>
    <t>Morodemak</t>
  </si>
  <si>
    <t xml:space="preserve">Nakowan </t>
  </si>
  <si>
    <t>Masjid Agung Demak</t>
  </si>
  <si>
    <t>Makam Syech Mudzakir</t>
  </si>
  <si>
    <t>Kiswanto</t>
  </si>
  <si>
    <t>Makam Sunan Kalijaga</t>
  </si>
  <si>
    <t>Makam Sawonggaling</t>
  </si>
  <si>
    <t>Makam Mbah Mesem</t>
  </si>
  <si>
    <t>Kraton Glagah Wangi</t>
  </si>
  <si>
    <t>Kolam Renang Tumpi</t>
  </si>
  <si>
    <t>Kolam Renang Polaris</t>
  </si>
  <si>
    <t>Kolam Renang Niagara</t>
  </si>
  <si>
    <t>Kolam Renang Aria</t>
  </si>
  <si>
    <t>Karnaval 17an</t>
  </si>
  <si>
    <t>Jumat Kliwon Kadilangu</t>
  </si>
  <si>
    <t>Nakowan</t>
  </si>
  <si>
    <t xml:space="preserve">Jati Park Jragung </t>
  </si>
  <si>
    <t xml:space="preserve">Juni </t>
  </si>
  <si>
    <t>Iring-iringan Tumpeng 9</t>
  </si>
  <si>
    <t>Haul Raden Fatah</t>
  </si>
  <si>
    <t>Haul Kanjeng Sunan Kalijaga</t>
  </si>
  <si>
    <t>Haul Girikusumo</t>
  </si>
  <si>
    <t>Haul Eyang Panji Kusumo</t>
  </si>
  <si>
    <t>Haul Akbar Demak</t>
  </si>
  <si>
    <t>Ahir Ruwah</t>
  </si>
  <si>
    <t>Degega</t>
  </si>
  <si>
    <t>Candisari</t>
  </si>
  <si>
    <t>Boyolali Kec. Gajah</t>
  </si>
  <si>
    <t>Bedono Bangkit</t>
  </si>
  <si>
    <t>Demak, 31 Mei 2023</t>
  </si>
  <si>
    <t>Sub Koordintor PPODTW</t>
  </si>
  <si>
    <t>DIAN YULAITA, SE, MM</t>
  </si>
  <si>
    <t>Penata Tingkat I</t>
  </si>
  <si>
    <t>NIP. 19840719 201001 2 015</t>
  </si>
  <si>
    <t>selisih</t>
  </si>
  <si>
    <t>JUMLAH WISATAWAN NUSANTARA</t>
  </si>
  <si>
    <t>KABUPATEN DEMAK TAHUN 2024</t>
  </si>
  <si>
    <t>APRL</t>
  </si>
  <si>
    <t xml:space="preserve">MEI </t>
  </si>
  <si>
    <t>NOVEMBER</t>
  </si>
  <si>
    <t>NUS</t>
  </si>
  <si>
    <t>MAN</t>
  </si>
  <si>
    <t>PAD</t>
  </si>
  <si>
    <t>Wisata Tambak bulusan</t>
  </si>
  <si>
    <t>Makam Sunan Kalijaga, Malam Jum'at Kliwon Sunan Kalijaga</t>
  </si>
  <si>
    <t>Makam Panji Kusumo</t>
  </si>
  <si>
    <t>Makam Giri Kusumo</t>
  </si>
  <si>
    <t>Jati Park Jragung, sendang wuluh jragung</t>
  </si>
  <si>
    <t>Syawalan Onggojoya</t>
  </si>
  <si>
    <t>Grebeg Suro Giri Kusumo</t>
  </si>
  <si>
    <t>Demak,                Mei 2024</t>
  </si>
  <si>
    <t>KEPALA DINAS PARIWISATA</t>
  </si>
  <si>
    <t>KABUPATEN DEMAK</t>
  </si>
  <si>
    <t>Dra.ENDAH CAHYA RINI,MM</t>
  </si>
  <si>
    <t>NIP. 19680903 199302 2 001</t>
  </si>
  <si>
    <t>-</t>
  </si>
  <si>
    <t>FEBRUARI</t>
  </si>
  <si>
    <t>*</t>
  </si>
  <si>
    <t>Tumpeng 9</t>
  </si>
  <si>
    <t>Jarak Pendopo -Alun2</t>
  </si>
  <si>
    <t>Jalur Kramik ALun2</t>
  </si>
  <si>
    <t>Lapangan Alun2</t>
  </si>
  <si>
    <t>Halaman MAD</t>
  </si>
  <si>
    <t>Pendopo - Kdl</t>
  </si>
  <si>
    <t>Kdl - Pendopo</t>
  </si>
  <si>
    <t>10 Satge</t>
  </si>
  <si>
    <t>TAHUN</t>
  </si>
  <si>
    <t>JENIS WISATA</t>
  </si>
  <si>
    <t>EDUKASI</t>
  </si>
  <si>
    <t>BAHARI</t>
  </si>
  <si>
    <t>BUATAN</t>
  </si>
  <si>
    <t>SEJARAH</t>
  </si>
  <si>
    <t>ALAM</t>
  </si>
  <si>
    <t>BUDAYA</t>
  </si>
  <si>
    <t>BELANJA</t>
  </si>
  <si>
    <t>RELIGI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</si>
</sst>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_(* #,##0_);_(* \(#,##0\);_(* &quot;-&quot;_);_(@_)"/>
    <numFmt numFmtId="165" formatCode="_-* #,##0_-;\-* #,##0_-;_-* &quot;-&quot;_-;_-@"/>
    <numFmt numFmtId="166" formatCode="_(* #,##0.00_);_(* \(#,##0.00\);_(* &quot;-&quot;_);_(@_)"/>
    <numFmt numFmtId="167" formatCode="_(* #,##0.0_);_(* \(#,##0.0\);_(* &quot;-&quot;_);_(@_)"/>
    <numFmt numFmtId="168" formatCode="#,##0;[Red]#,##0"/>
    <numFmt numFmtId="169" formatCode="_-* #,##0.00_-;\-* #,##0.00_-;_-* &quot;-&quot;_-;_-@"/>
  </numFmts>
  <fonts count="16">
    <font>
      <sz val="11.0"/>
      <color theme="1"/>
      <name val="Calibri"/>
      <scheme val="minor"/>
    </font>
    <font>
      <b/>
      <sz val="12.0"/>
      <color theme="1"/>
      <name val="Bookman Old Style"/>
    </font>
    <font>
      <sz val="11.0"/>
      <color theme="1"/>
      <name val="Calibri"/>
    </font>
    <font>
      <sz val="14.0"/>
      <color theme="1"/>
      <name val="Bookman Old Style"/>
    </font>
    <font>
      <b/>
      <sz val="14.0"/>
      <color theme="1"/>
      <name val="Bookman Old Style"/>
    </font>
    <font/>
    <font>
      <b/>
      <sz val="11.0"/>
      <color theme="1"/>
      <name val="Calibri"/>
    </font>
    <font>
      <sz val="12.0"/>
      <color theme="1"/>
      <name val="Bookman Old Style"/>
    </font>
    <font>
      <sz val="11.0"/>
      <color theme="1"/>
      <name val="Bookman Old Style"/>
    </font>
    <font>
      <sz val="11.0"/>
      <color rgb="FF000000"/>
      <name val="Calibri"/>
    </font>
    <font>
      <u/>
      <sz val="11.0"/>
      <color theme="1"/>
      <name val="Bookman Old Style"/>
    </font>
    <font>
      <sz val="11.0"/>
      <color theme="1"/>
      <name val="Arial"/>
    </font>
    <font>
      <sz val="12.0"/>
      <color theme="1"/>
      <name val="Arial"/>
    </font>
    <font>
      <u/>
      <sz val="12.0"/>
      <color theme="1"/>
      <name val="Arial"/>
    </font>
    <font>
      <sz val="10.0"/>
      <color rgb="FF00B0F0"/>
      <name val="Calibri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/>
      <right/>
      <top/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7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0" fillId="0" fontId="3" numFmtId="0" xfId="0" applyFont="1"/>
    <xf borderId="0" fillId="0" fontId="2" numFmtId="0" xfId="0" applyFont="1"/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vertical="center"/>
    </xf>
    <xf borderId="0" fillId="0" fontId="2" numFmtId="164" xfId="0" applyAlignment="1" applyFont="1" applyNumberFormat="1">
      <alignment horizontal="center"/>
    </xf>
    <xf borderId="0" fillId="0" fontId="2" numFmtId="164" xfId="0" applyFont="1" applyNumberFormat="1"/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shrinkToFit="0" vertical="center" wrapText="1"/>
    </xf>
    <xf borderId="3" fillId="0" fontId="5" numFmtId="0" xfId="0" applyBorder="1" applyFont="1"/>
    <xf borderId="4" fillId="0" fontId="5" numFmtId="0" xfId="0" applyBorder="1" applyFont="1"/>
    <xf borderId="1" fillId="0" fontId="1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5" fillId="0" fontId="6" numFmtId="164" xfId="0" applyAlignment="1" applyBorder="1" applyFont="1" applyNumberFormat="1">
      <alignment horizontal="center" vertical="center"/>
    </xf>
    <xf borderId="6" fillId="0" fontId="5" numFmtId="0" xfId="0" applyBorder="1" applyFont="1"/>
    <xf borderId="1" fillId="0" fontId="6" numFmtId="164" xfId="0" applyAlignment="1" applyBorder="1" applyFont="1" applyNumberFormat="1">
      <alignment horizontal="center" vertical="center"/>
    </xf>
    <xf borderId="7" fillId="0" fontId="6" numFmtId="0" xfId="0" applyAlignment="1" applyBorder="1" applyFont="1">
      <alignment horizontal="center" vertical="center"/>
    </xf>
    <xf borderId="1" fillId="0" fontId="6" numFmtId="0" xfId="0" applyAlignment="1" applyBorder="1" applyFont="1">
      <alignment horizontal="center" vertical="center"/>
    </xf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7" fillId="2" fontId="7" numFmtId="0" xfId="0" applyAlignment="1" applyBorder="1" applyFill="1" applyFont="1">
      <alignment horizontal="center" vertical="center"/>
    </xf>
    <xf borderId="7" fillId="2" fontId="7" numFmtId="0" xfId="0" applyBorder="1" applyFont="1"/>
    <xf borderId="7" fillId="2" fontId="8" numFmtId="164" xfId="0" applyBorder="1" applyFont="1" applyNumberFormat="1"/>
    <xf borderId="7" fillId="2" fontId="7" numFmtId="164" xfId="0" applyBorder="1" applyFont="1" applyNumberFormat="1"/>
    <xf borderId="7" fillId="2" fontId="2" numFmtId="164" xfId="0" applyBorder="1" applyFont="1" applyNumberFormat="1"/>
    <xf borderId="12" fillId="2" fontId="7" numFmtId="0" xfId="0" applyBorder="1" applyFont="1"/>
    <xf borderId="12" fillId="2" fontId="2" numFmtId="0" xfId="0" applyBorder="1" applyFont="1"/>
    <xf borderId="7" fillId="2" fontId="2" numFmtId="164" xfId="0" applyAlignment="1" applyBorder="1" applyFont="1" applyNumberFormat="1">
      <alignment horizontal="center"/>
    </xf>
    <xf borderId="7" fillId="2" fontId="2" numFmtId="0" xfId="0" applyBorder="1" applyFont="1"/>
    <xf borderId="7" fillId="0" fontId="2" numFmtId="0" xfId="0" applyBorder="1" applyFont="1"/>
    <xf borderId="7" fillId="2" fontId="2" numFmtId="165" xfId="0" applyBorder="1" applyFont="1" applyNumberFormat="1"/>
    <xf borderId="7" fillId="3" fontId="2" numFmtId="164" xfId="0" applyAlignment="1" applyBorder="1" applyFill="1" applyFont="1" applyNumberFormat="1">
      <alignment horizontal="center"/>
    </xf>
    <xf borderId="7" fillId="3" fontId="2" numFmtId="0" xfId="0" applyBorder="1" applyFont="1"/>
    <xf borderId="7" fillId="3" fontId="2" numFmtId="164" xfId="0" applyBorder="1" applyFont="1" applyNumberFormat="1"/>
    <xf borderId="13" fillId="2" fontId="7" numFmtId="0" xfId="0" applyAlignment="1" applyBorder="1" applyFont="1">
      <alignment shrinkToFit="0" wrapText="1"/>
    </xf>
    <xf borderId="7" fillId="0" fontId="7" numFmtId="0" xfId="0" applyAlignment="1" applyBorder="1" applyFont="1">
      <alignment horizontal="center" vertical="center"/>
    </xf>
    <xf borderId="4" fillId="0" fontId="7" numFmtId="0" xfId="0" applyAlignment="1" applyBorder="1" applyFont="1">
      <alignment shrinkToFit="0" wrapText="1"/>
    </xf>
    <xf borderId="7" fillId="0" fontId="7" numFmtId="0" xfId="0" applyBorder="1" applyFont="1"/>
    <xf borderId="7" fillId="0" fontId="2" numFmtId="164" xfId="0" applyAlignment="1" applyBorder="1" applyFont="1" applyNumberFormat="1">
      <alignment horizontal="center"/>
    </xf>
    <xf borderId="7" fillId="0" fontId="2" numFmtId="164" xfId="0" applyBorder="1" applyFont="1" applyNumberFormat="1"/>
    <xf borderId="4" fillId="0" fontId="7" numFmtId="0" xfId="0" applyBorder="1" applyFont="1"/>
    <xf borderId="7" fillId="0" fontId="8" numFmtId="164" xfId="0" applyBorder="1" applyFont="1" applyNumberFormat="1"/>
    <xf borderId="7" fillId="0" fontId="7" numFmtId="164" xfId="0" applyBorder="1" applyFont="1" applyNumberFormat="1"/>
    <xf borderId="0" fillId="0" fontId="7" numFmtId="0" xfId="0" applyFont="1"/>
    <xf borderId="13" fillId="2" fontId="7" numFmtId="0" xfId="0" applyAlignment="1" applyBorder="1" applyFont="1">
      <alignment vertical="center"/>
    </xf>
    <xf borderId="7" fillId="2" fontId="8" numFmtId="164" xfId="0" applyAlignment="1" applyBorder="1" applyFont="1" applyNumberFormat="1">
      <alignment vertical="center"/>
    </xf>
    <xf borderId="7" fillId="2" fontId="7" numFmtId="164" xfId="0" applyAlignment="1" applyBorder="1" applyFont="1" applyNumberFormat="1">
      <alignment vertical="center"/>
    </xf>
    <xf borderId="7" fillId="2" fontId="2" numFmtId="164" xfId="0" applyAlignment="1" applyBorder="1" applyFont="1" applyNumberFormat="1">
      <alignment vertical="center"/>
    </xf>
    <xf borderId="7" fillId="2" fontId="7" numFmtId="0" xfId="0" applyAlignment="1" applyBorder="1" applyFont="1">
      <alignment vertical="center"/>
    </xf>
    <xf borderId="12" fillId="2" fontId="7" numFmtId="0" xfId="0" applyAlignment="1" applyBorder="1" applyFont="1">
      <alignment vertical="center"/>
    </xf>
    <xf borderId="12" fillId="2" fontId="2" numFmtId="0" xfId="0" applyAlignment="1" applyBorder="1" applyFont="1">
      <alignment vertical="center"/>
    </xf>
    <xf borderId="7" fillId="2" fontId="2" numFmtId="164" xfId="0" applyAlignment="1" applyBorder="1" applyFont="1" applyNumberFormat="1">
      <alignment horizontal="center" shrinkToFit="0" vertical="center" wrapText="1"/>
    </xf>
    <xf borderId="7" fillId="2" fontId="2" numFmtId="0" xfId="0" applyAlignment="1" applyBorder="1" applyFont="1">
      <alignment vertical="center"/>
    </xf>
    <xf borderId="13" fillId="2" fontId="7" numFmtId="0" xfId="0" applyBorder="1" applyFont="1"/>
    <xf borderId="7" fillId="0" fontId="2" numFmtId="164" xfId="0" applyAlignment="1" applyBorder="1" applyFont="1" applyNumberFormat="1">
      <alignment horizontal="center" vertical="center"/>
    </xf>
    <xf borderId="7" fillId="0" fontId="2" numFmtId="165" xfId="0" applyBorder="1" applyFont="1" applyNumberFormat="1"/>
    <xf borderId="7" fillId="0" fontId="2" numFmtId="166" xfId="0" applyBorder="1" applyFont="1" applyNumberFormat="1"/>
    <xf borderId="7" fillId="0" fontId="2" numFmtId="165" xfId="0" applyAlignment="1" applyBorder="1" applyFont="1" applyNumberFormat="1">
      <alignment vertical="center"/>
    </xf>
    <xf borderId="7" fillId="0" fontId="2" numFmtId="0" xfId="0" applyAlignment="1" applyBorder="1" applyFont="1">
      <alignment vertical="center"/>
    </xf>
    <xf borderId="2" fillId="0" fontId="6" numFmtId="0" xfId="0" applyAlignment="1" applyBorder="1" applyFont="1">
      <alignment horizontal="center" vertical="center"/>
    </xf>
    <xf borderId="7" fillId="0" fontId="6" numFmtId="165" xfId="0" applyBorder="1" applyFont="1" applyNumberFormat="1"/>
    <xf borderId="7" fillId="0" fontId="6" numFmtId="0" xfId="0" applyBorder="1" applyFont="1"/>
    <xf borderId="0" fillId="0" fontId="6" numFmtId="0" xfId="0" applyFont="1"/>
    <xf borderId="7" fillId="0" fontId="6" numFmtId="164" xfId="0" applyAlignment="1" applyBorder="1" applyFont="1" applyNumberFormat="1">
      <alignment horizontal="center"/>
    </xf>
    <xf borderId="0" fillId="0" fontId="6" numFmtId="165" xfId="0" applyFont="1" applyNumberFormat="1"/>
    <xf borderId="0" fillId="0" fontId="6" numFmtId="164" xfId="0" applyAlignment="1" applyFont="1" applyNumberFormat="1">
      <alignment horizontal="center"/>
    </xf>
    <xf borderId="0" fillId="0" fontId="9" numFmtId="0" xfId="0" applyAlignment="1" applyFont="1">
      <alignment vertical="center"/>
    </xf>
    <xf borderId="0" fillId="0" fontId="8" numFmtId="0" xfId="0" applyAlignment="1" applyFont="1">
      <alignment horizontal="center" vertical="center"/>
    </xf>
    <xf borderId="0" fillId="0" fontId="8" numFmtId="0" xfId="0" applyAlignment="1" applyFont="1">
      <alignment horizontal="center"/>
    </xf>
    <xf borderId="0" fillId="0" fontId="10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2" numFmtId="165" xfId="0" applyFont="1" applyNumberFormat="1"/>
    <xf borderId="0" fillId="0" fontId="2" numFmtId="166" xfId="0" applyFont="1" applyNumberFormat="1"/>
    <xf borderId="0" fillId="0" fontId="2" numFmtId="167" xfId="0" applyFont="1" applyNumberFormat="1"/>
    <xf borderId="0" fillId="0" fontId="6" numFmtId="164" xfId="0" applyFont="1" applyNumberFormat="1"/>
    <xf borderId="3" fillId="0" fontId="6" numFmtId="0" xfId="0" applyBorder="1" applyFont="1"/>
    <xf borderId="14" fillId="0" fontId="6" numFmtId="164" xfId="0" applyAlignment="1" applyBorder="1" applyFont="1" applyNumberFormat="1">
      <alignment horizontal="center" vertical="center"/>
    </xf>
    <xf borderId="14" fillId="0" fontId="6" numFmtId="0" xfId="0" applyBorder="1" applyFont="1"/>
    <xf borderId="14" fillId="0" fontId="5" numFmtId="0" xfId="0" applyBorder="1" applyFont="1"/>
    <xf borderId="8" fillId="0" fontId="1" numFmtId="0" xfId="0" applyAlignment="1" applyBorder="1" applyFont="1">
      <alignment horizontal="center" vertical="center"/>
    </xf>
    <xf borderId="9" fillId="0" fontId="6" numFmtId="0" xfId="0" applyAlignment="1" applyBorder="1" applyFont="1">
      <alignment horizontal="center" vertical="center"/>
    </xf>
    <xf borderId="10" fillId="0" fontId="6" numFmtId="0" xfId="0" applyAlignment="1" applyBorder="1" applyFont="1">
      <alignment horizontal="center" vertical="center"/>
    </xf>
    <xf borderId="8" fillId="0" fontId="2" numFmtId="164" xfId="0" applyAlignment="1" applyBorder="1" applyFont="1" applyNumberFormat="1">
      <alignment horizontal="center"/>
    </xf>
    <xf borderId="8" fillId="0" fontId="2" numFmtId="164" xfId="0" applyBorder="1" applyFont="1" applyNumberFormat="1"/>
    <xf borderId="8" fillId="0" fontId="2" numFmtId="0" xfId="0" applyBorder="1" applyFont="1"/>
    <xf borderId="2" fillId="0" fontId="2" numFmtId="0" xfId="0" applyBorder="1" applyFont="1"/>
    <xf borderId="15" fillId="2" fontId="2" numFmtId="0" xfId="0" applyBorder="1" applyFont="1"/>
    <xf borderId="12" fillId="4" fontId="2" numFmtId="0" xfId="0" applyBorder="1" applyFill="1" applyFont="1"/>
    <xf borderId="12" fillId="4" fontId="2" numFmtId="164" xfId="0" applyBorder="1" applyFont="1" applyNumberFormat="1"/>
    <xf borderId="7" fillId="4" fontId="7" numFmtId="0" xfId="0" applyBorder="1" applyFont="1"/>
    <xf borderId="7" fillId="4" fontId="2" numFmtId="164" xfId="0" applyAlignment="1" applyBorder="1" applyFont="1" applyNumberFormat="1">
      <alignment horizontal="center"/>
    </xf>
    <xf borderId="7" fillId="4" fontId="2" numFmtId="164" xfId="0" applyBorder="1" applyFont="1" applyNumberFormat="1"/>
    <xf borderId="7" fillId="4" fontId="2" numFmtId="0" xfId="0" applyBorder="1" applyFont="1"/>
    <xf borderId="7" fillId="4" fontId="2" numFmtId="165" xfId="0" applyBorder="1" applyFont="1" applyNumberFormat="1"/>
    <xf borderId="15" fillId="4" fontId="2" numFmtId="0" xfId="0" applyBorder="1" applyFont="1"/>
    <xf borderId="13" fillId="4" fontId="7" numFmtId="0" xfId="0" applyAlignment="1" applyBorder="1" applyFont="1">
      <alignment shrinkToFit="0" wrapText="1"/>
    </xf>
    <xf borderId="7" fillId="0" fontId="11" numFmtId="0" xfId="0" applyBorder="1" applyFont="1"/>
    <xf borderId="13" fillId="4" fontId="7" numFmtId="0" xfId="0" applyBorder="1" applyFont="1"/>
    <xf borderId="4" fillId="0" fontId="7" numFmtId="0" xfId="0" applyAlignment="1" applyBorder="1" applyFont="1">
      <alignment vertical="center"/>
    </xf>
    <xf borderId="7" fillId="0" fontId="2" numFmtId="164" xfId="0" applyAlignment="1" applyBorder="1" applyFont="1" applyNumberFormat="1">
      <alignment horizontal="center" shrinkToFit="0" vertical="center" wrapText="1"/>
    </xf>
    <xf borderId="7" fillId="0" fontId="2" numFmtId="164" xfId="0" applyAlignment="1" applyBorder="1" applyFont="1" applyNumberFormat="1">
      <alignment vertical="center"/>
    </xf>
    <xf borderId="7" fillId="0" fontId="11" numFmtId="165" xfId="0" applyBorder="1" applyFont="1" applyNumberFormat="1"/>
    <xf borderId="7" fillId="4" fontId="7" numFmtId="0" xfId="0" applyAlignment="1" applyBorder="1" applyFont="1">
      <alignment horizontal="left" shrinkToFit="0" vertical="center" wrapText="1"/>
    </xf>
    <xf borderId="7" fillId="4" fontId="2" numFmtId="164" xfId="0" applyAlignment="1" applyBorder="1" applyFont="1" applyNumberFormat="1">
      <alignment horizontal="center" vertical="center"/>
    </xf>
    <xf borderId="7" fillId="4" fontId="2" numFmtId="164" xfId="0" applyAlignment="1" applyBorder="1" applyFont="1" applyNumberFormat="1">
      <alignment vertical="center"/>
    </xf>
    <xf borderId="7" fillId="0" fontId="11" numFmtId="165" xfId="0" applyAlignment="1" applyBorder="1" applyFont="1" applyNumberFormat="1">
      <alignment vertical="center"/>
    </xf>
    <xf borderId="7" fillId="2" fontId="11" numFmtId="3" xfId="0" applyBorder="1" applyFont="1" applyNumberFormat="1"/>
    <xf borderId="7" fillId="2" fontId="7" numFmtId="0" xfId="0" applyAlignment="1" applyBorder="1" applyFont="1">
      <alignment shrinkToFit="0" vertical="center" wrapText="1"/>
    </xf>
    <xf borderId="7" fillId="2" fontId="2" numFmtId="164" xfId="0" applyAlignment="1" applyBorder="1" applyFont="1" applyNumberFormat="1">
      <alignment horizontal="center" vertical="center"/>
    </xf>
    <xf borderId="7" fillId="2" fontId="11" numFmtId="165" xfId="0" applyAlignment="1" applyBorder="1" applyFont="1" applyNumberFormat="1">
      <alignment vertical="center"/>
    </xf>
    <xf borderId="7" fillId="4" fontId="2" numFmtId="165" xfId="0" applyAlignment="1" applyBorder="1" applyFont="1" applyNumberFormat="1">
      <alignment horizontal="center"/>
    </xf>
    <xf borderId="16" fillId="4" fontId="7" numFmtId="0" xfId="0" applyBorder="1" applyFont="1"/>
    <xf borderId="7" fillId="4" fontId="2" numFmtId="0" xfId="0" applyAlignment="1" applyBorder="1" applyFont="1">
      <alignment vertical="center"/>
    </xf>
    <xf borderId="15" fillId="4" fontId="2" numFmtId="0" xfId="0" applyAlignment="1" applyBorder="1" applyFont="1">
      <alignment vertical="center"/>
    </xf>
    <xf borderId="12" fillId="4" fontId="2" numFmtId="0" xfId="0" applyAlignment="1" applyBorder="1" applyFont="1">
      <alignment vertical="center"/>
    </xf>
    <xf borderId="12" fillId="4" fontId="7" numFmtId="0" xfId="0" applyBorder="1" applyFont="1"/>
    <xf borderId="17" fillId="0" fontId="6" numFmtId="0" xfId="0" applyAlignment="1" applyBorder="1" applyFont="1">
      <alignment horizontal="center" vertical="center"/>
    </xf>
    <xf borderId="18" fillId="0" fontId="5" numFmtId="0" xfId="0" applyBorder="1" applyFont="1"/>
    <xf borderId="7" fillId="0" fontId="6" numFmtId="168" xfId="0" applyAlignment="1" applyBorder="1" applyFont="1" applyNumberFormat="1">
      <alignment horizontal="right"/>
    </xf>
    <xf borderId="2" fillId="0" fontId="6" numFmtId="0" xfId="0" applyBorder="1" applyFont="1"/>
    <xf borderId="0" fillId="0" fontId="12" numFmtId="0" xfId="0" applyAlignment="1" applyFont="1">
      <alignment horizontal="center" vertical="center"/>
    </xf>
    <xf borderId="0" fillId="0" fontId="2" numFmtId="164" xfId="0" applyAlignment="1" applyFont="1" applyNumberFormat="1">
      <alignment vertical="center"/>
    </xf>
    <xf borderId="0" fillId="0" fontId="12" numFmtId="0" xfId="0" applyFont="1"/>
    <xf borderId="0" fillId="0" fontId="12" numFmtId="0" xfId="0" applyAlignment="1" applyFont="1">
      <alignment horizontal="center" shrinkToFit="0" vertical="center" wrapText="1"/>
    </xf>
    <xf borderId="0" fillId="0" fontId="12" numFmtId="0" xfId="0" applyAlignment="1" applyFont="1">
      <alignment horizontal="center" shrinkToFit="0" wrapText="1"/>
    </xf>
    <xf borderId="0" fillId="0" fontId="13" numFmtId="0" xfId="0" applyAlignment="1" applyFont="1">
      <alignment horizontal="center"/>
    </xf>
    <xf borderId="0" fillId="0" fontId="12" numFmtId="0" xfId="0" applyAlignment="1" applyFont="1">
      <alignment horizontal="center"/>
    </xf>
    <xf borderId="19" fillId="0" fontId="14" numFmtId="3" xfId="0" applyAlignment="1" applyBorder="1" applyFont="1" applyNumberFormat="1">
      <alignment horizontal="center" shrinkToFit="0" vertical="center" wrapText="1"/>
    </xf>
    <xf borderId="20" fillId="0" fontId="5" numFmtId="0" xfId="0" applyBorder="1" applyFont="1"/>
    <xf borderId="20" fillId="0" fontId="14" numFmtId="3" xfId="0" applyAlignment="1" applyBorder="1" applyFont="1" applyNumberFormat="1">
      <alignment horizontal="center" shrinkToFit="0" vertical="center" wrapText="1"/>
    </xf>
    <xf borderId="20" fillId="0" fontId="14" numFmtId="0" xfId="0" applyAlignment="1" applyBorder="1" applyFont="1">
      <alignment horizontal="center" shrinkToFit="0" vertical="center" wrapText="1"/>
    </xf>
    <xf borderId="0" fillId="0" fontId="2" numFmtId="3" xfId="0" applyFont="1" applyNumberFormat="1"/>
    <xf borderId="0" fillId="0" fontId="15" numFmtId="0" xfId="0" applyFont="1"/>
    <xf borderId="5" fillId="0" fontId="1" numFmtId="0" xfId="0" applyAlignment="1" applyBorder="1" applyFont="1">
      <alignment horizontal="center" shrinkToFit="0" vertical="center" wrapText="1"/>
    </xf>
    <xf borderId="2" fillId="0" fontId="6" numFmtId="164" xfId="0" applyAlignment="1" applyBorder="1" applyFont="1" applyNumberFormat="1">
      <alignment horizontal="center" vertical="center"/>
    </xf>
    <xf borderId="5" fillId="0" fontId="6" numFmtId="165" xfId="0" applyAlignment="1" applyBorder="1" applyFont="1" applyNumberFormat="1">
      <alignment horizontal="center" vertical="center"/>
    </xf>
    <xf borderId="17" fillId="0" fontId="1" numFmtId="0" xfId="0" applyAlignment="1" applyBorder="1" applyFont="1">
      <alignment horizontal="center" shrinkToFit="0" vertical="center" wrapText="1"/>
    </xf>
    <xf borderId="8" fillId="0" fontId="2" numFmtId="165" xfId="0" applyBorder="1" applyFont="1" applyNumberFormat="1"/>
    <xf borderId="7" fillId="4" fontId="7" numFmtId="0" xfId="0" applyAlignment="1" applyBorder="1" applyFont="1">
      <alignment horizontal="center" vertical="center"/>
    </xf>
    <xf borderId="12" fillId="2" fontId="2" numFmtId="164" xfId="0" applyBorder="1" applyFont="1" applyNumberFormat="1"/>
    <xf borderId="7" fillId="4" fontId="2" numFmtId="166" xfId="0" applyBorder="1" applyFont="1" applyNumberFormat="1"/>
    <xf borderId="7" fillId="4" fontId="2" numFmtId="165" xfId="0" applyAlignment="1" applyBorder="1" applyFont="1" applyNumberFormat="1">
      <alignment vertical="center"/>
    </xf>
    <xf borderId="7" fillId="0" fontId="6" numFmtId="164" xfId="0" applyBorder="1" applyFont="1" applyNumberFormat="1"/>
    <xf borderId="0" fillId="0" fontId="14" numFmtId="3" xfId="0" applyAlignment="1" applyFont="1" applyNumberFormat="1">
      <alignment horizontal="center" shrinkToFit="0" vertical="center" wrapText="1"/>
    </xf>
    <xf borderId="0" fillId="0" fontId="14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/>
    </xf>
    <xf borderId="0" fillId="0" fontId="2" numFmtId="169" xfId="0" applyFont="1" applyNumberFormat="1"/>
    <xf borderId="7" fillId="0" fontId="2" numFmtId="0" xfId="0" applyAlignment="1" applyBorder="1" applyFon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21" fillId="2" fontId="2" numFmtId="164" xfId="0" applyAlignment="1" applyBorder="1" applyFont="1" applyNumberFormat="1">
      <alignment horizontal="center"/>
    </xf>
    <xf borderId="21" fillId="2" fontId="2" numFmtId="164" xfId="0" applyBorder="1" applyFont="1" applyNumberFormat="1"/>
    <xf borderId="21" fillId="2" fontId="2" numFmtId="0" xfId="0" applyBorder="1" applyFont="1"/>
    <xf borderId="21" fillId="2" fontId="2" numFmtId="165" xfId="0" applyBorder="1" applyFont="1" applyNumberFormat="1"/>
    <xf borderId="7" fillId="3" fontId="7" numFmtId="0" xfId="0" applyAlignment="1" applyBorder="1" applyFont="1">
      <alignment horizontal="center" vertical="center"/>
    </xf>
    <xf borderId="7" fillId="3" fontId="7" numFmtId="0" xfId="0" applyBorder="1" applyFont="1"/>
    <xf borderId="15" fillId="3" fontId="2" numFmtId="0" xfId="0" applyBorder="1" applyFont="1"/>
    <xf borderId="7" fillId="0" fontId="7" numFmtId="0" xfId="0" applyAlignment="1" applyBorder="1" applyFont="1">
      <alignment vertical="center"/>
    </xf>
    <xf borderId="2" fillId="0" fontId="2" numFmtId="0" xfId="0" applyAlignment="1" applyBorder="1" applyFont="1">
      <alignment vertical="center"/>
    </xf>
    <xf borderId="0" fillId="0" fontId="2" numFmtId="165" xfId="0" applyAlignment="1" applyFont="1" applyNumberFormat="1">
      <alignment vertical="center"/>
    </xf>
    <xf borderId="1" fillId="0" fontId="2" numFmtId="0" xfId="0" applyAlignment="1" applyBorder="1" applyFont="1">
      <alignment horizontal="center" vertical="center"/>
    </xf>
    <xf borderId="7" fillId="4" fontId="7" numFmtId="0" xfId="0" applyAlignment="1" applyBorder="1" applyFont="1">
      <alignment shrinkToFit="0" wrapText="1"/>
    </xf>
    <xf borderId="7" fillId="0" fontId="7" numFmtId="0" xfId="0" applyAlignment="1" applyBorder="1" applyFont="1">
      <alignment shrinkToFit="0" wrapText="1"/>
    </xf>
    <xf borderId="7" fillId="2" fontId="7" numFmtId="0" xfId="0" applyAlignment="1" applyBorder="1" applyFont="1">
      <alignment shrinkToFit="0" wrapText="1"/>
    </xf>
    <xf borderId="8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36.86"/>
    <col customWidth="1" hidden="1" min="3" max="3" width="10.86"/>
    <col customWidth="1" hidden="1" min="4" max="4" width="7.0"/>
    <col customWidth="1" hidden="1" min="5" max="5" width="9.43"/>
    <col customWidth="1" hidden="1" min="6" max="6" width="6.86"/>
    <col customWidth="1" hidden="1" min="7" max="7" width="9.57"/>
    <col customWidth="1" hidden="1" min="8" max="8" width="7.14"/>
    <col customWidth="1" hidden="1" min="9" max="9" width="9.43"/>
    <col customWidth="1" hidden="1" min="10" max="10" width="7.14"/>
    <col customWidth="1" hidden="1" min="11" max="11" width="10.29"/>
    <col customWidth="1" hidden="1" min="12" max="12" width="7.0"/>
    <col customWidth="1" hidden="1" min="13" max="13" width="9.71"/>
    <col customWidth="1" hidden="1" min="14" max="14" width="6.86"/>
    <col customWidth="1" hidden="1" min="15" max="15" width="9.43"/>
    <col customWidth="1" hidden="1" min="16" max="16" width="7.14"/>
    <col customWidth="1" hidden="1" min="17" max="17" width="9.86"/>
    <col customWidth="1" hidden="1" min="18" max="18" width="7.43"/>
    <col customWidth="1" hidden="1" min="19" max="19" width="9.71"/>
    <col customWidth="1" hidden="1" min="20" max="20" width="7.57"/>
    <col customWidth="1" hidden="1" min="21" max="21" width="8.43"/>
    <col customWidth="1" hidden="1" min="22" max="22" width="6.86"/>
    <col customWidth="1" hidden="1" min="23" max="23" width="8.43"/>
    <col customWidth="1" hidden="1" min="24" max="24" width="7.14"/>
    <col customWidth="1" hidden="1" min="25" max="25" width="8.43"/>
    <col customWidth="1" hidden="1" min="26" max="26" width="8.0"/>
    <col customWidth="1" hidden="1" min="27" max="27" width="11.29"/>
    <col customWidth="1" hidden="1" min="28" max="28" width="8.14"/>
    <col customWidth="1" min="29" max="29" width="14.57"/>
    <col customWidth="1" hidden="1" min="30" max="30" width="9.57"/>
    <col customWidth="1" hidden="1" min="31" max="31" width="9.14"/>
    <col customWidth="1" min="32" max="32" width="9.86"/>
    <col customWidth="1" hidden="1" min="33" max="33" width="13.43"/>
    <col customWidth="1" min="34" max="34" width="11.0"/>
    <col customWidth="1" hidden="1" min="35" max="35" width="13.14"/>
    <col customWidth="1" min="36" max="36" width="11.86"/>
    <col customWidth="1" min="37" max="37" width="14.14"/>
    <col customWidth="1" min="38" max="38" width="9.86"/>
    <col customWidth="1" hidden="1" min="39" max="39" width="12.57"/>
    <col customWidth="1" min="40" max="40" width="9.86"/>
    <col customWidth="1" min="41" max="41" width="12.43"/>
    <col customWidth="1" min="42" max="49" width="9.14"/>
    <col customWidth="1" min="50" max="59" width="12.29"/>
  </cols>
  <sheetData>
    <row r="1" ht="15.75" customHeight="1">
      <c r="A1" s="1" t="s">
        <v>0</v>
      </c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ht="15.75" customHeight="1">
      <c r="A2" s="3" t="s">
        <v>1</v>
      </c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ht="15.0" customHeight="1">
      <c r="A3" s="4"/>
      <c r="B3" s="5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</row>
    <row r="4" ht="15.0" customHeight="1">
      <c r="A4" s="7" t="s">
        <v>2</v>
      </c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</row>
    <row r="5" ht="15.0" customHeight="1">
      <c r="A5" s="7" t="s">
        <v>3</v>
      </c>
      <c r="AO5" s="8"/>
      <c r="AP5" s="8"/>
      <c r="AQ5" s="8"/>
      <c r="AR5" s="8"/>
      <c r="AS5" s="8"/>
      <c r="AT5" s="8"/>
      <c r="AU5" s="8"/>
      <c r="AV5" s="8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</row>
    <row r="6" ht="15.0" customHeight="1">
      <c r="A6" s="4"/>
      <c r="B6" s="5"/>
      <c r="C6" s="5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9"/>
      <c r="AG6" s="9"/>
      <c r="AH6" s="10"/>
      <c r="AI6" s="6"/>
      <c r="AJ6" s="6"/>
      <c r="AK6" s="6"/>
      <c r="AL6" s="6"/>
      <c r="AM6" s="10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</row>
    <row r="7" ht="14.25" customHeight="1">
      <c r="A7" s="11" t="s">
        <v>4</v>
      </c>
      <c r="B7" s="11" t="s">
        <v>5</v>
      </c>
      <c r="C7" s="12" t="s">
        <v>6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4"/>
      <c r="AC7" s="15" t="s">
        <v>7</v>
      </c>
      <c r="AD7" s="3"/>
      <c r="AE7" s="16"/>
      <c r="AF7" s="17" t="s">
        <v>8</v>
      </c>
      <c r="AG7" s="18"/>
      <c r="AH7" s="19" t="s">
        <v>9</v>
      </c>
      <c r="AI7" s="20"/>
      <c r="AJ7" s="21" t="s">
        <v>10</v>
      </c>
      <c r="AK7" s="21"/>
      <c r="AL7" s="21" t="s">
        <v>11</v>
      </c>
      <c r="AM7" s="19"/>
      <c r="AN7" s="21" t="s">
        <v>12</v>
      </c>
      <c r="AO7" s="21"/>
      <c r="AP7" s="21" t="s">
        <v>13</v>
      </c>
      <c r="AQ7" s="21" t="s">
        <v>14</v>
      </c>
      <c r="AR7" s="21" t="s">
        <v>15</v>
      </c>
      <c r="AS7" s="21" t="s">
        <v>16</v>
      </c>
      <c r="AT7" s="21" t="s">
        <v>17</v>
      </c>
      <c r="AU7" s="21" t="s">
        <v>18</v>
      </c>
      <c r="AV7" s="21" t="s">
        <v>19</v>
      </c>
      <c r="AW7" s="16"/>
      <c r="AX7" s="16" t="s">
        <v>20</v>
      </c>
      <c r="AY7" s="16" t="s">
        <v>21</v>
      </c>
      <c r="AZ7" s="16" t="s">
        <v>22</v>
      </c>
      <c r="BA7" s="16" t="s">
        <v>23</v>
      </c>
      <c r="BB7" s="16" t="s">
        <v>24</v>
      </c>
      <c r="BC7" s="16" t="s">
        <v>25</v>
      </c>
      <c r="BD7" s="16" t="s">
        <v>26</v>
      </c>
      <c r="BE7" s="16" t="s">
        <v>27</v>
      </c>
      <c r="BF7" s="16" t="s">
        <v>28</v>
      </c>
      <c r="BG7" s="16" t="s">
        <v>29</v>
      </c>
    </row>
    <row r="8" ht="14.25" customHeight="1">
      <c r="A8" s="22"/>
      <c r="B8" s="22"/>
      <c r="C8" s="12" t="s">
        <v>30</v>
      </c>
      <c r="D8" s="14"/>
      <c r="E8" s="12" t="s">
        <v>31</v>
      </c>
      <c r="F8" s="14"/>
      <c r="G8" s="12" t="s">
        <v>32</v>
      </c>
      <c r="H8" s="14"/>
      <c r="I8" s="12" t="s">
        <v>33</v>
      </c>
      <c r="J8" s="14"/>
      <c r="K8" s="12" t="s">
        <v>12</v>
      </c>
      <c r="L8" s="14"/>
      <c r="M8" s="12" t="s">
        <v>34</v>
      </c>
      <c r="N8" s="14"/>
      <c r="O8" s="12" t="s">
        <v>35</v>
      </c>
      <c r="P8" s="14"/>
      <c r="Q8" s="12" t="s">
        <v>36</v>
      </c>
      <c r="R8" s="14"/>
      <c r="S8" s="12" t="s">
        <v>37</v>
      </c>
      <c r="T8" s="14"/>
      <c r="U8" s="12" t="s">
        <v>38</v>
      </c>
      <c r="V8" s="14"/>
      <c r="W8" s="12" t="s">
        <v>39</v>
      </c>
      <c r="X8" s="14"/>
      <c r="Y8" s="12" t="s">
        <v>40</v>
      </c>
      <c r="Z8" s="14"/>
      <c r="AA8" s="12" t="s">
        <v>41</v>
      </c>
      <c r="AB8" s="14"/>
      <c r="AC8" s="22"/>
      <c r="AD8" s="3"/>
      <c r="AE8" s="16"/>
      <c r="AF8" s="23"/>
      <c r="AG8" s="24"/>
      <c r="AH8" s="25"/>
      <c r="AI8" s="20"/>
      <c r="AJ8" s="25"/>
      <c r="AK8" s="22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</row>
    <row r="9">
      <c r="A9" s="26">
        <v>1.0</v>
      </c>
      <c r="B9" s="27" t="s">
        <v>42</v>
      </c>
      <c r="C9" s="28">
        <v>356.0</v>
      </c>
      <c r="D9" s="29"/>
      <c r="E9" s="30">
        <v>436.0</v>
      </c>
      <c r="F9" s="30"/>
      <c r="G9" s="30">
        <v>465.0</v>
      </c>
      <c r="H9" s="30"/>
      <c r="I9" s="30">
        <v>399.0</v>
      </c>
      <c r="J9" s="30"/>
      <c r="K9" s="30">
        <v>1172.0</v>
      </c>
      <c r="L9" s="30"/>
      <c r="M9" s="30">
        <v>483.0</v>
      </c>
      <c r="N9" s="30"/>
      <c r="O9" s="30">
        <v>466.0</v>
      </c>
      <c r="P9" s="30"/>
      <c r="Q9" s="30">
        <v>479.0</v>
      </c>
      <c r="R9" s="30"/>
      <c r="S9" s="30">
        <v>467.0</v>
      </c>
      <c r="T9" s="30"/>
      <c r="U9" s="30"/>
      <c r="V9" s="30"/>
      <c r="W9" s="30"/>
      <c r="X9" s="30"/>
      <c r="Y9" s="30"/>
      <c r="Z9" s="30"/>
      <c r="AA9" s="30">
        <f t="shared" ref="AA9:AB9" si="1">C9+E9+G9+I9+K9+M9+O9+Q9+S9+U9+W9+Y9</f>
        <v>4723</v>
      </c>
      <c r="AB9" s="30">
        <f t="shared" si="1"/>
        <v>0</v>
      </c>
      <c r="AC9" s="27" t="s">
        <v>43</v>
      </c>
      <c r="AD9" s="31"/>
      <c r="AE9" s="32"/>
      <c r="AF9" s="33">
        <v>300.0</v>
      </c>
      <c r="AG9" s="33"/>
      <c r="AH9" s="30">
        <v>240.0</v>
      </c>
      <c r="AI9" s="34"/>
      <c r="AJ9" s="34">
        <v>180.0</v>
      </c>
      <c r="AK9" s="34"/>
      <c r="AL9" s="30">
        <v>510.0</v>
      </c>
      <c r="AM9" s="34"/>
      <c r="AN9" s="34"/>
      <c r="AO9" s="35"/>
      <c r="AP9" s="35"/>
      <c r="AQ9" s="35"/>
      <c r="AR9" s="35"/>
      <c r="AS9" s="35"/>
      <c r="AT9" s="35"/>
      <c r="AU9" s="35"/>
      <c r="AV9" s="35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</row>
    <row r="10">
      <c r="A10" s="26">
        <v>2.0</v>
      </c>
      <c r="B10" s="27" t="s">
        <v>44</v>
      </c>
      <c r="C10" s="28">
        <v>4356.0</v>
      </c>
      <c r="D10" s="29"/>
      <c r="E10" s="30">
        <v>2942.0</v>
      </c>
      <c r="F10" s="30"/>
      <c r="G10" s="30">
        <v>3331.0</v>
      </c>
      <c r="H10" s="30"/>
      <c r="I10" s="30">
        <v>722.0</v>
      </c>
      <c r="J10" s="30"/>
      <c r="K10" s="30">
        <v>19243.0</v>
      </c>
      <c r="L10" s="30"/>
      <c r="M10" s="30">
        <v>1832.0</v>
      </c>
      <c r="N10" s="30"/>
      <c r="O10" s="30">
        <v>2775.0</v>
      </c>
      <c r="P10" s="30"/>
      <c r="Q10" s="30">
        <v>1475.0</v>
      </c>
      <c r="R10" s="30"/>
      <c r="S10" s="30">
        <v>1656.0</v>
      </c>
      <c r="T10" s="30"/>
      <c r="U10" s="30"/>
      <c r="V10" s="30"/>
      <c r="W10" s="30"/>
      <c r="X10" s="30"/>
      <c r="Y10" s="30"/>
      <c r="Z10" s="30"/>
      <c r="AA10" s="30">
        <f t="shared" ref="AA10:AB10" si="2">C10+E10+G10+I10+K10+M10+O10+Q10+S10+U10+W10+Y10</f>
        <v>38332</v>
      </c>
      <c r="AB10" s="30">
        <f t="shared" si="2"/>
        <v>0</v>
      </c>
      <c r="AC10" s="27" t="s">
        <v>45</v>
      </c>
      <c r="AD10" s="31">
        <v>1.0</v>
      </c>
      <c r="AE10" s="32"/>
      <c r="AF10" s="33">
        <v>733.0</v>
      </c>
      <c r="AG10" s="33">
        <v>1.0995E7</v>
      </c>
      <c r="AH10" s="30">
        <v>829.0</v>
      </c>
      <c r="AI10" s="30">
        <v>1.2435E7</v>
      </c>
      <c r="AJ10" s="34">
        <v>901.0</v>
      </c>
      <c r="AK10" s="30">
        <f>AJ10*15000</f>
        <v>13515000</v>
      </c>
      <c r="AL10" s="30">
        <f>334+6575</f>
        <v>6909</v>
      </c>
      <c r="AM10" s="30">
        <f>AL10*15000</f>
        <v>103635000</v>
      </c>
      <c r="AN10" s="34"/>
      <c r="AO10" s="35"/>
      <c r="AP10" s="35"/>
      <c r="AQ10" s="35"/>
      <c r="AR10" s="35"/>
      <c r="AS10" s="35"/>
      <c r="AT10" s="35"/>
      <c r="AU10" s="35"/>
      <c r="AV10" s="35"/>
      <c r="AW10" s="6"/>
      <c r="AX10" s="10">
        <v>6000000.0</v>
      </c>
      <c r="AY10" s="6"/>
      <c r="AZ10" s="6"/>
      <c r="BA10" s="6"/>
      <c r="BB10" s="6"/>
      <c r="BC10" s="6"/>
      <c r="BD10" s="6"/>
      <c r="BE10" s="6"/>
      <c r="BF10" s="6"/>
      <c r="BG10" s="6"/>
    </row>
    <row r="11">
      <c r="A11" s="26">
        <v>3.0</v>
      </c>
      <c r="B11" s="27" t="s">
        <v>46</v>
      </c>
      <c r="C11" s="28">
        <v>220.0</v>
      </c>
      <c r="D11" s="29"/>
      <c r="E11" s="30">
        <v>102.0</v>
      </c>
      <c r="F11" s="30"/>
      <c r="G11" s="30">
        <v>119.0</v>
      </c>
      <c r="H11" s="30"/>
      <c r="I11" s="30">
        <v>50.0</v>
      </c>
      <c r="J11" s="30"/>
      <c r="K11" s="30">
        <v>109.0</v>
      </c>
      <c r="L11" s="30"/>
      <c r="M11" s="30">
        <v>30.0</v>
      </c>
      <c r="N11" s="30"/>
      <c r="O11" s="30">
        <v>157.0</v>
      </c>
      <c r="P11" s="30"/>
      <c r="Q11" s="30">
        <v>0.0</v>
      </c>
      <c r="R11" s="30"/>
      <c r="S11" s="30">
        <v>30.0</v>
      </c>
      <c r="T11" s="30"/>
      <c r="U11" s="30"/>
      <c r="V11" s="30"/>
      <c r="W11" s="30"/>
      <c r="X11" s="30"/>
      <c r="Y11" s="30"/>
      <c r="Z11" s="30"/>
      <c r="AA11" s="30">
        <f t="shared" ref="AA11:AB11" si="3">C11+E11+G11+I11+K11+M11+O11+Q11+S11+U11+W11+Y11</f>
        <v>817</v>
      </c>
      <c r="AB11" s="30">
        <f t="shared" si="3"/>
        <v>0</v>
      </c>
      <c r="AC11" s="27" t="s">
        <v>47</v>
      </c>
      <c r="AD11" s="31"/>
      <c r="AE11" s="32"/>
      <c r="AF11" s="33">
        <v>50.0</v>
      </c>
      <c r="AG11" s="33"/>
      <c r="AH11" s="30">
        <v>87.0</v>
      </c>
      <c r="AI11" s="34"/>
      <c r="AJ11" s="34">
        <v>0.0</v>
      </c>
      <c r="AK11" s="34"/>
      <c r="AL11" s="30">
        <v>0.0</v>
      </c>
      <c r="AM11" s="34"/>
      <c r="AN11" s="36"/>
      <c r="AO11" s="35"/>
      <c r="AP11" s="35"/>
      <c r="AQ11" s="35"/>
      <c r="AR11" s="35"/>
      <c r="AS11" s="35"/>
      <c r="AT11" s="35"/>
      <c r="AU11" s="35"/>
      <c r="AV11" s="35"/>
      <c r="AW11" s="6"/>
      <c r="AX11" s="10">
        <v>1415000.0</v>
      </c>
      <c r="AY11" s="6"/>
      <c r="AZ11" s="6"/>
      <c r="BA11" s="6"/>
      <c r="BB11" s="6"/>
      <c r="BC11" s="6"/>
      <c r="BD11" s="6"/>
      <c r="BE11" s="6"/>
      <c r="BF11" s="6"/>
      <c r="BG11" s="6"/>
    </row>
    <row r="12">
      <c r="A12" s="26">
        <v>4.0</v>
      </c>
      <c r="B12" s="27" t="s">
        <v>48</v>
      </c>
      <c r="C12" s="28"/>
      <c r="D12" s="29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>
        <f t="shared" ref="AA12:AB12" si="4">C12+E12+G12+I12+K12+M12+O12+Q12+S12+U12+W12+Y12</f>
        <v>0</v>
      </c>
      <c r="AB12" s="30">
        <f t="shared" si="4"/>
        <v>0</v>
      </c>
      <c r="AC12" s="27" t="s">
        <v>49</v>
      </c>
      <c r="AD12" s="31"/>
      <c r="AE12" s="32"/>
      <c r="AF12" s="37"/>
      <c r="AG12" s="33"/>
      <c r="AH12" s="30">
        <v>30.0</v>
      </c>
      <c r="AI12" s="34"/>
      <c r="AJ12" s="38"/>
      <c r="AK12" s="38"/>
      <c r="AL12" s="39"/>
      <c r="AM12" s="38"/>
      <c r="AN12" s="38"/>
      <c r="AO12" s="35"/>
      <c r="AP12" s="35"/>
      <c r="AQ12" s="35"/>
      <c r="AR12" s="35"/>
      <c r="AS12" s="35"/>
      <c r="AT12" s="35"/>
      <c r="AU12" s="35"/>
      <c r="AV12" s="35"/>
      <c r="AW12" s="6"/>
      <c r="AX12" s="10">
        <v>25000.0</v>
      </c>
      <c r="AY12" s="6"/>
      <c r="AZ12" s="6"/>
      <c r="BA12" s="6"/>
      <c r="BB12" s="6"/>
      <c r="BC12" s="6"/>
      <c r="BD12" s="6"/>
      <c r="BE12" s="6"/>
      <c r="BF12" s="6"/>
      <c r="BG12" s="6"/>
    </row>
    <row r="13">
      <c r="A13" s="26">
        <v>5.0</v>
      </c>
      <c r="B13" s="27" t="s">
        <v>50</v>
      </c>
      <c r="C13" s="28"/>
      <c r="D13" s="29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>
        <f t="shared" ref="AA13:AB13" si="5">C13+E13+G13+I13+K13+M13+O13+Q13+S13+U13+W13+Y13</f>
        <v>0</v>
      </c>
      <c r="AB13" s="30">
        <f t="shared" si="5"/>
        <v>0</v>
      </c>
      <c r="AC13" s="27" t="s">
        <v>51</v>
      </c>
      <c r="AD13" s="31">
        <v>5.0</v>
      </c>
      <c r="AE13" s="32"/>
      <c r="AF13" s="33">
        <v>0.0</v>
      </c>
      <c r="AG13" s="33"/>
      <c r="AH13" s="30">
        <v>1200.0</v>
      </c>
      <c r="AI13" s="34"/>
      <c r="AJ13" s="34">
        <v>300.0</v>
      </c>
      <c r="AK13" s="34"/>
      <c r="AL13" s="30">
        <v>0.0</v>
      </c>
      <c r="AM13" s="34"/>
      <c r="AN13" s="34"/>
      <c r="AO13" s="35"/>
      <c r="AP13" s="35"/>
      <c r="AQ13" s="35"/>
      <c r="AR13" s="35"/>
      <c r="AS13" s="35"/>
      <c r="AT13" s="35"/>
      <c r="AU13" s="35"/>
      <c r="AV13" s="35"/>
      <c r="AW13" s="6"/>
      <c r="AX13" s="10">
        <f>SUM(AX10:AX12)</f>
        <v>7440000</v>
      </c>
      <c r="AY13" s="6">
        <v>7440000.0</v>
      </c>
      <c r="AZ13" s="6"/>
      <c r="BA13" s="6"/>
      <c r="BB13" s="6"/>
      <c r="BC13" s="6"/>
      <c r="BD13" s="6"/>
      <c r="BE13" s="6"/>
      <c r="BF13" s="6"/>
      <c r="BG13" s="6"/>
    </row>
    <row r="14">
      <c r="A14" s="26">
        <v>6.0</v>
      </c>
      <c r="B14" s="40" t="s">
        <v>52</v>
      </c>
      <c r="C14" s="28">
        <v>360.0</v>
      </c>
      <c r="D14" s="29"/>
      <c r="E14" s="30">
        <v>342.0</v>
      </c>
      <c r="F14" s="30"/>
      <c r="G14" s="30">
        <v>361.0</v>
      </c>
      <c r="H14" s="30"/>
      <c r="I14" s="30">
        <v>450.0</v>
      </c>
      <c r="J14" s="30"/>
      <c r="K14" s="30">
        <v>470.0</v>
      </c>
      <c r="L14" s="30"/>
      <c r="M14" s="30">
        <v>335.0</v>
      </c>
      <c r="N14" s="30"/>
      <c r="O14" s="30">
        <v>750.0</v>
      </c>
      <c r="P14" s="30"/>
      <c r="Q14" s="30">
        <v>1050.0</v>
      </c>
      <c r="R14" s="30"/>
      <c r="S14" s="30">
        <v>375.0</v>
      </c>
      <c r="T14" s="30"/>
      <c r="U14" s="30"/>
      <c r="V14" s="30"/>
      <c r="W14" s="30"/>
      <c r="X14" s="30"/>
      <c r="Y14" s="30"/>
      <c r="Z14" s="30"/>
      <c r="AA14" s="30">
        <f t="shared" ref="AA14:AB14" si="6">C14+E14+G14+I14+K14+M14+O14+Q14+S14+U14+W14+Y14</f>
        <v>4493</v>
      </c>
      <c r="AB14" s="30">
        <f t="shared" si="6"/>
        <v>0</v>
      </c>
      <c r="AC14" s="27" t="s">
        <v>51</v>
      </c>
      <c r="AD14" s="31">
        <v>10.0</v>
      </c>
      <c r="AE14" s="32"/>
      <c r="AF14" s="33">
        <f>(25*6)+50</f>
        <v>200</v>
      </c>
      <c r="AG14" s="33"/>
      <c r="AH14" s="30">
        <v>300.0</v>
      </c>
      <c r="AI14" s="34"/>
      <c r="AJ14" s="34">
        <v>500.0</v>
      </c>
      <c r="AK14" s="34"/>
      <c r="AL14" s="30">
        <v>900.0</v>
      </c>
      <c r="AM14" s="34"/>
      <c r="AN14" s="34"/>
      <c r="AO14" s="35"/>
      <c r="AP14" s="35"/>
      <c r="AQ14" s="35"/>
      <c r="AR14" s="35"/>
      <c r="AS14" s="35"/>
      <c r="AT14" s="35"/>
      <c r="AU14" s="35"/>
      <c r="AV14" s="35"/>
      <c r="AW14" s="6"/>
      <c r="AX14" s="10"/>
      <c r="AY14" s="6">
        <f>AY13/3000</f>
        <v>2480</v>
      </c>
      <c r="AZ14" s="6"/>
      <c r="BA14" s="6"/>
      <c r="BB14" s="6"/>
      <c r="BC14" s="6"/>
      <c r="BD14" s="6"/>
      <c r="BE14" s="6"/>
      <c r="BF14" s="6"/>
      <c r="BG14" s="6"/>
    </row>
    <row r="15">
      <c r="A15" s="26">
        <v>7.0</v>
      </c>
      <c r="B15" s="40" t="s">
        <v>53</v>
      </c>
      <c r="C15" s="28">
        <v>700.0</v>
      </c>
      <c r="D15" s="29"/>
      <c r="E15" s="30">
        <v>650.0</v>
      </c>
      <c r="F15" s="30"/>
      <c r="G15" s="30">
        <v>1500.0</v>
      </c>
      <c r="H15" s="30"/>
      <c r="I15" s="30">
        <v>725.0</v>
      </c>
      <c r="J15" s="30"/>
      <c r="K15" s="30">
        <v>785.0</v>
      </c>
      <c r="L15" s="30"/>
      <c r="M15" s="30">
        <v>750.0</v>
      </c>
      <c r="N15" s="30"/>
      <c r="O15" s="30">
        <v>1750.0</v>
      </c>
      <c r="P15" s="30"/>
      <c r="Q15" s="30">
        <v>2500.0</v>
      </c>
      <c r="R15" s="30"/>
      <c r="S15" s="30">
        <v>740.0</v>
      </c>
      <c r="T15" s="30"/>
      <c r="U15" s="30"/>
      <c r="V15" s="30"/>
      <c r="W15" s="30"/>
      <c r="X15" s="30"/>
      <c r="Y15" s="30"/>
      <c r="Z15" s="30"/>
      <c r="AA15" s="30">
        <f t="shared" ref="AA15:AB15" si="7">C15+E15+G15+I15+K15+M15+O15+Q15+S15+U15+W15+Y15</f>
        <v>10100</v>
      </c>
      <c r="AB15" s="30">
        <f t="shared" si="7"/>
        <v>0</v>
      </c>
      <c r="AC15" s="27" t="s">
        <v>51</v>
      </c>
      <c r="AD15" s="31">
        <v>20.0</v>
      </c>
      <c r="AE15" s="32"/>
      <c r="AF15" s="33">
        <f>(50*5)+100+200</f>
        <v>550</v>
      </c>
      <c r="AG15" s="33"/>
      <c r="AH15" s="30">
        <v>500.0</v>
      </c>
      <c r="AI15" s="34"/>
      <c r="AJ15" s="34">
        <v>300.0</v>
      </c>
      <c r="AK15" s="34"/>
      <c r="AL15" s="30">
        <v>900.0</v>
      </c>
      <c r="AM15" s="34"/>
      <c r="AN15" s="34"/>
      <c r="AO15" s="35"/>
      <c r="AP15" s="35"/>
      <c r="AQ15" s="35"/>
      <c r="AR15" s="35"/>
      <c r="AS15" s="35"/>
      <c r="AT15" s="35"/>
      <c r="AU15" s="35"/>
      <c r="AV15" s="35"/>
      <c r="AW15" s="6"/>
      <c r="AX15" s="10"/>
      <c r="AY15" s="6"/>
      <c r="AZ15" s="6"/>
      <c r="BA15" s="6"/>
      <c r="BB15" s="6"/>
      <c r="BC15" s="6"/>
      <c r="BD15" s="6"/>
      <c r="BE15" s="6"/>
      <c r="BF15" s="6"/>
      <c r="BG15" s="6"/>
    </row>
    <row r="16">
      <c r="A16" s="41">
        <v>8.0</v>
      </c>
      <c r="B16" s="42" t="s">
        <v>54</v>
      </c>
      <c r="C16" s="28">
        <v>175.0</v>
      </c>
      <c r="D16" s="29"/>
      <c r="E16" s="30">
        <v>155.0</v>
      </c>
      <c r="F16" s="30"/>
      <c r="G16" s="30">
        <v>145.0</v>
      </c>
      <c r="H16" s="30"/>
      <c r="I16" s="30">
        <v>250.0</v>
      </c>
      <c r="J16" s="30"/>
      <c r="K16" s="30">
        <v>275.0</v>
      </c>
      <c r="L16" s="30"/>
      <c r="M16" s="30">
        <v>160.0</v>
      </c>
      <c r="N16" s="30"/>
      <c r="O16" s="30">
        <v>255.0</v>
      </c>
      <c r="P16" s="30"/>
      <c r="Q16" s="30">
        <v>1150.0</v>
      </c>
      <c r="R16" s="30"/>
      <c r="S16" s="30">
        <v>145.0</v>
      </c>
      <c r="T16" s="30"/>
      <c r="U16" s="30"/>
      <c r="V16" s="30"/>
      <c r="W16" s="30"/>
      <c r="X16" s="30"/>
      <c r="Y16" s="30"/>
      <c r="Z16" s="30"/>
      <c r="AA16" s="30">
        <f t="shared" ref="AA16:AB16" si="8">C16+E16+G16+I16+K16+M16+O16+Q16+S16+U16+W16+Y16</f>
        <v>2710</v>
      </c>
      <c r="AB16" s="30">
        <f t="shared" si="8"/>
        <v>0</v>
      </c>
      <c r="AC16" s="43" t="s">
        <v>55</v>
      </c>
      <c r="AD16" s="31">
        <v>9.0</v>
      </c>
      <c r="AE16" s="32"/>
      <c r="AF16" s="44">
        <f>(15*6)+30</f>
        <v>120</v>
      </c>
      <c r="AG16" s="33"/>
      <c r="AH16" s="45">
        <v>123.0</v>
      </c>
      <c r="AI16" s="34"/>
      <c r="AJ16" s="35">
        <v>180.0</v>
      </c>
      <c r="AK16" s="35"/>
      <c r="AL16" s="45">
        <v>210.0</v>
      </c>
      <c r="AM16" s="34"/>
      <c r="AN16" s="35">
        <v>240.0</v>
      </c>
      <c r="AO16" s="35"/>
      <c r="AP16" s="35"/>
      <c r="AQ16" s="35"/>
      <c r="AR16" s="35"/>
      <c r="AS16" s="35"/>
      <c r="AT16" s="35"/>
      <c r="AU16" s="35"/>
      <c r="AV16" s="35"/>
      <c r="AW16" s="6"/>
      <c r="AX16" s="6"/>
      <c r="AY16" s="6">
        <v>2280000.0</v>
      </c>
      <c r="AZ16" s="6"/>
      <c r="BA16" s="6"/>
      <c r="BB16" s="6"/>
      <c r="BC16" s="6"/>
      <c r="BD16" s="6"/>
      <c r="BE16" s="6"/>
      <c r="BF16" s="6"/>
      <c r="BG16" s="6"/>
    </row>
    <row r="17">
      <c r="A17" s="41">
        <v>9.0</v>
      </c>
      <c r="B17" s="46" t="s">
        <v>56</v>
      </c>
      <c r="C17" s="47">
        <v>37.0</v>
      </c>
      <c r="D17" s="48"/>
      <c r="E17" s="45">
        <v>25.0</v>
      </c>
      <c r="F17" s="45"/>
      <c r="G17" s="45">
        <v>36.0</v>
      </c>
      <c r="H17" s="45"/>
      <c r="I17" s="45">
        <v>55.0</v>
      </c>
      <c r="J17" s="45"/>
      <c r="K17" s="45">
        <v>37.0</v>
      </c>
      <c r="L17" s="45"/>
      <c r="M17" s="45">
        <v>44.0</v>
      </c>
      <c r="N17" s="45"/>
      <c r="O17" s="45">
        <v>100.0</v>
      </c>
      <c r="P17" s="45"/>
      <c r="Q17" s="45">
        <v>71.0</v>
      </c>
      <c r="R17" s="45"/>
      <c r="S17" s="45">
        <v>62.0</v>
      </c>
      <c r="T17" s="45"/>
      <c r="U17" s="45"/>
      <c r="V17" s="45"/>
      <c r="W17" s="45"/>
      <c r="X17" s="45"/>
      <c r="Y17" s="45"/>
      <c r="Z17" s="45"/>
      <c r="AA17" s="45">
        <f t="shared" ref="AA17:AB17" si="9">C17+E17+G17+I17+K17+M17+O17+Q17+S17+U17+W17+Y17</f>
        <v>467</v>
      </c>
      <c r="AB17" s="45">
        <f t="shared" si="9"/>
        <v>0</v>
      </c>
      <c r="AC17" s="43" t="s">
        <v>57</v>
      </c>
      <c r="AD17" s="49">
        <v>11.0</v>
      </c>
      <c r="AE17" s="6"/>
      <c r="AF17" s="44">
        <v>50.0</v>
      </c>
      <c r="AG17" s="44"/>
      <c r="AH17" s="45">
        <v>60.0</v>
      </c>
      <c r="AI17" s="35"/>
      <c r="AJ17" s="35">
        <v>80.0</v>
      </c>
      <c r="AK17" s="35"/>
      <c r="AL17" s="45">
        <v>100.0</v>
      </c>
      <c r="AM17" s="45"/>
      <c r="AN17" s="35">
        <v>110.0</v>
      </c>
      <c r="AO17" s="35"/>
      <c r="AP17" s="35"/>
      <c r="AQ17" s="35"/>
      <c r="AR17" s="35"/>
      <c r="AS17" s="35"/>
      <c r="AT17" s="35"/>
      <c r="AU17" s="35"/>
      <c r="AV17" s="35"/>
      <c r="AW17" s="6"/>
      <c r="AX17" s="6"/>
      <c r="AY17" s="6">
        <f>AY16/3000</f>
        <v>760</v>
      </c>
      <c r="AZ17" s="6"/>
      <c r="BA17" s="6"/>
      <c r="BB17" s="6"/>
      <c r="BC17" s="6"/>
      <c r="BD17" s="6"/>
      <c r="BE17" s="6"/>
      <c r="BF17" s="6"/>
      <c r="BG17" s="6"/>
    </row>
    <row r="18">
      <c r="A18" s="26">
        <v>10.0</v>
      </c>
      <c r="B18" s="40" t="s">
        <v>58</v>
      </c>
      <c r="C18" s="28">
        <v>45.0</v>
      </c>
      <c r="D18" s="29"/>
      <c r="E18" s="30">
        <v>50.0</v>
      </c>
      <c r="F18" s="30"/>
      <c r="G18" s="30">
        <v>43.0</v>
      </c>
      <c r="H18" s="30"/>
      <c r="I18" s="30">
        <v>51.0</v>
      </c>
      <c r="J18" s="30"/>
      <c r="K18" s="30">
        <v>47.0</v>
      </c>
      <c r="L18" s="30"/>
      <c r="M18" s="30">
        <v>39.0</v>
      </c>
      <c r="N18" s="30"/>
      <c r="O18" s="30">
        <v>50.0</v>
      </c>
      <c r="P18" s="30"/>
      <c r="Q18" s="30">
        <v>38.0</v>
      </c>
      <c r="R18" s="30"/>
      <c r="S18" s="30">
        <v>357.0</v>
      </c>
      <c r="T18" s="30"/>
      <c r="U18" s="30"/>
      <c r="V18" s="30"/>
      <c r="W18" s="30"/>
      <c r="X18" s="30"/>
      <c r="Y18" s="30"/>
      <c r="Z18" s="30"/>
      <c r="AA18" s="30">
        <f t="shared" ref="AA18:AB18" si="10">C18+E18+G18+I18+K18+M18+O18+Q18+S18+U18+W18+Y18</f>
        <v>720</v>
      </c>
      <c r="AB18" s="30">
        <f t="shared" si="10"/>
        <v>0</v>
      </c>
      <c r="AC18" s="27" t="s">
        <v>43</v>
      </c>
      <c r="AD18" s="31"/>
      <c r="AE18" s="32"/>
      <c r="AF18" s="33">
        <v>29.0</v>
      </c>
      <c r="AG18" s="33"/>
      <c r="AH18" s="30">
        <v>32.0</v>
      </c>
      <c r="AI18" s="34"/>
      <c r="AJ18" s="34">
        <v>37.0</v>
      </c>
      <c r="AK18" s="34"/>
      <c r="AL18" s="30">
        <v>46.0</v>
      </c>
      <c r="AM18" s="34"/>
      <c r="AN18" s="34"/>
      <c r="AO18" s="35"/>
      <c r="AP18" s="35"/>
      <c r="AQ18" s="35"/>
      <c r="AR18" s="35"/>
      <c r="AS18" s="35"/>
      <c r="AT18" s="35"/>
      <c r="AU18" s="35"/>
      <c r="AV18" s="35"/>
      <c r="AW18" s="6"/>
      <c r="AX18" s="6"/>
      <c r="AY18" s="6">
        <f>AY17*2</f>
        <v>1520</v>
      </c>
      <c r="AZ18" s="6"/>
      <c r="BA18" s="6"/>
      <c r="BB18" s="6"/>
      <c r="BC18" s="6"/>
      <c r="BD18" s="6"/>
      <c r="BE18" s="6"/>
      <c r="BF18" s="6"/>
      <c r="BG18" s="6"/>
    </row>
    <row r="19">
      <c r="A19" s="26">
        <v>11.0</v>
      </c>
      <c r="B19" s="50" t="s">
        <v>59</v>
      </c>
      <c r="C19" s="51"/>
      <c r="D19" s="52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>
        <f t="shared" ref="AA19:AB19" si="11">C19+E19+G19+I19+K19+M19+O19+Q19+S19+U19+W19+Y19</f>
        <v>0</v>
      </c>
      <c r="AB19" s="53">
        <f t="shared" si="11"/>
        <v>0</v>
      </c>
      <c r="AC19" s="54" t="s">
        <v>49</v>
      </c>
      <c r="AD19" s="55">
        <v>25.0</v>
      </c>
      <c r="AE19" s="56"/>
      <c r="AF19" s="57">
        <v>0.0</v>
      </c>
      <c r="AG19" s="57"/>
      <c r="AH19" s="53">
        <v>394.0</v>
      </c>
      <c r="AI19" s="58"/>
      <c r="AJ19" s="34">
        <v>0.0</v>
      </c>
      <c r="AK19" s="34"/>
      <c r="AL19" s="30">
        <v>0.0</v>
      </c>
      <c r="AM19" s="34"/>
      <c r="AN19" s="34"/>
      <c r="AO19" s="35"/>
      <c r="AP19" s="35"/>
      <c r="AQ19" s="35"/>
      <c r="AR19" s="35"/>
      <c r="AS19" s="35"/>
      <c r="AT19" s="35"/>
      <c r="AU19" s="35"/>
      <c r="AV19" s="35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</row>
    <row r="20" ht="15.75" customHeight="1">
      <c r="A20" s="26">
        <v>12.0</v>
      </c>
      <c r="B20" s="59" t="s">
        <v>60</v>
      </c>
      <c r="C20" s="28">
        <v>750.0</v>
      </c>
      <c r="D20" s="29"/>
      <c r="E20" s="30">
        <v>800.0</v>
      </c>
      <c r="F20" s="30"/>
      <c r="G20" s="30">
        <v>850.0</v>
      </c>
      <c r="H20" s="30"/>
      <c r="I20" s="30">
        <v>900.0</v>
      </c>
      <c r="J20" s="30"/>
      <c r="K20" s="30">
        <v>2100.0</v>
      </c>
      <c r="L20" s="30"/>
      <c r="M20" s="30">
        <v>1850.0</v>
      </c>
      <c r="N20" s="30"/>
      <c r="O20" s="30">
        <v>1400.0</v>
      </c>
      <c r="P20" s="30"/>
      <c r="Q20" s="30">
        <v>1600.0</v>
      </c>
      <c r="R20" s="30"/>
      <c r="S20" s="30">
        <v>1300.0</v>
      </c>
      <c r="T20" s="30"/>
      <c r="U20" s="30"/>
      <c r="V20" s="30"/>
      <c r="W20" s="30"/>
      <c r="X20" s="30"/>
      <c r="Y20" s="30"/>
      <c r="Z20" s="30"/>
      <c r="AA20" s="30">
        <f t="shared" ref="AA20:AA33" si="12">C20+E20+G20+I20+K20+M20+O20+Q20+S20+U20+W20+Y20</f>
        <v>11550</v>
      </c>
      <c r="AB20" s="30">
        <f>D51+F51+H51+J51+L51+N51+P51+R51+T20+V20+X20+Z20</f>
        <v>24</v>
      </c>
      <c r="AC20" s="27" t="s">
        <v>43</v>
      </c>
      <c r="AD20" s="31"/>
      <c r="AE20" s="32"/>
      <c r="AF20" s="33">
        <v>437.0</v>
      </c>
      <c r="AG20" s="33"/>
      <c r="AH20" s="30">
        <v>617.0</v>
      </c>
      <c r="AI20" s="34"/>
      <c r="AJ20" s="34">
        <v>260.0</v>
      </c>
      <c r="AK20" s="34"/>
      <c r="AL20" s="30">
        <v>745.0</v>
      </c>
      <c r="AM20" s="34"/>
      <c r="AN20" s="34"/>
      <c r="AO20" s="35"/>
      <c r="AP20" s="35"/>
      <c r="AQ20" s="35"/>
      <c r="AR20" s="35"/>
      <c r="AS20" s="35"/>
      <c r="AT20" s="35"/>
      <c r="AU20" s="35"/>
      <c r="AV20" s="35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</row>
    <row r="21" ht="15.75" customHeight="1">
      <c r="A21" s="41">
        <v>13.0</v>
      </c>
      <c r="B21" s="43" t="s">
        <v>61</v>
      </c>
      <c r="C21" s="60">
        <v>0.0</v>
      </c>
      <c r="D21" s="60">
        <v>0.0</v>
      </c>
      <c r="E21" s="60">
        <v>0.0</v>
      </c>
      <c r="F21" s="60">
        <v>0.0</v>
      </c>
      <c r="G21" s="60">
        <v>0.0</v>
      </c>
      <c r="H21" s="60">
        <v>0.0</v>
      </c>
      <c r="I21" s="60">
        <v>0.0</v>
      </c>
      <c r="J21" s="60">
        <v>0.0</v>
      </c>
      <c r="K21" s="60">
        <v>0.0</v>
      </c>
      <c r="L21" s="60">
        <v>0.0</v>
      </c>
      <c r="M21" s="60">
        <v>0.0</v>
      </c>
      <c r="N21" s="60">
        <v>0.0</v>
      </c>
      <c r="O21" s="60">
        <v>7000.0</v>
      </c>
      <c r="P21" s="60">
        <v>0.0</v>
      </c>
      <c r="Q21" s="60">
        <v>0.0</v>
      </c>
      <c r="R21" s="60">
        <v>0.0</v>
      </c>
      <c r="S21" s="60">
        <v>0.0</v>
      </c>
      <c r="T21" s="60">
        <v>0.0</v>
      </c>
      <c r="U21" s="45"/>
      <c r="V21" s="45"/>
      <c r="W21" s="45"/>
      <c r="X21" s="45"/>
      <c r="Y21" s="45"/>
      <c r="Z21" s="45"/>
      <c r="AA21" s="45">
        <f t="shared" si="12"/>
        <v>7000</v>
      </c>
      <c r="AB21" s="45">
        <f t="shared" ref="AB21:AB33" si="13">D21+F21+H21+J21+L21+N21+P21+R21+T21+V21+X21+Z21</f>
        <v>0</v>
      </c>
      <c r="AC21" s="43" t="s">
        <v>47</v>
      </c>
      <c r="AD21" s="49">
        <v>15.0</v>
      </c>
      <c r="AE21" s="6"/>
      <c r="AF21" s="44">
        <v>0.0</v>
      </c>
      <c r="AG21" s="44"/>
      <c r="AH21" s="45">
        <v>0.0</v>
      </c>
      <c r="AI21" s="45"/>
      <c r="AJ21" s="35">
        <v>0.0</v>
      </c>
      <c r="AK21" s="35"/>
      <c r="AL21" s="45">
        <v>0.0</v>
      </c>
      <c r="AM21" s="35"/>
      <c r="AN21" s="61">
        <v>0.0</v>
      </c>
      <c r="AO21" s="35"/>
      <c r="AP21" s="35"/>
      <c r="AQ21" s="35"/>
      <c r="AR21" s="35"/>
      <c r="AS21" s="35"/>
      <c r="AT21" s="35"/>
      <c r="AU21" s="35"/>
      <c r="AV21" s="35"/>
      <c r="AW21" s="6"/>
      <c r="AX21" s="6"/>
      <c r="AY21" s="6">
        <f>AY14+AY17</f>
        <v>3240</v>
      </c>
      <c r="AZ21" s="6"/>
      <c r="BA21" s="6"/>
      <c r="BB21" s="6"/>
      <c r="BC21" s="6"/>
      <c r="BD21" s="6"/>
      <c r="BE21" s="6"/>
      <c r="BF21" s="6"/>
      <c r="BG21" s="6"/>
    </row>
    <row r="22" ht="15.75" customHeight="1">
      <c r="A22" s="41">
        <v>14.0</v>
      </c>
      <c r="B22" s="43" t="s">
        <v>62</v>
      </c>
      <c r="C22" s="47">
        <v>0.0</v>
      </c>
      <c r="D22" s="48"/>
      <c r="E22" s="45">
        <v>0.0</v>
      </c>
      <c r="F22" s="45"/>
      <c r="G22" s="45">
        <v>0.0</v>
      </c>
      <c r="H22" s="45"/>
      <c r="I22" s="45">
        <v>0.0</v>
      </c>
      <c r="J22" s="45"/>
      <c r="K22" s="45">
        <v>0.0</v>
      </c>
      <c r="L22" s="45"/>
      <c r="M22" s="45">
        <v>0.0</v>
      </c>
      <c r="N22" s="45"/>
      <c r="O22" s="45">
        <v>32000.0</v>
      </c>
      <c r="P22" s="45"/>
      <c r="Q22" s="45">
        <v>0.0</v>
      </c>
      <c r="R22" s="45"/>
      <c r="S22" s="45">
        <v>0.0</v>
      </c>
      <c r="T22" s="45"/>
      <c r="U22" s="45"/>
      <c r="V22" s="45"/>
      <c r="W22" s="45"/>
      <c r="X22" s="45"/>
      <c r="Y22" s="45"/>
      <c r="Z22" s="45"/>
      <c r="AA22" s="45">
        <f t="shared" si="12"/>
        <v>32000</v>
      </c>
      <c r="AB22" s="45">
        <f t="shared" si="13"/>
        <v>0</v>
      </c>
      <c r="AC22" s="43" t="s">
        <v>45</v>
      </c>
      <c r="AD22" s="49">
        <v>17.0</v>
      </c>
      <c r="AE22" s="6"/>
      <c r="AF22" s="44">
        <v>0.0</v>
      </c>
      <c r="AG22" s="44"/>
      <c r="AH22" s="45">
        <v>0.0</v>
      </c>
      <c r="AI22" s="35"/>
      <c r="AJ22" s="35">
        <v>0.0</v>
      </c>
      <c r="AK22" s="35"/>
      <c r="AL22" s="45">
        <v>0.0</v>
      </c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6"/>
      <c r="AX22" s="6"/>
      <c r="AY22" s="6">
        <f>AY21/2</f>
        <v>1620</v>
      </c>
      <c r="AZ22" s="6"/>
      <c r="BA22" s="6"/>
      <c r="BB22" s="6"/>
      <c r="BC22" s="6"/>
      <c r="BD22" s="6"/>
      <c r="BE22" s="6"/>
      <c r="BF22" s="6"/>
      <c r="BG22" s="6"/>
    </row>
    <row r="23" ht="15.75" customHeight="1">
      <c r="A23" s="26">
        <v>15.0</v>
      </c>
      <c r="B23" s="27" t="s">
        <v>63</v>
      </c>
      <c r="C23" s="28">
        <v>3050.0</v>
      </c>
      <c r="D23" s="29"/>
      <c r="E23" s="30">
        <v>3050.0</v>
      </c>
      <c r="F23" s="30"/>
      <c r="G23" s="30">
        <v>3050.0</v>
      </c>
      <c r="H23" s="30"/>
      <c r="I23" s="30">
        <v>3050.0</v>
      </c>
      <c r="J23" s="30"/>
      <c r="K23" s="30">
        <v>3050.0</v>
      </c>
      <c r="L23" s="30"/>
      <c r="M23" s="30">
        <v>3050.0</v>
      </c>
      <c r="N23" s="30"/>
      <c r="O23" s="30">
        <v>3050.0</v>
      </c>
      <c r="P23" s="30"/>
      <c r="Q23" s="30">
        <v>3050.0</v>
      </c>
      <c r="R23" s="30">
        <v>24.0</v>
      </c>
      <c r="S23" s="30">
        <v>3050.0</v>
      </c>
      <c r="T23" s="30">
        <v>30.0</v>
      </c>
      <c r="U23" s="30"/>
      <c r="V23" s="30"/>
      <c r="W23" s="30"/>
      <c r="X23" s="30"/>
      <c r="Y23" s="30"/>
      <c r="Z23" s="30"/>
      <c r="AA23" s="30">
        <f t="shared" si="12"/>
        <v>27450</v>
      </c>
      <c r="AB23" s="30">
        <f t="shared" si="13"/>
        <v>54</v>
      </c>
      <c r="AC23" s="27" t="s">
        <v>64</v>
      </c>
      <c r="AD23" s="31"/>
      <c r="AE23" s="32"/>
      <c r="AF23" s="37"/>
      <c r="AG23" s="33"/>
      <c r="AH23" s="30">
        <v>1420.0</v>
      </c>
      <c r="AI23" s="34"/>
      <c r="AJ23" s="30">
        <v>1815.0</v>
      </c>
      <c r="AK23" s="30"/>
      <c r="AL23" s="30">
        <v>2045.0</v>
      </c>
      <c r="AM23" s="34"/>
      <c r="AN23" s="34"/>
      <c r="AO23" s="35"/>
      <c r="AP23" s="35"/>
      <c r="AQ23" s="35"/>
      <c r="AR23" s="35"/>
      <c r="AS23" s="35"/>
      <c r="AT23" s="35"/>
      <c r="AU23" s="35"/>
      <c r="AV23" s="35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</row>
    <row r="24" ht="15.75" customHeight="1">
      <c r="A24" s="26">
        <v>16.0</v>
      </c>
      <c r="B24" s="27" t="s">
        <v>65</v>
      </c>
      <c r="C24" s="28">
        <v>4315.0</v>
      </c>
      <c r="D24" s="29"/>
      <c r="E24" s="30">
        <v>6542.0</v>
      </c>
      <c r="F24" s="30"/>
      <c r="G24" s="30">
        <v>7653.0</v>
      </c>
      <c r="H24" s="30"/>
      <c r="I24" s="30">
        <v>390.0</v>
      </c>
      <c r="J24" s="30"/>
      <c r="K24" s="30">
        <v>1250.0</v>
      </c>
      <c r="L24" s="30"/>
      <c r="M24" s="30">
        <v>6363.0</v>
      </c>
      <c r="N24" s="30"/>
      <c r="O24" s="30">
        <v>7149.0</v>
      </c>
      <c r="P24" s="30"/>
      <c r="Q24" s="30">
        <v>8221.0</v>
      </c>
      <c r="R24" s="30"/>
      <c r="S24" s="30">
        <v>4748.0</v>
      </c>
      <c r="T24" s="30">
        <v>4.0</v>
      </c>
      <c r="U24" s="30"/>
      <c r="V24" s="30"/>
      <c r="W24" s="30"/>
      <c r="X24" s="30"/>
      <c r="Y24" s="30"/>
      <c r="Z24" s="30"/>
      <c r="AA24" s="30">
        <f t="shared" si="12"/>
        <v>46631</v>
      </c>
      <c r="AB24" s="30">
        <f t="shared" si="13"/>
        <v>4</v>
      </c>
      <c r="AC24" s="27" t="s">
        <v>51</v>
      </c>
      <c r="AD24" s="31">
        <v>26.0</v>
      </c>
      <c r="AE24" s="32"/>
      <c r="AF24" s="33">
        <v>10698.0</v>
      </c>
      <c r="AG24" s="33"/>
      <c r="AH24" s="30">
        <v>10061.0</v>
      </c>
      <c r="AI24" s="30"/>
      <c r="AJ24" s="30">
        <v>9604.0</v>
      </c>
      <c r="AK24" s="30"/>
      <c r="AL24" s="30">
        <v>5514.0</v>
      </c>
      <c r="AM24" s="34"/>
      <c r="AN24" s="34"/>
      <c r="AO24" s="35"/>
      <c r="AP24" s="35"/>
      <c r="AQ24" s="35"/>
      <c r="AR24" s="35"/>
      <c r="AS24" s="35"/>
      <c r="AT24" s="35"/>
      <c r="AU24" s="35"/>
      <c r="AV24" s="35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</row>
    <row r="25" ht="15.75" customHeight="1">
      <c r="A25" s="26">
        <v>17.0</v>
      </c>
      <c r="B25" s="27" t="s">
        <v>66</v>
      </c>
      <c r="C25" s="28">
        <v>21.0</v>
      </c>
      <c r="D25" s="29"/>
      <c r="E25" s="30">
        <v>27.0</v>
      </c>
      <c r="F25" s="30"/>
      <c r="G25" s="30">
        <v>186.0</v>
      </c>
      <c r="H25" s="30"/>
      <c r="I25" s="30">
        <v>99.0</v>
      </c>
      <c r="J25" s="30"/>
      <c r="K25" s="30">
        <v>89.0</v>
      </c>
      <c r="L25" s="30"/>
      <c r="M25" s="30">
        <v>134.0</v>
      </c>
      <c r="N25" s="30"/>
      <c r="O25" s="30">
        <v>665.0</v>
      </c>
      <c r="P25" s="30"/>
      <c r="Q25" s="30">
        <v>1437.0</v>
      </c>
      <c r="R25" s="30"/>
      <c r="S25" s="30">
        <v>5131.0</v>
      </c>
      <c r="T25" s="30"/>
      <c r="U25" s="30"/>
      <c r="V25" s="30"/>
      <c r="W25" s="30"/>
      <c r="X25" s="30"/>
      <c r="Y25" s="30"/>
      <c r="Z25" s="30"/>
      <c r="AA25" s="30">
        <f t="shared" si="12"/>
        <v>7789</v>
      </c>
      <c r="AB25" s="30">
        <f t="shared" si="13"/>
        <v>0</v>
      </c>
      <c r="AC25" s="27" t="s">
        <v>49</v>
      </c>
      <c r="AD25" s="31">
        <v>24.0</v>
      </c>
      <c r="AE25" s="32"/>
      <c r="AF25" s="33">
        <v>108.0</v>
      </c>
      <c r="AG25" s="33"/>
      <c r="AH25" s="30">
        <v>16.0</v>
      </c>
      <c r="AI25" s="34"/>
      <c r="AJ25" s="34">
        <v>186.0</v>
      </c>
      <c r="AK25" s="34"/>
      <c r="AL25" s="30">
        <v>30.0</v>
      </c>
      <c r="AM25" s="34"/>
      <c r="AN25" s="34"/>
      <c r="AO25" s="35"/>
      <c r="AP25" s="35"/>
      <c r="AQ25" s="35"/>
      <c r="AR25" s="35"/>
      <c r="AS25" s="35"/>
      <c r="AT25" s="35"/>
      <c r="AU25" s="35"/>
      <c r="AV25" s="35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</row>
    <row r="26" ht="15.75" customHeight="1">
      <c r="A26" s="41">
        <v>18.0</v>
      </c>
      <c r="B26" s="43" t="s">
        <v>67</v>
      </c>
      <c r="C26" s="47">
        <v>1469.0</v>
      </c>
      <c r="D26" s="48"/>
      <c r="E26" s="45">
        <v>899.0</v>
      </c>
      <c r="F26" s="45"/>
      <c r="G26" s="45">
        <v>998.0</v>
      </c>
      <c r="H26" s="45"/>
      <c r="I26" s="45">
        <v>466.0</v>
      </c>
      <c r="J26" s="45"/>
      <c r="K26" s="45">
        <v>1568.0</v>
      </c>
      <c r="L26" s="45"/>
      <c r="M26" s="45">
        <v>642.0</v>
      </c>
      <c r="N26" s="45"/>
      <c r="O26" s="45">
        <v>663.0</v>
      </c>
      <c r="P26" s="45"/>
      <c r="Q26" s="45">
        <v>521.0</v>
      </c>
      <c r="R26" s="45"/>
      <c r="S26" s="45">
        <v>587.0</v>
      </c>
      <c r="T26" s="45"/>
      <c r="U26" s="45"/>
      <c r="V26" s="45"/>
      <c r="W26" s="45"/>
      <c r="X26" s="45"/>
      <c r="Y26" s="45"/>
      <c r="Z26" s="45"/>
      <c r="AA26" s="45">
        <f t="shared" si="12"/>
        <v>7813</v>
      </c>
      <c r="AB26" s="45">
        <f t="shared" si="13"/>
        <v>0</v>
      </c>
      <c r="AC26" s="43" t="s">
        <v>68</v>
      </c>
      <c r="AD26" s="49">
        <v>8.0</v>
      </c>
      <c r="AE26" s="6"/>
      <c r="AF26" s="44">
        <v>574.0</v>
      </c>
      <c r="AG26" s="44">
        <f>AF26*7000</f>
        <v>4018000</v>
      </c>
      <c r="AH26" s="45">
        <v>465.0</v>
      </c>
      <c r="AI26" s="45">
        <f>AH26*7000</f>
        <v>3255000</v>
      </c>
      <c r="AJ26" s="35">
        <v>478.0</v>
      </c>
      <c r="AK26" s="45">
        <v>3346000.0</v>
      </c>
      <c r="AL26" s="45">
        <v>795.0</v>
      </c>
      <c r="AM26" s="45">
        <v>5565000.0</v>
      </c>
      <c r="AN26" s="35">
        <v>398.0</v>
      </c>
      <c r="AO26" s="61">
        <f>AN26*7000</f>
        <v>2786000</v>
      </c>
      <c r="AP26" s="35"/>
      <c r="AQ26" s="35"/>
      <c r="AR26" s="35"/>
      <c r="AS26" s="35"/>
      <c r="AT26" s="35"/>
      <c r="AU26" s="35"/>
      <c r="AV26" s="35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</row>
    <row r="27" ht="15.75" customHeight="1">
      <c r="A27" s="41">
        <v>19.0</v>
      </c>
      <c r="B27" s="43" t="s">
        <v>69</v>
      </c>
      <c r="C27" s="47">
        <v>0.0</v>
      </c>
      <c r="D27" s="48"/>
      <c r="E27" s="45">
        <v>0.0</v>
      </c>
      <c r="F27" s="45"/>
      <c r="G27" s="45">
        <v>0.0</v>
      </c>
      <c r="H27" s="45"/>
      <c r="I27" s="45">
        <v>0.0</v>
      </c>
      <c r="J27" s="45"/>
      <c r="K27" s="45">
        <v>448.0</v>
      </c>
      <c r="L27" s="45"/>
      <c r="M27" s="45">
        <v>0.0</v>
      </c>
      <c r="N27" s="45"/>
      <c r="O27" s="45">
        <v>0.0</v>
      </c>
      <c r="P27" s="45"/>
      <c r="Q27" s="45">
        <v>0.0</v>
      </c>
      <c r="R27" s="45"/>
      <c r="S27" s="45">
        <v>0.0</v>
      </c>
      <c r="T27" s="45"/>
      <c r="U27" s="45"/>
      <c r="V27" s="45"/>
      <c r="W27" s="45"/>
      <c r="X27" s="45"/>
      <c r="Y27" s="45"/>
      <c r="Z27" s="45"/>
      <c r="AA27" s="45">
        <f t="shared" si="12"/>
        <v>448</v>
      </c>
      <c r="AB27" s="45">
        <f t="shared" si="13"/>
        <v>0</v>
      </c>
      <c r="AC27" s="43" t="s">
        <v>70</v>
      </c>
      <c r="AD27" s="49"/>
      <c r="AE27" s="6"/>
      <c r="AF27" s="44">
        <v>0.0</v>
      </c>
      <c r="AG27" s="44"/>
      <c r="AH27" s="45">
        <v>0.0</v>
      </c>
      <c r="AI27" s="35"/>
      <c r="AJ27" s="35">
        <v>0.0</v>
      </c>
      <c r="AK27" s="35"/>
      <c r="AL27" s="45">
        <v>1527.0</v>
      </c>
      <c r="AM27" s="35"/>
      <c r="AN27" s="61">
        <v>0.0</v>
      </c>
      <c r="AO27" s="35"/>
      <c r="AP27" s="35"/>
      <c r="AQ27" s="35"/>
      <c r="AR27" s="35"/>
      <c r="AS27" s="35"/>
      <c r="AT27" s="35"/>
      <c r="AU27" s="35"/>
      <c r="AV27" s="35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</row>
    <row r="28" ht="15.75" customHeight="1">
      <c r="A28" s="41">
        <v>20.0</v>
      </c>
      <c r="B28" s="43" t="s">
        <v>71</v>
      </c>
      <c r="C28" s="60">
        <v>51898.0</v>
      </c>
      <c r="D28" s="60"/>
      <c r="E28" s="60">
        <v>56320.0</v>
      </c>
      <c r="F28" s="60"/>
      <c r="G28" s="60">
        <v>108270.0</v>
      </c>
      <c r="H28" s="60"/>
      <c r="I28" s="60">
        <v>390.0</v>
      </c>
      <c r="J28" s="60"/>
      <c r="K28" s="60">
        <v>46720.0</v>
      </c>
      <c r="L28" s="60"/>
      <c r="M28" s="60">
        <v>33176.0</v>
      </c>
      <c r="N28" s="60"/>
      <c r="O28" s="60">
        <v>21275.0</v>
      </c>
      <c r="P28" s="60"/>
      <c r="Q28" s="60">
        <v>56256.0</v>
      </c>
      <c r="R28" s="60"/>
      <c r="S28" s="60">
        <v>24845.0</v>
      </c>
      <c r="T28" s="60"/>
      <c r="U28" s="60">
        <v>47465.0</v>
      </c>
      <c r="V28" s="45"/>
      <c r="W28" s="45">
        <v>26690.0</v>
      </c>
      <c r="X28" s="45"/>
      <c r="Y28" s="45"/>
      <c r="Z28" s="45"/>
      <c r="AA28" s="45">
        <f t="shared" si="12"/>
        <v>473305</v>
      </c>
      <c r="AB28" s="45">
        <f t="shared" si="13"/>
        <v>0</v>
      </c>
      <c r="AC28" s="43" t="s">
        <v>68</v>
      </c>
      <c r="AD28" s="49">
        <v>13.0</v>
      </c>
      <c r="AE28" s="6"/>
      <c r="AF28" s="44">
        <v>33175.0</v>
      </c>
      <c r="AG28" s="44">
        <f>AF28*3000</f>
        <v>99525000</v>
      </c>
      <c r="AH28" s="45">
        <f>AI28/3000</f>
        <v>45502</v>
      </c>
      <c r="AI28" s="45">
        <v>1.36506E8</v>
      </c>
      <c r="AJ28" s="45">
        <f>AK28/3000</f>
        <v>39878</v>
      </c>
      <c r="AK28" s="45">
        <v>1.19634E8</v>
      </c>
      <c r="AL28" s="45">
        <f>AM28/3000</f>
        <v>3543</v>
      </c>
      <c r="AM28" s="45">
        <v>1.0629E7</v>
      </c>
      <c r="AN28" s="61">
        <f>AO28/3000</f>
        <v>30642</v>
      </c>
      <c r="AO28" s="61">
        <v>9.1926E7</v>
      </c>
      <c r="AP28" s="35"/>
      <c r="AQ28" s="35"/>
      <c r="AR28" s="35"/>
      <c r="AS28" s="35"/>
      <c r="AT28" s="35"/>
      <c r="AU28" s="35"/>
      <c r="AV28" s="35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</row>
    <row r="29" ht="15.75" customHeight="1">
      <c r="A29" s="26">
        <v>21.0</v>
      </c>
      <c r="B29" s="27" t="s">
        <v>72</v>
      </c>
      <c r="C29" s="28">
        <v>15500.0</v>
      </c>
      <c r="D29" s="29"/>
      <c r="E29" s="30">
        <v>15500.0</v>
      </c>
      <c r="F29" s="30"/>
      <c r="G29" s="30">
        <v>15500.0</v>
      </c>
      <c r="H29" s="30"/>
      <c r="I29" s="30">
        <v>10000.0</v>
      </c>
      <c r="J29" s="30"/>
      <c r="K29" s="30">
        <v>12000.0</v>
      </c>
      <c r="L29" s="30"/>
      <c r="M29" s="30">
        <v>16000.0</v>
      </c>
      <c r="N29" s="30"/>
      <c r="O29" s="30">
        <v>15000.0</v>
      </c>
      <c r="P29" s="30"/>
      <c r="Q29" s="30">
        <v>17000.0</v>
      </c>
      <c r="R29" s="30"/>
      <c r="S29" s="30">
        <v>16000.0</v>
      </c>
      <c r="T29" s="30"/>
      <c r="U29" s="30"/>
      <c r="V29" s="30"/>
      <c r="W29" s="30"/>
      <c r="X29" s="30"/>
      <c r="Y29" s="30"/>
      <c r="Z29" s="30"/>
      <c r="AA29" s="30">
        <f t="shared" si="12"/>
        <v>132500</v>
      </c>
      <c r="AB29" s="30">
        <f t="shared" si="13"/>
        <v>0</v>
      </c>
      <c r="AC29" s="27" t="s">
        <v>73</v>
      </c>
      <c r="AD29" s="31"/>
      <c r="AE29" s="32"/>
      <c r="AF29" s="37"/>
      <c r="AG29" s="33"/>
      <c r="AH29" s="30">
        <v>553.0</v>
      </c>
      <c r="AI29" s="34"/>
      <c r="AJ29" s="30">
        <v>3200.0</v>
      </c>
      <c r="AK29" s="34"/>
      <c r="AL29" s="30">
        <v>9940.0</v>
      </c>
      <c r="AM29" s="34"/>
      <c r="AN29" s="34"/>
      <c r="AO29" s="35"/>
      <c r="AP29" s="35"/>
      <c r="AQ29" s="35"/>
      <c r="AR29" s="35"/>
      <c r="AS29" s="35"/>
      <c r="AT29" s="35"/>
      <c r="AU29" s="35"/>
      <c r="AV29" s="35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</row>
    <row r="30" ht="15.75" customHeight="1">
      <c r="A30" s="41">
        <v>22.0</v>
      </c>
      <c r="B30" s="43" t="s">
        <v>74</v>
      </c>
      <c r="C30" s="60">
        <v>73206.0</v>
      </c>
      <c r="D30" s="60"/>
      <c r="E30" s="60">
        <v>79090.0</v>
      </c>
      <c r="F30" s="60"/>
      <c r="G30" s="60">
        <v>175060.0</v>
      </c>
      <c r="H30" s="60"/>
      <c r="I30" s="60">
        <v>995.0</v>
      </c>
      <c r="J30" s="60"/>
      <c r="K30" s="60">
        <v>85265.0</v>
      </c>
      <c r="L30" s="60"/>
      <c r="M30" s="60">
        <v>79170.0</v>
      </c>
      <c r="N30" s="60"/>
      <c r="O30" s="60">
        <v>51125.0</v>
      </c>
      <c r="P30" s="60"/>
      <c r="Q30" s="60">
        <v>106090.0</v>
      </c>
      <c r="R30" s="60"/>
      <c r="S30" s="60">
        <v>53799.0</v>
      </c>
      <c r="T30" s="60"/>
      <c r="U30" s="45">
        <v>96725.0</v>
      </c>
      <c r="V30" s="45"/>
      <c r="W30" s="45">
        <v>51950.0</v>
      </c>
      <c r="X30" s="45"/>
      <c r="Y30" s="45"/>
      <c r="Z30" s="45"/>
      <c r="AA30" s="45">
        <f t="shared" si="12"/>
        <v>852475</v>
      </c>
      <c r="AB30" s="45">
        <f t="shared" si="13"/>
        <v>0</v>
      </c>
      <c r="AC30" s="43" t="s">
        <v>68</v>
      </c>
      <c r="AD30" s="49">
        <v>14.0</v>
      </c>
      <c r="AE30" s="6"/>
      <c r="AF30" s="44">
        <v>64695.0</v>
      </c>
      <c r="AG30" s="44">
        <f>(AF30*3000)/2</f>
        <v>97042500</v>
      </c>
      <c r="AH30" s="45">
        <f>((AI30*2)/3000)</f>
        <v>100140</v>
      </c>
      <c r="AI30" s="45">
        <v>1.5021E8</v>
      </c>
      <c r="AJ30" s="45">
        <f>((AK30*2)/3000)</f>
        <v>93040</v>
      </c>
      <c r="AK30" s="45">
        <v>1.3956E8</v>
      </c>
      <c r="AL30" s="45">
        <f>((AM30*2)/3000)</f>
        <v>7645</v>
      </c>
      <c r="AM30" s="45">
        <v>1.14675E7</v>
      </c>
      <c r="AN30" s="61">
        <f>((AO30*2)/3000)</f>
        <v>86120</v>
      </c>
      <c r="AO30" s="61">
        <v>1.2918E8</v>
      </c>
      <c r="AP30" s="35"/>
      <c r="AQ30" s="35"/>
      <c r="AR30" s="35"/>
      <c r="AS30" s="35"/>
      <c r="AT30" s="35"/>
      <c r="AU30" s="35"/>
      <c r="AV30" s="35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</row>
    <row r="31" ht="15.75" customHeight="1">
      <c r="A31" s="41">
        <v>23.0</v>
      </c>
      <c r="B31" s="43" t="s">
        <v>75</v>
      </c>
      <c r="C31" s="47">
        <v>200.0</v>
      </c>
      <c r="D31" s="48"/>
      <c r="E31" s="45">
        <v>200.0</v>
      </c>
      <c r="F31" s="45"/>
      <c r="G31" s="45">
        <v>200.0</v>
      </c>
      <c r="H31" s="45"/>
      <c r="I31" s="45">
        <v>200.0</v>
      </c>
      <c r="J31" s="45"/>
      <c r="K31" s="45">
        <v>200.0</v>
      </c>
      <c r="L31" s="45"/>
      <c r="M31" s="45">
        <v>200.0</v>
      </c>
      <c r="N31" s="45"/>
      <c r="O31" s="45">
        <v>200.0</v>
      </c>
      <c r="P31" s="45"/>
      <c r="Q31" s="45">
        <v>200.0</v>
      </c>
      <c r="R31" s="45"/>
      <c r="S31" s="45">
        <v>200.0</v>
      </c>
      <c r="T31" s="45"/>
      <c r="U31" s="45"/>
      <c r="V31" s="45"/>
      <c r="W31" s="45"/>
      <c r="X31" s="45"/>
      <c r="Y31" s="45"/>
      <c r="Z31" s="45"/>
      <c r="AA31" s="45">
        <f t="shared" si="12"/>
        <v>1800</v>
      </c>
      <c r="AB31" s="45">
        <f t="shared" si="13"/>
        <v>0</v>
      </c>
      <c r="AC31" s="43" t="s">
        <v>57</v>
      </c>
      <c r="AD31" s="49">
        <v>16.0</v>
      </c>
      <c r="AE31" s="6"/>
      <c r="AF31" s="44">
        <v>43.0</v>
      </c>
      <c r="AG31" s="44"/>
      <c r="AH31" s="45">
        <v>65.0</v>
      </c>
      <c r="AI31" s="62"/>
      <c r="AJ31" s="35">
        <v>100.0</v>
      </c>
      <c r="AK31" s="35"/>
      <c r="AL31" s="45">
        <v>120.0</v>
      </c>
      <c r="AM31" s="45"/>
      <c r="AN31" s="63">
        <v>150.0</v>
      </c>
      <c r="AO31" s="35"/>
      <c r="AP31" s="35"/>
      <c r="AQ31" s="35"/>
      <c r="AR31" s="35"/>
      <c r="AS31" s="35"/>
      <c r="AT31" s="35"/>
      <c r="AU31" s="35"/>
      <c r="AV31" s="35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</row>
    <row r="32" ht="15.75" customHeight="1">
      <c r="A32" s="41">
        <v>24.0</v>
      </c>
      <c r="B32" s="43" t="s">
        <v>76</v>
      </c>
      <c r="C32" s="47">
        <v>100.0</v>
      </c>
      <c r="D32" s="48"/>
      <c r="E32" s="45">
        <v>100.0</v>
      </c>
      <c r="F32" s="45"/>
      <c r="G32" s="45">
        <v>100.0</v>
      </c>
      <c r="H32" s="45"/>
      <c r="I32" s="45">
        <v>100.0</v>
      </c>
      <c r="J32" s="45"/>
      <c r="K32" s="45">
        <v>100.0</v>
      </c>
      <c r="L32" s="45"/>
      <c r="M32" s="45">
        <v>100.0</v>
      </c>
      <c r="N32" s="45"/>
      <c r="O32" s="45">
        <v>100.0</v>
      </c>
      <c r="P32" s="45"/>
      <c r="Q32" s="45">
        <v>100.0</v>
      </c>
      <c r="R32" s="45"/>
      <c r="S32" s="45">
        <v>100.0</v>
      </c>
      <c r="T32" s="45"/>
      <c r="U32" s="45"/>
      <c r="V32" s="45"/>
      <c r="W32" s="45"/>
      <c r="X32" s="45"/>
      <c r="Y32" s="45"/>
      <c r="Z32" s="45"/>
      <c r="AA32" s="45">
        <f t="shared" si="12"/>
        <v>900</v>
      </c>
      <c r="AB32" s="45">
        <f t="shared" si="13"/>
        <v>0</v>
      </c>
      <c r="AC32" s="43" t="s">
        <v>73</v>
      </c>
      <c r="AD32" s="49"/>
      <c r="AE32" s="6"/>
      <c r="AF32" s="44">
        <v>1259.0</v>
      </c>
      <c r="AG32" s="44"/>
      <c r="AH32" s="45">
        <v>1300.0</v>
      </c>
      <c r="AI32" s="35"/>
      <c r="AJ32" s="35">
        <v>2400.0</v>
      </c>
      <c r="AK32" s="35"/>
      <c r="AL32" s="45">
        <v>3200.0</v>
      </c>
      <c r="AM32" s="35"/>
      <c r="AN32" s="61">
        <v>3100.0</v>
      </c>
      <c r="AO32" s="61"/>
      <c r="AP32" s="35"/>
      <c r="AQ32" s="35"/>
      <c r="AR32" s="35"/>
      <c r="AS32" s="35"/>
      <c r="AT32" s="35"/>
      <c r="AU32" s="35"/>
      <c r="AV32" s="35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</row>
    <row r="33" ht="15.75" customHeight="1">
      <c r="A33" s="26">
        <v>25.0</v>
      </c>
      <c r="B33" s="27" t="s">
        <v>77</v>
      </c>
      <c r="C33" s="28">
        <v>350.0</v>
      </c>
      <c r="D33" s="29"/>
      <c r="E33" s="30">
        <v>300.0</v>
      </c>
      <c r="F33" s="30"/>
      <c r="G33" s="30">
        <v>400.0</v>
      </c>
      <c r="H33" s="30"/>
      <c r="I33" s="30">
        <v>600.0</v>
      </c>
      <c r="J33" s="30"/>
      <c r="K33" s="30">
        <v>1000.0</v>
      </c>
      <c r="L33" s="30"/>
      <c r="M33" s="30">
        <v>700.0</v>
      </c>
      <c r="N33" s="30"/>
      <c r="O33" s="30">
        <v>1500.0</v>
      </c>
      <c r="P33" s="30"/>
      <c r="Q33" s="30">
        <v>1700.0</v>
      </c>
      <c r="R33" s="30"/>
      <c r="S33" s="30">
        <v>740.0</v>
      </c>
      <c r="T33" s="30"/>
      <c r="U33" s="30"/>
      <c r="V33" s="30"/>
      <c r="W33" s="30"/>
      <c r="X33" s="30"/>
      <c r="Y33" s="30"/>
      <c r="Z33" s="30"/>
      <c r="AA33" s="30">
        <f t="shared" si="12"/>
        <v>7290</v>
      </c>
      <c r="AB33" s="30">
        <f t="shared" si="13"/>
        <v>0</v>
      </c>
      <c r="AC33" s="27" t="s">
        <v>73</v>
      </c>
      <c r="AD33" s="31">
        <v>7.0</v>
      </c>
      <c r="AE33" s="32"/>
      <c r="AF33" s="33">
        <v>1000.0</v>
      </c>
      <c r="AG33" s="33"/>
      <c r="AH33" s="30">
        <v>1000.0</v>
      </c>
      <c r="AI33" s="34"/>
      <c r="AJ33" s="34">
        <v>1300.0</v>
      </c>
      <c r="AK33" s="34"/>
      <c r="AL33" s="30">
        <v>2500.0</v>
      </c>
      <c r="AM33" s="34"/>
      <c r="AN33" s="34"/>
      <c r="AO33" s="35"/>
      <c r="AP33" s="35"/>
      <c r="AQ33" s="35"/>
      <c r="AR33" s="35"/>
      <c r="AS33" s="35"/>
      <c r="AT33" s="35"/>
      <c r="AU33" s="35"/>
      <c r="AV33" s="35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</row>
    <row r="34" ht="15.75" customHeight="1">
      <c r="A34" s="41">
        <v>26.0</v>
      </c>
      <c r="B34" s="43" t="s">
        <v>78</v>
      </c>
      <c r="C34" s="28"/>
      <c r="D34" s="29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43" t="s">
        <v>68</v>
      </c>
      <c r="AD34" s="31"/>
      <c r="AE34" s="32"/>
      <c r="AF34" s="44">
        <v>1588.0</v>
      </c>
      <c r="AG34" s="33">
        <f>AF34*10000</f>
        <v>15880000</v>
      </c>
      <c r="AH34" s="45">
        <v>1271.0</v>
      </c>
      <c r="AI34" s="34"/>
      <c r="AJ34" s="35">
        <v>954.0</v>
      </c>
      <c r="AK34" s="36">
        <f>AJ34*10000</f>
        <v>9540000</v>
      </c>
      <c r="AL34" s="45">
        <v>3210.0</v>
      </c>
      <c r="AM34" s="30"/>
      <c r="AN34" s="35">
        <v>2530.0</v>
      </c>
      <c r="AO34" s="35"/>
      <c r="AP34" s="35"/>
      <c r="AQ34" s="35"/>
      <c r="AR34" s="35"/>
      <c r="AS34" s="35"/>
      <c r="AT34" s="35"/>
      <c r="AU34" s="35"/>
      <c r="AV34" s="35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</row>
    <row r="35" ht="15.75" customHeight="1">
      <c r="A35" s="26">
        <v>27.0</v>
      </c>
      <c r="B35" s="27" t="s">
        <v>79</v>
      </c>
      <c r="C35" s="28">
        <v>8000.0</v>
      </c>
      <c r="D35" s="29"/>
      <c r="E35" s="30">
        <v>4000.0</v>
      </c>
      <c r="F35" s="30"/>
      <c r="G35" s="30">
        <v>4500.0</v>
      </c>
      <c r="H35" s="30"/>
      <c r="I35" s="30">
        <v>4000.0</v>
      </c>
      <c r="J35" s="30"/>
      <c r="K35" s="30">
        <v>4500.0</v>
      </c>
      <c r="L35" s="30"/>
      <c r="M35" s="30">
        <v>5000.0</v>
      </c>
      <c r="N35" s="30"/>
      <c r="O35" s="30">
        <v>5500.0</v>
      </c>
      <c r="P35" s="30"/>
      <c r="Q35" s="30">
        <v>4000.0</v>
      </c>
      <c r="R35" s="30"/>
      <c r="S35" s="30">
        <v>4000.0</v>
      </c>
      <c r="T35" s="30"/>
      <c r="U35" s="30"/>
      <c r="V35" s="30"/>
      <c r="W35" s="30"/>
      <c r="X35" s="30"/>
      <c r="Y35" s="30"/>
      <c r="Z35" s="30"/>
      <c r="AA35" s="30">
        <f t="shared" ref="AA35:AB35" si="14">C35+E35+G35+I35+K35+M35+O35+Q35+S35+U35+W35+Y35</f>
        <v>43500</v>
      </c>
      <c r="AB35" s="30">
        <f t="shared" si="14"/>
        <v>0</v>
      </c>
      <c r="AC35" s="27" t="s">
        <v>57</v>
      </c>
      <c r="AD35" s="31">
        <v>6.0</v>
      </c>
      <c r="AE35" s="32"/>
      <c r="AF35" s="33">
        <v>2518.0</v>
      </c>
      <c r="AG35" s="33"/>
      <c r="AH35" s="30">
        <v>1983.0</v>
      </c>
      <c r="AI35" s="34"/>
      <c r="AJ35" s="34">
        <v>2347.0</v>
      </c>
      <c r="AK35" s="36"/>
      <c r="AL35" s="30">
        <v>1020.0</v>
      </c>
      <c r="AM35" s="30"/>
      <c r="AN35" s="34"/>
      <c r="AO35" s="35"/>
      <c r="AP35" s="35"/>
      <c r="AQ35" s="35"/>
      <c r="AR35" s="35"/>
      <c r="AS35" s="35"/>
      <c r="AT35" s="35"/>
      <c r="AU35" s="35"/>
      <c r="AV35" s="35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</row>
    <row r="36" ht="15.75" customHeight="1">
      <c r="A36" s="41">
        <v>28.0</v>
      </c>
      <c r="B36" s="43" t="s">
        <v>80</v>
      </c>
      <c r="C36" s="47">
        <v>2200.0</v>
      </c>
      <c r="D36" s="48"/>
      <c r="E36" s="45">
        <v>2355.0</v>
      </c>
      <c r="F36" s="45"/>
      <c r="G36" s="45">
        <v>2300.0</v>
      </c>
      <c r="H36" s="45"/>
      <c r="I36" s="45">
        <v>2115.0</v>
      </c>
      <c r="J36" s="45"/>
      <c r="K36" s="45">
        <v>5500.0</v>
      </c>
      <c r="L36" s="45"/>
      <c r="M36" s="45">
        <v>2125.0</v>
      </c>
      <c r="N36" s="45"/>
      <c r="O36" s="45">
        <v>5000.0</v>
      </c>
      <c r="P36" s="45"/>
      <c r="Q36" s="45">
        <v>2650.0</v>
      </c>
      <c r="R36" s="45"/>
      <c r="S36" s="45">
        <v>2150.0</v>
      </c>
      <c r="T36" s="45"/>
      <c r="U36" s="45"/>
      <c r="V36" s="45"/>
      <c r="W36" s="45"/>
      <c r="X36" s="45"/>
      <c r="Y36" s="45"/>
      <c r="Z36" s="45"/>
      <c r="AA36" s="45">
        <f t="shared" ref="AA36:AB36" si="15">C36+E36+G36+I36+K36+M36+O36+Q36+S36+U36+W36+Y36</f>
        <v>26395</v>
      </c>
      <c r="AB36" s="45">
        <f t="shared" si="15"/>
        <v>0</v>
      </c>
      <c r="AC36" s="43" t="s">
        <v>47</v>
      </c>
      <c r="AD36" s="49">
        <v>21.0</v>
      </c>
      <c r="AE36" s="6"/>
      <c r="AF36" s="44">
        <v>752.0</v>
      </c>
      <c r="AG36" s="44">
        <f>AF36*7500</f>
        <v>5640000</v>
      </c>
      <c r="AH36" s="45">
        <v>730.0</v>
      </c>
      <c r="AI36" s="35"/>
      <c r="AJ36" s="35">
        <v>350.0</v>
      </c>
      <c r="AK36" s="36"/>
      <c r="AL36" s="45">
        <v>900.0</v>
      </c>
      <c r="AM36" s="35"/>
      <c r="AN36" s="61">
        <v>400.0</v>
      </c>
      <c r="AO36" s="35"/>
      <c r="AP36" s="35"/>
      <c r="AQ36" s="35"/>
      <c r="AR36" s="35"/>
      <c r="AS36" s="35"/>
      <c r="AT36" s="35"/>
      <c r="AU36" s="35"/>
      <c r="AV36" s="35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</row>
    <row r="37" ht="15.75" customHeight="1">
      <c r="A37" s="26">
        <v>29.0</v>
      </c>
      <c r="B37" s="27" t="s">
        <v>81</v>
      </c>
      <c r="C37" s="28">
        <v>7000.0</v>
      </c>
      <c r="D37" s="29"/>
      <c r="E37" s="30">
        <v>4000.0</v>
      </c>
      <c r="F37" s="30"/>
      <c r="G37" s="30">
        <v>4500.0</v>
      </c>
      <c r="H37" s="30"/>
      <c r="I37" s="30">
        <v>4700.0</v>
      </c>
      <c r="J37" s="30"/>
      <c r="K37" s="30">
        <v>4700.0</v>
      </c>
      <c r="L37" s="30"/>
      <c r="M37" s="30">
        <v>4700.0</v>
      </c>
      <c r="N37" s="30"/>
      <c r="O37" s="30">
        <v>4700.0</v>
      </c>
      <c r="P37" s="30"/>
      <c r="Q37" s="30">
        <v>5500.0</v>
      </c>
      <c r="R37" s="30"/>
      <c r="S37" s="30">
        <v>5500.0</v>
      </c>
      <c r="T37" s="30"/>
      <c r="U37" s="30"/>
      <c r="V37" s="30"/>
      <c r="W37" s="30"/>
      <c r="X37" s="30"/>
      <c r="Y37" s="30"/>
      <c r="Z37" s="30"/>
      <c r="AA37" s="30">
        <f t="shared" ref="AA37:AB37" si="16">C37+E37+G37+I37+K37+M37+O37+Q37+S37+U37+W37+Y37</f>
        <v>45300</v>
      </c>
      <c r="AB37" s="30">
        <f t="shared" si="16"/>
        <v>0</v>
      </c>
      <c r="AC37" s="27" t="s">
        <v>43</v>
      </c>
      <c r="AD37" s="31"/>
      <c r="AE37" s="32"/>
      <c r="AF37" s="33">
        <v>5026.0</v>
      </c>
      <c r="AG37" s="33">
        <f>AF37*10000</f>
        <v>50260000</v>
      </c>
      <c r="AH37" s="30">
        <v>3830.0</v>
      </c>
      <c r="AI37" s="34"/>
      <c r="AJ37" s="34">
        <v>2321.0</v>
      </c>
      <c r="AK37" s="36">
        <f>AJ37*10000</f>
        <v>23210000</v>
      </c>
      <c r="AL37" s="30">
        <v>5230.0</v>
      </c>
      <c r="AM37" s="34"/>
      <c r="AN37" s="34"/>
      <c r="AO37" s="35"/>
      <c r="AP37" s="35"/>
      <c r="AQ37" s="35"/>
      <c r="AR37" s="35"/>
      <c r="AS37" s="35"/>
      <c r="AT37" s="35"/>
      <c r="AU37" s="35"/>
      <c r="AV37" s="35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</row>
    <row r="38" ht="15.75" customHeight="1">
      <c r="A38" s="26">
        <v>30.0</v>
      </c>
      <c r="B38" s="27" t="s">
        <v>82</v>
      </c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>
        <f t="shared" ref="AA38:AB38" si="17">C38+E38+G38+I38+K38+M38+O38+Q38+S38+U38+W38+Y38</f>
        <v>0</v>
      </c>
      <c r="AB38" s="30">
        <f t="shared" si="17"/>
        <v>0</v>
      </c>
      <c r="AC38" s="27" t="s">
        <v>45</v>
      </c>
      <c r="AD38" s="31">
        <v>12.0</v>
      </c>
      <c r="AE38" s="32"/>
      <c r="AF38" s="33">
        <v>0.0</v>
      </c>
      <c r="AG38" s="33"/>
      <c r="AH38" s="30">
        <v>0.0</v>
      </c>
      <c r="AI38" s="34"/>
      <c r="AJ38" s="34">
        <v>0.0</v>
      </c>
      <c r="AK38" s="34"/>
      <c r="AL38" s="30">
        <v>0.0</v>
      </c>
      <c r="AM38" s="34"/>
      <c r="AN38" s="34"/>
      <c r="AO38" s="35"/>
      <c r="AP38" s="35"/>
      <c r="AQ38" s="35"/>
      <c r="AR38" s="35"/>
      <c r="AS38" s="35"/>
      <c r="AT38" s="35"/>
      <c r="AU38" s="35"/>
      <c r="AV38" s="35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</row>
    <row r="39" ht="15.75" customHeight="1">
      <c r="A39" s="41">
        <v>31.0</v>
      </c>
      <c r="B39" s="43" t="s">
        <v>83</v>
      </c>
      <c r="C39" s="47">
        <v>201521.0</v>
      </c>
      <c r="D39" s="48"/>
      <c r="E39" s="45">
        <v>267264.0</v>
      </c>
      <c r="F39" s="45"/>
      <c r="G39" s="45">
        <v>384607.0</v>
      </c>
      <c r="H39" s="45"/>
      <c r="I39" s="45">
        <v>0.0</v>
      </c>
      <c r="J39" s="45"/>
      <c r="K39" s="45">
        <v>173021.0</v>
      </c>
      <c r="L39" s="45"/>
      <c r="M39" s="45">
        <v>209682.0</v>
      </c>
      <c r="N39" s="45"/>
      <c r="O39" s="45">
        <v>209145.0</v>
      </c>
      <c r="P39" s="45"/>
      <c r="Q39" s="45">
        <v>264246.0</v>
      </c>
      <c r="R39" s="45"/>
      <c r="S39" s="45">
        <v>164874.0</v>
      </c>
      <c r="T39" s="45"/>
      <c r="U39" s="45"/>
      <c r="V39" s="45"/>
      <c r="W39" s="45"/>
      <c r="X39" s="45"/>
      <c r="Y39" s="45"/>
      <c r="Z39" s="45"/>
      <c r="AA39" s="45">
        <f t="shared" ref="AA39:AB39" si="18">C39+E39+G39+I39+K39+M39+O39+Q39+S39+U39+W39+Y39</f>
        <v>1874360</v>
      </c>
      <c r="AB39" s="45">
        <f t="shared" si="18"/>
        <v>0</v>
      </c>
      <c r="AC39" s="43" t="s">
        <v>84</v>
      </c>
      <c r="AD39" s="49">
        <v>2.0</v>
      </c>
      <c r="AE39" s="6"/>
      <c r="AF39" s="44">
        <v>1620.0</v>
      </c>
      <c r="AG39" s="44"/>
      <c r="AH39" s="45">
        <v>2513.0</v>
      </c>
      <c r="AI39" s="35"/>
      <c r="AJ39" s="35">
        <v>3687.0</v>
      </c>
      <c r="AK39" s="35"/>
      <c r="AL39" s="45">
        <v>154.0</v>
      </c>
      <c r="AM39" s="35"/>
      <c r="AN39" s="61">
        <v>4355.0</v>
      </c>
      <c r="AO39" s="35"/>
      <c r="AP39" s="35"/>
      <c r="AQ39" s="35"/>
      <c r="AR39" s="35"/>
      <c r="AS39" s="35"/>
      <c r="AT39" s="35"/>
      <c r="AU39" s="35"/>
      <c r="AV39" s="35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</row>
    <row r="40" ht="15.75" customHeight="1">
      <c r="A40" s="26">
        <v>32.0</v>
      </c>
      <c r="B40" s="27" t="s">
        <v>85</v>
      </c>
      <c r="C40" s="28">
        <v>0.0</v>
      </c>
      <c r="D40" s="29"/>
      <c r="E40" s="30">
        <v>0.0</v>
      </c>
      <c r="F40" s="30"/>
      <c r="G40" s="30">
        <v>0.0</v>
      </c>
      <c r="H40" s="30"/>
      <c r="I40" s="30">
        <v>0.0</v>
      </c>
      <c r="J40" s="30"/>
      <c r="K40" s="30">
        <v>0.0</v>
      </c>
      <c r="L40" s="30"/>
      <c r="M40" s="30">
        <v>0.0</v>
      </c>
      <c r="N40" s="30"/>
      <c r="O40" s="30">
        <v>0.0</v>
      </c>
      <c r="P40" s="30"/>
      <c r="Q40" s="30">
        <v>0.0</v>
      </c>
      <c r="R40" s="30"/>
      <c r="S40" s="30">
        <v>0.0</v>
      </c>
      <c r="T40" s="30"/>
      <c r="U40" s="30"/>
      <c r="V40" s="30"/>
      <c r="W40" s="30"/>
      <c r="X40" s="30"/>
      <c r="Y40" s="30"/>
      <c r="Z40" s="30"/>
      <c r="AA40" s="30">
        <f t="shared" ref="AA40:AB40" si="19">C40+E40+G40+I40+K40+M40+O40+Q40+S40+U40+W40+Y40</f>
        <v>0</v>
      </c>
      <c r="AB40" s="30">
        <f t="shared" si="19"/>
        <v>0</v>
      </c>
      <c r="AC40" s="27" t="s">
        <v>86</v>
      </c>
      <c r="AD40" s="31"/>
      <c r="AE40" s="32"/>
      <c r="AF40" s="33">
        <v>0.0</v>
      </c>
      <c r="AG40" s="33"/>
      <c r="AH40" s="30">
        <v>0.0</v>
      </c>
      <c r="AI40" s="34"/>
      <c r="AJ40" s="34">
        <v>0.0</v>
      </c>
      <c r="AK40" s="34"/>
      <c r="AL40" s="30">
        <v>0.0</v>
      </c>
      <c r="AM40" s="34"/>
      <c r="AN40" s="34"/>
      <c r="AO40" s="35"/>
      <c r="AP40" s="35"/>
      <c r="AQ40" s="35"/>
      <c r="AR40" s="35"/>
      <c r="AS40" s="35"/>
      <c r="AT40" s="35"/>
      <c r="AU40" s="35"/>
      <c r="AV40" s="35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</row>
    <row r="41" ht="15.75" customHeight="1">
      <c r="A41" s="41">
        <v>33.0</v>
      </c>
      <c r="B41" s="43" t="s">
        <v>87</v>
      </c>
      <c r="C41" s="47">
        <v>0.0</v>
      </c>
      <c r="D41" s="48"/>
      <c r="E41" s="45">
        <v>0.0</v>
      </c>
      <c r="F41" s="45"/>
      <c r="G41" s="45">
        <v>0.0</v>
      </c>
      <c r="H41" s="45"/>
      <c r="I41" s="45">
        <v>0.0</v>
      </c>
      <c r="J41" s="45"/>
      <c r="K41" s="45">
        <v>0.0</v>
      </c>
      <c r="L41" s="45"/>
      <c r="M41" s="45">
        <v>0.0</v>
      </c>
      <c r="N41" s="45"/>
      <c r="O41" s="45">
        <v>9000.0</v>
      </c>
      <c r="P41" s="45"/>
      <c r="Q41" s="45">
        <v>0.0</v>
      </c>
      <c r="R41" s="45"/>
      <c r="S41" s="45">
        <v>0.0</v>
      </c>
      <c r="T41" s="45"/>
      <c r="U41" s="45"/>
      <c r="V41" s="45"/>
      <c r="W41" s="45"/>
      <c r="X41" s="45"/>
      <c r="Y41" s="45"/>
      <c r="Z41" s="45"/>
      <c r="AA41" s="45">
        <f t="shared" ref="AA41:AB41" si="20">C41+E41+G41+I41+K41+M41+O41+Q41+S41+U41+W41+Y41</f>
        <v>9000</v>
      </c>
      <c r="AB41" s="45">
        <f t="shared" si="20"/>
        <v>0</v>
      </c>
      <c r="AC41" s="43" t="s">
        <v>68</v>
      </c>
      <c r="AD41" s="49">
        <v>3.0</v>
      </c>
      <c r="AE41" s="6"/>
      <c r="AF41" s="44">
        <v>0.0</v>
      </c>
      <c r="AG41" s="44"/>
      <c r="AH41" s="45">
        <v>0.0</v>
      </c>
      <c r="AI41" s="35"/>
      <c r="AJ41" s="45">
        <v>0.0</v>
      </c>
      <c r="AK41" s="35"/>
      <c r="AL41" s="45">
        <v>0.0</v>
      </c>
      <c r="AM41" s="45"/>
      <c r="AN41" s="61">
        <v>0.0</v>
      </c>
      <c r="AO41" s="35"/>
      <c r="AP41" s="35"/>
      <c r="AQ41" s="35"/>
      <c r="AR41" s="35"/>
      <c r="AS41" s="35"/>
      <c r="AT41" s="35"/>
      <c r="AU41" s="35"/>
      <c r="AV41" s="35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</row>
    <row r="42" ht="15.75" customHeight="1">
      <c r="A42" s="41">
        <v>34.0</v>
      </c>
      <c r="B42" s="43" t="s">
        <v>88</v>
      </c>
      <c r="C42" s="47">
        <v>8000.0</v>
      </c>
      <c r="D42" s="48"/>
      <c r="E42" s="45">
        <v>0.0</v>
      </c>
      <c r="F42" s="45"/>
      <c r="G42" s="45">
        <v>0.0</v>
      </c>
      <c r="H42" s="45"/>
      <c r="I42" s="45">
        <v>0.0</v>
      </c>
      <c r="J42" s="45"/>
      <c r="K42" s="45">
        <v>0.0</v>
      </c>
      <c r="L42" s="45"/>
      <c r="M42" s="45">
        <v>0.0</v>
      </c>
      <c r="N42" s="45"/>
      <c r="O42" s="45">
        <v>0.0</v>
      </c>
      <c r="P42" s="45"/>
      <c r="Q42" s="45">
        <v>0.0</v>
      </c>
      <c r="R42" s="45"/>
      <c r="S42" s="45">
        <v>0.0</v>
      </c>
      <c r="T42" s="45"/>
      <c r="U42" s="45"/>
      <c r="V42" s="45"/>
      <c r="W42" s="45"/>
      <c r="X42" s="45"/>
      <c r="Y42" s="45"/>
      <c r="Z42" s="45"/>
      <c r="AA42" s="45">
        <f t="shared" ref="AA42:AB42" si="21">C42+E42+G42+I42+K42+M42+O42+Q42+S42+U42+W42+Y42</f>
        <v>8000</v>
      </c>
      <c r="AB42" s="45">
        <f t="shared" si="21"/>
        <v>0</v>
      </c>
      <c r="AC42" s="43" t="s">
        <v>73</v>
      </c>
      <c r="AD42" s="49">
        <v>18.0</v>
      </c>
      <c r="AE42" s="6"/>
      <c r="AF42" s="44"/>
      <c r="AG42" s="44"/>
      <c r="AH42" s="45">
        <v>20200.0</v>
      </c>
      <c r="AI42" s="35"/>
      <c r="AJ42" s="35">
        <v>0.0</v>
      </c>
      <c r="AK42" s="35"/>
      <c r="AL42" s="45">
        <v>0.0</v>
      </c>
      <c r="AM42" s="35"/>
      <c r="AN42" s="61">
        <v>0.0</v>
      </c>
      <c r="AO42" s="35"/>
      <c r="AP42" s="35"/>
      <c r="AQ42" s="35"/>
      <c r="AR42" s="35"/>
      <c r="AS42" s="35"/>
      <c r="AT42" s="35"/>
      <c r="AU42" s="35"/>
      <c r="AV42" s="35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</row>
    <row r="43" ht="15.75" customHeight="1">
      <c r="A43" s="41">
        <v>35.0</v>
      </c>
      <c r="B43" s="43" t="s">
        <v>89</v>
      </c>
      <c r="C43" s="47"/>
      <c r="D43" s="48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>
        <f t="shared" ref="AA43:AB43" si="22">C43+E43+G43+I43+K43+M43+O43+Q43+S43+U43+W43+Y43</f>
        <v>0</v>
      </c>
      <c r="AB43" s="45">
        <f t="shared" si="22"/>
        <v>0</v>
      </c>
      <c r="AC43" s="43" t="s">
        <v>47</v>
      </c>
      <c r="AD43" s="49">
        <v>23.0</v>
      </c>
      <c r="AE43" s="6"/>
      <c r="AF43" s="44">
        <v>0.0</v>
      </c>
      <c r="AG43" s="44"/>
      <c r="AH43" s="45">
        <v>0.0</v>
      </c>
      <c r="AI43" s="35"/>
      <c r="AJ43" s="35">
        <v>0.0</v>
      </c>
      <c r="AK43" s="35"/>
      <c r="AL43" s="45">
        <v>0.0</v>
      </c>
      <c r="AM43" s="35"/>
      <c r="AN43" s="61">
        <v>0.0</v>
      </c>
      <c r="AO43" s="35"/>
      <c r="AP43" s="35"/>
      <c r="AQ43" s="35"/>
      <c r="AR43" s="35"/>
      <c r="AS43" s="35"/>
      <c r="AT43" s="35"/>
      <c r="AU43" s="35"/>
      <c r="AV43" s="35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</row>
    <row r="44" ht="15.75" customHeight="1">
      <c r="A44" s="41">
        <v>36.0</v>
      </c>
      <c r="B44" s="43" t="s">
        <v>90</v>
      </c>
      <c r="C44" s="47">
        <v>0.0</v>
      </c>
      <c r="D44" s="48"/>
      <c r="E44" s="45">
        <v>8500.0</v>
      </c>
      <c r="F44" s="45"/>
      <c r="G44" s="45">
        <v>7300.0</v>
      </c>
      <c r="H44" s="45"/>
      <c r="I44" s="45">
        <v>0.0</v>
      </c>
      <c r="J44" s="45"/>
      <c r="K44" s="45">
        <v>0.0</v>
      </c>
      <c r="L44" s="45"/>
      <c r="M44" s="45">
        <v>0.0</v>
      </c>
      <c r="N44" s="45"/>
      <c r="O44" s="45">
        <v>0.0</v>
      </c>
      <c r="P44" s="45"/>
      <c r="Q44" s="45">
        <v>0.0</v>
      </c>
      <c r="R44" s="45"/>
      <c r="S44" s="45">
        <v>0.0</v>
      </c>
      <c r="T44" s="45"/>
      <c r="U44" s="45"/>
      <c r="V44" s="45"/>
      <c r="W44" s="45"/>
      <c r="X44" s="45"/>
      <c r="Y44" s="45"/>
      <c r="Z44" s="45"/>
      <c r="AA44" s="45">
        <f t="shared" ref="AA44:AB44" si="23">C44+E44+G44+I44+K44+M44+O44+Q44+S44+U44+W44+Y44</f>
        <v>15800</v>
      </c>
      <c r="AB44" s="45">
        <f t="shared" si="23"/>
        <v>0</v>
      </c>
      <c r="AC44" s="43" t="s">
        <v>84</v>
      </c>
      <c r="AD44" s="49"/>
      <c r="AE44" s="6"/>
      <c r="AF44" s="44">
        <v>12613.0</v>
      </c>
      <c r="AG44" s="44"/>
      <c r="AH44" s="45">
        <v>0.0</v>
      </c>
      <c r="AI44" s="35"/>
      <c r="AJ44" s="35">
        <v>0.0</v>
      </c>
      <c r="AK44" s="35"/>
      <c r="AL44" s="45">
        <v>0.0</v>
      </c>
      <c r="AM44" s="35"/>
      <c r="AN44" s="61">
        <v>0.0</v>
      </c>
      <c r="AO44" s="35"/>
      <c r="AP44" s="35"/>
      <c r="AQ44" s="35"/>
      <c r="AR44" s="35"/>
      <c r="AS44" s="35"/>
      <c r="AT44" s="35"/>
      <c r="AU44" s="35"/>
      <c r="AV44" s="35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</row>
    <row r="45" ht="15.75" customHeight="1">
      <c r="A45" s="26">
        <v>37.0</v>
      </c>
      <c r="B45" s="27" t="s">
        <v>91</v>
      </c>
      <c r="C45" s="28"/>
      <c r="D45" s="29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>
        <f t="shared" ref="AA45:AB45" si="24">C45+E45+G45+I45+K45+M45+O45+Q45+S45+U45+W45+Y45</f>
        <v>0</v>
      </c>
      <c r="AB45" s="30">
        <f t="shared" si="24"/>
        <v>0</v>
      </c>
      <c r="AC45" s="27" t="s">
        <v>73</v>
      </c>
      <c r="AD45" s="31"/>
      <c r="AE45" s="32"/>
      <c r="AF45" s="33">
        <v>1100.0</v>
      </c>
      <c r="AG45" s="33"/>
      <c r="AH45" s="30">
        <v>0.0</v>
      </c>
      <c r="AI45" s="34"/>
      <c r="AJ45" s="34">
        <v>1400.0</v>
      </c>
      <c r="AK45" s="34"/>
      <c r="AL45" s="30">
        <v>2300.0</v>
      </c>
      <c r="AM45" s="34"/>
      <c r="AN45" s="34"/>
      <c r="AO45" s="35"/>
      <c r="AP45" s="35"/>
      <c r="AQ45" s="35"/>
      <c r="AR45" s="35"/>
      <c r="AS45" s="35"/>
      <c r="AT45" s="35"/>
      <c r="AU45" s="35"/>
      <c r="AV45" s="35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</row>
    <row r="46" ht="15.75" customHeight="1">
      <c r="A46" s="41">
        <v>38.0</v>
      </c>
      <c r="B46" s="43" t="s">
        <v>92</v>
      </c>
      <c r="C46" s="47">
        <v>0.0</v>
      </c>
      <c r="D46" s="48"/>
      <c r="E46" s="45">
        <v>0.0</v>
      </c>
      <c r="F46" s="45"/>
      <c r="G46" s="45">
        <v>10050.0</v>
      </c>
      <c r="H46" s="45"/>
      <c r="I46" s="45">
        <v>0.0</v>
      </c>
      <c r="J46" s="45"/>
      <c r="K46" s="45">
        <v>0.0</v>
      </c>
      <c r="L46" s="45"/>
      <c r="M46" s="45">
        <v>0.0</v>
      </c>
      <c r="N46" s="45"/>
      <c r="O46" s="45">
        <v>0.0</v>
      </c>
      <c r="P46" s="45"/>
      <c r="Q46" s="45">
        <v>0.0</v>
      </c>
      <c r="R46" s="45"/>
      <c r="S46" s="45">
        <v>0.0</v>
      </c>
      <c r="T46" s="45"/>
      <c r="U46" s="45"/>
      <c r="V46" s="45"/>
      <c r="W46" s="45"/>
      <c r="X46" s="45"/>
      <c r="Y46" s="45"/>
      <c r="Z46" s="45"/>
      <c r="AA46" s="45">
        <f t="shared" ref="AA46:AB46" si="25">C46+E46+G46+I46+K46+M46+O46+Q46+S46+U46+W46+Y46</f>
        <v>10050</v>
      </c>
      <c r="AB46" s="45">
        <f t="shared" si="25"/>
        <v>0</v>
      </c>
      <c r="AC46" s="43" t="s">
        <v>73</v>
      </c>
      <c r="AD46" s="49">
        <v>19.0</v>
      </c>
      <c r="AE46" s="6" t="s">
        <v>93</v>
      </c>
      <c r="AF46" s="44">
        <v>0.0</v>
      </c>
      <c r="AG46" s="44"/>
      <c r="AH46" s="45">
        <v>0.0</v>
      </c>
      <c r="AI46" s="35"/>
      <c r="AJ46" s="45">
        <v>24200.0</v>
      </c>
      <c r="AK46" s="35"/>
      <c r="AL46" s="45">
        <v>0.0</v>
      </c>
      <c r="AM46" s="35"/>
      <c r="AN46" s="61">
        <v>0.0</v>
      </c>
      <c r="AO46" s="35"/>
      <c r="AP46" s="35"/>
      <c r="AQ46" s="35"/>
      <c r="AR46" s="35"/>
      <c r="AS46" s="35"/>
      <c r="AT46" s="35"/>
      <c r="AU46" s="35"/>
      <c r="AV46" s="35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</row>
    <row r="47" ht="15.75" customHeight="1">
      <c r="A47" s="26">
        <v>39.0</v>
      </c>
      <c r="B47" s="27" t="s">
        <v>94</v>
      </c>
      <c r="C47" s="28"/>
      <c r="D47" s="29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>
        <f t="shared" ref="AA47:AB47" si="26">C47+E47+G47+I47+K47+M47+O47+Q47+S47+U47+W47+Y47</f>
        <v>0</v>
      </c>
      <c r="AB47" s="30">
        <f t="shared" si="26"/>
        <v>0</v>
      </c>
      <c r="AC47" s="27" t="s">
        <v>57</v>
      </c>
      <c r="AD47" s="31">
        <v>4.0</v>
      </c>
      <c r="AE47" s="32"/>
      <c r="AF47" s="33">
        <v>1072.0</v>
      </c>
      <c r="AG47" s="33"/>
      <c r="AH47" s="30">
        <v>921.0</v>
      </c>
      <c r="AI47" s="34"/>
      <c r="AJ47" s="30">
        <v>984.0</v>
      </c>
      <c r="AK47" s="30">
        <f>AJ47*7500</f>
        <v>7380000</v>
      </c>
      <c r="AL47" s="30">
        <v>4306.0</v>
      </c>
      <c r="AM47" s="30"/>
      <c r="AN47" s="34"/>
      <c r="AO47" s="35"/>
      <c r="AP47" s="35"/>
      <c r="AQ47" s="35"/>
      <c r="AR47" s="35"/>
      <c r="AS47" s="35"/>
      <c r="AT47" s="35"/>
      <c r="AU47" s="35"/>
      <c r="AV47" s="35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</row>
    <row r="48" ht="15.75" customHeight="1">
      <c r="A48" s="26">
        <v>40.0</v>
      </c>
      <c r="B48" s="27" t="s">
        <v>95</v>
      </c>
      <c r="C48" s="28">
        <v>330.0</v>
      </c>
      <c r="D48" s="29"/>
      <c r="E48" s="30">
        <v>240.0</v>
      </c>
      <c r="F48" s="30"/>
      <c r="G48" s="30">
        <v>210.0</v>
      </c>
      <c r="H48" s="30"/>
      <c r="I48" s="30">
        <v>360.0</v>
      </c>
      <c r="J48" s="30"/>
      <c r="K48" s="30">
        <v>450.0</v>
      </c>
      <c r="L48" s="30"/>
      <c r="M48" s="30">
        <v>510.0</v>
      </c>
      <c r="N48" s="30"/>
      <c r="O48" s="30">
        <v>300.0</v>
      </c>
      <c r="P48" s="30"/>
      <c r="Q48" s="30">
        <v>570.0</v>
      </c>
      <c r="R48" s="30"/>
      <c r="S48" s="30">
        <v>330.0</v>
      </c>
      <c r="T48" s="30"/>
      <c r="U48" s="30"/>
      <c r="V48" s="30"/>
      <c r="W48" s="30"/>
      <c r="X48" s="30"/>
      <c r="Y48" s="30"/>
      <c r="Z48" s="30"/>
      <c r="AA48" s="30">
        <f t="shared" ref="AA48:AB48" si="27">C48+E48+G48+I48+K48+M48+O48+Q48+S48+U48+W48+Y48</f>
        <v>3300</v>
      </c>
      <c r="AB48" s="30">
        <f t="shared" si="27"/>
        <v>0</v>
      </c>
      <c r="AC48" s="27" t="s">
        <v>51</v>
      </c>
      <c r="AD48" s="31"/>
      <c r="AE48" s="32"/>
      <c r="AF48" s="33">
        <v>112.0</v>
      </c>
      <c r="AG48" s="33"/>
      <c r="AH48" s="30">
        <v>119.0</v>
      </c>
      <c r="AI48" s="34"/>
      <c r="AJ48" s="34">
        <v>211.0</v>
      </c>
      <c r="AK48" s="34"/>
      <c r="AL48" s="30">
        <v>110.0</v>
      </c>
      <c r="AM48" s="34"/>
      <c r="AN48" s="34"/>
      <c r="AO48" s="35"/>
      <c r="AP48" s="35"/>
      <c r="AQ48" s="35"/>
      <c r="AR48" s="35"/>
      <c r="AS48" s="35"/>
      <c r="AT48" s="35"/>
      <c r="AU48" s="35"/>
      <c r="AV48" s="35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</row>
    <row r="49" ht="15.75" customHeight="1">
      <c r="A49" s="26">
        <v>41.0</v>
      </c>
      <c r="B49" s="27" t="s">
        <v>96</v>
      </c>
      <c r="C49" s="28">
        <v>0.0</v>
      </c>
      <c r="D49" s="29"/>
      <c r="E49" s="30">
        <v>0.0</v>
      </c>
      <c r="F49" s="30"/>
      <c r="G49" s="30">
        <v>0.0</v>
      </c>
      <c r="H49" s="30"/>
      <c r="I49" s="30">
        <v>0.0</v>
      </c>
      <c r="J49" s="30"/>
      <c r="K49" s="30">
        <v>0.0</v>
      </c>
      <c r="L49" s="30"/>
      <c r="M49" s="30">
        <v>5087.0</v>
      </c>
      <c r="N49" s="30"/>
      <c r="O49" s="30">
        <v>3853.0</v>
      </c>
      <c r="P49" s="30"/>
      <c r="Q49" s="30">
        <v>2533.0</v>
      </c>
      <c r="R49" s="30"/>
      <c r="S49" s="30">
        <v>3178.0</v>
      </c>
      <c r="T49" s="30"/>
      <c r="U49" s="30"/>
      <c r="V49" s="30"/>
      <c r="W49" s="30"/>
      <c r="X49" s="30"/>
      <c r="Y49" s="30"/>
      <c r="Z49" s="30"/>
      <c r="AA49" s="30">
        <f t="shared" ref="AA49:AB49" si="28">C49+E49+G49+I49+K49+M49+O49+Q49+S49+U49+W49+Y49</f>
        <v>14651</v>
      </c>
      <c r="AB49" s="30">
        <f t="shared" si="28"/>
        <v>0</v>
      </c>
      <c r="AC49" s="27" t="s">
        <v>68</v>
      </c>
      <c r="AD49" s="31">
        <v>22.0</v>
      </c>
      <c r="AE49" s="32"/>
      <c r="AF49" s="33">
        <v>2270.0</v>
      </c>
      <c r="AG49" s="33">
        <v>2.6257E7</v>
      </c>
      <c r="AH49" s="30">
        <v>985.0</v>
      </c>
      <c r="AI49" s="30">
        <f>AH49*10000</f>
        <v>9850000</v>
      </c>
      <c r="AJ49" s="58">
        <v>420.0</v>
      </c>
      <c r="AK49" s="58"/>
      <c r="AL49" s="53">
        <v>3247.0</v>
      </c>
      <c r="AM49" s="53"/>
      <c r="AN49" s="58">
        <v>2214.0</v>
      </c>
      <c r="AO49" s="64"/>
      <c r="AP49" s="64"/>
      <c r="AQ49" s="64"/>
      <c r="AR49" s="64"/>
      <c r="AS49" s="64"/>
      <c r="AT49" s="64"/>
      <c r="AU49" s="64"/>
      <c r="AV49" s="64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</row>
    <row r="50" ht="15.75" customHeight="1">
      <c r="A50" s="26">
        <v>42.0</v>
      </c>
      <c r="B50" s="27" t="s">
        <v>97</v>
      </c>
      <c r="C50" s="28"/>
      <c r="D50" s="29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>
        <f t="shared" ref="AA50:AB50" si="29">C50+E50+G50+I50+K50+M50+O50+Q50+S50+U50+W50+Y50</f>
        <v>0</v>
      </c>
      <c r="AB50" s="30">
        <f t="shared" si="29"/>
        <v>0</v>
      </c>
      <c r="AC50" s="27" t="s">
        <v>84</v>
      </c>
      <c r="AD50" s="31"/>
      <c r="AE50" s="32"/>
      <c r="AF50" s="33">
        <v>1256.0</v>
      </c>
      <c r="AG50" s="33"/>
      <c r="AH50" s="30">
        <v>964.0</v>
      </c>
      <c r="AI50" s="34"/>
      <c r="AJ50" s="34">
        <v>0.0</v>
      </c>
      <c r="AK50" s="34"/>
      <c r="AL50" s="30">
        <v>0.0</v>
      </c>
      <c r="AM50" s="34"/>
      <c r="AN50" s="36"/>
      <c r="AO50" s="35"/>
      <c r="AP50" s="35"/>
      <c r="AQ50" s="35"/>
      <c r="AR50" s="35"/>
      <c r="AS50" s="35"/>
      <c r="AT50" s="35"/>
      <c r="AU50" s="35"/>
      <c r="AV50" s="35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</row>
    <row r="51" ht="15.75" customHeight="1">
      <c r="A51" s="65" t="s">
        <v>41</v>
      </c>
      <c r="B51" s="14"/>
      <c r="C51" s="66">
        <f t="shared" ref="C51:AB51" si="30">SUM(C9:C50)</f>
        <v>384159</v>
      </c>
      <c r="D51" s="66">
        <f t="shared" si="30"/>
        <v>0</v>
      </c>
      <c r="E51" s="66">
        <f t="shared" si="30"/>
        <v>453889</v>
      </c>
      <c r="F51" s="66">
        <f t="shared" si="30"/>
        <v>0</v>
      </c>
      <c r="G51" s="66">
        <f t="shared" si="30"/>
        <v>731734</v>
      </c>
      <c r="H51" s="66">
        <f t="shared" si="30"/>
        <v>0</v>
      </c>
      <c r="I51" s="66">
        <f t="shared" si="30"/>
        <v>31067</v>
      </c>
      <c r="J51" s="66">
        <f t="shared" si="30"/>
        <v>0</v>
      </c>
      <c r="K51" s="66">
        <f t="shared" si="30"/>
        <v>364099</v>
      </c>
      <c r="L51" s="66">
        <f t="shared" si="30"/>
        <v>0</v>
      </c>
      <c r="M51" s="66">
        <f t="shared" si="30"/>
        <v>372162</v>
      </c>
      <c r="N51" s="66">
        <f t="shared" si="30"/>
        <v>0</v>
      </c>
      <c r="O51" s="66">
        <f t="shared" si="30"/>
        <v>384928</v>
      </c>
      <c r="P51" s="66">
        <f t="shared" si="30"/>
        <v>0</v>
      </c>
      <c r="Q51" s="66">
        <f t="shared" si="30"/>
        <v>482437</v>
      </c>
      <c r="R51" s="66">
        <f t="shared" si="30"/>
        <v>24</v>
      </c>
      <c r="S51" s="66">
        <f t="shared" si="30"/>
        <v>294364</v>
      </c>
      <c r="T51" s="66">
        <f t="shared" si="30"/>
        <v>34</v>
      </c>
      <c r="U51" s="66">
        <f t="shared" si="30"/>
        <v>144190</v>
      </c>
      <c r="V51" s="66">
        <f t="shared" si="30"/>
        <v>0</v>
      </c>
      <c r="W51" s="66">
        <f t="shared" si="30"/>
        <v>78640</v>
      </c>
      <c r="X51" s="66">
        <f t="shared" si="30"/>
        <v>0</v>
      </c>
      <c r="Y51" s="66">
        <f t="shared" si="30"/>
        <v>0</v>
      </c>
      <c r="Z51" s="66">
        <f t="shared" si="30"/>
        <v>0</v>
      </c>
      <c r="AA51" s="66">
        <f t="shared" si="30"/>
        <v>3721669</v>
      </c>
      <c r="AB51" s="66">
        <f t="shared" si="30"/>
        <v>82</v>
      </c>
      <c r="AC51" s="67"/>
      <c r="AD51" s="68"/>
      <c r="AE51" s="68"/>
      <c r="AF51" s="69">
        <f t="shared" ref="AF51:AH51" si="31">SUM(AF9:AF50)</f>
        <v>143948</v>
      </c>
      <c r="AG51" s="69">
        <f t="shared" si="31"/>
        <v>309617500</v>
      </c>
      <c r="AH51" s="69">
        <f t="shared" si="31"/>
        <v>198450</v>
      </c>
      <c r="AI51" s="67"/>
      <c r="AJ51" s="69">
        <f t="shared" ref="AJ51:AN51" si="32">SUM(AJ9:AJ50)</f>
        <v>191613</v>
      </c>
      <c r="AK51" s="69">
        <f t="shared" si="32"/>
        <v>316185000</v>
      </c>
      <c r="AL51" s="69">
        <f t="shared" si="32"/>
        <v>67656</v>
      </c>
      <c r="AM51" s="69">
        <f t="shared" si="32"/>
        <v>131296500</v>
      </c>
      <c r="AN51" s="69">
        <f t="shared" si="32"/>
        <v>130259</v>
      </c>
      <c r="AO51" s="67"/>
      <c r="AP51" s="67"/>
      <c r="AQ51" s="67"/>
      <c r="AR51" s="67"/>
      <c r="AS51" s="67"/>
      <c r="AT51" s="67"/>
      <c r="AU51" s="67"/>
      <c r="AV51" s="67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</row>
    <row r="52" ht="15.75" customHeight="1">
      <c r="A52" s="16"/>
      <c r="B52" s="2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68"/>
      <c r="AD52" s="68"/>
      <c r="AE52" s="68"/>
      <c r="AF52" s="71"/>
      <c r="AG52" s="71"/>
      <c r="AH52" s="71"/>
      <c r="AI52" s="68"/>
      <c r="AJ52" s="71"/>
      <c r="AK52" s="71"/>
      <c r="AL52" s="71"/>
      <c r="AM52" s="71"/>
      <c r="AN52" s="71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</row>
    <row r="53" ht="15.75" customHeight="1">
      <c r="A53" s="16"/>
      <c r="B53" s="2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68"/>
      <c r="AD53" s="68"/>
      <c r="AE53" s="68"/>
      <c r="AF53" s="71"/>
      <c r="AG53" s="71"/>
      <c r="AH53" s="72"/>
      <c r="AI53" s="68"/>
      <c r="AJ53" s="73" t="s">
        <v>98</v>
      </c>
      <c r="AK53" s="71"/>
      <c r="AL53" s="71"/>
      <c r="AM53" s="71"/>
      <c r="AN53" s="71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</row>
    <row r="54" ht="4.5" customHeight="1">
      <c r="A54" s="16"/>
      <c r="B54" s="2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68"/>
      <c r="AD54" s="68"/>
      <c r="AE54" s="68"/>
      <c r="AF54" s="71"/>
      <c r="AG54" s="71"/>
      <c r="AH54" s="72"/>
      <c r="AI54" s="68"/>
      <c r="AJ54" s="74"/>
      <c r="AK54" s="71"/>
      <c r="AL54" s="71"/>
      <c r="AM54" s="71"/>
      <c r="AN54" s="71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</row>
    <row r="55" ht="15.75" customHeight="1">
      <c r="A55" s="16"/>
      <c r="B55" s="2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68"/>
      <c r="AD55" s="68"/>
      <c r="AE55" s="68"/>
      <c r="AF55" s="71"/>
      <c r="AG55" s="71"/>
      <c r="AH55" s="72"/>
      <c r="AI55" s="68"/>
      <c r="AJ55" s="73" t="s">
        <v>99</v>
      </c>
      <c r="AK55" s="71"/>
      <c r="AL55" s="71"/>
      <c r="AM55" s="71"/>
      <c r="AN55" s="71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</row>
    <row r="56" ht="15.75" customHeight="1">
      <c r="A56" s="16"/>
      <c r="B56" s="2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68"/>
      <c r="AD56" s="68"/>
      <c r="AE56" s="68"/>
      <c r="AF56" s="71"/>
      <c r="AG56" s="71"/>
      <c r="AH56" s="72"/>
      <c r="AI56" s="68"/>
      <c r="AJ56" s="74"/>
      <c r="AK56" s="71"/>
      <c r="AL56" s="71"/>
      <c r="AM56" s="71"/>
      <c r="AN56" s="71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</row>
    <row r="57" ht="15.75" customHeight="1">
      <c r="A57" s="16"/>
      <c r="B57" s="2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68"/>
      <c r="AD57" s="68"/>
      <c r="AE57" s="68"/>
      <c r="AF57" s="71"/>
      <c r="AG57" s="71"/>
      <c r="AH57" s="72"/>
      <c r="AI57" s="68"/>
      <c r="AJ57" s="74"/>
      <c r="AK57" s="71"/>
      <c r="AL57" s="71"/>
      <c r="AM57" s="71"/>
      <c r="AN57" s="71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</row>
    <row r="58" ht="15.75" customHeight="1">
      <c r="A58" s="16"/>
      <c r="B58" s="2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68"/>
      <c r="AD58" s="68"/>
      <c r="AE58" s="68"/>
      <c r="AF58" s="71"/>
      <c r="AG58" s="71"/>
      <c r="AH58" s="72"/>
      <c r="AI58" s="68"/>
      <c r="AJ58" s="74"/>
      <c r="AK58" s="71"/>
      <c r="AL58" s="71"/>
      <c r="AM58" s="71"/>
      <c r="AN58" s="71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</row>
    <row r="59" ht="15.75" customHeight="1">
      <c r="A59" s="16"/>
      <c r="B59" s="2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68"/>
      <c r="AD59" s="68"/>
      <c r="AE59" s="68"/>
      <c r="AF59" s="71"/>
      <c r="AG59" s="71"/>
      <c r="AH59" s="72"/>
      <c r="AI59" s="68"/>
      <c r="AJ59" s="75" t="s">
        <v>100</v>
      </c>
      <c r="AK59" s="71"/>
      <c r="AL59" s="71"/>
      <c r="AM59" s="71"/>
      <c r="AN59" s="71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</row>
    <row r="60" ht="15.75" customHeight="1">
      <c r="A60" s="16"/>
      <c r="B60" s="2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68"/>
      <c r="AD60" s="68"/>
      <c r="AE60" s="68"/>
      <c r="AF60" s="71"/>
      <c r="AG60" s="71"/>
      <c r="AH60" s="72"/>
      <c r="AI60" s="68"/>
      <c r="AJ60" s="73" t="s">
        <v>101</v>
      </c>
      <c r="AK60" s="71"/>
      <c r="AL60" s="71"/>
      <c r="AM60" s="71"/>
      <c r="AN60" s="71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</row>
    <row r="61" ht="15.75" customHeight="1">
      <c r="A61" s="16"/>
      <c r="B61" s="2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68"/>
      <c r="AD61" s="68"/>
      <c r="AE61" s="68"/>
      <c r="AF61" s="71"/>
      <c r="AG61" s="71"/>
      <c r="AH61" s="72"/>
      <c r="AI61" s="68"/>
      <c r="AJ61" s="73" t="s">
        <v>102</v>
      </c>
      <c r="AK61" s="71"/>
      <c r="AL61" s="71"/>
      <c r="AM61" s="71"/>
      <c r="AN61" s="71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</row>
    <row r="62" ht="15.75" customHeight="1">
      <c r="A62" s="16"/>
      <c r="B62" s="2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68"/>
      <c r="AD62" s="68"/>
      <c r="AE62" s="68"/>
      <c r="AF62" s="71"/>
      <c r="AG62" s="71"/>
      <c r="AH62" s="71"/>
      <c r="AI62" s="68"/>
      <c r="AJ62" s="71"/>
      <c r="AK62" s="71"/>
      <c r="AL62" s="71"/>
      <c r="AM62" s="71"/>
      <c r="AN62" s="71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</row>
    <row r="63" ht="15.75" customHeight="1">
      <c r="A63" s="7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77"/>
      <c r="AB63" s="6"/>
      <c r="AC63" s="6"/>
      <c r="AD63" s="6"/>
      <c r="AE63" s="6"/>
      <c r="AF63" s="9"/>
      <c r="AG63" s="9"/>
      <c r="AH63" s="10"/>
      <c r="AI63" s="6"/>
      <c r="AJ63" s="6"/>
      <c r="AK63" s="6"/>
      <c r="AL63" s="6"/>
      <c r="AM63" s="10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</row>
    <row r="64" ht="15.75" customHeight="1">
      <c r="A64" s="7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44">
        <v>2286.0</v>
      </c>
      <c r="AG64" s="9"/>
      <c r="AH64" s="78">
        <f t="shared" ref="AH64:AN64" si="33">(AH51-AF51)/AF51*100</f>
        <v>37.8622836</v>
      </c>
      <c r="AI64" s="78">
        <f t="shared" si="33"/>
        <v>-100</v>
      </c>
      <c r="AJ64" s="78">
        <f t="shared" si="33"/>
        <v>-3.445200302</v>
      </c>
      <c r="AK64" s="78" t="str">
        <f t="shared" si="33"/>
        <v>#DIV/0!</v>
      </c>
      <c r="AL64" s="78">
        <f t="shared" si="33"/>
        <v>-64.69133096</v>
      </c>
      <c r="AM64" s="78">
        <f t="shared" si="33"/>
        <v>-58.47478533</v>
      </c>
      <c r="AN64" s="78">
        <f t="shared" si="33"/>
        <v>92.53133499</v>
      </c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</row>
    <row r="65" ht="15.75" customHeight="1">
      <c r="A65" s="7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9"/>
      <c r="AG65" s="9"/>
      <c r="AH65" s="79"/>
      <c r="AI65" s="6"/>
      <c r="AJ65" s="6"/>
      <c r="AK65" s="6"/>
      <c r="AL65" s="6"/>
      <c r="AM65" s="10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</row>
    <row r="66" ht="15.75" customHeight="1">
      <c r="A66" s="7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9"/>
      <c r="AG66" s="9"/>
      <c r="AH66" s="80">
        <f>AF51+AH51+AJ51+AL51</f>
        <v>601667</v>
      </c>
      <c r="AI66" s="6"/>
      <c r="AJ66" s="6"/>
      <c r="AK66" s="6"/>
      <c r="AL66" s="6" t="s">
        <v>33</v>
      </c>
      <c r="AM66" s="10"/>
      <c r="AN66" s="6" t="s">
        <v>12</v>
      </c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</row>
    <row r="67" ht="15.75" customHeight="1">
      <c r="A67" s="7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9"/>
      <c r="AG67" s="9"/>
      <c r="AH67" s="10"/>
      <c r="AI67" s="6"/>
      <c r="AJ67" s="6"/>
      <c r="AK67" s="6"/>
      <c r="AL67" s="10">
        <f>AF51+AH51+AJ51+AL51</f>
        <v>601667</v>
      </c>
      <c r="AM67" s="10"/>
      <c r="AN67" s="10">
        <f>AF51+AH51+AJ51+AL51+AN51</f>
        <v>731926</v>
      </c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</row>
    <row r="68" ht="15.75" customHeight="1">
      <c r="A68" s="7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9"/>
      <c r="AG68" s="9"/>
      <c r="AH68" s="10"/>
      <c r="AI68" s="6"/>
      <c r="AJ68" s="6"/>
      <c r="AK68" s="6"/>
      <c r="AL68" s="77">
        <v>782753.0</v>
      </c>
      <c r="AM68" s="77"/>
      <c r="AN68" s="77">
        <v>982778.0</v>
      </c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</row>
    <row r="69" ht="15.75" customHeight="1">
      <c r="A69" s="7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9"/>
      <c r="AG69" s="9"/>
      <c r="AH69" s="10"/>
      <c r="AI69" s="6"/>
      <c r="AJ69" s="10" t="s">
        <v>103</v>
      </c>
      <c r="AK69" s="6"/>
      <c r="AL69" s="10">
        <f t="shared" ref="AL69:AN69" si="34">AL67-AL68</f>
        <v>-181086</v>
      </c>
      <c r="AM69" s="10">
        <f t="shared" si="34"/>
        <v>0</v>
      </c>
      <c r="AN69" s="10">
        <f t="shared" si="34"/>
        <v>-250852</v>
      </c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</row>
    <row r="70" ht="15.75" customHeight="1">
      <c r="A70" s="7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9"/>
      <c r="AG70" s="9"/>
      <c r="AH70" s="10"/>
      <c r="AI70" s="6"/>
      <c r="AJ70" s="10"/>
      <c r="AK70" s="6"/>
      <c r="AL70" s="78">
        <f t="shared" ref="AL70:AN70" si="35">(AL67-AL68)/AL67*100</f>
        <v>-30.09737945</v>
      </c>
      <c r="AM70" s="78" t="str">
        <f t="shared" si="35"/>
        <v>#DIV/0!</v>
      </c>
      <c r="AN70" s="78">
        <f t="shared" si="35"/>
        <v>-34.27286365</v>
      </c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</row>
    <row r="71" ht="15.75" customHeight="1">
      <c r="A71" s="7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9"/>
      <c r="AG71" s="9"/>
      <c r="AH71" s="10"/>
      <c r="AI71" s="6"/>
      <c r="AJ71" s="6"/>
      <c r="AK71" s="6"/>
      <c r="AL71" s="6"/>
      <c r="AM71" s="10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</row>
    <row r="72" ht="15.75" customHeight="1">
      <c r="A72" s="7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9"/>
      <c r="AG72" s="9"/>
      <c r="AH72" s="10"/>
      <c r="AI72" s="6"/>
      <c r="AJ72" s="6"/>
      <c r="AK72" s="6"/>
      <c r="AL72" s="6"/>
      <c r="AM72" s="10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</row>
    <row r="73" ht="15.75" customHeight="1">
      <c r="A73" s="7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9"/>
      <c r="AG73" s="9"/>
      <c r="AH73" s="10"/>
      <c r="AI73" s="10"/>
      <c r="AJ73" s="6"/>
      <c r="AK73" s="6"/>
      <c r="AL73" s="6"/>
      <c r="AM73" s="10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</row>
    <row r="74" ht="15.75" customHeight="1">
      <c r="A74" s="7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9"/>
      <c r="AG74" s="9"/>
      <c r="AH74" s="10"/>
      <c r="AI74" s="10"/>
      <c r="AJ74" s="6"/>
      <c r="AK74" s="6"/>
      <c r="AL74" s="6"/>
      <c r="AM74" s="10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</row>
    <row r="75" ht="15.75" customHeight="1">
      <c r="A75" s="7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9"/>
      <c r="AG75" s="9"/>
      <c r="AH75" s="10"/>
      <c r="AI75" s="10"/>
      <c r="AJ75" s="6"/>
      <c r="AK75" s="6"/>
      <c r="AL75" s="6"/>
      <c r="AM75" s="10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</row>
    <row r="76" ht="15.75" customHeight="1">
      <c r="A76" s="7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9"/>
      <c r="AG76" s="9"/>
      <c r="AH76" s="10"/>
      <c r="AI76" s="10"/>
      <c r="AJ76" s="6"/>
      <c r="AK76" s="6"/>
      <c r="AL76" s="6"/>
      <c r="AM76" s="10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</row>
    <row r="77" ht="15.75" customHeight="1">
      <c r="A77" s="7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9"/>
      <c r="AG77" s="9"/>
      <c r="AH77" s="10"/>
      <c r="AI77" s="10"/>
      <c r="AJ77" s="6"/>
      <c r="AK77" s="6"/>
      <c r="AL77" s="6"/>
      <c r="AM77" s="10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</row>
    <row r="78" ht="15.75" customHeight="1">
      <c r="A78" s="7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9"/>
      <c r="AG78" s="9"/>
      <c r="AH78" s="10"/>
      <c r="AI78" s="6"/>
      <c r="AJ78" s="6"/>
      <c r="AK78" s="6"/>
      <c r="AL78" s="6"/>
      <c r="AM78" s="10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</row>
    <row r="79" ht="15.75" customHeight="1">
      <c r="A79" s="7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9"/>
      <c r="AG79" s="9"/>
      <c r="AH79" s="10"/>
      <c r="AI79" s="6"/>
      <c r="AJ79" s="6"/>
      <c r="AK79" s="6"/>
      <c r="AL79" s="6"/>
      <c r="AM79" s="10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</row>
    <row r="80" ht="15.75" customHeight="1">
      <c r="A80" s="7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9"/>
      <c r="AG80" s="9"/>
      <c r="AH80" s="10"/>
      <c r="AI80" s="6"/>
      <c r="AJ80" s="6"/>
      <c r="AK80" s="6"/>
      <c r="AL80" s="6"/>
      <c r="AM80" s="10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</row>
    <row r="81" ht="15.75" customHeight="1">
      <c r="A81" s="7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9"/>
      <c r="AG81" s="9"/>
      <c r="AH81" s="10"/>
      <c r="AI81" s="6"/>
      <c r="AJ81" s="6"/>
      <c r="AK81" s="6"/>
      <c r="AL81" s="6"/>
      <c r="AM81" s="10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</row>
    <row r="82" ht="15.75" customHeight="1">
      <c r="A82" s="7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9"/>
      <c r="AG82" s="9"/>
      <c r="AH82" s="10"/>
      <c r="AI82" s="6"/>
      <c r="AJ82" s="6"/>
      <c r="AK82" s="6"/>
      <c r="AL82" s="6"/>
      <c r="AM82" s="10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</row>
    <row r="83" ht="15.75" customHeight="1">
      <c r="A83" s="7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9"/>
      <c r="AG83" s="9"/>
      <c r="AH83" s="10"/>
      <c r="AI83" s="6"/>
      <c r="AJ83" s="6"/>
      <c r="AK83" s="6"/>
      <c r="AL83" s="6"/>
      <c r="AM83" s="10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</row>
    <row r="84" ht="15.75" customHeight="1">
      <c r="A84" s="7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9"/>
      <c r="AG84" s="9"/>
      <c r="AH84" s="10"/>
      <c r="AI84" s="6"/>
      <c r="AJ84" s="6"/>
      <c r="AK84" s="6"/>
      <c r="AL84" s="6"/>
      <c r="AM84" s="10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</row>
    <row r="85" ht="15.75" customHeight="1">
      <c r="A85" s="7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9"/>
      <c r="AG85" s="9"/>
      <c r="AH85" s="10"/>
      <c r="AI85" s="6"/>
      <c r="AJ85" s="6"/>
      <c r="AK85" s="6"/>
      <c r="AL85" s="6"/>
      <c r="AM85" s="10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</row>
    <row r="86" ht="15.75" customHeight="1">
      <c r="A86" s="7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9"/>
      <c r="AG86" s="9"/>
      <c r="AH86" s="10"/>
      <c r="AI86" s="6"/>
      <c r="AJ86" s="6"/>
      <c r="AK86" s="6"/>
      <c r="AL86" s="6"/>
      <c r="AM86" s="10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</row>
    <row r="87" ht="15.75" customHeight="1">
      <c r="A87" s="7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9"/>
      <c r="AG87" s="9"/>
      <c r="AH87" s="10"/>
      <c r="AI87" s="6"/>
      <c r="AJ87" s="6"/>
      <c r="AK87" s="6"/>
      <c r="AL87" s="6"/>
      <c r="AM87" s="10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</row>
    <row r="88" ht="15.75" customHeight="1">
      <c r="A88" s="7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9"/>
      <c r="AG88" s="9"/>
      <c r="AH88" s="10"/>
      <c r="AI88" s="6"/>
      <c r="AJ88" s="6"/>
      <c r="AK88" s="6"/>
      <c r="AL88" s="6"/>
      <c r="AM88" s="10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</row>
    <row r="89" ht="15.75" customHeight="1">
      <c r="A89" s="7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9"/>
      <c r="AG89" s="9"/>
      <c r="AH89" s="10"/>
      <c r="AI89" s="6"/>
      <c r="AJ89" s="6"/>
      <c r="AK89" s="6"/>
      <c r="AL89" s="6"/>
      <c r="AM89" s="10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</row>
    <row r="90" ht="15.75" customHeight="1">
      <c r="A90" s="7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9"/>
      <c r="AG90" s="9"/>
      <c r="AH90" s="10"/>
      <c r="AI90" s="6"/>
      <c r="AJ90" s="6"/>
      <c r="AK90" s="6"/>
      <c r="AL90" s="6"/>
      <c r="AM90" s="10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</row>
    <row r="91" ht="15.75" customHeight="1">
      <c r="A91" s="7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9"/>
      <c r="AG91" s="9"/>
      <c r="AH91" s="10"/>
      <c r="AI91" s="6"/>
      <c r="AJ91" s="6"/>
      <c r="AK91" s="6"/>
      <c r="AL91" s="6"/>
      <c r="AM91" s="10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</row>
    <row r="92" ht="15.75" customHeight="1">
      <c r="A92" s="7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9"/>
      <c r="AG92" s="9"/>
      <c r="AH92" s="10"/>
      <c r="AI92" s="6"/>
      <c r="AJ92" s="6"/>
      <c r="AK92" s="6"/>
      <c r="AL92" s="6"/>
      <c r="AM92" s="10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</row>
    <row r="93" ht="15.75" customHeight="1">
      <c r="A93" s="7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9"/>
      <c r="AG93" s="9"/>
      <c r="AH93" s="10"/>
      <c r="AI93" s="6"/>
      <c r="AJ93" s="6"/>
      <c r="AK93" s="6"/>
      <c r="AL93" s="6"/>
      <c r="AM93" s="10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</row>
    <row r="94" ht="15.75" customHeight="1">
      <c r="A94" s="7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9"/>
      <c r="AG94" s="9"/>
      <c r="AH94" s="10"/>
      <c r="AI94" s="6"/>
      <c r="AJ94" s="6"/>
      <c r="AK94" s="6"/>
      <c r="AL94" s="6"/>
      <c r="AM94" s="10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</row>
    <row r="95" ht="15.75" customHeight="1">
      <c r="A95" s="7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9"/>
      <c r="AG95" s="9"/>
      <c r="AH95" s="10"/>
      <c r="AI95" s="6"/>
      <c r="AJ95" s="6"/>
      <c r="AK95" s="6"/>
      <c r="AL95" s="6"/>
      <c r="AM95" s="10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</row>
    <row r="96" ht="15.75" customHeight="1">
      <c r="A96" s="7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9"/>
      <c r="AG96" s="9"/>
      <c r="AH96" s="10"/>
      <c r="AI96" s="6"/>
      <c r="AJ96" s="6"/>
      <c r="AK96" s="6"/>
      <c r="AL96" s="6"/>
      <c r="AM96" s="10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</row>
    <row r="97" ht="15.75" customHeight="1">
      <c r="A97" s="7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9"/>
      <c r="AG97" s="9"/>
      <c r="AH97" s="10"/>
      <c r="AI97" s="6"/>
      <c r="AJ97" s="6"/>
      <c r="AK97" s="6"/>
      <c r="AL97" s="6"/>
      <c r="AM97" s="10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</row>
    <row r="98" ht="15.75" customHeight="1">
      <c r="A98" s="7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9"/>
      <c r="AG98" s="9"/>
      <c r="AH98" s="10"/>
      <c r="AI98" s="6"/>
      <c r="AJ98" s="6"/>
      <c r="AK98" s="6"/>
      <c r="AL98" s="6"/>
      <c r="AM98" s="10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</row>
    <row r="99" ht="15.75" customHeight="1">
      <c r="A99" s="7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9"/>
      <c r="AG99" s="9"/>
      <c r="AH99" s="10"/>
      <c r="AI99" s="6"/>
      <c r="AJ99" s="6"/>
      <c r="AK99" s="6"/>
      <c r="AL99" s="6"/>
      <c r="AM99" s="10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</row>
    <row r="100" ht="15.75" customHeight="1">
      <c r="A100" s="7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9"/>
      <c r="AG100" s="9"/>
      <c r="AH100" s="10"/>
      <c r="AI100" s="6"/>
      <c r="AJ100" s="6"/>
      <c r="AK100" s="6"/>
      <c r="AL100" s="6"/>
      <c r="AM100" s="10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</row>
    <row r="101" ht="15.75" customHeight="1">
      <c r="A101" s="7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9"/>
      <c r="AG101" s="9"/>
      <c r="AH101" s="10"/>
      <c r="AI101" s="6"/>
      <c r="AJ101" s="6"/>
      <c r="AK101" s="6"/>
      <c r="AL101" s="6"/>
      <c r="AM101" s="10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</row>
    <row r="102" ht="15.75" customHeight="1">
      <c r="A102" s="7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9"/>
      <c r="AG102" s="9"/>
      <c r="AH102" s="10"/>
      <c r="AI102" s="6"/>
      <c r="AJ102" s="6"/>
      <c r="AK102" s="6"/>
      <c r="AL102" s="6"/>
      <c r="AM102" s="10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</row>
    <row r="103" ht="15.75" customHeight="1">
      <c r="A103" s="7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9"/>
      <c r="AG103" s="9"/>
      <c r="AH103" s="10"/>
      <c r="AI103" s="6"/>
      <c r="AJ103" s="6"/>
      <c r="AK103" s="6"/>
      <c r="AL103" s="6"/>
      <c r="AM103" s="10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</row>
    <row r="104" ht="15.75" customHeight="1">
      <c r="A104" s="7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9"/>
      <c r="AG104" s="9"/>
      <c r="AH104" s="10"/>
      <c r="AI104" s="6"/>
      <c r="AJ104" s="6"/>
      <c r="AK104" s="6"/>
      <c r="AL104" s="6"/>
      <c r="AM104" s="10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</row>
    <row r="105" ht="15.75" customHeight="1">
      <c r="A105" s="7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9"/>
      <c r="AG105" s="9"/>
      <c r="AH105" s="10"/>
      <c r="AI105" s="6"/>
      <c r="AJ105" s="6"/>
      <c r="AK105" s="6"/>
      <c r="AL105" s="6"/>
      <c r="AM105" s="10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</row>
    <row r="106" ht="15.75" customHeight="1">
      <c r="A106" s="7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9"/>
      <c r="AG106" s="9"/>
      <c r="AH106" s="10"/>
      <c r="AI106" s="6"/>
      <c r="AJ106" s="6"/>
      <c r="AK106" s="6"/>
      <c r="AL106" s="6"/>
      <c r="AM106" s="10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</row>
    <row r="107" ht="15.75" customHeight="1">
      <c r="A107" s="7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9"/>
      <c r="AG107" s="9"/>
      <c r="AH107" s="10"/>
      <c r="AI107" s="6"/>
      <c r="AJ107" s="6"/>
      <c r="AK107" s="6"/>
      <c r="AL107" s="6"/>
      <c r="AM107" s="10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</row>
    <row r="108" ht="15.75" customHeight="1">
      <c r="A108" s="7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9"/>
      <c r="AG108" s="9"/>
      <c r="AH108" s="10"/>
      <c r="AI108" s="6"/>
      <c r="AJ108" s="6"/>
      <c r="AK108" s="6"/>
      <c r="AL108" s="6"/>
      <c r="AM108" s="10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</row>
    <row r="109" ht="15.75" customHeight="1">
      <c r="A109" s="7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9"/>
      <c r="AG109" s="9"/>
      <c r="AH109" s="10"/>
      <c r="AI109" s="6"/>
      <c r="AJ109" s="6"/>
      <c r="AK109" s="6"/>
      <c r="AL109" s="6"/>
      <c r="AM109" s="10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</row>
    <row r="110" ht="15.75" customHeight="1">
      <c r="A110" s="7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9"/>
      <c r="AG110" s="9"/>
      <c r="AH110" s="10"/>
      <c r="AI110" s="6"/>
      <c r="AJ110" s="6"/>
      <c r="AK110" s="6"/>
      <c r="AL110" s="6"/>
      <c r="AM110" s="10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</row>
    <row r="111" ht="15.75" customHeight="1">
      <c r="A111" s="7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9"/>
      <c r="AG111" s="9"/>
      <c r="AH111" s="10"/>
      <c r="AI111" s="6"/>
      <c r="AJ111" s="6"/>
      <c r="AK111" s="6"/>
      <c r="AL111" s="6"/>
      <c r="AM111" s="10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</row>
    <row r="112" ht="15.75" customHeight="1">
      <c r="A112" s="7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9"/>
      <c r="AG112" s="9"/>
      <c r="AH112" s="10"/>
      <c r="AI112" s="6"/>
      <c r="AJ112" s="6"/>
      <c r="AK112" s="6"/>
      <c r="AL112" s="6"/>
      <c r="AM112" s="10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</row>
    <row r="113" ht="15.75" customHeight="1">
      <c r="A113" s="7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9"/>
      <c r="AG113" s="9"/>
      <c r="AH113" s="10"/>
      <c r="AI113" s="6"/>
      <c r="AJ113" s="6"/>
      <c r="AK113" s="6"/>
      <c r="AL113" s="6"/>
      <c r="AM113" s="10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</row>
    <row r="114" ht="15.75" customHeight="1">
      <c r="A114" s="7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9"/>
      <c r="AG114" s="9"/>
      <c r="AH114" s="10"/>
      <c r="AI114" s="6"/>
      <c r="AJ114" s="6"/>
      <c r="AK114" s="6"/>
      <c r="AL114" s="6"/>
      <c r="AM114" s="10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</row>
    <row r="115" ht="15.75" customHeight="1">
      <c r="A115" s="7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9"/>
      <c r="AG115" s="9"/>
      <c r="AH115" s="10"/>
      <c r="AI115" s="6"/>
      <c r="AJ115" s="6"/>
      <c r="AK115" s="6"/>
      <c r="AL115" s="6"/>
      <c r="AM115" s="10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</row>
    <row r="116" ht="15.75" customHeight="1">
      <c r="A116" s="7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9"/>
      <c r="AG116" s="9"/>
      <c r="AH116" s="10"/>
      <c r="AI116" s="6"/>
      <c r="AJ116" s="6"/>
      <c r="AK116" s="6"/>
      <c r="AL116" s="6"/>
      <c r="AM116" s="10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</row>
    <row r="117" ht="15.75" customHeight="1">
      <c r="A117" s="7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9"/>
      <c r="AG117" s="9"/>
      <c r="AH117" s="10"/>
      <c r="AI117" s="6"/>
      <c r="AJ117" s="6"/>
      <c r="AK117" s="6"/>
      <c r="AL117" s="6"/>
      <c r="AM117" s="10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</row>
    <row r="118" ht="15.75" customHeight="1">
      <c r="A118" s="7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9"/>
      <c r="AG118" s="9"/>
      <c r="AH118" s="10"/>
      <c r="AI118" s="6"/>
      <c r="AJ118" s="6"/>
      <c r="AK118" s="6"/>
      <c r="AL118" s="6"/>
      <c r="AM118" s="10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</row>
    <row r="119" ht="15.75" customHeight="1">
      <c r="A119" s="7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9"/>
      <c r="AG119" s="9"/>
      <c r="AH119" s="10"/>
      <c r="AI119" s="6"/>
      <c r="AJ119" s="6"/>
      <c r="AK119" s="6"/>
      <c r="AL119" s="6"/>
      <c r="AM119" s="10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</row>
    <row r="120" ht="15.75" customHeight="1">
      <c r="A120" s="7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9"/>
      <c r="AG120" s="9"/>
      <c r="AH120" s="10"/>
      <c r="AI120" s="6"/>
      <c r="AJ120" s="6"/>
      <c r="AK120" s="6"/>
      <c r="AL120" s="6"/>
      <c r="AM120" s="10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</row>
    <row r="121" ht="15.75" customHeight="1">
      <c r="A121" s="7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9"/>
      <c r="AG121" s="9"/>
      <c r="AH121" s="10"/>
      <c r="AI121" s="6"/>
      <c r="AJ121" s="6"/>
      <c r="AK121" s="6"/>
      <c r="AL121" s="6"/>
      <c r="AM121" s="10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</row>
    <row r="122" ht="15.75" customHeight="1">
      <c r="A122" s="7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9"/>
      <c r="AG122" s="9"/>
      <c r="AH122" s="10"/>
      <c r="AI122" s="6"/>
      <c r="AJ122" s="6"/>
      <c r="AK122" s="6"/>
      <c r="AL122" s="6"/>
      <c r="AM122" s="10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</row>
    <row r="123" ht="15.75" customHeight="1">
      <c r="A123" s="7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9"/>
      <c r="AG123" s="9"/>
      <c r="AH123" s="10"/>
      <c r="AI123" s="6"/>
      <c r="AJ123" s="6"/>
      <c r="AK123" s="6"/>
      <c r="AL123" s="6"/>
      <c r="AM123" s="10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</row>
    <row r="124" ht="15.75" customHeight="1">
      <c r="A124" s="7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9"/>
      <c r="AG124" s="9"/>
      <c r="AH124" s="10"/>
      <c r="AI124" s="6"/>
      <c r="AJ124" s="6"/>
      <c r="AK124" s="6"/>
      <c r="AL124" s="6"/>
      <c r="AM124" s="10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</row>
    <row r="125" ht="15.75" customHeight="1">
      <c r="A125" s="7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9"/>
      <c r="AG125" s="9"/>
      <c r="AH125" s="10"/>
      <c r="AI125" s="6"/>
      <c r="AJ125" s="6"/>
      <c r="AK125" s="6"/>
      <c r="AL125" s="6"/>
      <c r="AM125" s="10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</row>
    <row r="126" ht="15.75" customHeight="1">
      <c r="A126" s="7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9"/>
      <c r="AG126" s="9"/>
      <c r="AH126" s="10"/>
      <c r="AI126" s="6"/>
      <c r="AJ126" s="6"/>
      <c r="AK126" s="6"/>
      <c r="AL126" s="6"/>
      <c r="AM126" s="10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</row>
    <row r="127" ht="15.75" customHeight="1">
      <c r="A127" s="7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9"/>
      <c r="AG127" s="9"/>
      <c r="AH127" s="10"/>
      <c r="AI127" s="6"/>
      <c r="AJ127" s="6"/>
      <c r="AK127" s="6"/>
      <c r="AL127" s="6"/>
      <c r="AM127" s="10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</row>
    <row r="128" ht="15.75" customHeight="1">
      <c r="A128" s="7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9"/>
      <c r="AG128" s="9"/>
      <c r="AH128" s="10"/>
      <c r="AI128" s="6"/>
      <c r="AJ128" s="6"/>
      <c r="AK128" s="6"/>
      <c r="AL128" s="6"/>
      <c r="AM128" s="10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</row>
    <row r="129" ht="15.75" customHeight="1">
      <c r="A129" s="7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9"/>
      <c r="AG129" s="9"/>
      <c r="AH129" s="10"/>
      <c r="AI129" s="6"/>
      <c r="AJ129" s="6"/>
      <c r="AK129" s="6"/>
      <c r="AL129" s="6"/>
      <c r="AM129" s="10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</row>
    <row r="130" ht="15.75" customHeight="1">
      <c r="A130" s="7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9"/>
      <c r="AG130" s="9"/>
      <c r="AH130" s="10"/>
      <c r="AI130" s="6"/>
      <c r="AJ130" s="6"/>
      <c r="AK130" s="6"/>
      <c r="AL130" s="6"/>
      <c r="AM130" s="10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</row>
    <row r="131" ht="15.75" customHeight="1">
      <c r="A131" s="7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9"/>
      <c r="AG131" s="9"/>
      <c r="AH131" s="10"/>
      <c r="AI131" s="6"/>
      <c r="AJ131" s="6"/>
      <c r="AK131" s="6"/>
      <c r="AL131" s="6"/>
      <c r="AM131" s="10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</row>
    <row r="132" ht="15.75" customHeight="1">
      <c r="A132" s="7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9"/>
      <c r="AG132" s="9"/>
      <c r="AH132" s="10"/>
      <c r="AI132" s="6"/>
      <c r="AJ132" s="6"/>
      <c r="AK132" s="6"/>
      <c r="AL132" s="6"/>
      <c r="AM132" s="10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</row>
    <row r="133" ht="15.75" customHeight="1">
      <c r="A133" s="7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9"/>
      <c r="AG133" s="9"/>
      <c r="AH133" s="10"/>
      <c r="AI133" s="6"/>
      <c r="AJ133" s="6"/>
      <c r="AK133" s="6"/>
      <c r="AL133" s="6"/>
      <c r="AM133" s="10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</row>
    <row r="134" ht="15.75" customHeight="1">
      <c r="A134" s="7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9"/>
      <c r="AG134" s="9"/>
      <c r="AH134" s="10"/>
      <c r="AI134" s="6"/>
      <c r="AJ134" s="6"/>
      <c r="AK134" s="6"/>
      <c r="AL134" s="6"/>
      <c r="AM134" s="10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</row>
    <row r="135" ht="15.75" customHeight="1">
      <c r="A135" s="7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9"/>
      <c r="AG135" s="9"/>
      <c r="AH135" s="10"/>
      <c r="AI135" s="6"/>
      <c r="AJ135" s="6"/>
      <c r="AK135" s="6"/>
      <c r="AL135" s="6"/>
      <c r="AM135" s="10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</row>
    <row r="136" ht="15.75" customHeight="1">
      <c r="A136" s="7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9"/>
      <c r="AG136" s="9"/>
      <c r="AH136" s="10"/>
      <c r="AI136" s="6"/>
      <c r="AJ136" s="6"/>
      <c r="AK136" s="6"/>
      <c r="AL136" s="6"/>
      <c r="AM136" s="10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</row>
    <row r="137" ht="15.75" customHeight="1">
      <c r="A137" s="7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9"/>
      <c r="AG137" s="9"/>
      <c r="AH137" s="10"/>
      <c r="AI137" s="6"/>
      <c r="AJ137" s="6"/>
      <c r="AK137" s="6"/>
      <c r="AL137" s="6"/>
      <c r="AM137" s="10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</row>
    <row r="138" ht="15.75" customHeight="1">
      <c r="A138" s="7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9"/>
      <c r="AG138" s="9"/>
      <c r="AH138" s="10"/>
      <c r="AI138" s="6"/>
      <c r="AJ138" s="6"/>
      <c r="AK138" s="6"/>
      <c r="AL138" s="6"/>
      <c r="AM138" s="10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</row>
    <row r="139" ht="15.75" customHeight="1">
      <c r="A139" s="7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9"/>
      <c r="AG139" s="9"/>
      <c r="AH139" s="10"/>
      <c r="AI139" s="6"/>
      <c r="AJ139" s="6"/>
      <c r="AK139" s="6"/>
      <c r="AL139" s="6"/>
      <c r="AM139" s="10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</row>
    <row r="140" ht="15.75" customHeight="1">
      <c r="A140" s="7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9"/>
      <c r="AG140" s="9"/>
      <c r="AH140" s="10"/>
      <c r="AI140" s="6"/>
      <c r="AJ140" s="6"/>
      <c r="AK140" s="6"/>
      <c r="AL140" s="6"/>
      <c r="AM140" s="10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</row>
    <row r="141" ht="15.75" customHeight="1">
      <c r="A141" s="7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9"/>
      <c r="AG141" s="9"/>
      <c r="AH141" s="10"/>
      <c r="AI141" s="6"/>
      <c r="AJ141" s="6"/>
      <c r="AK141" s="6"/>
      <c r="AL141" s="6"/>
      <c r="AM141" s="10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</row>
    <row r="142" ht="15.75" customHeight="1">
      <c r="A142" s="7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9"/>
      <c r="AG142" s="9"/>
      <c r="AH142" s="10"/>
      <c r="AI142" s="6"/>
      <c r="AJ142" s="6"/>
      <c r="AK142" s="6"/>
      <c r="AL142" s="6"/>
      <c r="AM142" s="10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</row>
    <row r="143" ht="15.75" customHeight="1">
      <c r="A143" s="7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9"/>
      <c r="AG143" s="9"/>
      <c r="AH143" s="10"/>
      <c r="AI143" s="6"/>
      <c r="AJ143" s="6"/>
      <c r="AK143" s="6"/>
      <c r="AL143" s="6"/>
      <c r="AM143" s="10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</row>
    <row r="144" ht="15.75" customHeight="1">
      <c r="A144" s="7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9"/>
      <c r="AG144" s="9"/>
      <c r="AH144" s="10"/>
      <c r="AI144" s="6"/>
      <c r="AJ144" s="6"/>
      <c r="AK144" s="6"/>
      <c r="AL144" s="6"/>
      <c r="AM144" s="10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</row>
    <row r="145" ht="15.75" customHeight="1">
      <c r="A145" s="7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9"/>
      <c r="AG145" s="9"/>
      <c r="AH145" s="10"/>
      <c r="AI145" s="6"/>
      <c r="AJ145" s="6"/>
      <c r="AK145" s="6"/>
      <c r="AL145" s="6"/>
      <c r="AM145" s="10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</row>
    <row r="146" ht="15.75" customHeight="1">
      <c r="A146" s="7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9"/>
      <c r="AG146" s="9"/>
      <c r="AH146" s="10"/>
      <c r="AI146" s="6"/>
      <c r="AJ146" s="6"/>
      <c r="AK146" s="6"/>
      <c r="AL146" s="6"/>
      <c r="AM146" s="10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</row>
    <row r="147" ht="15.75" customHeight="1">
      <c r="A147" s="7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9"/>
      <c r="AG147" s="9"/>
      <c r="AH147" s="10"/>
      <c r="AI147" s="6"/>
      <c r="AJ147" s="6"/>
      <c r="AK147" s="6"/>
      <c r="AL147" s="6"/>
      <c r="AM147" s="10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</row>
    <row r="148" ht="15.75" customHeight="1">
      <c r="A148" s="7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9"/>
      <c r="AG148" s="9"/>
      <c r="AH148" s="10"/>
      <c r="AI148" s="6"/>
      <c r="AJ148" s="6"/>
      <c r="AK148" s="6"/>
      <c r="AL148" s="6"/>
      <c r="AM148" s="10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</row>
    <row r="149" ht="15.75" customHeight="1">
      <c r="A149" s="7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9"/>
      <c r="AG149" s="9"/>
      <c r="AH149" s="10"/>
      <c r="AI149" s="6"/>
      <c r="AJ149" s="6"/>
      <c r="AK149" s="6"/>
      <c r="AL149" s="6"/>
      <c r="AM149" s="10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</row>
    <row r="150" ht="15.75" customHeight="1">
      <c r="A150" s="7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9"/>
      <c r="AG150" s="9"/>
      <c r="AH150" s="10"/>
      <c r="AI150" s="6"/>
      <c r="AJ150" s="6"/>
      <c r="AK150" s="6"/>
      <c r="AL150" s="6"/>
      <c r="AM150" s="10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</row>
    <row r="151" ht="15.75" customHeight="1">
      <c r="A151" s="7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9"/>
      <c r="AG151" s="9"/>
      <c r="AH151" s="10"/>
      <c r="AI151" s="6"/>
      <c r="AJ151" s="6"/>
      <c r="AK151" s="6"/>
      <c r="AL151" s="6"/>
      <c r="AM151" s="10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</row>
    <row r="152" ht="15.75" customHeight="1">
      <c r="A152" s="7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9"/>
      <c r="AG152" s="9"/>
      <c r="AH152" s="10"/>
      <c r="AI152" s="6"/>
      <c r="AJ152" s="6"/>
      <c r="AK152" s="6"/>
      <c r="AL152" s="6"/>
      <c r="AM152" s="10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</row>
    <row r="153" ht="15.75" customHeight="1">
      <c r="A153" s="7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9"/>
      <c r="AG153" s="9"/>
      <c r="AH153" s="10"/>
      <c r="AI153" s="6"/>
      <c r="AJ153" s="6"/>
      <c r="AK153" s="6"/>
      <c r="AL153" s="6"/>
      <c r="AM153" s="10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</row>
    <row r="154" ht="15.75" customHeight="1">
      <c r="A154" s="7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9"/>
      <c r="AG154" s="9"/>
      <c r="AH154" s="10"/>
      <c r="AI154" s="6"/>
      <c r="AJ154" s="6"/>
      <c r="AK154" s="6"/>
      <c r="AL154" s="6"/>
      <c r="AM154" s="10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</row>
    <row r="155" ht="15.75" customHeight="1">
      <c r="A155" s="7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9"/>
      <c r="AG155" s="9"/>
      <c r="AH155" s="10"/>
      <c r="AI155" s="6"/>
      <c r="AJ155" s="6"/>
      <c r="AK155" s="6"/>
      <c r="AL155" s="6"/>
      <c r="AM155" s="10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</row>
    <row r="156" ht="15.75" customHeight="1">
      <c r="A156" s="7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9"/>
      <c r="AG156" s="9"/>
      <c r="AH156" s="10"/>
      <c r="AI156" s="6"/>
      <c r="AJ156" s="6"/>
      <c r="AK156" s="6"/>
      <c r="AL156" s="6"/>
      <c r="AM156" s="10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</row>
    <row r="157" ht="15.75" customHeight="1">
      <c r="A157" s="7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9"/>
      <c r="AG157" s="9"/>
      <c r="AH157" s="10"/>
      <c r="AI157" s="6"/>
      <c r="AJ157" s="6"/>
      <c r="AK157" s="6"/>
      <c r="AL157" s="6"/>
      <c r="AM157" s="10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</row>
    <row r="158" ht="15.75" customHeight="1">
      <c r="A158" s="7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9"/>
      <c r="AG158" s="9"/>
      <c r="AH158" s="10"/>
      <c r="AI158" s="6"/>
      <c r="AJ158" s="6"/>
      <c r="AK158" s="6"/>
      <c r="AL158" s="6"/>
      <c r="AM158" s="10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</row>
    <row r="159" ht="15.75" customHeight="1">
      <c r="A159" s="7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9"/>
      <c r="AG159" s="9"/>
      <c r="AH159" s="10"/>
      <c r="AI159" s="6"/>
      <c r="AJ159" s="6"/>
      <c r="AK159" s="6"/>
      <c r="AL159" s="6"/>
      <c r="AM159" s="10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</row>
    <row r="160" ht="15.75" customHeight="1">
      <c r="A160" s="7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9"/>
      <c r="AG160" s="9"/>
      <c r="AH160" s="10"/>
      <c r="AI160" s="6"/>
      <c r="AJ160" s="6"/>
      <c r="AK160" s="6"/>
      <c r="AL160" s="6"/>
      <c r="AM160" s="10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</row>
    <row r="161" ht="15.75" customHeight="1">
      <c r="A161" s="7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9"/>
      <c r="AG161" s="9"/>
      <c r="AH161" s="10"/>
      <c r="AI161" s="6"/>
      <c r="AJ161" s="6"/>
      <c r="AK161" s="6"/>
      <c r="AL161" s="6"/>
      <c r="AM161" s="10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</row>
    <row r="162" ht="15.75" customHeight="1">
      <c r="A162" s="7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9"/>
      <c r="AG162" s="9"/>
      <c r="AH162" s="10"/>
      <c r="AI162" s="6"/>
      <c r="AJ162" s="6"/>
      <c r="AK162" s="6"/>
      <c r="AL162" s="6"/>
      <c r="AM162" s="10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</row>
    <row r="163" ht="15.75" customHeight="1">
      <c r="A163" s="7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9"/>
      <c r="AG163" s="9"/>
      <c r="AH163" s="10"/>
      <c r="AI163" s="6"/>
      <c r="AJ163" s="6"/>
      <c r="AK163" s="6"/>
      <c r="AL163" s="6"/>
      <c r="AM163" s="10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</row>
    <row r="164" ht="15.75" customHeight="1">
      <c r="A164" s="7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9"/>
      <c r="AG164" s="9"/>
      <c r="AH164" s="10"/>
      <c r="AI164" s="6"/>
      <c r="AJ164" s="6"/>
      <c r="AK164" s="6"/>
      <c r="AL164" s="6"/>
      <c r="AM164" s="10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</row>
    <row r="165" ht="15.75" customHeight="1">
      <c r="A165" s="7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9"/>
      <c r="AG165" s="9"/>
      <c r="AH165" s="10"/>
      <c r="AI165" s="6"/>
      <c r="AJ165" s="6"/>
      <c r="AK165" s="6"/>
      <c r="AL165" s="6"/>
      <c r="AM165" s="10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</row>
    <row r="166" ht="15.75" customHeight="1">
      <c r="A166" s="7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9"/>
      <c r="AG166" s="9"/>
      <c r="AH166" s="10"/>
      <c r="AI166" s="6"/>
      <c r="AJ166" s="6"/>
      <c r="AK166" s="6"/>
      <c r="AL166" s="6"/>
      <c r="AM166" s="10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</row>
    <row r="167" ht="15.75" customHeight="1">
      <c r="A167" s="7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9"/>
      <c r="AG167" s="9"/>
      <c r="AH167" s="10"/>
      <c r="AI167" s="6"/>
      <c r="AJ167" s="6"/>
      <c r="AK167" s="6"/>
      <c r="AL167" s="6"/>
      <c r="AM167" s="10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</row>
    <row r="168" ht="15.75" customHeight="1">
      <c r="A168" s="7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9"/>
      <c r="AG168" s="9"/>
      <c r="AH168" s="10"/>
      <c r="AI168" s="6"/>
      <c r="AJ168" s="6"/>
      <c r="AK168" s="6"/>
      <c r="AL168" s="6"/>
      <c r="AM168" s="10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</row>
    <row r="169" ht="15.75" customHeight="1">
      <c r="A169" s="7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9"/>
      <c r="AG169" s="9"/>
      <c r="AH169" s="10"/>
      <c r="AI169" s="6"/>
      <c r="AJ169" s="6"/>
      <c r="AK169" s="6"/>
      <c r="AL169" s="6"/>
      <c r="AM169" s="10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</row>
    <row r="170" ht="15.75" customHeight="1">
      <c r="A170" s="7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9"/>
      <c r="AG170" s="9"/>
      <c r="AH170" s="10"/>
      <c r="AI170" s="6"/>
      <c r="AJ170" s="6"/>
      <c r="AK170" s="6"/>
      <c r="AL170" s="6"/>
      <c r="AM170" s="10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</row>
    <row r="171" ht="15.75" customHeight="1">
      <c r="A171" s="7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9"/>
      <c r="AG171" s="9"/>
      <c r="AH171" s="10"/>
      <c r="AI171" s="6"/>
      <c r="AJ171" s="6"/>
      <c r="AK171" s="6"/>
      <c r="AL171" s="6"/>
      <c r="AM171" s="10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</row>
    <row r="172" ht="15.75" customHeight="1">
      <c r="A172" s="7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9"/>
      <c r="AG172" s="9"/>
      <c r="AH172" s="10"/>
      <c r="AI172" s="6"/>
      <c r="AJ172" s="6"/>
      <c r="AK172" s="6"/>
      <c r="AL172" s="6"/>
      <c r="AM172" s="10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</row>
    <row r="173" ht="15.75" customHeight="1">
      <c r="A173" s="7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9"/>
      <c r="AG173" s="9"/>
      <c r="AH173" s="10"/>
      <c r="AI173" s="6"/>
      <c r="AJ173" s="6"/>
      <c r="AK173" s="6"/>
      <c r="AL173" s="6"/>
      <c r="AM173" s="10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</row>
    <row r="174" ht="15.75" customHeight="1">
      <c r="A174" s="7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9"/>
      <c r="AG174" s="9"/>
      <c r="AH174" s="10"/>
      <c r="AI174" s="6"/>
      <c r="AJ174" s="6"/>
      <c r="AK174" s="6"/>
      <c r="AL174" s="6"/>
      <c r="AM174" s="10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</row>
    <row r="175" ht="15.75" customHeight="1">
      <c r="A175" s="7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9"/>
      <c r="AG175" s="9"/>
      <c r="AH175" s="10"/>
      <c r="AI175" s="6"/>
      <c r="AJ175" s="6"/>
      <c r="AK175" s="6"/>
      <c r="AL175" s="6"/>
      <c r="AM175" s="10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</row>
    <row r="176" ht="15.75" customHeight="1">
      <c r="A176" s="7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9"/>
      <c r="AG176" s="9"/>
      <c r="AH176" s="10"/>
      <c r="AI176" s="6"/>
      <c r="AJ176" s="6"/>
      <c r="AK176" s="6"/>
      <c r="AL176" s="6"/>
      <c r="AM176" s="10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</row>
    <row r="177" ht="15.75" customHeight="1">
      <c r="A177" s="7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9"/>
      <c r="AG177" s="9"/>
      <c r="AH177" s="10"/>
      <c r="AI177" s="6"/>
      <c r="AJ177" s="6"/>
      <c r="AK177" s="6"/>
      <c r="AL177" s="6"/>
      <c r="AM177" s="10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</row>
    <row r="178" ht="15.75" customHeight="1">
      <c r="A178" s="7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9"/>
      <c r="AG178" s="9"/>
      <c r="AH178" s="10"/>
      <c r="AI178" s="6"/>
      <c r="AJ178" s="6"/>
      <c r="AK178" s="6"/>
      <c r="AL178" s="6"/>
      <c r="AM178" s="10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</row>
    <row r="179" ht="15.75" customHeight="1">
      <c r="A179" s="7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9"/>
      <c r="AG179" s="9"/>
      <c r="AH179" s="10"/>
      <c r="AI179" s="6"/>
      <c r="AJ179" s="6"/>
      <c r="AK179" s="6"/>
      <c r="AL179" s="6"/>
      <c r="AM179" s="10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</row>
    <row r="180" ht="15.75" customHeight="1">
      <c r="A180" s="7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9"/>
      <c r="AG180" s="9"/>
      <c r="AH180" s="10"/>
      <c r="AI180" s="6"/>
      <c r="AJ180" s="6"/>
      <c r="AK180" s="6"/>
      <c r="AL180" s="6"/>
      <c r="AM180" s="10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</row>
    <row r="181" ht="15.75" customHeight="1">
      <c r="A181" s="7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9"/>
      <c r="AG181" s="9"/>
      <c r="AH181" s="10"/>
      <c r="AI181" s="6"/>
      <c r="AJ181" s="6"/>
      <c r="AK181" s="6"/>
      <c r="AL181" s="6"/>
      <c r="AM181" s="10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</row>
    <row r="182" ht="15.75" customHeight="1">
      <c r="A182" s="7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9"/>
      <c r="AG182" s="9"/>
      <c r="AH182" s="10"/>
      <c r="AI182" s="6"/>
      <c r="AJ182" s="6"/>
      <c r="AK182" s="6"/>
      <c r="AL182" s="6"/>
      <c r="AM182" s="10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</row>
    <row r="183" ht="15.75" customHeight="1">
      <c r="A183" s="7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9"/>
      <c r="AG183" s="9"/>
      <c r="AH183" s="10"/>
      <c r="AI183" s="6"/>
      <c r="AJ183" s="6"/>
      <c r="AK183" s="6"/>
      <c r="AL183" s="6"/>
      <c r="AM183" s="10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</row>
    <row r="184" ht="15.75" customHeight="1">
      <c r="A184" s="7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9"/>
      <c r="AG184" s="9"/>
      <c r="AH184" s="10"/>
      <c r="AI184" s="6"/>
      <c r="AJ184" s="6"/>
      <c r="AK184" s="6"/>
      <c r="AL184" s="6"/>
      <c r="AM184" s="10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</row>
    <row r="185" ht="15.75" customHeight="1">
      <c r="A185" s="7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9"/>
      <c r="AG185" s="9"/>
      <c r="AH185" s="10"/>
      <c r="AI185" s="6"/>
      <c r="AJ185" s="6"/>
      <c r="AK185" s="6"/>
      <c r="AL185" s="6"/>
      <c r="AM185" s="10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</row>
    <row r="186" ht="15.75" customHeight="1">
      <c r="A186" s="7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9"/>
      <c r="AG186" s="9"/>
      <c r="AH186" s="10"/>
      <c r="AI186" s="6"/>
      <c r="AJ186" s="6"/>
      <c r="AK186" s="6"/>
      <c r="AL186" s="6"/>
      <c r="AM186" s="10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</row>
    <row r="187" ht="15.75" customHeight="1">
      <c r="A187" s="7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9"/>
      <c r="AG187" s="9"/>
      <c r="AH187" s="10"/>
      <c r="AI187" s="6"/>
      <c r="AJ187" s="6"/>
      <c r="AK187" s="6"/>
      <c r="AL187" s="6"/>
      <c r="AM187" s="10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</row>
    <row r="188" ht="15.75" customHeight="1">
      <c r="A188" s="7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9"/>
      <c r="AG188" s="9"/>
      <c r="AH188" s="10"/>
      <c r="AI188" s="6"/>
      <c r="AJ188" s="6"/>
      <c r="AK188" s="6"/>
      <c r="AL188" s="6"/>
      <c r="AM188" s="10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</row>
    <row r="189" ht="15.75" customHeight="1">
      <c r="A189" s="7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9"/>
      <c r="AG189" s="9"/>
      <c r="AH189" s="10"/>
      <c r="AI189" s="6"/>
      <c r="AJ189" s="6"/>
      <c r="AK189" s="6"/>
      <c r="AL189" s="6"/>
      <c r="AM189" s="10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</row>
    <row r="190" ht="15.75" customHeight="1">
      <c r="A190" s="7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9"/>
      <c r="AG190" s="9"/>
      <c r="AH190" s="10"/>
      <c r="AI190" s="6"/>
      <c r="AJ190" s="6"/>
      <c r="AK190" s="6"/>
      <c r="AL190" s="6"/>
      <c r="AM190" s="10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</row>
    <row r="191" ht="15.75" customHeight="1">
      <c r="A191" s="7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9"/>
      <c r="AG191" s="9"/>
      <c r="AH191" s="10"/>
      <c r="AI191" s="6"/>
      <c r="AJ191" s="6"/>
      <c r="AK191" s="6"/>
      <c r="AL191" s="6"/>
      <c r="AM191" s="10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</row>
    <row r="192" ht="15.75" customHeight="1">
      <c r="A192" s="7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9"/>
      <c r="AG192" s="9"/>
      <c r="AH192" s="10"/>
      <c r="AI192" s="6"/>
      <c r="AJ192" s="6"/>
      <c r="AK192" s="6"/>
      <c r="AL192" s="6"/>
      <c r="AM192" s="10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</row>
    <row r="193" ht="15.75" customHeight="1">
      <c r="A193" s="7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9"/>
      <c r="AG193" s="9"/>
      <c r="AH193" s="10"/>
      <c r="AI193" s="6"/>
      <c r="AJ193" s="6"/>
      <c r="AK193" s="6"/>
      <c r="AL193" s="6"/>
      <c r="AM193" s="10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</row>
    <row r="194" ht="15.75" customHeight="1">
      <c r="A194" s="7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9"/>
      <c r="AG194" s="9"/>
      <c r="AH194" s="10"/>
      <c r="AI194" s="6"/>
      <c r="AJ194" s="6"/>
      <c r="AK194" s="6"/>
      <c r="AL194" s="6"/>
      <c r="AM194" s="10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</row>
    <row r="195" ht="15.75" customHeight="1">
      <c r="A195" s="7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9"/>
      <c r="AG195" s="9"/>
      <c r="AH195" s="10"/>
      <c r="AI195" s="6"/>
      <c r="AJ195" s="6"/>
      <c r="AK195" s="6"/>
      <c r="AL195" s="6"/>
      <c r="AM195" s="10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</row>
    <row r="196" ht="15.75" customHeight="1">
      <c r="A196" s="7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9"/>
      <c r="AG196" s="9"/>
      <c r="AH196" s="10"/>
      <c r="AI196" s="6"/>
      <c r="AJ196" s="6"/>
      <c r="AK196" s="6"/>
      <c r="AL196" s="6"/>
      <c r="AM196" s="10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</row>
    <row r="197" ht="15.75" customHeight="1">
      <c r="A197" s="7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9"/>
      <c r="AG197" s="9"/>
      <c r="AH197" s="10"/>
      <c r="AI197" s="6"/>
      <c r="AJ197" s="6"/>
      <c r="AK197" s="6"/>
      <c r="AL197" s="6"/>
      <c r="AM197" s="10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</row>
    <row r="198" ht="15.75" customHeight="1">
      <c r="A198" s="7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9"/>
      <c r="AG198" s="9"/>
      <c r="AH198" s="10"/>
      <c r="AI198" s="6"/>
      <c r="AJ198" s="6"/>
      <c r="AK198" s="6"/>
      <c r="AL198" s="6"/>
      <c r="AM198" s="10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</row>
    <row r="199" ht="15.75" customHeight="1">
      <c r="A199" s="7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9"/>
      <c r="AG199" s="9"/>
      <c r="AH199" s="10"/>
      <c r="AI199" s="6"/>
      <c r="AJ199" s="6"/>
      <c r="AK199" s="6"/>
      <c r="AL199" s="6"/>
      <c r="AM199" s="10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</row>
    <row r="200" ht="15.75" customHeight="1">
      <c r="A200" s="7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9"/>
      <c r="AG200" s="9"/>
      <c r="AH200" s="10"/>
      <c r="AI200" s="6"/>
      <c r="AJ200" s="6"/>
      <c r="AK200" s="6"/>
      <c r="AL200" s="6"/>
      <c r="AM200" s="10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</row>
    <row r="201" ht="15.75" customHeight="1">
      <c r="A201" s="7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9"/>
      <c r="AG201" s="9"/>
      <c r="AH201" s="10"/>
      <c r="AI201" s="6"/>
      <c r="AJ201" s="6"/>
      <c r="AK201" s="6"/>
      <c r="AL201" s="6"/>
      <c r="AM201" s="10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</row>
    <row r="202" ht="15.75" customHeight="1">
      <c r="A202" s="7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9"/>
      <c r="AG202" s="9"/>
      <c r="AH202" s="10"/>
      <c r="AI202" s="6"/>
      <c r="AJ202" s="6"/>
      <c r="AK202" s="6"/>
      <c r="AL202" s="6"/>
      <c r="AM202" s="10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</row>
    <row r="203" ht="15.75" customHeight="1">
      <c r="A203" s="7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9"/>
      <c r="AG203" s="9"/>
      <c r="AH203" s="10"/>
      <c r="AI203" s="6"/>
      <c r="AJ203" s="6"/>
      <c r="AK203" s="6"/>
      <c r="AL203" s="6"/>
      <c r="AM203" s="10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</row>
    <row r="204" ht="15.75" customHeight="1">
      <c r="A204" s="7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9"/>
      <c r="AG204" s="9"/>
      <c r="AH204" s="10"/>
      <c r="AI204" s="6"/>
      <c r="AJ204" s="6"/>
      <c r="AK204" s="6"/>
      <c r="AL204" s="6"/>
      <c r="AM204" s="10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</row>
    <row r="205" ht="15.75" customHeight="1">
      <c r="A205" s="7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9"/>
      <c r="AG205" s="9"/>
      <c r="AH205" s="10"/>
      <c r="AI205" s="6"/>
      <c r="AJ205" s="6"/>
      <c r="AK205" s="6"/>
      <c r="AL205" s="6"/>
      <c r="AM205" s="10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</row>
    <row r="206" ht="15.75" customHeight="1">
      <c r="A206" s="7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9"/>
      <c r="AG206" s="9"/>
      <c r="AH206" s="10"/>
      <c r="AI206" s="6"/>
      <c r="AJ206" s="6"/>
      <c r="AK206" s="6"/>
      <c r="AL206" s="6"/>
      <c r="AM206" s="10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</row>
    <row r="207" ht="15.75" customHeight="1">
      <c r="A207" s="7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9"/>
      <c r="AG207" s="9"/>
      <c r="AH207" s="10"/>
      <c r="AI207" s="6"/>
      <c r="AJ207" s="6"/>
      <c r="AK207" s="6"/>
      <c r="AL207" s="6"/>
      <c r="AM207" s="10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</row>
    <row r="208" ht="15.75" customHeight="1">
      <c r="A208" s="7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9"/>
      <c r="AG208" s="9"/>
      <c r="AH208" s="10"/>
      <c r="AI208" s="6"/>
      <c r="AJ208" s="6"/>
      <c r="AK208" s="6"/>
      <c r="AL208" s="6"/>
      <c r="AM208" s="10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</row>
    <row r="209" ht="15.75" customHeight="1">
      <c r="A209" s="7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9"/>
      <c r="AG209" s="9"/>
      <c r="AH209" s="10"/>
      <c r="AI209" s="6"/>
      <c r="AJ209" s="6"/>
      <c r="AK209" s="6"/>
      <c r="AL209" s="6"/>
      <c r="AM209" s="10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</row>
    <row r="210" ht="15.75" customHeight="1">
      <c r="A210" s="7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9"/>
      <c r="AG210" s="9"/>
      <c r="AH210" s="10"/>
      <c r="AI210" s="6"/>
      <c r="AJ210" s="6"/>
      <c r="AK210" s="6"/>
      <c r="AL210" s="6"/>
      <c r="AM210" s="10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</row>
    <row r="211" ht="15.75" customHeight="1">
      <c r="A211" s="7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9"/>
      <c r="AG211" s="9"/>
      <c r="AH211" s="10"/>
      <c r="AI211" s="6"/>
      <c r="AJ211" s="6"/>
      <c r="AK211" s="6"/>
      <c r="AL211" s="6"/>
      <c r="AM211" s="10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</row>
    <row r="212" ht="15.75" customHeight="1">
      <c r="A212" s="7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9"/>
      <c r="AG212" s="9"/>
      <c r="AH212" s="10"/>
      <c r="AI212" s="6"/>
      <c r="AJ212" s="6"/>
      <c r="AK212" s="6"/>
      <c r="AL212" s="6"/>
      <c r="AM212" s="10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</row>
    <row r="213" ht="15.75" customHeight="1">
      <c r="A213" s="7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9"/>
      <c r="AG213" s="9"/>
      <c r="AH213" s="10"/>
      <c r="AI213" s="6"/>
      <c r="AJ213" s="6"/>
      <c r="AK213" s="6"/>
      <c r="AL213" s="6"/>
      <c r="AM213" s="10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</row>
    <row r="214" ht="15.75" customHeight="1">
      <c r="A214" s="7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9"/>
      <c r="AG214" s="9"/>
      <c r="AH214" s="10"/>
      <c r="AI214" s="6"/>
      <c r="AJ214" s="6"/>
      <c r="AK214" s="6"/>
      <c r="AL214" s="6"/>
      <c r="AM214" s="10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</row>
    <row r="215" ht="15.75" customHeight="1">
      <c r="A215" s="7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9"/>
      <c r="AG215" s="9"/>
      <c r="AH215" s="10"/>
      <c r="AI215" s="6"/>
      <c r="AJ215" s="6"/>
      <c r="AK215" s="6"/>
      <c r="AL215" s="6"/>
      <c r="AM215" s="10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</row>
    <row r="216" ht="15.75" customHeight="1">
      <c r="A216" s="7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9"/>
      <c r="AG216" s="9"/>
      <c r="AH216" s="10"/>
      <c r="AI216" s="6"/>
      <c r="AJ216" s="6"/>
      <c r="AK216" s="6"/>
      <c r="AL216" s="6"/>
      <c r="AM216" s="10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</row>
    <row r="217" ht="15.75" customHeight="1">
      <c r="A217" s="7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9"/>
      <c r="AG217" s="9"/>
      <c r="AH217" s="10"/>
      <c r="AI217" s="6"/>
      <c r="AJ217" s="6"/>
      <c r="AK217" s="6"/>
      <c r="AL217" s="6"/>
      <c r="AM217" s="10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</row>
    <row r="218" ht="15.75" customHeight="1">
      <c r="A218" s="7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9"/>
      <c r="AG218" s="9"/>
      <c r="AH218" s="10"/>
      <c r="AI218" s="6"/>
      <c r="AJ218" s="6"/>
      <c r="AK218" s="6"/>
      <c r="AL218" s="6"/>
      <c r="AM218" s="10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</row>
    <row r="219" ht="15.75" customHeight="1">
      <c r="A219" s="7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9"/>
      <c r="AG219" s="9"/>
      <c r="AH219" s="10"/>
      <c r="AI219" s="6"/>
      <c r="AJ219" s="6"/>
      <c r="AK219" s="6"/>
      <c r="AL219" s="6"/>
      <c r="AM219" s="10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</row>
    <row r="220" ht="15.75" customHeight="1">
      <c r="A220" s="7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9"/>
      <c r="AG220" s="9"/>
      <c r="AH220" s="10"/>
      <c r="AI220" s="6"/>
      <c r="AJ220" s="6"/>
      <c r="AK220" s="6"/>
      <c r="AL220" s="6"/>
      <c r="AM220" s="10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</row>
    <row r="221" ht="15.75" customHeight="1">
      <c r="A221" s="7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9"/>
      <c r="AG221" s="9"/>
      <c r="AH221" s="10"/>
      <c r="AI221" s="6"/>
      <c r="AJ221" s="6"/>
      <c r="AK221" s="6"/>
      <c r="AL221" s="6"/>
      <c r="AM221" s="10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</row>
    <row r="222" ht="15.75" customHeight="1">
      <c r="A222" s="7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9"/>
      <c r="AG222" s="9"/>
      <c r="AH222" s="10"/>
      <c r="AI222" s="6"/>
      <c r="AJ222" s="6"/>
      <c r="AK222" s="6"/>
      <c r="AL222" s="6"/>
      <c r="AM222" s="10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</row>
    <row r="223" ht="15.75" customHeight="1">
      <c r="A223" s="7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9"/>
      <c r="AG223" s="9"/>
      <c r="AH223" s="10"/>
      <c r="AI223" s="6"/>
      <c r="AJ223" s="6"/>
      <c r="AK223" s="6"/>
      <c r="AL223" s="6"/>
      <c r="AM223" s="10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</row>
    <row r="224" ht="15.75" customHeight="1">
      <c r="A224" s="7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9"/>
      <c r="AG224" s="9"/>
      <c r="AH224" s="10"/>
      <c r="AI224" s="6"/>
      <c r="AJ224" s="6"/>
      <c r="AK224" s="6"/>
      <c r="AL224" s="6"/>
      <c r="AM224" s="10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</row>
    <row r="225" ht="15.75" customHeight="1">
      <c r="A225" s="7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9"/>
      <c r="AG225" s="9"/>
      <c r="AH225" s="10"/>
      <c r="AI225" s="6"/>
      <c r="AJ225" s="6"/>
      <c r="AK225" s="6"/>
      <c r="AL225" s="6"/>
      <c r="AM225" s="10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</row>
    <row r="226" ht="15.75" customHeight="1">
      <c r="A226" s="7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9"/>
      <c r="AG226" s="9"/>
      <c r="AH226" s="10"/>
      <c r="AI226" s="6"/>
      <c r="AJ226" s="6"/>
      <c r="AK226" s="6"/>
      <c r="AL226" s="6"/>
      <c r="AM226" s="10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</row>
    <row r="227" ht="15.75" customHeight="1">
      <c r="A227" s="7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9"/>
      <c r="AG227" s="9"/>
      <c r="AH227" s="10"/>
      <c r="AI227" s="6"/>
      <c r="AJ227" s="6"/>
      <c r="AK227" s="6"/>
      <c r="AL227" s="6"/>
      <c r="AM227" s="10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</row>
    <row r="228" ht="15.75" customHeight="1">
      <c r="A228" s="7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9"/>
      <c r="AG228" s="9"/>
      <c r="AH228" s="10"/>
      <c r="AI228" s="6"/>
      <c r="AJ228" s="6"/>
      <c r="AK228" s="6"/>
      <c r="AL228" s="6"/>
      <c r="AM228" s="10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</row>
    <row r="229" ht="15.75" customHeight="1">
      <c r="A229" s="7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9"/>
      <c r="AG229" s="9"/>
      <c r="AH229" s="10"/>
      <c r="AI229" s="6"/>
      <c r="AJ229" s="6"/>
      <c r="AK229" s="6"/>
      <c r="AL229" s="6"/>
      <c r="AM229" s="10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</row>
    <row r="230" ht="15.75" customHeight="1">
      <c r="A230" s="7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9"/>
      <c r="AG230" s="9"/>
      <c r="AH230" s="10"/>
      <c r="AI230" s="6"/>
      <c r="AJ230" s="6"/>
      <c r="AK230" s="6"/>
      <c r="AL230" s="6"/>
      <c r="AM230" s="10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</row>
    <row r="231" ht="15.75" customHeight="1">
      <c r="A231" s="7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9"/>
      <c r="AG231" s="9"/>
      <c r="AH231" s="10"/>
      <c r="AI231" s="6"/>
      <c r="AJ231" s="6"/>
      <c r="AK231" s="6"/>
      <c r="AL231" s="6"/>
      <c r="AM231" s="10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</row>
    <row r="232" ht="15.75" customHeight="1">
      <c r="A232" s="7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9"/>
      <c r="AG232" s="9"/>
      <c r="AH232" s="10"/>
      <c r="AI232" s="6"/>
      <c r="AJ232" s="6"/>
      <c r="AK232" s="6"/>
      <c r="AL232" s="6"/>
      <c r="AM232" s="10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</row>
    <row r="233" ht="15.75" customHeight="1">
      <c r="A233" s="7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9"/>
      <c r="AG233" s="9"/>
      <c r="AH233" s="10"/>
      <c r="AI233" s="6"/>
      <c r="AJ233" s="6"/>
      <c r="AK233" s="6"/>
      <c r="AL233" s="6"/>
      <c r="AM233" s="10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</row>
    <row r="234" ht="15.75" customHeight="1">
      <c r="A234" s="7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9"/>
      <c r="AG234" s="9"/>
      <c r="AH234" s="10"/>
      <c r="AI234" s="6"/>
      <c r="AJ234" s="6"/>
      <c r="AK234" s="6"/>
      <c r="AL234" s="6"/>
      <c r="AM234" s="10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</row>
    <row r="235" ht="15.75" customHeight="1">
      <c r="A235" s="7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9"/>
      <c r="AG235" s="9"/>
      <c r="AH235" s="10"/>
      <c r="AI235" s="6"/>
      <c r="AJ235" s="6"/>
      <c r="AK235" s="6"/>
      <c r="AL235" s="6"/>
      <c r="AM235" s="10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</row>
    <row r="236" ht="15.75" customHeight="1">
      <c r="A236" s="7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9"/>
      <c r="AG236" s="9"/>
      <c r="AH236" s="10"/>
      <c r="AI236" s="6"/>
      <c r="AJ236" s="6"/>
      <c r="AK236" s="6"/>
      <c r="AL236" s="6"/>
      <c r="AM236" s="10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</row>
    <row r="237" ht="15.75" customHeight="1">
      <c r="A237" s="7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9"/>
      <c r="AG237" s="9"/>
      <c r="AH237" s="10"/>
      <c r="AI237" s="6"/>
      <c r="AJ237" s="6"/>
      <c r="AK237" s="6"/>
      <c r="AL237" s="6"/>
      <c r="AM237" s="10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</row>
    <row r="238" ht="15.75" customHeight="1">
      <c r="A238" s="7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9"/>
      <c r="AG238" s="9"/>
      <c r="AH238" s="10"/>
      <c r="AI238" s="6"/>
      <c r="AJ238" s="6"/>
      <c r="AK238" s="6"/>
      <c r="AL238" s="6"/>
      <c r="AM238" s="10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</row>
    <row r="239" ht="15.75" customHeight="1">
      <c r="A239" s="7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9"/>
      <c r="AG239" s="9"/>
      <c r="AH239" s="10"/>
      <c r="AI239" s="6"/>
      <c r="AJ239" s="6"/>
      <c r="AK239" s="6"/>
      <c r="AL239" s="6"/>
      <c r="AM239" s="10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</row>
    <row r="240" ht="15.75" customHeight="1">
      <c r="A240" s="7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9"/>
      <c r="AG240" s="9"/>
      <c r="AH240" s="10"/>
      <c r="AI240" s="6"/>
      <c r="AJ240" s="6"/>
      <c r="AK240" s="6"/>
      <c r="AL240" s="6"/>
      <c r="AM240" s="10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</row>
    <row r="241" ht="15.75" customHeight="1">
      <c r="A241" s="7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9"/>
      <c r="AG241" s="9"/>
      <c r="AH241" s="10"/>
      <c r="AI241" s="6"/>
      <c r="AJ241" s="6"/>
      <c r="AK241" s="6"/>
      <c r="AL241" s="6"/>
      <c r="AM241" s="10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</row>
    <row r="242" ht="15.75" customHeight="1">
      <c r="A242" s="7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9"/>
      <c r="AG242" s="9"/>
      <c r="AH242" s="10"/>
      <c r="AI242" s="6"/>
      <c r="AJ242" s="6"/>
      <c r="AK242" s="6"/>
      <c r="AL242" s="6"/>
      <c r="AM242" s="10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</row>
    <row r="243" ht="15.75" customHeight="1">
      <c r="A243" s="7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9"/>
      <c r="AG243" s="9"/>
      <c r="AH243" s="10"/>
      <c r="AI243" s="6"/>
      <c r="AJ243" s="6"/>
      <c r="AK243" s="6"/>
      <c r="AL243" s="6"/>
      <c r="AM243" s="10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</row>
    <row r="244" ht="15.75" customHeight="1">
      <c r="A244" s="7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9"/>
      <c r="AG244" s="9"/>
      <c r="AH244" s="10"/>
      <c r="AI244" s="6"/>
      <c r="AJ244" s="6"/>
      <c r="AK244" s="6"/>
      <c r="AL244" s="6"/>
      <c r="AM244" s="10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</row>
    <row r="245" ht="15.75" customHeight="1">
      <c r="A245" s="7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9"/>
      <c r="AG245" s="9"/>
      <c r="AH245" s="10"/>
      <c r="AI245" s="6"/>
      <c r="AJ245" s="6"/>
      <c r="AK245" s="6"/>
      <c r="AL245" s="6"/>
      <c r="AM245" s="10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</row>
    <row r="246" ht="15.75" customHeight="1">
      <c r="A246" s="7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9"/>
      <c r="AG246" s="9"/>
      <c r="AH246" s="10"/>
      <c r="AI246" s="6"/>
      <c r="AJ246" s="6"/>
      <c r="AK246" s="6"/>
      <c r="AL246" s="6"/>
      <c r="AM246" s="10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</row>
    <row r="247" ht="15.75" customHeight="1">
      <c r="A247" s="7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9"/>
      <c r="AG247" s="9"/>
      <c r="AH247" s="10"/>
      <c r="AI247" s="6"/>
      <c r="AJ247" s="6"/>
      <c r="AK247" s="6"/>
      <c r="AL247" s="6"/>
      <c r="AM247" s="10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</row>
    <row r="248" ht="15.75" customHeight="1">
      <c r="A248" s="7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9"/>
      <c r="AG248" s="9"/>
      <c r="AH248" s="10"/>
      <c r="AI248" s="6"/>
      <c r="AJ248" s="6"/>
      <c r="AK248" s="6"/>
      <c r="AL248" s="6"/>
      <c r="AM248" s="10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</row>
    <row r="249" ht="15.75" customHeight="1">
      <c r="A249" s="7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9"/>
      <c r="AG249" s="9"/>
      <c r="AH249" s="10"/>
      <c r="AI249" s="6"/>
      <c r="AJ249" s="6"/>
      <c r="AK249" s="6"/>
      <c r="AL249" s="6"/>
      <c r="AM249" s="10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</row>
    <row r="250" ht="15.75" customHeight="1">
      <c r="A250" s="7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9"/>
      <c r="AG250" s="9"/>
      <c r="AH250" s="10"/>
      <c r="AI250" s="6"/>
      <c r="AJ250" s="6"/>
      <c r="AK250" s="6"/>
      <c r="AL250" s="6"/>
      <c r="AM250" s="10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</row>
    <row r="251" ht="15.75" customHeight="1">
      <c r="A251" s="7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9"/>
      <c r="AG251" s="9"/>
      <c r="AH251" s="10"/>
      <c r="AI251" s="6"/>
      <c r="AJ251" s="6"/>
      <c r="AK251" s="6"/>
      <c r="AL251" s="6"/>
      <c r="AM251" s="10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</row>
    <row r="252" ht="15.75" customHeight="1">
      <c r="A252" s="7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9"/>
      <c r="AG252" s="9"/>
      <c r="AH252" s="10"/>
      <c r="AI252" s="6"/>
      <c r="AJ252" s="6"/>
      <c r="AK252" s="6"/>
      <c r="AL252" s="6"/>
      <c r="AM252" s="10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</row>
    <row r="253" ht="15.75" customHeight="1">
      <c r="A253" s="7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9"/>
      <c r="AG253" s="9"/>
      <c r="AH253" s="10"/>
      <c r="AI253" s="6"/>
      <c r="AJ253" s="6"/>
      <c r="AK253" s="6"/>
      <c r="AL253" s="6"/>
      <c r="AM253" s="10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</row>
    <row r="254" ht="15.75" customHeight="1">
      <c r="A254" s="7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9"/>
      <c r="AG254" s="9"/>
      <c r="AH254" s="10"/>
      <c r="AI254" s="6"/>
      <c r="AJ254" s="6"/>
      <c r="AK254" s="6"/>
      <c r="AL254" s="6"/>
      <c r="AM254" s="10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</row>
    <row r="255" ht="15.75" customHeight="1">
      <c r="A255" s="7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9"/>
      <c r="AG255" s="9"/>
      <c r="AH255" s="10"/>
      <c r="AI255" s="6"/>
      <c r="AJ255" s="6"/>
      <c r="AK255" s="6"/>
      <c r="AL255" s="6"/>
      <c r="AM255" s="10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</row>
    <row r="256" ht="15.75" customHeight="1">
      <c r="A256" s="7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9"/>
      <c r="AG256" s="9"/>
      <c r="AH256" s="10"/>
      <c r="AI256" s="6"/>
      <c r="AJ256" s="6"/>
      <c r="AK256" s="6"/>
      <c r="AL256" s="6"/>
      <c r="AM256" s="10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</row>
    <row r="257" ht="15.75" customHeight="1">
      <c r="A257" s="7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9"/>
      <c r="AG257" s="9"/>
      <c r="AH257" s="10"/>
      <c r="AI257" s="6"/>
      <c r="AJ257" s="6"/>
      <c r="AK257" s="6"/>
      <c r="AL257" s="6"/>
      <c r="AM257" s="10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</row>
    <row r="258" ht="15.75" customHeight="1">
      <c r="A258" s="7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9"/>
      <c r="AG258" s="9"/>
      <c r="AH258" s="10"/>
      <c r="AI258" s="6"/>
      <c r="AJ258" s="6"/>
      <c r="AK258" s="6"/>
      <c r="AL258" s="6"/>
      <c r="AM258" s="10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</row>
    <row r="259" ht="15.75" customHeight="1">
      <c r="A259" s="7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9"/>
      <c r="AG259" s="9"/>
      <c r="AH259" s="10"/>
      <c r="AI259" s="6"/>
      <c r="AJ259" s="6"/>
      <c r="AK259" s="6"/>
      <c r="AL259" s="6"/>
      <c r="AM259" s="10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</row>
    <row r="260" ht="15.75" customHeight="1">
      <c r="A260" s="7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9"/>
      <c r="AG260" s="9"/>
      <c r="AH260" s="10"/>
      <c r="AI260" s="6"/>
      <c r="AJ260" s="6"/>
      <c r="AK260" s="6"/>
      <c r="AL260" s="6"/>
      <c r="AM260" s="10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</row>
    <row r="261" ht="15.75" customHeight="1">
      <c r="A261" s="7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9"/>
      <c r="AG261" s="9"/>
      <c r="AH261" s="10"/>
      <c r="AI261" s="6"/>
      <c r="AJ261" s="6"/>
      <c r="AK261" s="6"/>
      <c r="AL261" s="6"/>
      <c r="AM261" s="10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</row>
    <row r="262" ht="15.75" customHeight="1">
      <c r="A262" s="7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9"/>
      <c r="AG262" s="9"/>
      <c r="AH262" s="10"/>
      <c r="AI262" s="6"/>
      <c r="AJ262" s="6"/>
      <c r="AK262" s="6"/>
      <c r="AL262" s="6"/>
      <c r="AM262" s="10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</row>
    <row r="263" ht="15.75" customHeight="1">
      <c r="A263" s="7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9"/>
      <c r="AG263" s="9"/>
      <c r="AH263" s="10"/>
      <c r="AI263" s="6"/>
      <c r="AJ263" s="6"/>
      <c r="AK263" s="6"/>
      <c r="AL263" s="6"/>
      <c r="AM263" s="10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</row>
    <row r="264" ht="15.75" customHeight="1">
      <c r="A264" s="7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9"/>
      <c r="AG264" s="9"/>
      <c r="AH264" s="10"/>
      <c r="AI264" s="6"/>
      <c r="AJ264" s="6"/>
      <c r="AK264" s="6"/>
      <c r="AL264" s="6"/>
      <c r="AM264" s="10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</row>
    <row r="265" ht="15.75" customHeight="1">
      <c r="A265" s="7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9"/>
      <c r="AG265" s="9"/>
      <c r="AH265" s="10"/>
      <c r="AI265" s="6"/>
      <c r="AJ265" s="6"/>
      <c r="AK265" s="6"/>
      <c r="AL265" s="6"/>
      <c r="AM265" s="10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</row>
    <row r="266" ht="15.75" customHeight="1">
      <c r="A266" s="7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9"/>
      <c r="AG266" s="9"/>
      <c r="AH266" s="10"/>
      <c r="AI266" s="6"/>
      <c r="AJ266" s="6"/>
      <c r="AK266" s="6"/>
      <c r="AL266" s="6"/>
      <c r="AM266" s="10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</row>
    <row r="267" ht="15.75" customHeight="1">
      <c r="A267" s="7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9"/>
      <c r="AG267" s="9"/>
      <c r="AH267" s="10"/>
      <c r="AI267" s="6"/>
      <c r="AJ267" s="6"/>
      <c r="AK267" s="6"/>
      <c r="AL267" s="6"/>
      <c r="AM267" s="10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</row>
    <row r="268" ht="15.75" customHeight="1">
      <c r="A268" s="7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9"/>
      <c r="AG268" s="9"/>
      <c r="AH268" s="10"/>
      <c r="AI268" s="6"/>
      <c r="AJ268" s="6"/>
      <c r="AK268" s="6"/>
      <c r="AL268" s="6"/>
      <c r="AM268" s="10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</row>
    <row r="269" ht="15.75" customHeight="1">
      <c r="A269" s="7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9"/>
      <c r="AG269" s="9"/>
      <c r="AH269" s="10"/>
      <c r="AI269" s="6"/>
      <c r="AJ269" s="6"/>
      <c r="AK269" s="6"/>
      <c r="AL269" s="6"/>
      <c r="AM269" s="10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</row>
    <row r="270" ht="15.75" customHeight="1">
      <c r="A270" s="7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9"/>
      <c r="AG270" s="9"/>
      <c r="AH270" s="10"/>
      <c r="AI270" s="6"/>
      <c r="AJ270" s="6"/>
      <c r="AK270" s="6"/>
      <c r="AL270" s="6"/>
      <c r="AM270" s="10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</row>
  </sheetData>
  <mergeCells count="37">
    <mergeCell ref="AC7:AC8"/>
    <mergeCell ref="AF7:AG8"/>
    <mergeCell ref="O8:P8"/>
    <mergeCell ref="Q8:R8"/>
    <mergeCell ref="A51:B51"/>
    <mergeCell ref="S8:T8"/>
    <mergeCell ref="U8:V8"/>
    <mergeCell ref="W8:X8"/>
    <mergeCell ref="Y8:Z8"/>
    <mergeCell ref="A1:AC1"/>
    <mergeCell ref="A2:AC2"/>
    <mergeCell ref="A4:AN4"/>
    <mergeCell ref="A5:AN5"/>
    <mergeCell ref="A7:A8"/>
    <mergeCell ref="B7:B8"/>
    <mergeCell ref="C7:AB7"/>
    <mergeCell ref="AA8:AB8"/>
    <mergeCell ref="AH7:AH8"/>
    <mergeCell ref="AJ7:AJ8"/>
    <mergeCell ref="AK7:AK8"/>
    <mergeCell ref="AL7:AL8"/>
    <mergeCell ref="AT7:AT8"/>
    <mergeCell ref="AU7:AU8"/>
    <mergeCell ref="AV7:AV8"/>
    <mergeCell ref="AM7:AM8"/>
    <mergeCell ref="AN7:AN8"/>
    <mergeCell ref="AO7:AO8"/>
    <mergeCell ref="AP7:AP8"/>
    <mergeCell ref="AQ7:AQ8"/>
    <mergeCell ref="AR7:AR8"/>
    <mergeCell ref="AS7:AS8"/>
    <mergeCell ref="C8:D8"/>
    <mergeCell ref="E8:F8"/>
    <mergeCell ref="G8:H8"/>
    <mergeCell ref="I8:J8"/>
    <mergeCell ref="K8:L8"/>
    <mergeCell ref="M8:N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4.86"/>
    <col customWidth="1" min="2" max="2" width="36.86"/>
    <col customWidth="1" min="3" max="3" width="18.71"/>
    <col customWidth="1" min="4" max="4" width="20.0"/>
    <col customWidth="1" min="5" max="5" width="16.71"/>
    <col customWidth="1" min="6" max="6" width="17.71"/>
    <col customWidth="1" min="7" max="7" width="17.57"/>
    <col customWidth="1" min="8" max="8" width="19.0"/>
    <col customWidth="1" min="9" max="9" width="14.86"/>
    <col customWidth="1" hidden="1" min="10" max="24" width="9.14"/>
    <col customWidth="1" min="25" max="25" width="16.0"/>
    <col customWidth="1" min="26" max="35" width="12.29"/>
  </cols>
  <sheetData>
    <row r="1" ht="15.0" customHeight="1">
      <c r="A1" s="4"/>
      <c r="B1" s="5"/>
      <c r="C1" s="9"/>
      <c r="D1" s="10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ht="15.0" customHeight="1">
      <c r="A2" s="7" t="s">
        <v>104</v>
      </c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ht="15.0" customHeight="1">
      <c r="A3" s="7" t="s">
        <v>105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ht="15.0" customHeight="1">
      <c r="A4" s="4"/>
      <c r="B4" s="5"/>
      <c r="C4" s="9"/>
      <c r="D4" s="10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ht="14.25" customHeight="1">
      <c r="A5" s="11" t="s">
        <v>4</v>
      </c>
      <c r="B5" s="11" t="s">
        <v>5</v>
      </c>
      <c r="C5" s="81" t="s">
        <v>8</v>
      </c>
      <c r="D5" s="81" t="s">
        <v>9</v>
      </c>
      <c r="E5" s="81" t="s">
        <v>10</v>
      </c>
      <c r="F5" s="81" t="s">
        <v>106</v>
      </c>
      <c r="G5" s="81" t="s">
        <v>107</v>
      </c>
      <c r="H5" s="82" t="s">
        <v>34</v>
      </c>
      <c r="I5" s="83" t="s">
        <v>35</v>
      </c>
      <c r="J5" s="17" t="s">
        <v>36</v>
      </c>
      <c r="K5" s="84"/>
      <c r="L5" s="18"/>
      <c r="M5" s="17" t="s">
        <v>37</v>
      </c>
      <c r="N5" s="84"/>
      <c r="O5" s="18"/>
      <c r="P5" s="17" t="s">
        <v>38</v>
      </c>
      <c r="Q5" s="84"/>
      <c r="R5" s="18"/>
      <c r="S5" s="17" t="s">
        <v>108</v>
      </c>
      <c r="T5" s="84"/>
      <c r="U5" s="18"/>
      <c r="V5" s="17" t="s">
        <v>40</v>
      </c>
      <c r="W5" s="84"/>
      <c r="X5" s="84"/>
      <c r="Y5" s="16"/>
      <c r="Z5" s="16" t="s">
        <v>20</v>
      </c>
      <c r="AA5" s="16" t="s">
        <v>21</v>
      </c>
      <c r="AB5" s="16" t="s">
        <v>22</v>
      </c>
      <c r="AC5" s="16" t="s">
        <v>23</v>
      </c>
      <c r="AD5" s="16" t="s">
        <v>24</v>
      </c>
      <c r="AE5" s="16" t="s">
        <v>25</v>
      </c>
      <c r="AF5" s="16" t="s">
        <v>26</v>
      </c>
      <c r="AG5" s="16" t="s">
        <v>27</v>
      </c>
      <c r="AH5" s="16" t="s">
        <v>28</v>
      </c>
      <c r="AI5" s="16" t="s">
        <v>29</v>
      </c>
    </row>
    <row r="6" ht="14.25" customHeight="1">
      <c r="A6" s="85"/>
      <c r="B6" s="85"/>
      <c r="C6" s="20" t="s">
        <v>109</v>
      </c>
      <c r="D6" s="20" t="s">
        <v>109</v>
      </c>
      <c r="E6" s="20" t="s">
        <v>109</v>
      </c>
      <c r="F6" s="20" t="s">
        <v>109</v>
      </c>
      <c r="G6" s="20" t="s">
        <v>109</v>
      </c>
      <c r="H6" s="16" t="s">
        <v>109</v>
      </c>
      <c r="I6" s="16" t="s">
        <v>109</v>
      </c>
      <c r="J6" s="86" t="s">
        <v>109</v>
      </c>
      <c r="K6" s="16" t="s">
        <v>110</v>
      </c>
      <c r="L6" s="87" t="s">
        <v>111</v>
      </c>
      <c r="M6" s="86" t="s">
        <v>109</v>
      </c>
      <c r="N6" s="16" t="s">
        <v>110</v>
      </c>
      <c r="O6" s="87" t="s">
        <v>111</v>
      </c>
      <c r="P6" s="86" t="s">
        <v>109</v>
      </c>
      <c r="Q6" s="16" t="s">
        <v>110</v>
      </c>
      <c r="R6" s="87" t="s">
        <v>111</v>
      </c>
      <c r="S6" s="86" t="s">
        <v>109</v>
      </c>
      <c r="T6" s="16" t="s">
        <v>110</v>
      </c>
      <c r="U6" s="87" t="s">
        <v>111</v>
      </c>
      <c r="V6" s="86" t="s">
        <v>109</v>
      </c>
      <c r="W6" s="16" t="s">
        <v>110</v>
      </c>
      <c r="X6" s="16" t="s">
        <v>111</v>
      </c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>
      <c r="A7" s="41">
        <v>1.0</v>
      </c>
      <c r="B7" s="43" t="s">
        <v>42</v>
      </c>
      <c r="C7" s="88"/>
      <c r="D7" s="89"/>
      <c r="E7" s="90"/>
      <c r="F7" s="89"/>
      <c r="G7" s="90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91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>
      <c r="A8" s="26">
        <v>2.0</v>
      </c>
      <c r="B8" s="27" t="s">
        <v>112</v>
      </c>
      <c r="C8" s="33">
        <v>1300.0</v>
      </c>
      <c r="D8" s="30">
        <v>1400.0</v>
      </c>
      <c r="E8" s="34">
        <v>1620.0</v>
      </c>
      <c r="F8" s="30">
        <v>4347.0</v>
      </c>
      <c r="G8" s="36">
        <v>2067.0</v>
      </c>
      <c r="H8" s="36">
        <v>1104.0</v>
      </c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2"/>
      <c r="Y8" s="93"/>
      <c r="Z8" s="94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</row>
    <row r="9">
      <c r="A9" s="41">
        <v>3.0</v>
      </c>
      <c r="B9" s="95" t="s">
        <v>46</v>
      </c>
      <c r="C9" s="96">
        <v>50.0</v>
      </c>
      <c r="D9" s="97"/>
      <c r="E9" s="98"/>
      <c r="F9" s="97"/>
      <c r="G9" s="99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100"/>
      <c r="Y9" s="93"/>
      <c r="Z9" s="94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</row>
    <row r="10">
      <c r="A10" s="26">
        <v>4.0</v>
      </c>
      <c r="B10" s="95" t="s">
        <v>48</v>
      </c>
      <c r="C10" s="96">
        <v>173.0</v>
      </c>
      <c r="D10" s="97">
        <v>189.0</v>
      </c>
      <c r="E10" s="98">
        <v>153.0</v>
      </c>
      <c r="F10" s="97">
        <v>1042.0</v>
      </c>
      <c r="G10" s="99">
        <v>1000.0</v>
      </c>
      <c r="H10" s="98">
        <v>1256.0</v>
      </c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100"/>
      <c r="Y10" s="93"/>
      <c r="Z10" s="94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</row>
    <row r="11">
      <c r="A11" s="41">
        <v>5.0</v>
      </c>
      <c r="B11" s="95" t="s">
        <v>50</v>
      </c>
      <c r="C11" s="96"/>
      <c r="D11" s="97"/>
      <c r="E11" s="98"/>
      <c r="F11" s="97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100"/>
      <c r="Y11" s="93"/>
      <c r="Z11" s="94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</row>
    <row r="12">
      <c r="A12" s="26">
        <v>6.0</v>
      </c>
      <c r="B12" s="101" t="s">
        <v>52</v>
      </c>
      <c r="C12" s="96">
        <v>990.0</v>
      </c>
      <c r="D12" s="97">
        <v>660.0</v>
      </c>
      <c r="E12" s="98">
        <v>495.0</v>
      </c>
      <c r="F12" s="97">
        <v>1203.0</v>
      </c>
      <c r="G12" s="99">
        <v>1144.0</v>
      </c>
      <c r="H12" s="99">
        <v>1578.0</v>
      </c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100"/>
      <c r="Y12" s="93"/>
      <c r="Z12" s="94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</row>
    <row r="13">
      <c r="A13" s="41">
        <v>7.0</v>
      </c>
      <c r="B13" s="42" t="s">
        <v>53</v>
      </c>
      <c r="C13" s="44">
        <v>1050.0</v>
      </c>
      <c r="D13" s="45">
        <v>775.0</v>
      </c>
      <c r="E13" s="35">
        <v>625.0</v>
      </c>
      <c r="F13" s="45">
        <v>1358.0</v>
      </c>
      <c r="G13" s="61">
        <v>1743.0</v>
      </c>
      <c r="H13" s="61">
        <v>1534.0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91"/>
      <c r="Y13" s="6"/>
      <c r="Z13" s="10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</row>
    <row r="14">
      <c r="A14" s="26">
        <v>8.0</v>
      </c>
      <c r="B14" s="101" t="s">
        <v>54</v>
      </c>
      <c r="C14" s="96">
        <v>1950.0</v>
      </c>
      <c r="D14" s="97">
        <v>1600.0</v>
      </c>
      <c r="E14" s="98">
        <v>575.0</v>
      </c>
      <c r="F14" s="97">
        <v>729.0</v>
      </c>
      <c r="G14" s="102">
        <v>768.0</v>
      </c>
      <c r="H14" s="98">
        <v>1050.0</v>
      </c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100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</row>
    <row r="15">
      <c r="A15" s="41">
        <v>9.0</v>
      </c>
      <c r="B15" s="103" t="s">
        <v>56</v>
      </c>
      <c r="C15" s="96">
        <v>150.0</v>
      </c>
      <c r="D15" s="97">
        <v>130.0</v>
      </c>
      <c r="E15" s="98">
        <v>1254.0</v>
      </c>
      <c r="F15" s="97">
        <v>1386.0</v>
      </c>
      <c r="G15" s="102">
        <v>555.0</v>
      </c>
      <c r="H15" s="98">
        <v>96.0</v>
      </c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100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</row>
    <row r="16">
      <c r="A16" s="26">
        <v>10.0</v>
      </c>
      <c r="B16" s="104" t="s">
        <v>59</v>
      </c>
      <c r="C16" s="105"/>
      <c r="D16" s="106">
        <v>241.0</v>
      </c>
      <c r="E16" s="35"/>
      <c r="F16" s="4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91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</row>
    <row r="17" ht="15.75" customHeight="1">
      <c r="A17" s="41">
        <v>11.0</v>
      </c>
      <c r="B17" s="103" t="s">
        <v>60</v>
      </c>
      <c r="C17" s="96">
        <v>733.0</v>
      </c>
      <c r="D17" s="97">
        <v>544.0</v>
      </c>
      <c r="E17" s="98">
        <v>312.0</v>
      </c>
      <c r="F17" s="97">
        <v>1201.0</v>
      </c>
      <c r="G17" s="107">
        <v>325.0</v>
      </c>
      <c r="H17" s="98">
        <v>525.0</v>
      </c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100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</row>
    <row r="18" ht="15.75" customHeight="1">
      <c r="A18" s="26">
        <v>12.0</v>
      </c>
      <c r="B18" s="95" t="s">
        <v>61</v>
      </c>
      <c r="C18" s="96"/>
      <c r="D18" s="97"/>
      <c r="E18" s="98"/>
      <c r="F18" s="97"/>
      <c r="G18" s="99"/>
      <c r="H18" s="98">
        <v>49000.0</v>
      </c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100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</row>
    <row r="19" ht="15.75" customHeight="1">
      <c r="A19" s="41">
        <v>13.0</v>
      </c>
      <c r="B19" s="95" t="s">
        <v>62</v>
      </c>
      <c r="C19" s="96"/>
      <c r="D19" s="97"/>
      <c r="E19" s="98"/>
      <c r="F19" s="97"/>
      <c r="G19" s="98"/>
      <c r="H19" s="98">
        <v>52700.0</v>
      </c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100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</row>
    <row r="20" ht="15.75" customHeight="1">
      <c r="A20" s="26">
        <v>14.0</v>
      </c>
      <c r="B20" s="95" t="s">
        <v>63</v>
      </c>
      <c r="C20" s="96">
        <v>3400.0</v>
      </c>
      <c r="D20" s="97">
        <v>3277.0</v>
      </c>
      <c r="E20" s="97">
        <v>2700.0</v>
      </c>
      <c r="F20" s="97">
        <v>6066.0</v>
      </c>
      <c r="G20" s="107">
        <v>2814.0</v>
      </c>
      <c r="H20" s="98">
        <v>5569.0</v>
      </c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100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</row>
    <row r="21" ht="15.75" customHeight="1">
      <c r="A21" s="41">
        <v>15.0</v>
      </c>
      <c r="B21" s="95" t="s">
        <v>65</v>
      </c>
      <c r="C21" s="96">
        <v>11236.0</v>
      </c>
      <c r="D21" s="97">
        <v>8272.0</v>
      </c>
      <c r="E21" s="97">
        <v>6850.0</v>
      </c>
      <c r="F21" s="97">
        <v>10721.0</v>
      </c>
      <c r="G21" s="107">
        <v>3561.0</v>
      </c>
      <c r="H21" s="98">
        <v>9727.0</v>
      </c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100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</row>
    <row r="22" ht="15.75" customHeight="1">
      <c r="A22" s="26">
        <v>16.0</v>
      </c>
      <c r="B22" s="95" t="s">
        <v>66</v>
      </c>
      <c r="C22" s="96">
        <v>115.0</v>
      </c>
      <c r="D22" s="97">
        <v>112.0</v>
      </c>
      <c r="E22" s="98">
        <v>25.0</v>
      </c>
      <c r="F22" s="97">
        <v>68.0</v>
      </c>
      <c r="G22" s="102">
        <v>259.0</v>
      </c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100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</row>
    <row r="23" ht="15.75" customHeight="1">
      <c r="A23" s="41">
        <v>17.0</v>
      </c>
      <c r="B23" s="95" t="s">
        <v>69</v>
      </c>
      <c r="C23" s="96">
        <v>375.0</v>
      </c>
      <c r="D23" s="97">
        <v>189.0</v>
      </c>
      <c r="E23" s="98">
        <v>102.0</v>
      </c>
      <c r="F23" s="97">
        <v>1017.0</v>
      </c>
      <c r="G23" s="107">
        <v>152.0</v>
      </c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100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</row>
    <row r="24" ht="15.0" customHeight="1">
      <c r="A24" s="26">
        <v>18.0</v>
      </c>
      <c r="B24" s="95" t="s">
        <v>71</v>
      </c>
      <c r="C24" s="96">
        <v>126897.0</v>
      </c>
      <c r="D24" s="97">
        <v>148016.0</v>
      </c>
      <c r="E24" s="97">
        <v>196792.0</v>
      </c>
      <c r="F24" s="97">
        <v>226122.0</v>
      </c>
      <c r="G24" s="107">
        <v>161597.0</v>
      </c>
      <c r="H24" s="98">
        <v>147309.0</v>
      </c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100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</row>
    <row r="25" ht="15.75" customHeight="1">
      <c r="A25" s="41">
        <v>19.0</v>
      </c>
      <c r="B25" s="95" t="s">
        <v>72</v>
      </c>
      <c r="C25" s="96">
        <v>4350.0</v>
      </c>
      <c r="D25" s="97">
        <v>4250.0</v>
      </c>
      <c r="E25" s="97">
        <v>3140.0</v>
      </c>
      <c r="F25" s="97">
        <v>5855.0</v>
      </c>
      <c r="G25" s="107">
        <v>4550.0</v>
      </c>
      <c r="H25" s="98">
        <v>1882.0</v>
      </c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100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</row>
    <row r="26" ht="32.25" customHeight="1">
      <c r="A26" s="26">
        <v>20.0</v>
      </c>
      <c r="B26" s="108" t="s">
        <v>113</v>
      </c>
      <c r="C26" s="109">
        <v>65052.0</v>
      </c>
      <c r="D26" s="110">
        <v>66725.0</v>
      </c>
      <c r="E26" s="110">
        <v>69980.0</v>
      </c>
      <c r="F26" s="110">
        <v>104341.0</v>
      </c>
      <c r="G26" s="111">
        <v>119858.0</v>
      </c>
      <c r="H26" s="98">
        <v>90268.0</v>
      </c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100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</row>
    <row r="27" ht="15.75" customHeight="1">
      <c r="A27" s="41">
        <v>21.0</v>
      </c>
      <c r="B27" s="95" t="s">
        <v>75</v>
      </c>
      <c r="C27" s="96">
        <v>300.0</v>
      </c>
      <c r="D27" s="97">
        <v>300.0</v>
      </c>
      <c r="E27" s="98">
        <v>200.0</v>
      </c>
      <c r="F27" s="97">
        <v>1433.0</v>
      </c>
      <c r="G27" s="111">
        <v>174.0</v>
      </c>
      <c r="H27" s="98">
        <v>200.0</v>
      </c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100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</row>
    <row r="28" ht="15.75" customHeight="1">
      <c r="A28" s="26">
        <v>22.0</v>
      </c>
      <c r="B28" s="95" t="s">
        <v>76</v>
      </c>
      <c r="C28" s="96">
        <v>2540.0</v>
      </c>
      <c r="D28" s="97">
        <v>2530.0</v>
      </c>
      <c r="E28" s="98">
        <v>689.0</v>
      </c>
      <c r="F28" s="97">
        <v>1407.0</v>
      </c>
      <c r="G28" s="107">
        <v>1481.0</v>
      </c>
      <c r="H28" s="98">
        <v>1267.0</v>
      </c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100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</row>
    <row r="29" ht="15.75" customHeight="1">
      <c r="A29" s="41">
        <v>23.0</v>
      </c>
      <c r="B29" s="95" t="s">
        <v>114</v>
      </c>
      <c r="C29" s="96"/>
      <c r="D29" s="110"/>
      <c r="E29" s="98"/>
      <c r="F29" s="97">
        <v>3122.0</v>
      </c>
      <c r="G29" s="107">
        <v>1182.0</v>
      </c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100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</row>
    <row r="30" ht="15.75" customHeight="1">
      <c r="A30" s="26">
        <v>24.0</v>
      </c>
      <c r="B30" s="95" t="s">
        <v>115</v>
      </c>
      <c r="C30" s="96"/>
      <c r="D30" s="110"/>
      <c r="E30" s="98"/>
      <c r="F30" s="93"/>
      <c r="G30" s="107">
        <v>3187.0</v>
      </c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100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</row>
    <row r="31" ht="15.75" customHeight="1">
      <c r="A31" s="41">
        <v>25.0</v>
      </c>
      <c r="B31" s="95" t="s">
        <v>77</v>
      </c>
      <c r="C31" s="96">
        <v>3200.0</v>
      </c>
      <c r="D31" s="97">
        <v>3250.0</v>
      </c>
      <c r="E31" s="98">
        <v>2750.0</v>
      </c>
      <c r="F31" s="97">
        <v>3136.0</v>
      </c>
      <c r="G31" s="107">
        <v>1801.0</v>
      </c>
      <c r="H31" s="98">
        <v>659.0</v>
      </c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100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</row>
    <row r="32" ht="15.75" customHeight="1">
      <c r="A32" s="26">
        <v>26.0</v>
      </c>
      <c r="B32" s="95" t="s">
        <v>78</v>
      </c>
      <c r="C32" s="96"/>
      <c r="D32" s="97"/>
      <c r="E32" s="98"/>
      <c r="F32" s="97">
        <v>4561.0</v>
      </c>
      <c r="G32" s="107">
        <v>5713.0</v>
      </c>
      <c r="H32" s="98">
        <v>2609.0</v>
      </c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100"/>
      <c r="Y32" s="93"/>
      <c r="Z32" s="94" t="e">
        <v>#REF!</v>
      </c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</row>
    <row r="33" ht="15.75" customHeight="1">
      <c r="A33" s="41">
        <v>27.0</v>
      </c>
      <c r="B33" s="27" t="s">
        <v>79</v>
      </c>
      <c r="C33" s="33">
        <v>5354.0</v>
      </c>
      <c r="D33" s="30">
        <v>3422.0</v>
      </c>
      <c r="E33" s="34">
        <v>1445.0</v>
      </c>
      <c r="F33" s="30">
        <v>1905.0</v>
      </c>
      <c r="G33" s="112">
        <v>2881.0</v>
      </c>
      <c r="H33" s="34">
        <v>674.0</v>
      </c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92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</row>
    <row r="34" ht="15.75" customHeight="1">
      <c r="A34" s="26">
        <v>28.0</v>
      </c>
      <c r="B34" s="95" t="s">
        <v>80</v>
      </c>
      <c r="C34" s="96">
        <v>925.0</v>
      </c>
      <c r="D34" s="97">
        <v>875.0</v>
      </c>
      <c r="E34" s="98">
        <v>726.0</v>
      </c>
      <c r="F34" s="97">
        <v>959.0</v>
      </c>
      <c r="G34" s="107">
        <v>2061.0</v>
      </c>
      <c r="H34" s="98">
        <v>636.0</v>
      </c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100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</row>
    <row r="35" ht="15.75" customHeight="1">
      <c r="A35" s="41">
        <v>29.0</v>
      </c>
      <c r="B35" s="95" t="s">
        <v>81</v>
      </c>
      <c r="C35" s="96">
        <v>3215.0</v>
      </c>
      <c r="D35" s="97">
        <v>3112.0</v>
      </c>
      <c r="E35" s="98">
        <v>3650.0</v>
      </c>
      <c r="F35" s="97">
        <v>5843.0</v>
      </c>
      <c r="G35" s="107">
        <v>2025.0</v>
      </c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100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</row>
    <row r="36" ht="15.75" customHeight="1">
      <c r="A36" s="26">
        <v>30.0</v>
      </c>
      <c r="B36" s="95" t="s">
        <v>82</v>
      </c>
      <c r="C36" s="96"/>
      <c r="D36" s="97"/>
      <c r="E36" s="98"/>
      <c r="F36" s="97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100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</row>
    <row r="37" ht="38.25" customHeight="1">
      <c r="A37" s="41">
        <v>31.0</v>
      </c>
      <c r="B37" s="113" t="s">
        <v>116</v>
      </c>
      <c r="C37" s="114">
        <v>479.0</v>
      </c>
      <c r="D37" s="53">
        <v>512.0</v>
      </c>
      <c r="E37" s="58">
        <v>438.0</v>
      </c>
      <c r="F37" s="53">
        <v>2284.0</v>
      </c>
      <c r="G37" s="115">
        <v>1865.0</v>
      </c>
      <c r="H37" s="34">
        <v>1977.0</v>
      </c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9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</row>
    <row r="38" ht="15.75" customHeight="1">
      <c r="A38" s="26">
        <v>32.0</v>
      </c>
      <c r="B38" s="95" t="s">
        <v>87</v>
      </c>
      <c r="C38" s="96"/>
      <c r="D38" s="97"/>
      <c r="E38" s="97"/>
      <c r="F38" s="97"/>
      <c r="G38" s="99"/>
      <c r="H38" s="98">
        <v>12658.0</v>
      </c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100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</row>
    <row r="39" ht="15.75" customHeight="1">
      <c r="A39" s="41">
        <v>33.0</v>
      </c>
      <c r="B39" s="95" t="s">
        <v>88</v>
      </c>
      <c r="C39" s="96"/>
      <c r="D39" s="97"/>
      <c r="E39" s="98"/>
      <c r="F39" s="97"/>
      <c r="G39" s="99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100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</row>
    <row r="40" ht="15.75" customHeight="1">
      <c r="A40" s="26">
        <v>34.0</v>
      </c>
      <c r="B40" s="95" t="s">
        <v>89</v>
      </c>
      <c r="C40" s="96"/>
      <c r="D40" s="97"/>
      <c r="E40" s="98"/>
      <c r="F40" s="97"/>
      <c r="G40" s="99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100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</row>
    <row r="41" ht="15.75" customHeight="1">
      <c r="A41" s="41">
        <v>35.0</v>
      </c>
      <c r="B41" s="95" t="s">
        <v>90</v>
      </c>
      <c r="C41" s="96">
        <v>5500.0</v>
      </c>
      <c r="D41" s="97">
        <v>13500.0</v>
      </c>
      <c r="E41" s="98"/>
      <c r="F41" s="97"/>
      <c r="G41" s="99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100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</row>
    <row r="42" ht="15.75" customHeight="1">
      <c r="A42" s="26">
        <v>36.0</v>
      </c>
      <c r="B42" s="95" t="s">
        <v>91</v>
      </c>
      <c r="C42" s="96">
        <v>2250.0</v>
      </c>
      <c r="D42" s="93">
        <v>2225.0</v>
      </c>
      <c r="E42" s="98"/>
      <c r="F42" s="97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100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</row>
    <row r="43" ht="15.75" customHeight="1">
      <c r="A43" s="41">
        <v>37.0</v>
      </c>
      <c r="B43" s="95" t="s">
        <v>92</v>
      </c>
      <c r="C43" s="96"/>
      <c r="D43" s="97">
        <v>11500.0</v>
      </c>
      <c r="E43" s="97"/>
      <c r="F43" s="97"/>
      <c r="G43" s="99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100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</row>
    <row r="44" ht="15.75" customHeight="1">
      <c r="A44" s="26">
        <v>38.0</v>
      </c>
      <c r="B44" s="43" t="s">
        <v>94</v>
      </c>
      <c r="C44" s="44">
        <v>1186.0</v>
      </c>
      <c r="D44" s="45">
        <v>380.0</v>
      </c>
      <c r="E44" s="45">
        <v>1685.0</v>
      </c>
      <c r="F44" s="45">
        <v>2500.0</v>
      </c>
      <c r="G44" s="102">
        <v>665.0</v>
      </c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91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</row>
    <row r="45" ht="15.75" customHeight="1">
      <c r="A45" s="41">
        <v>39.0</v>
      </c>
      <c r="B45" s="95" t="s">
        <v>95</v>
      </c>
      <c r="C45" s="116">
        <v>125.0</v>
      </c>
      <c r="D45" s="93">
        <v>120.0</v>
      </c>
      <c r="E45" s="99">
        <v>1568.0</v>
      </c>
      <c r="F45" s="99">
        <v>5468.0</v>
      </c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100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3"/>
      <c r="BB45" s="93"/>
    </row>
    <row r="46" ht="15.75" customHeight="1">
      <c r="A46" s="26">
        <v>40.0</v>
      </c>
      <c r="B46" s="117" t="s">
        <v>96</v>
      </c>
      <c r="C46" s="96">
        <v>3501.0</v>
      </c>
      <c r="D46" s="99">
        <v>613.0</v>
      </c>
      <c r="E46" s="118">
        <v>419.0</v>
      </c>
      <c r="F46" s="110">
        <v>4140.0</v>
      </c>
      <c r="G46" s="111">
        <v>2003.0</v>
      </c>
      <c r="H46" s="118">
        <v>417.0</v>
      </c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9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</row>
    <row r="47" ht="15.75" customHeight="1">
      <c r="A47" s="41">
        <v>41.0</v>
      </c>
      <c r="B47" s="95" t="s">
        <v>97</v>
      </c>
      <c r="C47" s="96">
        <v>170.0</v>
      </c>
      <c r="D47" s="97">
        <v>173.0</v>
      </c>
      <c r="E47" s="98"/>
      <c r="F47" s="97">
        <v>713.0</v>
      </c>
      <c r="G47" s="107">
        <v>84.0</v>
      </c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100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93"/>
      <c r="AX47" s="93"/>
      <c r="AY47" s="93"/>
      <c r="AZ47" s="93"/>
      <c r="BA47" s="93"/>
      <c r="BB47" s="93"/>
    </row>
    <row r="48" ht="15.75" customHeight="1">
      <c r="A48" s="26">
        <v>42.0</v>
      </c>
      <c r="B48" s="121" t="s">
        <v>117</v>
      </c>
      <c r="C48" s="96"/>
      <c r="D48" s="97"/>
      <c r="E48" s="98"/>
      <c r="F48" s="97">
        <v>5400.0</v>
      </c>
      <c r="G48" s="99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100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</row>
    <row r="49" ht="15.75" customHeight="1">
      <c r="A49" s="41">
        <v>43.0</v>
      </c>
      <c r="B49" s="95" t="s">
        <v>118</v>
      </c>
      <c r="C49" s="96"/>
      <c r="D49" s="97"/>
      <c r="E49" s="98"/>
      <c r="F49" s="97"/>
      <c r="G49" s="99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100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93"/>
    </row>
    <row r="50" ht="15.75" customHeight="1">
      <c r="A50" s="122" t="s">
        <v>41</v>
      </c>
      <c r="B50" s="123"/>
      <c r="C50" s="69">
        <f t="shared" ref="C50:H50" si="1">SUM(C7:C49)</f>
        <v>246566</v>
      </c>
      <c r="D50" s="69">
        <f t="shared" si="1"/>
        <v>278892</v>
      </c>
      <c r="E50" s="69">
        <f t="shared" si="1"/>
        <v>298193</v>
      </c>
      <c r="F50" s="69">
        <f t="shared" si="1"/>
        <v>408327</v>
      </c>
      <c r="G50" s="124">
        <f t="shared" si="1"/>
        <v>325515</v>
      </c>
      <c r="H50" s="69">
        <f t="shared" si="1"/>
        <v>384695</v>
      </c>
      <c r="I50" s="69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125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</row>
    <row r="51" ht="15.75" customHeight="1">
      <c r="A51" s="16"/>
      <c r="B51" s="2"/>
      <c r="C51" s="71"/>
      <c r="D51" s="71"/>
      <c r="E51" s="71"/>
      <c r="F51" s="71"/>
      <c r="G51" s="71"/>
      <c r="H51" s="80">
        <f>SUM(C50:H50)</f>
        <v>1942188</v>
      </c>
      <c r="I51" s="80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</row>
    <row r="52" ht="15.75" customHeight="1">
      <c r="A52" s="16"/>
      <c r="B52" s="2"/>
      <c r="C52" s="71"/>
      <c r="D52" s="72"/>
      <c r="E52" s="73"/>
      <c r="F52" s="71"/>
      <c r="G52" s="71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</row>
    <row r="53" ht="4.5" customHeight="1">
      <c r="A53" s="16"/>
      <c r="B53" s="2"/>
      <c r="C53" s="71"/>
      <c r="D53" s="72"/>
      <c r="E53" s="74"/>
      <c r="F53" s="71"/>
      <c r="G53" s="71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</row>
    <row r="54" ht="15.75" customHeight="1">
      <c r="A54" s="16"/>
      <c r="B54" s="2"/>
      <c r="C54" s="71"/>
      <c r="D54" s="72"/>
      <c r="E54" s="73"/>
      <c r="F54" s="71"/>
      <c r="G54" s="126" t="s">
        <v>119</v>
      </c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</row>
    <row r="55" ht="15.75" customHeight="1">
      <c r="A55" s="16"/>
      <c r="B55" s="127"/>
      <c r="C55" s="71"/>
      <c r="D55" s="72"/>
      <c r="E55" s="74"/>
      <c r="F55" s="71"/>
      <c r="G55" s="12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</row>
    <row r="56" ht="15.75" customHeight="1">
      <c r="A56" s="16"/>
      <c r="B56" s="127"/>
      <c r="C56" s="71"/>
      <c r="D56" s="72"/>
      <c r="E56" s="74"/>
      <c r="F56" s="71"/>
      <c r="H56" s="12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</row>
    <row r="57" ht="15.75" customHeight="1">
      <c r="A57" s="16"/>
      <c r="B57" s="2"/>
      <c r="C57" s="71"/>
      <c r="D57" s="72"/>
      <c r="E57" s="74"/>
      <c r="F57" s="71"/>
      <c r="G57" s="129" t="s">
        <v>120</v>
      </c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</row>
    <row r="58" ht="15.75" customHeight="1">
      <c r="A58" s="16"/>
      <c r="B58" s="2"/>
      <c r="C58" s="71"/>
      <c r="D58" s="72"/>
      <c r="E58" s="75"/>
      <c r="F58" s="71"/>
      <c r="G58" s="130" t="s">
        <v>121</v>
      </c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</row>
    <row r="59" ht="15.75" customHeight="1">
      <c r="A59" s="16"/>
      <c r="B59" s="2"/>
      <c r="C59" s="71"/>
      <c r="D59" s="72"/>
      <c r="E59" s="73"/>
      <c r="F59" s="71"/>
      <c r="H59" s="12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</row>
    <row r="60" ht="15.75" customHeight="1">
      <c r="A60" s="16"/>
      <c r="B60" s="2"/>
      <c r="C60" s="71"/>
      <c r="D60" s="72"/>
      <c r="E60" s="73"/>
      <c r="F60" s="71"/>
      <c r="H60" s="12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</row>
    <row r="61" ht="15.75" customHeight="1">
      <c r="A61" s="16"/>
      <c r="B61" s="2"/>
      <c r="C61" s="71"/>
      <c r="D61" s="71"/>
      <c r="E61" s="71"/>
      <c r="F61" s="71"/>
      <c r="H61" s="12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70" t="str">
        <f>#REF!/#REF!</f>
        <v>#REF!</v>
      </c>
      <c r="Z61" s="68"/>
      <c r="AA61" s="68"/>
      <c r="AB61" s="68"/>
      <c r="AC61" s="68"/>
      <c r="AD61" s="68"/>
      <c r="AE61" s="68"/>
      <c r="AF61" s="68"/>
      <c r="AG61" s="68"/>
      <c r="AH61" s="68"/>
      <c r="AI61" s="68"/>
    </row>
    <row r="62" ht="15.75" customHeight="1">
      <c r="A62" s="76"/>
      <c r="B62" s="6"/>
      <c r="C62" s="9"/>
      <c r="D62" s="10"/>
      <c r="E62" s="6"/>
      <c r="F62" s="6"/>
      <c r="G62" s="131" t="s">
        <v>122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</row>
    <row r="63" ht="15.75" customHeight="1">
      <c r="A63" s="76"/>
      <c r="B63" s="6"/>
      <c r="C63" s="9"/>
      <c r="D63" s="78"/>
      <c r="E63" s="78"/>
      <c r="F63" s="78"/>
      <c r="G63" s="132" t="s">
        <v>123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</row>
    <row r="64" ht="15.75" customHeight="1">
      <c r="A64" s="76"/>
      <c r="B64" s="6"/>
      <c r="C64" s="9"/>
      <c r="D64" s="79"/>
      <c r="E64" s="6"/>
      <c r="F64" s="6"/>
      <c r="G64" s="6"/>
      <c r="H64" s="2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</row>
    <row r="65" ht="15.75" customHeight="1">
      <c r="A65" s="76"/>
      <c r="B65" s="6"/>
      <c r="C65" s="9"/>
      <c r="D65" s="80"/>
      <c r="E65" s="6"/>
      <c r="F65" s="6"/>
      <c r="G65" s="6"/>
      <c r="H65" s="2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</row>
    <row r="66" ht="15.75" customHeight="1">
      <c r="A66" s="76"/>
      <c r="B66" s="6"/>
      <c r="C66" s="9"/>
      <c r="D66" s="10"/>
      <c r="E66" s="6"/>
      <c r="F66" s="10"/>
      <c r="G66" s="10"/>
      <c r="H66" s="2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</row>
    <row r="67" ht="15.75" customHeight="1">
      <c r="A67" s="76"/>
      <c r="B67" s="6"/>
      <c r="C67" s="9"/>
      <c r="D67" s="10"/>
      <c r="E67" s="6"/>
      <c r="F67" s="77"/>
      <c r="G67" s="77"/>
      <c r="H67" s="2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</row>
    <row r="68" ht="15.75" customHeight="1">
      <c r="A68" s="76"/>
      <c r="B68" s="6"/>
      <c r="C68" s="9"/>
      <c r="D68" s="10"/>
      <c r="E68" s="10"/>
      <c r="F68" s="10"/>
      <c r="G68" s="10"/>
      <c r="H68" s="2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</row>
    <row r="69" ht="15.75" customHeight="1">
      <c r="A69" s="76"/>
      <c r="B69" s="6"/>
      <c r="C69" s="9"/>
      <c r="D69" s="10"/>
      <c r="E69" s="10"/>
      <c r="F69" s="78"/>
      <c r="G69" s="78"/>
      <c r="H69" s="2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</row>
    <row r="70" ht="15.75" customHeight="1">
      <c r="A70" s="76"/>
      <c r="B70" s="6"/>
      <c r="C70" s="9"/>
      <c r="D70" s="10"/>
      <c r="E70" s="6"/>
      <c r="F70" s="6"/>
      <c r="G70" s="6"/>
      <c r="H70" s="2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</row>
    <row r="71" ht="15.75" customHeight="1">
      <c r="A71" s="76"/>
      <c r="B71" s="6"/>
      <c r="C71" s="9"/>
      <c r="D71" s="10"/>
      <c r="E71" s="6"/>
      <c r="F71" s="6"/>
      <c r="G71" s="6"/>
      <c r="H71" s="2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</row>
    <row r="72" ht="15.75" customHeight="1">
      <c r="A72" s="76"/>
      <c r="B72" s="6"/>
      <c r="C72" s="9"/>
      <c r="D72" s="10"/>
      <c r="E72" s="6"/>
      <c r="F72" s="6"/>
      <c r="G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</row>
    <row r="73" ht="15.75" customHeight="1">
      <c r="A73" s="76"/>
      <c r="B73" s="6"/>
      <c r="C73" s="9"/>
      <c r="D73" s="10"/>
      <c r="E73" s="6"/>
      <c r="F73" s="6"/>
      <c r="G73" s="6"/>
      <c r="H73" s="77" t="str">
        <f>#REF!*8</f>
        <v>#REF!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</row>
    <row r="74" ht="15.75" customHeight="1">
      <c r="A74" s="76"/>
      <c r="B74" s="6"/>
      <c r="C74" s="9"/>
      <c r="D74" s="10"/>
      <c r="E74" s="6"/>
      <c r="F74" s="6"/>
      <c r="G74" s="6"/>
      <c r="H74" s="77" t="str">
        <f>#REF!*2</f>
        <v>#REF!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</row>
    <row r="75" ht="15.75" customHeight="1">
      <c r="A75" s="76"/>
      <c r="B75" s="6"/>
      <c r="C75" s="9"/>
      <c r="D75" s="10"/>
      <c r="E75" s="6"/>
      <c r="F75" s="6"/>
      <c r="G75" s="6"/>
      <c r="H75" s="77" t="str">
        <f t="shared" ref="H75:H76" si="2">#REF!*3</f>
        <v>#REF!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</row>
    <row r="76" ht="15.75" customHeight="1">
      <c r="A76" s="76"/>
      <c r="B76" s="6"/>
      <c r="C76" s="9"/>
      <c r="D76" s="10"/>
      <c r="E76" s="6"/>
      <c r="F76" s="6"/>
      <c r="G76" s="6"/>
      <c r="H76" s="77" t="str">
        <f t="shared" si="2"/>
        <v>#REF!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</row>
    <row r="77" ht="15.75" customHeight="1">
      <c r="A77" s="76"/>
      <c r="B77" s="6"/>
      <c r="C77" s="9"/>
      <c r="D77" s="10"/>
      <c r="E77" s="6"/>
      <c r="F77" s="6"/>
      <c r="G77" s="6"/>
      <c r="H77" s="77" t="str">
        <f>SUBTOTAL(9,H73:H76)</f>
        <v>#REF!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</row>
    <row r="78" ht="15.75" customHeight="1">
      <c r="A78" s="76"/>
      <c r="B78" s="6"/>
      <c r="C78" s="9"/>
      <c r="D78" s="10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</row>
    <row r="79" ht="15.75" customHeight="1">
      <c r="A79" s="76"/>
      <c r="B79" s="6"/>
      <c r="C79" s="9"/>
      <c r="D79" s="10"/>
      <c r="E79" s="6"/>
      <c r="F79" s="6"/>
      <c r="G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</row>
    <row r="80" ht="15.75" customHeight="1">
      <c r="A80" s="76"/>
      <c r="B80" s="6"/>
      <c r="C80" s="9"/>
      <c r="D80" s="10"/>
      <c r="E80" s="6"/>
      <c r="F80" s="6"/>
      <c r="G80" s="6"/>
      <c r="H80" s="77" t="str">
        <f t="shared" ref="H80:H81" si="3">#REF!*9</f>
        <v>#REF!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</row>
    <row r="81" ht="15.75" customHeight="1">
      <c r="A81" s="76"/>
      <c r="B81" s="6"/>
      <c r="C81" s="9"/>
      <c r="D81" s="10"/>
      <c r="E81" s="6"/>
      <c r="F81" s="6"/>
      <c r="G81" s="6"/>
      <c r="H81" s="77" t="str">
        <f t="shared" si="3"/>
        <v>#REF!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</row>
    <row r="82" ht="15.75" customHeight="1">
      <c r="A82" s="76"/>
      <c r="B82" s="6"/>
      <c r="C82" s="9"/>
      <c r="D82" s="10"/>
      <c r="E82" s="6"/>
      <c r="F82" s="6"/>
      <c r="G82" s="6"/>
      <c r="H82" s="77" t="str">
        <f>#REF!*5</f>
        <v>#REF!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</row>
    <row r="83" ht="15.75" customHeight="1">
      <c r="A83" s="76"/>
      <c r="B83" s="6"/>
      <c r="C83" s="9"/>
      <c r="D83" s="10"/>
      <c r="E83" s="6"/>
      <c r="F83" s="6"/>
      <c r="G83" s="6"/>
      <c r="H83" s="77" t="str">
        <f>H82*10</f>
        <v>#REF!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</row>
    <row r="84" ht="15.75" customHeight="1">
      <c r="A84" s="76"/>
      <c r="B84" s="6"/>
      <c r="C84" s="9"/>
      <c r="D84" s="10"/>
      <c r="E84" s="6"/>
      <c r="F84" s="6"/>
      <c r="G84" s="6"/>
      <c r="H84" s="77" t="str">
        <f>H80+H81+H83</f>
        <v>#REF!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</row>
    <row r="85" ht="15.75" customHeight="1">
      <c r="A85" s="76"/>
      <c r="B85" s="6"/>
      <c r="C85" s="9"/>
      <c r="D85" s="10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</row>
    <row r="86" ht="15.75" customHeight="1">
      <c r="A86" s="76"/>
      <c r="B86" s="6"/>
      <c r="C86" s="9"/>
      <c r="D86" s="10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</row>
    <row r="87" ht="15.75" customHeight="1">
      <c r="A87" s="76"/>
      <c r="B87" s="6"/>
      <c r="C87" s="9"/>
      <c r="D87" s="10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</row>
    <row r="88" ht="15.75" customHeight="1">
      <c r="A88" s="76"/>
      <c r="B88" s="6"/>
      <c r="C88" s="9"/>
      <c r="D88" s="10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</row>
    <row r="89" ht="15.75" customHeight="1">
      <c r="A89" s="76"/>
      <c r="B89" s="6"/>
      <c r="C89" s="9"/>
      <c r="D89" s="10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</row>
    <row r="90" ht="15.75" customHeight="1">
      <c r="A90" s="76"/>
      <c r="B90" s="6"/>
      <c r="C90" s="9"/>
      <c r="D90" s="10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</row>
    <row r="91" ht="15.75" customHeight="1">
      <c r="A91" s="76"/>
      <c r="B91" s="6"/>
      <c r="C91" s="9"/>
      <c r="D91" s="10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</row>
    <row r="92" ht="15.75" customHeight="1">
      <c r="A92" s="76"/>
      <c r="B92" s="6"/>
      <c r="C92" s="9"/>
      <c r="D92" s="10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</row>
    <row r="93" ht="15.75" customHeight="1">
      <c r="A93" s="76"/>
      <c r="B93" s="6"/>
      <c r="C93" s="9"/>
      <c r="D93" s="10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</row>
    <row r="94" ht="15.75" customHeight="1">
      <c r="A94" s="76"/>
      <c r="B94" s="6"/>
      <c r="C94" s="9"/>
      <c r="D94" s="10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</row>
    <row r="95" ht="15.75" customHeight="1">
      <c r="A95" s="76"/>
      <c r="B95" s="6"/>
      <c r="C95" s="9"/>
      <c r="D95" s="10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</row>
    <row r="96" ht="15.75" customHeight="1">
      <c r="A96" s="76"/>
      <c r="B96" s="6"/>
      <c r="C96" s="9"/>
      <c r="D96" s="10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</row>
    <row r="97" ht="15.75" customHeight="1">
      <c r="A97" s="76"/>
      <c r="B97" s="6"/>
      <c r="C97" s="9"/>
      <c r="D97" s="10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</row>
    <row r="98" ht="15.75" customHeight="1">
      <c r="A98" s="76"/>
      <c r="B98" s="6"/>
      <c r="C98" s="9"/>
      <c r="D98" s="10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</row>
    <row r="99" ht="15.75" customHeight="1">
      <c r="A99" s="76"/>
      <c r="B99" s="6"/>
      <c r="C99" s="9"/>
      <c r="D99" s="10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</row>
    <row r="100" ht="15.75" customHeight="1">
      <c r="A100" s="76"/>
      <c r="B100" s="6"/>
      <c r="C100" s="9"/>
      <c r="D100" s="10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</row>
    <row r="101" ht="15.75" customHeight="1">
      <c r="A101" s="76"/>
      <c r="B101" s="6"/>
      <c r="C101" s="9"/>
      <c r="D101" s="10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</row>
    <row r="102" ht="15.75" customHeight="1">
      <c r="A102" s="76"/>
      <c r="B102" s="6"/>
      <c r="C102" s="9"/>
      <c r="D102" s="10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</row>
    <row r="103" ht="15.75" customHeight="1">
      <c r="A103" s="76"/>
      <c r="B103" s="6"/>
      <c r="C103" s="9"/>
      <c r="D103" s="10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</row>
    <row r="104" ht="15.75" customHeight="1">
      <c r="A104" s="76"/>
      <c r="B104" s="6"/>
      <c r="C104" s="9"/>
      <c r="D104" s="10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</row>
    <row r="105" ht="15.75" customHeight="1">
      <c r="A105" s="76"/>
      <c r="B105" s="6"/>
      <c r="C105" s="9"/>
      <c r="D105" s="10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</row>
    <row r="106" ht="15.75" customHeight="1">
      <c r="A106" s="76"/>
      <c r="B106" s="6"/>
      <c r="C106" s="9"/>
      <c r="D106" s="10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</row>
    <row r="107" ht="15.75" customHeight="1">
      <c r="A107" s="76"/>
      <c r="B107" s="6"/>
      <c r="C107" s="9"/>
      <c r="D107" s="10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</row>
    <row r="108" ht="15.75" customHeight="1">
      <c r="A108" s="76"/>
      <c r="B108" s="6"/>
      <c r="C108" s="9"/>
      <c r="D108" s="10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</row>
    <row r="109" ht="15.75" customHeight="1">
      <c r="A109" s="76"/>
      <c r="B109" s="6"/>
      <c r="C109" s="9"/>
      <c r="D109" s="10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</row>
    <row r="110" ht="15.75" customHeight="1">
      <c r="A110" s="76"/>
      <c r="B110" s="6"/>
      <c r="C110" s="9"/>
      <c r="D110" s="10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</row>
    <row r="111" ht="15.75" customHeight="1">
      <c r="A111" s="76"/>
      <c r="B111" s="6"/>
      <c r="C111" s="9"/>
      <c r="D111" s="10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</row>
    <row r="112" ht="15.75" customHeight="1">
      <c r="A112" s="76"/>
      <c r="B112" s="6"/>
      <c r="C112" s="9"/>
      <c r="D112" s="10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</row>
    <row r="113" ht="15.75" customHeight="1">
      <c r="A113" s="76"/>
      <c r="B113" s="6"/>
      <c r="C113" s="9"/>
      <c r="D113" s="10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</row>
    <row r="114" ht="15.75" customHeight="1">
      <c r="A114" s="76"/>
      <c r="B114" s="6"/>
      <c r="C114" s="9"/>
      <c r="D114" s="10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</row>
    <row r="115" ht="15.75" customHeight="1">
      <c r="A115" s="76"/>
      <c r="B115" s="6"/>
      <c r="C115" s="9"/>
      <c r="D115" s="10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</row>
    <row r="116" ht="15.75" customHeight="1">
      <c r="A116" s="76"/>
      <c r="B116" s="6"/>
      <c r="C116" s="9"/>
      <c r="D116" s="10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</row>
    <row r="117" ht="15.75" customHeight="1">
      <c r="A117" s="76"/>
      <c r="B117" s="6"/>
      <c r="C117" s="9"/>
      <c r="D117" s="10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</row>
    <row r="118" ht="15.75" customHeight="1">
      <c r="A118" s="76"/>
      <c r="B118" s="6"/>
      <c r="C118" s="9"/>
      <c r="D118" s="10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</row>
    <row r="119" ht="15.75" customHeight="1">
      <c r="A119" s="76"/>
      <c r="B119" s="6"/>
      <c r="C119" s="9"/>
      <c r="D119" s="10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</row>
    <row r="120" ht="15.75" customHeight="1">
      <c r="A120" s="76"/>
      <c r="B120" s="6"/>
      <c r="C120" s="9"/>
      <c r="D120" s="10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</row>
    <row r="121" ht="15.75" customHeight="1">
      <c r="A121" s="76"/>
      <c r="B121" s="6"/>
      <c r="C121" s="9"/>
      <c r="D121" s="10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</row>
    <row r="122" ht="15.75" customHeight="1">
      <c r="A122" s="76"/>
      <c r="B122" s="6"/>
      <c r="C122" s="9"/>
      <c r="D122" s="10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</row>
    <row r="123" ht="15.75" customHeight="1">
      <c r="A123" s="76"/>
      <c r="B123" s="6"/>
      <c r="C123" s="9"/>
      <c r="D123" s="10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</row>
    <row r="124" ht="15.75" customHeight="1">
      <c r="A124" s="76"/>
      <c r="B124" s="6"/>
      <c r="C124" s="9"/>
      <c r="D124" s="10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</row>
    <row r="125" ht="15.75" customHeight="1">
      <c r="A125" s="76"/>
      <c r="B125" s="6"/>
      <c r="C125" s="9"/>
      <c r="D125" s="10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</row>
    <row r="126" ht="15.75" customHeight="1">
      <c r="A126" s="76"/>
      <c r="B126" s="6"/>
      <c r="C126" s="9"/>
      <c r="D126" s="10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</row>
    <row r="127" ht="15.75" customHeight="1">
      <c r="A127" s="76"/>
      <c r="B127" s="6"/>
      <c r="C127" s="9"/>
      <c r="D127" s="10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</row>
    <row r="128" ht="15.75" customHeight="1">
      <c r="A128" s="76"/>
      <c r="B128" s="6"/>
      <c r="C128" s="9"/>
      <c r="D128" s="10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</row>
    <row r="129" ht="15.75" customHeight="1">
      <c r="A129" s="76"/>
      <c r="B129" s="6"/>
      <c r="C129" s="9"/>
      <c r="D129" s="10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</row>
    <row r="130" ht="15.75" customHeight="1">
      <c r="A130" s="76"/>
      <c r="B130" s="6"/>
      <c r="C130" s="9"/>
      <c r="D130" s="10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</row>
    <row r="131" ht="15.75" customHeight="1">
      <c r="A131" s="76"/>
      <c r="B131" s="6"/>
      <c r="C131" s="9"/>
      <c r="D131" s="10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</row>
    <row r="132" ht="15.75" customHeight="1">
      <c r="A132" s="76"/>
      <c r="B132" s="6"/>
      <c r="C132" s="9"/>
      <c r="D132" s="10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</row>
    <row r="133" ht="15.75" customHeight="1">
      <c r="A133" s="76"/>
      <c r="B133" s="6"/>
      <c r="C133" s="9"/>
      <c r="D133" s="10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</row>
    <row r="134" ht="15.75" customHeight="1">
      <c r="A134" s="76"/>
      <c r="B134" s="6"/>
      <c r="C134" s="9"/>
      <c r="D134" s="10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</row>
    <row r="135" ht="15.75" customHeight="1">
      <c r="A135" s="76"/>
      <c r="B135" s="6"/>
      <c r="C135" s="9"/>
      <c r="D135" s="10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</row>
    <row r="136" ht="15.75" customHeight="1">
      <c r="A136" s="76"/>
      <c r="B136" s="6"/>
      <c r="C136" s="9"/>
      <c r="D136" s="10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</row>
    <row r="137" ht="15.75" customHeight="1">
      <c r="A137" s="76"/>
      <c r="B137" s="6"/>
      <c r="C137" s="9"/>
      <c r="D137" s="10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</row>
    <row r="138" ht="15.75" customHeight="1">
      <c r="A138" s="76"/>
      <c r="B138" s="6"/>
      <c r="C138" s="9"/>
      <c r="D138" s="10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</row>
    <row r="139" ht="15.75" customHeight="1">
      <c r="A139" s="76"/>
      <c r="B139" s="6"/>
      <c r="C139" s="9"/>
      <c r="D139" s="10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</row>
    <row r="140" ht="15.75" customHeight="1">
      <c r="A140" s="76"/>
      <c r="B140" s="6"/>
      <c r="C140" s="9"/>
      <c r="D140" s="10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</row>
    <row r="141" ht="15.75" customHeight="1">
      <c r="A141" s="76"/>
      <c r="B141" s="6"/>
      <c r="C141" s="9"/>
      <c r="D141" s="10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</row>
    <row r="142" ht="15.75" customHeight="1">
      <c r="A142" s="76"/>
      <c r="B142" s="6"/>
      <c r="C142" s="9"/>
      <c r="D142" s="10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</row>
    <row r="143" ht="15.75" customHeight="1">
      <c r="A143" s="76"/>
      <c r="B143" s="6"/>
      <c r="C143" s="9"/>
      <c r="D143" s="10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</row>
    <row r="144" ht="15.75" customHeight="1">
      <c r="A144" s="76"/>
      <c r="B144" s="6"/>
      <c r="C144" s="9"/>
      <c r="D144" s="10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</row>
    <row r="145" ht="15.75" customHeight="1">
      <c r="A145" s="76"/>
      <c r="B145" s="6"/>
      <c r="C145" s="9"/>
      <c r="D145" s="10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</row>
    <row r="146" ht="15.75" customHeight="1">
      <c r="A146" s="76"/>
      <c r="B146" s="6"/>
      <c r="C146" s="9"/>
      <c r="D146" s="10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</row>
    <row r="147" ht="15.75" customHeight="1">
      <c r="A147" s="76"/>
      <c r="B147" s="6"/>
      <c r="C147" s="9"/>
      <c r="D147" s="10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</row>
    <row r="148" ht="15.75" customHeight="1">
      <c r="A148" s="76"/>
      <c r="B148" s="6"/>
      <c r="C148" s="9"/>
      <c r="D148" s="10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</row>
    <row r="149" ht="15.75" customHeight="1">
      <c r="A149" s="76"/>
      <c r="B149" s="6"/>
      <c r="C149" s="9"/>
      <c r="D149" s="10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</row>
    <row r="150" ht="15.75" customHeight="1">
      <c r="A150" s="76"/>
      <c r="B150" s="6"/>
      <c r="C150" s="9"/>
      <c r="D150" s="10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</row>
    <row r="151" ht="15.75" customHeight="1">
      <c r="A151" s="76"/>
      <c r="B151" s="6"/>
      <c r="C151" s="9"/>
      <c r="D151" s="10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</row>
    <row r="152" ht="15.75" customHeight="1">
      <c r="A152" s="76"/>
      <c r="B152" s="6"/>
      <c r="C152" s="9"/>
      <c r="D152" s="10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</row>
    <row r="153" ht="15.75" customHeight="1">
      <c r="A153" s="76"/>
      <c r="B153" s="6"/>
      <c r="C153" s="9"/>
      <c r="D153" s="10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</row>
    <row r="154" ht="15.75" customHeight="1">
      <c r="A154" s="76"/>
      <c r="B154" s="6"/>
      <c r="C154" s="9"/>
      <c r="D154" s="10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</row>
    <row r="155" ht="15.75" customHeight="1">
      <c r="A155" s="76"/>
      <c r="B155" s="6"/>
      <c r="C155" s="9"/>
      <c r="D155" s="10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</row>
    <row r="156" ht="15.75" customHeight="1">
      <c r="A156" s="76"/>
      <c r="B156" s="6"/>
      <c r="C156" s="9"/>
      <c r="D156" s="10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</row>
    <row r="157" ht="15.75" customHeight="1">
      <c r="A157" s="76"/>
      <c r="B157" s="6"/>
      <c r="C157" s="9"/>
      <c r="D157" s="10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</row>
    <row r="158" ht="15.75" customHeight="1">
      <c r="A158" s="76"/>
      <c r="B158" s="6"/>
      <c r="C158" s="9"/>
      <c r="D158" s="10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</row>
    <row r="159" ht="15.75" customHeight="1">
      <c r="A159" s="76"/>
      <c r="B159" s="6"/>
      <c r="C159" s="9"/>
      <c r="D159" s="10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</row>
    <row r="160" ht="15.75" customHeight="1">
      <c r="A160" s="76"/>
      <c r="B160" s="6"/>
      <c r="C160" s="9"/>
      <c r="D160" s="10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</row>
    <row r="161" ht="15.75" customHeight="1">
      <c r="A161" s="76"/>
      <c r="B161" s="6"/>
      <c r="C161" s="9"/>
      <c r="D161" s="10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</row>
    <row r="162" ht="15.75" customHeight="1">
      <c r="A162" s="76"/>
      <c r="B162" s="6"/>
      <c r="C162" s="9"/>
      <c r="D162" s="10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</row>
    <row r="163" ht="15.75" customHeight="1">
      <c r="A163" s="76"/>
      <c r="B163" s="6"/>
      <c r="C163" s="9"/>
      <c r="D163" s="10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</row>
    <row r="164" ht="15.75" customHeight="1">
      <c r="A164" s="76"/>
      <c r="B164" s="6"/>
      <c r="C164" s="9"/>
      <c r="D164" s="10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</row>
    <row r="165" ht="15.75" customHeight="1">
      <c r="A165" s="76"/>
      <c r="B165" s="6"/>
      <c r="C165" s="9"/>
      <c r="D165" s="10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</row>
    <row r="166" ht="15.75" customHeight="1">
      <c r="A166" s="76"/>
      <c r="B166" s="6"/>
      <c r="C166" s="9"/>
      <c r="D166" s="10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</row>
    <row r="167" ht="15.75" customHeight="1">
      <c r="A167" s="76"/>
      <c r="B167" s="6"/>
      <c r="C167" s="9"/>
      <c r="D167" s="10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</row>
    <row r="168" ht="15.75" customHeight="1">
      <c r="A168" s="76"/>
      <c r="B168" s="6"/>
      <c r="C168" s="9"/>
      <c r="D168" s="10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</row>
    <row r="169" ht="15.75" customHeight="1">
      <c r="A169" s="76"/>
      <c r="B169" s="6"/>
      <c r="C169" s="9"/>
      <c r="D169" s="10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</row>
    <row r="170" ht="15.75" customHeight="1">
      <c r="A170" s="76"/>
      <c r="B170" s="6"/>
      <c r="C170" s="9"/>
      <c r="D170" s="10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</row>
    <row r="171" ht="15.75" customHeight="1">
      <c r="A171" s="76"/>
      <c r="B171" s="6"/>
      <c r="C171" s="9"/>
      <c r="D171" s="10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</row>
    <row r="172" ht="15.75" customHeight="1">
      <c r="A172" s="76"/>
      <c r="B172" s="6"/>
      <c r="C172" s="9"/>
      <c r="D172" s="10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</row>
    <row r="173" ht="15.75" customHeight="1">
      <c r="A173" s="76"/>
      <c r="B173" s="6"/>
      <c r="C173" s="9"/>
      <c r="D173" s="10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</row>
    <row r="174" ht="15.75" customHeight="1">
      <c r="A174" s="76"/>
      <c r="B174" s="6"/>
      <c r="C174" s="9"/>
      <c r="D174" s="10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</row>
    <row r="175" ht="15.75" customHeight="1">
      <c r="A175" s="76"/>
      <c r="B175" s="6"/>
      <c r="C175" s="9"/>
      <c r="D175" s="10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</row>
    <row r="176" ht="15.75" customHeight="1">
      <c r="A176" s="76"/>
      <c r="B176" s="6"/>
      <c r="C176" s="9"/>
      <c r="D176" s="10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</row>
    <row r="177" ht="15.75" customHeight="1">
      <c r="A177" s="76"/>
      <c r="B177" s="6"/>
      <c r="C177" s="9"/>
      <c r="D177" s="10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</row>
    <row r="178" ht="15.75" customHeight="1">
      <c r="A178" s="76"/>
      <c r="B178" s="6"/>
      <c r="C178" s="9"/>
      <c r="D178" s="10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</row>
    <row r="179" ht="15.75" customHeight="1">
      <c r="A179" s="76"/>
      <c r="B179" s="6"/>
      <c r="C179" s="9"/>
      <c r="D179" s="10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</row>
    <row r="180" ht="15.75" customHeight="1">
      <c r="A180" s="76"/>
      <c r="B180" s="6"/>
      <c r="C180" s="9"/>
      <c r="D180" s="10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</row>
    <row r="181" ht="15.75" customHeight="1">
      <c r="A181" s="76"/>
      <c r="B181" s="6"/>
      <c r="C181" s="9"/>
      <c r="D181" s="10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</row>
    <row r="182" ht="15.75" customHeight="1">
      <c r="A182" s="76"/>
      <c r="B182" s="6"/>
      <c r="C182" s="9"/>
      <c r="D182" s="10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</row>
    <row r="183" ht="15.75" customHeight="1">
      <c r="A183" s="76"/>
      <c r="B183" s="6"/>
      <c r="C183" s="9"/>
      <c r="D183" s="10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</row>
    <row r="184" ht="15.75" customHeight="1">
      <c r="A184" s="76"/>
      <c r="B184" s="6"/>
      <c r="C184" s="9"/>
      <c r="D184" s="10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</row>
    <row r="185" ht="15.75" customHeight="1">
      <c r="A185" s="76"/>
      <c r="B185" s="6"/>
      <c r="C185" s="9"/>
      <c r="D185" s="10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</row>
    <row r="186" ht="15.75" customHeight="1">
      <c r="A186" s="76"/>
      <c r="B186" s="6"/>
      <c r="C186" s="9"/>
      <c r="D186" s="10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</row>
    <row r="187" ht="15.75" customHeight="1">
      <c r="A187" s="76"/>
      <c r="B187" s="6"/>
      <c r="C187" s="9"/>
      <c r="D187" s="10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</row>
    <row r="188" ht="15.75" customHeight="1">
      <c r="A188" s="76"/>
      <c r="B188" s="6"/>
      <c r="C188" s="9"/>
      <c r="D188" s="10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</row>
    <row r="189" ht="15.75" customHeight="1">
      <c r="A189" s="76"/>
      <c r="B189" s="6"/>
      <c r="C189" s="9"/>
      <c r="D189" s="10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</row>
    <row r="190" ht="15.75" customHeight="1">
      <c r="A190" s="76"/>
      <c r="B190" s="6"/>
      <c r="C190" s="9"/>
      <c r="D190" s="10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</row>
    <row r="191" ht="15.75" customHeight="1">
      <c r="A191" s="76"/>
      <c r="B191" s="6"/>
      <c r="C191" s="9"/>
      <c r="D191" s="10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</row>
    <row r="192" ht="15.75" customHeight="1">
      <c r="A192" s="76"/>
      <c r="B192" s="6"/>
      <c r="C192" s="9"/>
      <c r="D192" s="10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</row>
    <row r="193" ht="15.75" customHeight="1">
      <c r="A193" s="76"/>
      <c r="B193" s="6"/>
      <c r="C193" s="9"/>
      <c r="D193" s="10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</row>
    <row r="194" ht="15.75" customHeight="1">
      <c r="A194" s="76"/>
      <c r="B194" s="6"/>
      <c r="C194" s="9"/>
      <c r="D194" s="10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</row>
    <row r="195" ht="15.75" customHeight="1">
      <c r="A195" s="76"/>
      <c r="B195" s="6"/>
      <c r="C195" s="9"/>
      <c r="D195" s="10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</row>
    <row r="196" ht="15.75" customHeight="1">
      <c r="A196" s="76"/>
      <c r="B196" s="6"/>
      <c r="C196" s="9"/>
      <c r="D196" s="10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</row>
    <row r="197" ht="15.75" customHeight="1">
      <c r="A197" s="76"/>
      <c r="B197" s="6"/>
      <c r="C197" s="9"/>
      <c r="D197" s="10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</row>
    <row r="198" ht="15.75" customHeight="1">
      <c r="A198" s="76"/>
      <c r="B198" s="6"/>
      <c r="C198" s="9"/>
      <c r="D198" s="10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</row>
    <row r="199" ht="15.75" customHeight="1">
      <c r="A199" s="76"/>
      <c r="B199" s="6"/>
      <c r="C199" s="9"/>
      <c r="D199" s="10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</row>
    <row r="200" ht="15.75" customHeight="1">
      <c r="A200" s="76"/>
      <c r="B200" s="6"/>
      <c r="C200" s="9"/>
      <c r="D200" s="10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</row>
    <row r="201" ht="15.75" customHeight="1">
      <c r="A201" s="76"/>
      <c r="B201" s="6"/>
      <c r="C201" s="9"/>
      <c r="D201" s="10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</row>
    <row r="202" ht="15.75" customHeight="1">
      <c r="A202" s="76"/>
      <c r="B202" s="6"/>
      <c r="C202" s="9"/>
      <c r="D202" s="10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</row>
    <row r="203" ht="15.75" customHeight="1">
      <c r="A203" s="76"/>
      <c r="B203" s="6"/>
      <c r="C203" s="9"/>
      <c r="D203" s="10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</row>
    <row r="204" ht="15.75" customHeight="1">
      <c r="A204" s="76"/>
      <c r="B204" s="6"/>
      <c r="C204" s="9"/>
      <c r="D204" s="10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</row>
    <row r="205" ht="15.75" customHeight="1">
      <c r="A205" s="76"/>
      <c r="B205" s="6"/>
      <c r="C205" s="9"/>
      <c r="D205" s="10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</row>
    <row r="206" ht="15.75" customHeight="1">
      <c r="A206" s="76"/>
      <c r="B206" s="6"/>
      <c r="C206" s="9"/>
      <c r="D206" s="10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</row>
    <row r="207" ht="15.75" customHeight="1">
      <c r="A207" s="76"/>
      <c r="B207" s="6"/>
      <c r="C207" s="9"/>
      <c r="D207" s="10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</row>
    <row r="208" ht="15.75" customHeight="1">
      <c r="A208" s="76"/>
      <c r="B208" s="6"/>
      <c r="C208" s="9"/>
      <c r="D208" s="10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</row>
    <row r="209" ht="15.75" customHeight="1">
      <c r="A209" s="76"/>
      <c r="B209" s="6"/>
      <c r="C209" s="9"/>
      <c r="D209" s="10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</row>
    <row r="210" ht="15.75" customHeight="1">
      <c r="A210" s="76"/>
      <c r="B210" s="6"/>
      <c r="C210" s="9"/>
      <c r="D210" s="10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</row>
    <row r="211" ht="15.75" customHeight="1">
      <c r="A211" s="76"/>
      <c r="B211" s="6"/>
      <c r="C211" s="9"/>
      <c r="D211" s="10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</row>
    <row r="212" ht="15.75" customHeight="1">
      <c r="A212" s="76"/>
      <c r="B212" s="6"/>
      <c r="C212" s="9"/>
      <c r="D212" s="10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</row>
    <row r="213" ht="15.75" customHeight="1">
      <c r="A213" s="76"/>
      <c r="B213" s="6"/>
      <c r="C213" s="9"/>
      <c r="D213" s="10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</row>
    <row r="214" ht="15.75" customHeight="1">
      <c r="A214" s="76"/>
      <c r="B214" s="6"/>
      <c r="C214" s="9"/>
      <c r="D214" s="10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</row>
    <row r="215" ht="15.75" customHeight="1">
      <c r="A215" s="76"/>
      <c r="B215" s="6"/>
      <c r="C215" s="9"/>
      <c r="D215" s="10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</row>
    <row r="216" ht="15.75" customHeight="1">
      <c r="A216" s="76"/>
      <c r="B216" s="6"/>
      <c r="C216" s="9"/>
      <c r="D216" s="10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</row>
    <row r="217" ht="15.75" customHeight="1">
      <c r="A217" s="76"/>
      <c r="B217" s="6"/>
      <c r="C217" s="9"/>
      <c r="D217" s="10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</row>
    <row r="218" ht="15.75" customHeight="1">
      <c r="A218" s="76"/>
      <c r="B218" s="6"/>
      <c r="C218" s="9"/>
      <c r="D218" s="10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</row>
    <row r="219" ht="15.75" customHeight="1">
      <c r="A219" s="76"/>
      <c r="B219" s="6"/>
      <c r="C219" s="9"/>
      <c r="D219" s="10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</row>
    <row r="220" ht="15.75" customHeight="1">
      <c r="A220" s="76"/>
      <c r="B220" s="6"/>
      <c r="C220" s="9"/>
      <c r="D220" s="10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</row>
    <row r="221" ht="15.75" customHeight="1">
      <c r="A221" s="76"/>
      <c r="B221" s="6"/>
      <c r="C221" s="9"/>
      <c r="D221" s="10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</row>
    <row r="222" ht="15.75" customHeight="1">
      <c r="A222" s="76"/>
      <c r="B222" s="6"/>
      <c r="C222" s="9"/>
      <c r="D222" s="10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</row>
    <row r="223" ht="15.75" customHeight="1">
      <c r="A223" s="76"/>
      <c r="B223" s="6"/>
      <c r="C223" s="9"/>
      <c r="D223" s="10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</row>
    <row r="224" ht="15.75" customHeight="1">
      <c r="A224" s="76"/>
      <c r="B224" s="6"/>
      <c r="C224" s="9"/>
      <c r="D224" s="10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</row>
    <row r="225" ht="15.75" customHeight="1">
      <c r="A225" s="76"/>
      <c r="B225" s="6"/>
      <c r="C225" s="9"/>
      <c r="D225" s="10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</row>
    <row r="226" ht="15.75" customHeight="1">
      <c r="A226" s="76"/>
      <c r="B226" s="6"/>
      <c r="C226" s="9"/>
      <c r="D226" s="10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</row>
    <row r="227" ht="15.75" customHeight="1">
      <c r="A227" s="76"/>
      <c r="B227" s="6"/>
      <c r="C227" s="9"/>
      <c r="D227" s="10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</row>
    <row r="228" ht="15.75" customHeight="1">
      <c r="A228" s="76"/>
      <c r="B228" s="6"/>
      <c r="C228" s="9"/>
      <c r="D228" s="10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</row>
    <row r="229" ht="15.75" customHeight="1">
      <c r="A229" s="76"/>
      <c r="B229" s="6"/>
      <c r="C229" s="9"/>
      <c r="D229" s="10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</row>
    <row r="230" ht="15.75" customHeight="1">
      <c r="A230" s="76"/>
      <c r="B230" s="6"/>
      <c r="C230" s="9"/>
      <c r="D230" s="10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</row>
    <row r="231" ht="15.75" customHeight="1">
      <c r="A231" s="76"/>
      <c r="B231" s="6"/>
      <c r="C231" s="9"/>
      <c r="D231" s="10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</row>
    <row r="232" ht="15.75" customHeight="1">
      <c r="A232" s="76"/>
      <c r="B232" s="6"/>
      <c r="C232" s="9"/>
      <c r="D232" s="10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</row>
    <row r="233" ht="15.75" customHeight="1">
      <c r="A233" s="76"/>
      <c r="B233" s="6"/>
      <c r="C233" s="9"/>
      <c r="D233" s="10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</row>
    <row r="234" ht="15.75" customHeight="1">
      <c r="A234" s="76"/>
      <c r="B234" s="6"/>
      <c r="C234" s="9"/>
      <c r="D234" s="10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</row>
    <row r="235" ht="15.75" customHeight="1">
      <c r="A235" s="76"/>
      <c r="B235" s="6"/>
      <c r="C235" s="9"/>
      <c r="D235" s="10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</row>
    <row r="236" ht="15.75" customHeight="1">
      <c r="A236" s="76"/>
      <c r="B236" s="6"/>
      <c r="C236" s="9"/>
      <c r="D236" s="10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</row>
    <row r="237" ht="15.75" customHeight="1">
      <c r="A237" s="76"/>
      <c r="B237" s="6"/>
      <c r="C237" s="9"/>
      <c r="D237" s="10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</row>
    <row r="238" ht="15.75" customHeight="1">
      <c r="A238" s="76"/>
      <c r="B238" s="6"/>
      <c r="C238" s="9"/>
      <c r="D238" s="10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</row>
    <row r="239" ht="15.75" customHeight="1">
      <c r="A239" s="76"/>
      <c r="B239" s="6"/>
      <c r="C239" s="9"/>
      <c r="D239" s="10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</row>
    <row r="240" ht="15.75" customHeight="1">
      <c r="A240" s="76"/>
      <c r="B240" s="6"/>
      <c r="C240" s="9"/>
      <c r="D240" s="10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</row>
    <row r="241" ht="15.75" customHeight="1">
      <c r="A241" s="76"/>
      <c r="B241" s="6"/>
      <c r="C241" s="9"/>
      <c r="D241" s="10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</row>
    <row r="242" ht="15.75" customHeight="1">
      <c r="A242" s="76"/>
      <c r="B242" s="6"/>
      <c r="C242" s="9"/>
      <c r="D242" s="10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</row>
    <row r="243" ht="15.75" customHeight="1">
      <c r="A243" s="76"/>
      <c r="B243" s="6"/>
      <c r="C243" s="9"/>
      <c r="D243" s="10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</row>
    <row r="244" ht="15.75" customHeight="1">
      <c r="A244" s="76"/>
      <c r="B244" s="6"/>
      <c r="C244" s="9"/>
      <c r="D244" s="10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</row>
    <row r="245" ht="15.75" customHeight="1">
      <c r="A245" s="76"/>
      <c r="B245" s="6"/>
      <c r="C245" s="9"/>
      <c r="D245" s="10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</row>
    <row r="246" ht="15.75" customHeight="1">
      <c r="A246" s="76"/>
      <c r="B246" s="6"/>
      <c r="C246" s="9"/>
      <c r="D246" s="10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</row>
    <row r="247" ht="15.75" customHeight="1">
      <c r="A247" s="76"/>
      <c r="B247" s="6"/>
      <c r="C247" s="9"/>
      <c r="D247" s="10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</row>
    <row r="248" ht="15.75" customHeight="1">
      <c r="A248" s="76"/>
      <c r="B248" s="6"/>
      <c r="C248" s="9"/>
      <c r="D248" s="10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</row>
    <row r="249" ht="15.75" customHeight="1">
      <c r="A249" s="76"/>
      <c r="B249" s="6"/>
      <c r="C249" s="9"/>
      <c r="D249" s="10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</row>
    <row r="250" ht="15.75" customHeight="1">
      <c r="A250" s="76"/>
      <c r="B250" s="6"/>
      <c r="C250" s="9"/>
      <c r="D250" s="10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</row>
    <row r="251" ht="15.75" customHeight="1">
      <c r="A251" s="76"/>
      <c r="B251" s="6"/>
      <c r="C251" s="9"/>
      <c r="D251" s="10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</row>
    <row r="252" ht="15.75" customHeight="1">
      <c r="A252" s="76"/>
      <c r="B252" s="6"/>
      <c r="C252" s="9"/>
      <c r="D252" s="10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</row>
    <row r="253" ht="15.75" customHeight="1">
      <c r="A253" s="76"/>
      <c r="B253" s="6"/>
      <c r="C253" s="9"/>
      <c r="D253" s="10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</row>
    <row r="254" ht="15.75" customHeight="1">
      <c r="A254" s="76"/>
      <c r="B254" s="6"/>
      <c r="C254" s="9"/>
      <c r="D254" s="10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</row>
    <row r="255" ht="15.75" customHeight="1">
      <c r="A255" s="76"/>
      <c r="B255" s="6"/>
      <c r="C255" s="9"/>
      <c r="D255" s="10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</row>
    <row r="256" ht="15.75" customHeight="1">
      <c r="A256" s="76"/>
      <c r="B256" s="6"/>
      <c r="C256" s="9"/>
      <c r="D256" s="10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</row>
    <row r="257" ht="15.75" customHeight="1">
      <c r="A257" s="76"/>
      <c r="B257" s="6"/>
      <c r="C257" s="9"/>
      <c r="D257" s="10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</row>
    <row r="258" ht="15.75" customHeight="1">
      <c r="A258" s="76"/>
      <c r="B258" s="6"/>
      <c r="C258" s="9"/>
      <c r="D258" s="10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</row>
    <row r="259" ht="15.75" customHeight="1">
      <c r="A259" s="76"/>
      <c r="B259" s="6"/>
      <c r="C259" s="9"/>
      <c r="D259" s="10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</row>
    <row r="260" ht="15.75" customHeight="1">
      <c r="A260" s="76"/>
      <c r="B260" s="6"/>
      <c r="C260" s="9"/>
      <c r="D260" s="10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</row>
    <row r="261" ht="15.75" customHeight="1">
      <c r="A261" s="76"/>
      <c r="B261" s="6"/>
      <c r="C261" s="9"/>
      <c r="D261" s="10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</row>
    <row r="262" ht="15.75" customHeight="1">
      <c r="A262" s="76"/>
      <c r="B262" s="6"/>
      <c r="C262" s="9"/>
      <c r="D262" s="10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</row>
    <row r="263" ht="15.75" customHeight="1">
      <c r="A263" s="76"/>
      <c r="B263" s="6"/>
      <c r="C263" s="9"/>
      <c r="D263" s="10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</row>
    <row r="264" ht="15.75" customHeight="1">
      <c r="A264" s="76"/>
      <c r="B264" s="6"/>
      <c r="C264" s="9"/>
      <c r="D264" s="10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</row>
    <row r="265" ht="15.75" customHeight="1">
      <c r="A265" s="76"/>
      <c r="B265" s="6"/>
      <c r="C265" s="9"/>
      <c r="D265" s="10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</row>
    <row r="266" ht="15.75" customHeight="1">
      <c r="A266" s="76"/>
      <c r="B266" s="6"/>
      <c r="C266" s="9"/>
      <c r="D266" s="10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</row>
    <row r="267" ht="15.75" customHeight="1">
      <c r="A267" s="76"/>
      <c r="B267" s="6"/>
      <c r="C267" s="9"/>
      <c r="D267" s="10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</row>
    <row r="268" ht="15.75" customHeight="1">
      <c r="A268" s="76"/>
      <c r="B268" s="6"/>
      <c r="C268" s="9"/>
      <c r="D268" s="10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</row>
    <row r="269" ht="15.75" customHeight="1">
      <c r="A269" s="76"/>
      <c r="B269" s="6"/>
      <c r="C269" s="9"/>
      <c r="D269" s="10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</row>
    <row r="270" ht="15.75" customHeight="1">
      <c r="A270" s="76"/>
      <c r="B270" s="6"/>
      <c r="C270" s="9"/>
      <c r="D270" s="10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</row>
    <row r="271" ht="15.75" customHeight="1">
      <c r="A271" s="76"/>
      <c r="B271" s="6"/>
      <c r="C271" s="9"/>
      <c r="D271" s="10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</row>
    <row r="272" ht="15.75" customHeight="1">
      <c r="A272" s="76"/>
      <c r="B272" s="6"/>
      <c r="C272" s="9"/>
      <c r="D272" s="10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</row>
    <row r="273" ht="15.75" customHeight="1">
      <c r="A273" s="76"/>
      <c r="B273" s="6"/>
      <c r="C273" s="9"/>
      <c r="D273" s="10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</row>
    <row r="274" ht="15.75" customHeight="1">
      <c r="A274" s="76"/>
      <c r="B274" s="6"/>
      <c r="C274" s="9"/>
      <c r="D274" s="10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</row>
    <row r="275" ht="15.75" customHeight="1">
      <c r="A275" s="76"/>
      <c r="B275" s="6"/>
      <c r="C275" s="9"/>
      <c r="D275" s="10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</row>
    <row r="276" ht="15.75" customHeight="1">
      <c r="A276" s="76"/>
      <c r="B276" s="6"/>
      <c r="C276" s="9"/>
      <c r="D276" s="10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</row>
    <row r="277" ht="15.75" customHeight="1">
      <c r="A277" s="76"/>
      <c r="B277" s="6"/>
      <c r="C277" s="9"/>
      <c r="D277" s="10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</row>
    <row r="278" ht="15.75" customHeight="1">
      <c r="A278" s="76"/>
      <c r="B278" s="6"/>
      <c r="C278" s="9"/>
      <c r="D278" s="10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</row>
    <row r="279" ht="15.75" customHeight="1">
      <c r="A279" s="76"/>
      <c r="B279" s="6"/>
      <c r="C279" s="9"/>
      <c r="D279" s="10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</row>
    <row r="280" ht="15.75" customHeight="1">
      <c r="A280" s="76"/>
      <c r="B280" s="6"/>
      <c r="C280" s="9"/>
      <c r="D280" s="10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</row>
    <row r="281" ht="15.75" customHeight="1">
      <c r="A281" s="76"/>
      <c r="B281" s="6"/>
      <c r="C281" s="9"/>
      <c r="D281" s="10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</row>
    <row r="282" ht="15.75" customHeight="1">
      <c r="A282" s="76"/>
      <c r="B282" s="6"/>
      <c r="C282" s="9"/>
      <c r="D282" s="10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</row>
    <row r="283" ht="15.75" customHeight="1">
      <c r="A283" s="76"/>
      <c r="B283" s="6"/>
      <c r="C283" s="9"/>
      <c r="D283" s="10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</row>
    <row r="284" ht="15.75" customHeight="1">
      <c r="A284" s="76"/>
      <c r="B284" s="6"/>
      <c r="C284" s="9"/>
      <c r="D284" s="10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</row>
  </sheetData>
  <autoFilter ref="$A$6:$AI$52"/>
  <mergeCells count="13">
    <mergeCell ref="A50:B50"/>
    <mergeCell ref="G54:H54"/>
    <mergeCell ref="G57:H57"/>
    <mergeCell ref="G58:H58"/>
    <mergeCell ref="G62:H62"/>
    <mergeCell ref="G63:H63"/>
    <mergeCell ref="A2:X2"/>
    <mergeCell ref="A3:X3"/>
    <mergeCell ref="J5:L5"/>
    <mergeCell ref="M5:O5"/>
    <mergeCell ref="P5:R5"/>
    <mergeCell ref="S5:U5"/>
    <mergeCell ref="V5:X5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/>
    <row r="2" ht="14.25" customHeight="1"/>
    <row r="3" ht="14.25" customHeight="1"/>
    <row r="4" ht="14.25" customHeight="1">
      <c r="C4" s="133">
        <v>446086.0</v>
      </c>
    </row>
    <row r="5" ht="14.25" customHeight="1">
      <c r="C5" s="134"/>
    </row>
    <row r="6" ht="14.25" customHeight="1">
      <c r="C6" s="135">
        <v>512695.0</v>
      </c>
    </row>
    <row r="7" ht="14.25" customHeight="1">
      <c r="C7" s="135">
        <v>3651.0</v>
      </c>
    </row>
    <row r="8" ht="14.25" customHeight="1">
      <c r="C8" s="136" t="s">
        <v>124</v>
      </c>
    </row>
    <row r="9" ht="14.25" customHeight="1">
      <c r="C9" s="135">
        <v>13540.0</v>
      </c>
    </row>
    <row r="10" ht="14.25" customHeight="1">
      <c r="C10" s="135">
        <v>1527.0</v>
      </c>
    </row>
    <row r="11" ht="14.25" customHeight="1">
      <c r="C11" s="135">
        <v>28883.0</v>
      </c>
    </row>
    <row r="12" ht="14.25" customHeight="1">
      <c r="C12" s="136" t="s">
        <v>124</v>
      </c>
    </row>
    <row r="13" ht="14.25" customHeight="1">
      <c r="C13" s="136" t="s">
        <v>124</v>
      </c>
    </row>
    <row r="14" ht="14.25" customHeight="1">
      <c r="C14" s="135">
        <v>1230.0</v>
      </c>
    </row>
    <row r="15" ht="14.25" customHeight="1">
      <c r="C15" s="135">
        <v>50460.0</v>
      </c>
    </row>
    <row r="16" ht="14.25" customHeight="1">
      <c r="C16" s="135">
        <v>20200.0</v>
      </c>
    </row>
    <row r="17" ht="14.25" customHeight="1">
      <c r="C17" s="135">
        <v>24200.0</v>
      </c>
    </row>
    <row r="18" ht="14.25" customHeight="1">
      <c r="C18" s="135">
        <v>19079.0</v>
      </c>
    </row>
    <row r="19" ht="14.25" customHeight="1">
      <c r="C19" s="135">
        <v>5948.0</v>
      </c>
    </row>
    <row r="20" ht="14.25" customHeight="1">
      <c r="C20" s="135">
        <v>41800.0</v>
      </c>
    </row>
    <row r="21" ht="14.25" customHeight="1">
      <c r="C21" s="135">
        <v>16900.0</v>
      </c>
    </row>
    <row r="22" ht="14.25" customHeight="1">
      <c r="C22" s="136">
        <v>137.0</v>
      </c>
    </row>
    <row r="23" ht="14.25" customHeight="1">
      <c r="C23" s="136" t="s">
        <v>124</v>
      </c>
    </row>
    <row r="24" ht="14.25" customHeight="1">
      <c r="C24" s="136" t="s">
        <v>124</v>
      </c>
    </row>
    <row r="25" ht="14.25" customHeight="1">
      <c r="C25" s="136" t="s">
        <v>124</v>
      </c>
    </row>
    <row r="26" ht="14.25" customHeight="1">
      <c r="C26" s="135">
        <v>12613.0</v>
      </c>
    </row>
    <row r="27" ht="14.25" customHeight="1">
      <c r="C27" s="136" t="s">
        <v>124</v>
      </c>
    </row>
    <row r="28" ht="14.25" customHeight="1">
      <c r="C28" s="135">
        <v>14550.0</v>
      </c>
    </row>
    <row r="29" ht="14.25" customHeight="1">
      <c r="C29" s="136" t="s">
        <v>124</v>
      </c>
    </row>
    <row r="30" ht="14.25" customHeight="1">
      <c r="C30" s="135">
        <v>2173.0</v>
      </c>
    </row>
    <row r="31" ht="14.25" customHeight="1">
      <c r="C31" s="135">
        <v>2850.0</v>
      </c>
    </row>
    <row r="32" ht="14.25" customHeight="1">
      <c r="C32" s="135">
        <v>4200.0</v>
      </c>
    </row>
    <row r="33" ht="14.25" customHeight="1">
      <c r="C33" s="135">
        <v>7868.0</v>
      </c>
    </row>
    <row r="34" ht="14.25" customHeight="1">
      <c r="C34" s="135">
        <v>3897.0</v>
      </c>
    </row>
    <row r="35" ht="14.25" customHeight="1">
      <c r="C35" s="135">
        <v>21407.0</v>
      </c>
    </row>
    <row r="36" ht="14.25" customHeight="1">
      <c r="C36" s="136">
        <v>635.0</v>
      </c>
    </row>
    <row r="37" ht="14.25" customHeight="1">
      <c r="C37" s="136" t="s">
        <v>124</v>
      </c>
    </row>
    <row r="38" ht="14.25" customHeight="1">
      <c r="C38" s="136">
        <v>394.0</v>
      </c>
    </row>
    <row r="39" ht="14.25" customHeight="1">
      <c r="C39" s="135">
        <v>9325.0</v>
      </c>
    </row>
    <row r="40" ht="14.25" customHeight="1">
      <c r="C40" s="136" t="s">
        <v>124</v>
      </c>
    </row>
    <row r="41" ht="14.25" customHeight="1">
      <c r="C41" s="135">
        <v>2220.0</v>
      </c>
    </row>
    <row r="42" ht="14.25" customHeight="1">
      <c r="C42" s="135">
        <v>13400.0</v>
      </c>
    </row>
    <row r="43" ht="14.25" customHeight="1">
      <c r="C43" s="136">
        <v>209.0</v>
      </c>
    </row>
    <row r="44" ht="14.25" customHeight="1">
      <c r="C44" s="136" t="s">
        <v>124</v>
      </c>
    </row>
    <row r="45" ht="14.25" customHeight="1">
      <c r="C45" s="136">
        <v>30.0</v>
      </c>
    </row>
    <row r="46" ht="14.25" customHeight="1">
      <c r="C46" s="135">
        <v>12613.0</v>
      </c>
    </row>
    <row r="47" ht="14.25" customHeight="1">
      <c r="C47" s="135">
        <v>1244.0</v>
      </c>
    </row>
    <row r="48" ht="14.25" customHeight="1">
      <c r="C48" s="136" t="s">
        <v>124</v>
      </c>
    </row>
    <row r="49" ht="14.25" customHeight="1">
      <c r="C49" s="135">
        <v>13475.0</v>
      </c>
    </row>
    <row r="50" ht="14.25" customHeight="1">
      <c r="C50" s="136">
        <v>595.0</v>
      </c>
    </row>
    <row r="51" ht="14.25" customHeight="1">
      <c r="C51" s="135">
        <v>7283.0</v>
      </c>
    </row>
    <row r="52" ht="14.25" customHeight="1"/>
    <row r="53" ht="14.25" customHeight="1">
      <c r="C53" s="137">
        <f>SUM(C4:C51)</f>
        <v>1317317</v>
      </c>
    </row>
    <row r="54" ht="14.25" customHeight="1">
      <c r="C54" s="138">
        <v>1408685.0</v>
      </c>
    </row>
    <row r="55" ht="14.25" customHeight="1">
      <c r="C55" s="137">
        <f>C53-C54</f>
        <v>-91368</v>
      </c>
    </row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C4:C5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36.86"/>
    <col customWidth="1" hidden="1" min="4" max="4" width="15.71"/>
    <col customWidth="1" hidden="1" min="5" max="5" width="8.14"/>
    <col customWidth="1" hidden="1" min="6" max="6" width="19.14"/>
    <col customWidth="1" hidden="1" min="7" max="7" width="15.71"/>
    <col customWidth="1" hidden="1" min="8" max="8" width="6.86"/>
    <col customWidth="1" hidden="1" min="9" max="9" width="19.43"/>
    <col hidden="1" min="10" max="10" width="14.43"/>
    <col customWidth="1" hidden="1" min="11" max="11" width="5.86"/>
    <col customWidth="1" hidden="1" min="12" max="12" width="19.86"/>
    <col customWidth="1" hidden="1" min="13" max="13" width="15.71"/>
    <col customWidth="1" hidden="1" min="14" max="14" width="6.14"/>
    <col customWidth="1" hidden="1" min="15" max="15" width="19.14"/>
    <col customWidth="1" hidden="1" min="16" max="16" width="9.29"/>
    <col customWidth="1" hidden="1" min="17" max="17" width="6.14"/>
    <col customWidth="1" hidden="1" min="18" max="18" width="13.14"/>
    <col customWidth="1" hidden="1" min="19" max="19" width="12.0"/>
    <col customWidth="1" hidden="1" min="20" max="20" width="7.71"/>
    <col customWidth="1" hidden="1" min="21" max="21" width="14.14"/>
    <col customWidth="1" hidden="1" min="22" max="22" width="15.71"/>
    <col customWidth="1" hidden="1" min="23" max="23" width="9.14"/>
    <col customWidth="1" hidden="1" min="24" max="24" width="19.57"/>
    <col customWidth="1" hidden="1" min="25" max="39" width="9.14"/>
    <col customWidth="1" min="40" max="42" width="10.57"/>
    <col customWidth="1" hidden="1" min="43" max="43" width="20.86"/>
    <col customWidth="1" min="44" max="44" width="16.0"/>
    <col customWidth="1" min="45" max="54" width="12.29"/>
  </cols>
  <sheetData>
    <row r="1" ht="15.0" customHeight="1">
      <c r="A1" s="4"/>
      <c r="B1" s="5"/>
      <c r="C1" s="6"/>
      <c r="D1" s="9"/>
      <c r="E1" s="9"/>
      <c r="F1" s="9"/>
      <c r="G1" s="10"/>
      <c r="H1" s="10"/>
      <c r="I1" s="6"/>
      <c r="J1" s="6"/>
      <c r="K1" s="6"/>
      <c r="L1" s="6"/>
      <c r="M1" s="6"/>
      <c r="N1" s="6"/>
      <c r="O1" s="10"/>
      <c r="P1" s="6"/>
      <c r="Q1" s="6"/>
      <c r="R1" s="6"/>
      <c r="S1" s="6"/>
      <c r="T1" s="6"/>
      <c r="U1" s="6"/>
      <c r="V1" s="77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</row>
    <row r="2" ht="15.0" customHeight="1">
      <c r="A2" s="7" t="s">
        <v>2</v>
      </c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</row>
    <row r="3" ht="15.0" customHeight="1">
      <c r="A3" s="7" t="s">
        <v>3</v>
      </c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</row>
    <row r="4" ht="15.0" customHeight="1">
      <c r="A4" s="4"/>
      <c r="B4" s="5"/>
      <c r="C4" s="6"/>
      <c r="D4" s="9"/>
      <c r="E4" s="9"/>
      <c r="F4" s="9"/>
      <c r="G4" s="10"/>
      <c r="H4" s="10"/>
      <c r="I4" s="6"/>
      <c r="J4" s="6"/>
      <c r="K4" s="6"/>
      <c r="L4" s="6"/>
      <c r="M4" s="6"/>
      <c r="N4" s="6"/>
      <c r="O4" s="10"/>
      <c r="P4" s="6"/>
      <c r="Q4" s="6"/>
      <c r="R4" s="6"/>
      <c r="S4" s="6"/>
      <c r="T4" s="6"/>
      <c r="U4" s="6"/>
      <c r="V4" s="77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</row>
    <row r="5" ht="14.25" customHeight="1">
      <c r="A5" s="11" t="s">
        <v>4</v>
      </c>
      <c r="B5" s="11" t="s">
        <v>5</v>
      </c>
      <c r="C5" s="139" t="s">
        <v>7</v>
      </c>
      <c r="D5" s="140" t="s">
        <v>8</v>
      </c>
      <c r="E5" s="13"/>
      <c r="F5" s="14"/>
      <c r="G5" s="140" t="s">
        <v>125</v>
      </c>
      <c r="H5" s="13"/>
      <c r="I5" s="14"/>
      <c r="J5" s="140" t="s">
        <v>32</v>
      </c>
      <c r="K5" s="13"/>
      <c r="L5" s="14"/>
      <c r="M5" s="140" t="s">
        <v>33</v>
      </c>
      <c r="N5" s="13"/>
      <c r="O5" s="14"/>
      <c r="P5" s="140" t="s">
        <v>12</v>
      </c>
      <c r="Q5" s="13"/>
      <c r="R5" s="14"/>
      <c r="S5" s="17" t="s">
        <v>34</v>
      </c>
      <c r="T5" s="84"/>
      <c r="U5" s="18"/>
      <c r="V5" s="141" t="s">
        <v>35</v>
      </c>
      <c r="W5" s="84"/>
      <c r="X5" s="18"/>
      <c r="Y5" s="17" t="s">
        <v>36</v>
      </c>
      <c r="Z5" s="84"/>
      <c r="AA5" s="18"/>
      <c r="AB5" s="17" t="s">
        <v>37</v>
      </c>
      <c r="AC5" s="84"/>
      <c r="AD5" s="18"/>
      <c r="AE5" s="17" t="s">
        <v>38</v>
      </c>
      <c r="AF5" s="84"/>
      <c r="AG5" s="18"/>
      <c r="AH5" s="17" t="s">
        <v>108</v>
      </c>
      <c r="AI5" s="84"/>
      <c r="AJ5" s="18"/>
      <c r="AK5" s="17" t="s">
        <v>40</v>
      </c>
      <c r="AL5" s="84"/>
      <c r="AM5" s="84"/>
      <c r="AN5" s="140" t="s">
        <v>41</v>
      </c>
      <c r="AO5" s="13"/>
      <c r="AP5" s="13"/>
      <c r="AQ5" s="14"/>
      <c r="AR5" s="16"/>
      <c r="AS5" s="16" t="s">
        <v>20</v>
      </c>
      <c r="AT5" s="16" t="s">
        <v>21</v>
      </c>
      <c r="AU5" s="16" t="s">
        <v>22</v>
      </c>
      <c r="AV5" s="16" t="s">
        <v>23</v>
      </c>
      <c r="AW5" s="16" t="s">
        <v>24</v>
      </c>
      <c r="AX5" s="16" t="s">
        <v>25</v>
      </c>
      <c r="AY5" s="16" t="s">
        <v>26</v>
      </c>
      <c r="AZ5" s="16" t="s">
        <v>27</v>
      </c>
      <c r="BA5" s="16" t="s">
        <v>28</v>
      </c>
      <c r="BB5" s="16" t="s">
        <v>29</v>
      </c>
    </row>
    <row r="6" ht="14.25" customHeight="1">
      <c r="A6" s="85"/>
      <c r="B6" s="85"/>
      <c r="C6" s="142"/>
      <c r="D6" s="20" t="s">
        <v>109</v>
      </c>
      <c r="E6" s="20" t="s">
        <v>110</v>
      </c>
      <c r="F6" s="20" t="s">
        <v>111</v>
      </c>
      <c r="G6" s="20" t="s">
        <v>109</v>
      </c>
      <c r="H6" s="20" t="s">
        <v>110</v>
      </c>
      <c r="I6" s="20" t="s">
        <v>111</v>
      </c>
      <c r="J6" s="20" t="s">
        <v>109</v>
      </c>
      <c r="K6" s="20" t="s">
        <v>110</v>
      </c>
      <c r="L6" s="20" t="s">
        <v>111</v>
      </c>
      <c r="M6" s="20" t="s">
        <v>109</v>
      </c>
      <c r="N6" s="20" t="s">
        <v>110</v>
      </c>
      <c r="O6" s="20" t="s">
        <v>111</v>
      </c>
      <c r="P6" s="20" t="s">
        <v>109</v>
      </c>
      <c r="Q6" s="20" t="s">
        <v>110</v>
      </c>
      <c r="R6" s="20" t="s">
        <v>111</v>
      </c>
      <c r="S6" s="16" t="s">
        <v>109</v>
      </c>
      <c r="T6" s="16" t="s">
        <v>110</v>
      </c>
      <c r="U6" s="87" t="s">
        <v>111</v>
      </c>
      <c r="V6" s="86" t="s">
        <v>109</v>
      </c>
      <c r="W6" s="16" t="s">
        <v>110</v>
      </c>
      <c r="X6" s="87" t="s">
        <v>111</v>
      </c>
      <c r="Y6" s="86" t="s">
        <v>109</v>
      </c>
      <c r="Z6" s="16" t="s">
        <v>110</v>
      </c>
      <c r="AA6" s="87" t="s">
        <v>111</v>
      </c>
      <c r="AB6" s="86" t="s">
        <v>109</v>
      </c>
      <c r="AC6" s="16" t="s">
        <v>110</v>
      </c>
      <c r="AD6" s="87" t="s">
        <v>111</v>
      </c>
      <c r="AE6" s="86" t="s">
        <v>109</v>
      </c>
      <c r="AF6" s="16" t="s">
        <v>110</v>
      </c>
      <c r="AG6" s="87" t="s">
        <v>111</v>
      </c>
      <c r="AH6" s="86" t="s">
        <v>109</v>
      </c>
      <c r="AI6" s="16" t="s">
        <v>110</v>
      </c>
      <c r="AJ6" s="87" t="s">
        <v>111</v>
      </c>
      <c r="AK6" s="86" t="s">
        <v>109</v>
      </c>
      <c r="AL6" s="16" t="s">
        <v>110</v>
      </c>
      <c r="AM6" s="16" t="s">
        <v>111</v>
      </c>
      <c r="AN6" s="20" t="s">
        <v>109</v>
      </c>
      <c r="AO6" s="20" t="s">
        <v>110</v>
      </c>
      <c r="AP6" s="20"/>
      <c r="AQ6" s="20" t="s">
        <v>111</v>
      </c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</row>
    <row r="7" ht="14.25" customHeight="1">
      <c r="A7" s="41">
        <v>1.0</v>
      </c>
      <c r="B7" s="43" t="s">
        <v>42</v>
      </c>
      <c r="C7" s="43" t="s">
        <v>43</v>
      </c>
      <c r="D7" s="88">
        <v>300.0</v>
      </c>
      <c r="E7" s="88"/>
      <c r="F7" s="88"/>
      <c r="G7" s="89">
        <v>240.0</v>
      </c>
      <c r="H7" s="89"/>
      <c r="I7" s="90"/>
      <c r="J7" s="90">
        <v>180.0</v>
      </c>
      <c r="K7" s="90"/>
      <c r="L7" s="90"/>
      <c r="M7" s="89">
        <v>510.0</v>
      </c>
      <c r="N7" s="89"/>
      <c r="O7" s="90"/>
      <c r="P7" s="143">
        <v>0.0</v>
      </c>
      <c r="Q7" s="90"/>
      <c r="R7" s="90"/>
      <c r="S7" s="61">
        <v>0.0</v>
      </c>
      <c r="T7" s="35"/>
      <c r="U7" s="35"/>
      <c r="V7" s="61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91"/>
      <c r="AN7" s="30">
        <f t="shared" ref="AN7:AO7" si="1">D7+G7+J7+M7+P7+S7+V7+Y7+AB7+AE7+AH7+AK7</f>
        <v>1230</v>
      </c>
      <c r="AO7" s="45">
        <f t="shared" si="1"/>
        <v>0</v>
      </c>
      <c r="AP7" s="45">
        <v>1230.0</v>
      </c>
      <c r="AQ7" s="45">
        <f t="shared" ref="AQ7:AQ48" si="3">F7+I7+L7+O7+R7+U7+X7+AA7+AD7+AG7+AJ7+AM7</f>
        <v>0</v>
      </c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</row>
    <row r="8" ht="14.25" customHeight="1">
      <c r="A8" s="144">
        <v>2.0</v>
      </c>
      <c r="B8" s="95" t="s">
        <v>112</v>
      </c>
      <c r="C8" s="95" t="s">
        <v>45</v>
      </c>
      <c r="D8" s="96">
        <v>733.0</v>
      </c>
      <c r="E8" s="96"/>
      <c r="F8" s="96">
        <v>1.0995E7</v>
      </c>
      <c r="G8" s="97">
        <v>829.0</v>
      </c>
      <c r="H8" s="97"/>
      <c r="I8" s="97">
        <v>1.2435E7</v>
      </c>
      <c r="J8" s="98">
        <v>901.0</v>
      </c>
      <c r="K8" s="98"/>
      <c r="L8" s="97">
        <f>J8*15000</f>
        <v>13515000</v>
      </c>
      <c r="M8" s="97">
        <f>334+6575</f>
        <v>6909</v>
      </c>
      <c r="N8" s="97"/>
      <c r="O8" s="97">
        <f>M8*15000</f>
        <v>103635000</v>
      </c>
      <c r="P8" s="99">
        <v>2663.0</v>
      </c>
      <c r="Q8" s="99">
        <v>0.0</v>
      </c>
      <c r="R8" s="97">
        <f>P8*15000</f>
        <v>39945000</v>
      </c>
      <c r="S8" s="99">
        <v>1505.0</v>
      </c>
      <c r="T8" s="99">
        <v>0.0</v>
      </c>
      <c r="U8" s="97">
        <f>S8*15000</f>
        <v>22575000</v>
      </c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100"/>
      <c r="AN8" s="30">
        <f t="shared" ref="AN8:AO8" si="2">D8+G8+J8+M8+P8+S8+V8+Y8+AB8+AE8+AH8+AK8</f>
        <v>13540</v>
      </c>
      <c r="AO8" s="97">
        <f t="shared" si="2"/>
        <v>0</v>
      </c>
      <c r="AP8" s="30">
        <v>13540.0</v>
      </c>
      <c r="AQ8" s="97">
        <f t="shared" si="3"/>
        <v>203100000</v>
      </c>
      <c r="AR8" s="93"/>
      <c r="AS8" s="94">
        <v>6000000.0</v>
      </c>
      <c r="AT8" s="93"/>
      <c r="AU8" s="93"/>
      <c r="AV8" s="93"/>
      <c r="AW8" s="93"/>
      <c r="AX8" s="93"/>
      <c r="AY8" s="93"/>
      <c r="AZ8" s="93"/>
      <c r="BA8" s="93"/>
      <c r="BB8" s="93"/>
    </row>
    <row r="9" ht="14.25" customHeight="1">
      <c r="A9" s="144">
        <v>3.0</v>
      </c>
      <c r="B9" s="95" t="s">
        <v>46</v>
      </c>
      <c r="C9" s="95" t="s">
        <v>47</v>
      </c>
      <c r="D9" s="96">
        <v>50.0</v>
      </c>
      <c r="E9" s="96"/>
      <c r="F9" s="96"/>
      <c r="G9" s="97">
        <v>87.0</v>
      </c>
      <c r="H9" s="97"/>
      <c r="I9" s="98"/>
      <c r="J9" s="98">
        <v>0.0</v>
      </c>
      <c r="K9" s="98"/>
      <c r="L9" s="98"/>
      <c r="M9" s="97">
        <v>0.0</v>
      </c>
      <c r="N9" s="97"/>
      <c r="O9" s="98"/>
      <c r="P9" s="99">
        <v>0.0</v>
      </c>
      <c r="Q9" s="99"/>
      <c r="R9" s="98"/>
      <c r="S9" s="99">
        <v>0.0</v>
      </c>
      <c r="T9" s="98"/>
      <c r="U9" s="98"/>
      <c r="V9" s="99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100"/>
      <c r="AN9" s="30">
        <f t="shared" ref="AN9:AO9" si="4">D9+G9+J9+M9+P9+S9+V9+Y9+AB9+AE9+AH9+AK9</f>
        <v>137</v>
      </c>
      <c r="AO9" s="97">
        <f t="shared" si="4"/>
        <v>0</v>
      </c>
      <c r="AP9" s="45">
        <v>137.0</v>
      </c>
      <c r="AQ9" s="97">
        <f t="shared" si="3"/>
        <v>0</v>
      </c>
      <c r="AR9" s="93"/>
      <c r="AS9" s="94">
        <v>1415000.0</v>
      </c>
      <c r="AT9" s="93"/>
      <c r="AU9" s="93"/>
      <c r="AV9" s="93"/>
      <c r="AW9" s="93"/>
      <c r="AX9" s="93"/>
      <c r="AY9" s="93"/>
      <c r="AZ9" s="93"/>
      <c r="BA9" s="93"/>
      <c r="BB9" s="93"/>
    </row>
    <row r="10" ht="14.25" customHeight="1">
      <c r="A10" s="144"/>
      <c r="B10" s="95" t="s">
        <v>48</v>
      </c>
      <c r="C10" s="95" t="s">
        <v>49</v>
      </c>
      <c r="D10" s="96"/>
      <c r="E10" s="96"/>
      <c r="F10" s="96"/>
      <c r="G10" s="97">
        <v>30.0</v>
      </c>
      <c r="H10" s="97"/>
      <c r="I10" s="98"/>
      <c r="J10" s="98"/>
      <c r="K10" s="98"/>
      <c r="L10" s="98"/>
      <c r="M10" s="97"/>
      <c r="N10" s="97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100"/>
      <c r="AN10" s="30">
        <f t="shared" ref="AN10:AO10" si="5">D10+G10+J10+M10+P10+S10+V10+Y10+AB10+AE10+AH10+AK10</f>
        <v>30</v>
      </c>
      <c r="AO10" s="97">
        <f t="shared" si="5"/>
        <v>0</v>
      </c>
      <c r="AP10" s="45">
        <v>30.0</v>
      </c>
      <c r="AQ10" s="97">
        <f t="shared" si="3"/>
        <v>0</v>
      </c>
      <c r="AR10" s="93"/>
      <c r="AS10" s="94">
        <v>25000.0</v>
      </c>
      <c r="AT10" s="93"/>
      <c r="AU10" s="93"/>
      <c r="AV10" s="93"/>
      <c r="AW10" s="93"/>
      <c r="AX10" s="93"/>
      <c r="AY10" s="93"/>
      <c r="AZ10" s="93"/>
      <c r="BA10" s="93"/>
      <c r="BB10" s="93"/>
    </row>
    <row r="11" ht="14.25" customHeight="1">
      <c r="A11" s="144">
        <v>4.0</v>
      </c>
      <c r="B11" s="95" t="s">
        <v>50</v>
      </c>
      <c r="C11" s="95" t="s">
        <v>51</v>
      </c>
      <c r="D11" s="96">
        <v>0.0</v>
      </c>
      <c r="E11" s="96"/>
      <c r="F11" s="96"/>
      <c r="G11" s="97">
        <v>1200.0</v>
      </c>
      <c r="H11" s="97"/>
      <c r="I11" s="98"/>
      <c r="J11" s="98">
        <v>300.0</v>
      </c>
      <c r="K11" s="98"/>
      <c r="L11" s="98"/>
      <c r="M11" s="97">
        <v>0.0</v>
      </c>
      <c r="N11" s="97"/>
      <c r="O11" s="98"/>
      <c r="P11" s="99">
        <v>1400.0</v>
      </c>
      <c r="Q11" s="98"/>
      <c r="R11" s="98"/>
      <c r="S11" s="99">
        <v>1500.0</v>
      </c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100"/>
      <c r="AN11" s="30">
        <f t="shared" ref="AN11:AO11" si="6">D11+G11+J11+M11+P11+S11+V11+Y11+AB11+AE11+AH11+AK11</f>
        <v>4400</v>
      </c>
      <c r="AO11" s="97">
        <f t="shared" si="6"/>
        <v>0</v>
      </c>
      <c r="AP11" s="30">
        <v>4400.0</v>
      </c>
      <c r="AQ11" s="97">
        <f t="shared" si="3"/>
        <v>0</v>
      </c>
      <c r="AR11" s="93"/>
      <c r="AS11" s="94">
        <f>SUM(AS8:AS10)</f>
        <v>7440000</v>
      </c>
      <c r="AT11" s="93">
        <v>7440000.0</v>
      </c>
      <c r="AU11" s="93"/>
      <c r="AV11" s="93"/>
      <c r="AW11" s="93"/>
      <c r="AX11" s="93"/>
      <c r="AY11" s="93"/>
      <c r="AZ11" s="93"/>
      <c r="BA11" s="93"/>
      <c r="BB11" s="93"/>
    </row>
    <row r="12" ht="14.25" customHeight="1">
      <c r="A12" s="144">
        <v>5.0</v>
      </c>
      <c r="B12" s="101" t="s">
        <v>52</v>
      </c>
      <c r="C12" s="95" t="s">
        <v>51</v>
      </c>
      <c r="D12" s="96">
        <f>(25*6)+50</f>
        <v>200</v>
      </c>
      <c r="E12" s="96"/>
      <c r="F12" s="96"/>
      <c r="G12" s="97">
        <v>300.0</v>
      </c>
      <c r="H12" s="97"/>
      <c r="I12" s="98"/>
      <c r="J12" s="98">
        <v>500.0</v>
      </c>
      <c r="K12" s="98"/>
      <c r="L12" s="98"/>
      <c r="M12" s="97">
        <v>900.0</v>
      </c>
      <c r="N12" s="97"/>
      <c r="O12" s="98"/>
      <c r="P12" s="99">
        <v>300.0</v>
      </c>
      <c r="Q12" s="99"/>
      <c r="R12" s="99"/>
      <c r="S12" s="99">
        <v>350.0</v>
      </c>
      <c r="T12" s="99"/>
      <c r="U12" s="99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100"/>
      <c r="AN12" s="30">
        <f t="shared" ref="AN12:AO12" si="7">D12+G12+J12+M12+P12+S12+V12+Y12+AB12+AE12+AH12+AK12</f>
        <v>2550</v>
      </c>
      <c r="AO12" s="97">
        <f t="shared" si="7"/>
        <v>0</v>
      </c>
      <c r="AP12" s="45">
        <v>2550.0</v>
      </c>
      <c r="AQ12" s="97">
        <f t="shared" si="3"/>
        <v>0</v>
      </c>
      <c r="AR12" s="93"/>
      <c r="AS12" s="94"/>
      <c r="AT12" s="93">
        <f>AT11/3000</f>
        <v>2480</v>
      </c>
      <c r="AU12" s="93"/>
      <c r="AV12" s="93"/>
      <c r="AW12" s="93"/>
      <c r="AX12" s="93"/>
      <c r="AY12" s="93"/>
      <c r="AZ12" s="93"/>
      <c r="BA12" s="93"/>
      <c r="BB12" s="93"/>
    </row>
    <row r="13" ht="14.25" customHeight="1">
      <c r="A13" s="26">
        <v>6.0</v>
      </c>
      <c r="B13" s="40" t="s">
        <v>53</v>
      </c>
      <c r="C13" s="27" t="s">
        <v>51</v>
      </c>
      <c r="D13" s="33">
        <f>(50*5)+100+200</f>
        <v>550</v>
      </c>
      <c r="E13" s="33"/>
      <c r="F13" s="33"/>
      <c r="G13" s="30">
        <v>500.0</v>
      </c>
      <c r="H13" s="30"/>
      <c r="I13" s="34"/>
      <c r="J13" s="34">
        <v>300.0</v>
      </c>
      <c r="K13" s="34"/>
      <c r="L13" s="34"/>
      <c r="M13" s="30">
        <v>900.0</v>
      </c>
      <c r="N13" s="30"/>
      <c r="O13" s="34"/>
      <c r="P13" s="36">
        <v>500.0</v>
      </c>
      <c r="Q13" s="36"/>
      <c r="R13" s="36"/>
      <c r="S13" s="36">
        <v>550.0</v>
      </c>
      <c r="T13" s="36"/>
      <c r="U13" s="36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92"/>
      <c r="AN13" s="30">
        <f t="shared" ref="AN13:AO13" si="8">D13+G13+J13+M13+P13+S13+V13+Y13+AB13+AE13+AH13+AK13</f>
        <v>3300</v>
      </c>
      <c r="AO13" s="30">
        <f t="shared" si="8"/>
        <v>0</v>
      </c>
      <c r="AP13" s="45">
        <v>3300.0</v>
      </c>
      <c r="AQ13" s="30">
        <f t="shared" si="3"/>
        <v>0</v>
      </c>
      <c r="AR13" s="32"/>
      <c r="AS13" s="145"/>
      <c r="AT13" s="32"/>
      <c r="AU13" s="32"/>
      <c r="AV13" s="32"/>
      <c r="AW13" s="32"/>
      <c r="AX13" s="32"/>
      <c r="AY13" s="32"/>
      <c r="AZ13" s="32"/>
      <c r="BA13" s="32"/>
      <c r="BB13" s="32"/>
    </row>
    <row r="14" ht="14.25" customHeight="1">
      <c r="A14" s="144">
        <v>7.0</v>
      </c>
      <c r="B14" s="101" t="s">
        <v>54</v>
      </c>
      <c r="C14" s="95" t="s">
        <v>55</v>
      </c>
      <c r="D14" s="96">
        <f>(15*6)+30</f>
        <v>120</v>
      </c>
      <c r="E14" s="96"/>
      <c r="F14" s="96"/>
      <c r="G14" s="97">
        <v>123.0</v>
      </c>
      <c r="H14" s="97"/>
      <c r="I14" s="98"/>
      <c r="J14" s="98">
        <v>180.0</v>
      </c>
      <c r="K14" s="98"/>
      <c r="L14" s="98"/>
      <c r="M14" s="97">
        <v>210.0</v>
      </c>
      <c r="N14" s="97"/>
      <c r="O14" s="98"/>
      <c r="P14" s="98">
        <v>240.0</v>
      </c>
      <c r="Q14" s="98"/>
      <c r="R14" s="98"/>
      <c r="S14" s="98">
        <v>300.0</v>
      </c>
      <c r="T14" s="98"/>
      <c r="U14" s="98"/>
      <c r="V14" s="99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100"/>
      <c r="AN14" s="30">
        <f t="shared" ref="AN14:AO14" si="9">D14+G14+J14+M14+P14+S14+V14+Y14+AB14+AE14+AH14+AK14</f>
        <v>1173</v>
      </c>
      <c r="AO14" s="97">
        <f t="shared" si="9"/>
        <v>0</v>
      </c>
      <c r="AP14" s="45">
        <v>1173.0</v>
      </c>
      <c r="AQ14" s="97">
        <f t="shared" si="3"/>
        <v>0</v>
      </c>
      <c r="AR14" s="93"/>
      <c r="AS14" s="93"/>
      <c r="AT14" s="93">
        <v>2280000.0</v>
      </c>
      <c r="AU14" s="93"/>
      <c r="AV14" s="93"/>
      <c r="AW14" s="93"/>
      <c r="AX14" s="93"/>
      <c r="AY14" s="93"/>
      <c r="AZ14" s="93"/>
      <c r="BA14" s="93"/>
      <c r="BB14" s="93"/>
    </row>
    <row r="15" ht="14.25" customHeight="1">
      <c r="A15" s="144">
        <v>8.0</v>
      </c>
      <c r="B15" s="103" t="s">
        <v>56</v>
      </c>
      <c r="C15" s="95" t="s">
        <v>57</v>
      </c>
      <c r="D15" s="96">
        <v>50.0</v>
      </c>
      <c r="E15" s="96"/>
      <c r="F15" s="96"/>
      <c r="G15" s="97">
        <v>60.0</v>
      </c>
      <c r="H15" s="97"/>
      <c r="I15" s="98"/>
      <c r="J15" s="98">
        <v>80.0</v>
      </c>
      <c r="K15" s="98"/>
      <c r="L15" s="98"/>
      <c r="M15" s="97">
        <v>100.0</v>
      </c>
      <c r="N15" s="97"/>
      <c r="O15" s="97"/>
      <c r="P15" s="98">
        <v>110.0</v>
      </c>
      <c r="Q15" s="98"/>
      <c r="R15" s="98"/>
      <c r="S15" s="98">
        <v>80.0</v>
      </c>
      <c r="T15" s="98"/>
      <c r="U15" s="98"/>
      <c r="V15" s="99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100"/>
      <c r="AN15" s="97">
        <f t="shared" ref="AN15:AO15" si="10">D15+G15+J15+M15+P15+S15+V15+Y15+AB15+AE15+AH15+AK15</f>
        <v>480</v>
      </c>
      <c r="AO15" s="97">
        <f t="shared" si="10"/>
        <v>0</v>
      </c>
      <c r="AP15" s="45">
        <v>480.0</v>
      </c>
      <c r="AQ15" s="97">
        <f t="shared" si="3"/>
        <v>0</v>
      </c>
      <c r="AR15" s="93"/>
      <c r="AS15" s="93"/>
      <c r="AT15" s="93">
        <f>AT14/3000</f>
        <v>760</v>
      </c>
      <c r="AU15" s="93"/>
      <c r="AV15" s="93"/>
      <c r="AW15" s="93"/>
      <c r="AX15" s="93"/>
      <c r="AY15" s="93"/>
      <c r="AZ15" s="93"/>
      <c r="BA15" s="93"/>
      <c r="BB15" s="93"/>
    </row>
    <row r="16" ht="14.25" customHeight="1">
      <c r="A16" s="144">
        <v>9.0</v>
      </c>
      <c r="B16" s="101" t="s">
        <v>58</v>
      </c>
      <c r="C16" s="95" t="s">
        <v>43</v>
      </c>
      <c r="D16" s="96">
        <v>29.0</v>
      </c>
      <c r="E16" s="96"/>
      <c r="F16" s="96"/>
      <c r="G16" s="97">
        <v>32.0</v>
      </c>
      <c r="H16" s="97"/>
      <c r="I16" s="98"/>
      <c r="J16" s="98">
        <v>37.0</v>
      </c>
      <c r="K16" s="98"/>
      <c r="L16" s="98"/>
      <c r="M16" s="97">
        <v>46.0</v>
      </c>
      <c r="N16" s="97"/>
      <c r="O16" s="98"/>
      <c r="P16" s="99">
        <v>65.0</v>
      </c>
      <c r="Q16" s="98"/>
      <c r="R16" s="98"/>
      <c r="S16" s="99">
        <v>0.0</v>
      </c>
      <c r="T16" s="98"/>
      <c r="U16" s="98"/>
      <c r="V16" s="99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100"/>
      <c r="AN16" s="97">
        <f t="shared" ref="AN16:AO16" si="11">D16+G16+J16+M16+P16+S16+V16+Y16+AB16+AE16+AH16+AK16</f>
        <v>209</v>
      </c>
      <c r="AO16" s="97">
        <f t="shared" si="11"/>
        <v>0</v>
      </c>
      <c r="AP16" s="45">
        <v>209.0</v>
      </c>
      <c r="AQ16" s="97">
        <f t="shared" si="3"/>
        <v>0</v>
      </c>
      <c r="AR16" s="93"/>
      <c r="AS16" s="93"/>
      <c r="AT16" s="93">
        <f>AT15*2</f>
        <v>1520</v>
      </c>
      <c r="AU16" s="93"/>
      <c r="AV16" s="93"/>
      <c r="AW16" s="93"/>
      <c r="AX16" s="93"/>
      <c r="AY16" s="93"/>
      <c r="AZ16" s="93"/>
      <c r="BA16" s="93"/>
      <c r="BB16" s="93"/>
    </row>
    <row r="17" ht="14.25" customHeight="1">
      <c r="A17" s="26">
        <v>10.0</v>
      </c>
      <c r="B17" s="50" t="s">
        <v>59</v>
      </c>
      <c r="C17" s="54" t="s">
        <v>49</v>
      </c>
      <c r="D17" s="57">
        <v>0.0</v>
      </c>
      <c r="E17" s="57"/>
      <c r="F17" s="57"/>
      <c r="G17" s="53">
        <v>394.0</v>
      </c>
      <c r="H17" s="53"/>
      <c r="I17" s="58"/>
      <c r="J17" s="36">
        <v>0.0</v>
      </c>
      <c r="K17" s="34"/>
      <c r="L17" s="34"/>
      <c r="M17" s="30">
        <v>0.0</v>
      </c>
      <c r="N17" s="30"/>
      <c r="O17" s="34"/>
      <c r="P17" s="36">
        <v>0.0</v>
      </c>
      <c r="Q17" s="34"/>
      <c r="R17" s="34"/>
      <c r="S17" s="36">
        <v>0.0</v>
      </c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92"/>
      <c r="AN17" s="97">
        <f t="shared" ref="AN17:AO17" si="12">D17+G17+J17+M17+P17+S17+V17+Y17+AB17+AE17+AH17+AK17</f>
        <v>394</v>
      </c>
      <c r="AO17" s="30">
        <f t="shared" si="12"/>
        <v>0</v>
      </c>
      <c r="AP17" s="45">
        <v>394.0</v>
      </c>
      <c r="AQ17" s="30">
        <f t="shared" si="3"/>
        <v>0</v>
      </c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</row>
    <row r="18" ht="15.75" customHeight="1">
      <c r="A18" s="144">
        <v>11.0</v>
      </c>
      <c r="B18" s="103" t="s">
        <v>60</v>
      </c>
      <c r="C18" s="95" t="s">
        <v>43</v>
      </c>
      <c r="D18" s="96">
        <v>437.0</v>
      </c>
      <c r="E18" s="96"/>
      <c r="F18" s="96"/>
      <c r="G18" s="97">
        <v>617.0</v>
      </c>
      <c r="H18" s="97"/>
      <c r="I18" s="98"/>
      <c r="J18" s="98">
        <v>260.0</v>
      </c>
      <c r="K18" s="98"/>
      <c r="L18" s="98"/>
      <c r="M18" s="97">
        <v>745.0</v>
      </c>
      <c r="N18" s="97"/>
      <c r="O18" s="98"/>
      <c r="P18" s="99">
        <v>1470.0</v>
      </c>
      <c r="Q18" s="98"/>
      <c r="R18" s="98"/>
      <c r="S18" s="99">
        <v>1349.0</v>
      </c>
      <c r="T18" s="98"/>
      <c r="U18" s="98"/>
      <c r="V18" s="99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100"/>
      <c r="AN18" s="97">
        <f t="shared" ref="AN18:AO18" si="13">D18+G18+J18+M18+P18+S18+V18+Y18+AB18+AE18+AH18+AK18</f>
        <v>4878</v>
      </c>
      <c r="AO18" s="97">
        <f t="shared" si="13"/>
        <v>0</v>
      </c>
      <c r="AP18" s="45">
        <v>4878.0</v>
      </c>
      <c r="AQ18" s="97">
        <f t="shared" si="3"/>
        <v>0</v>
      </c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</row>
    <row r="19" ht="15.75" customHeight="1">
      <c r="A19" s="144">
        <v>12.0</v>
      </c>
      <c r="B19" s="95" t="s">
        <v>61</v>
      </c>
      <c r="C19" s="95" t="s">
        <v>47</v>
      </c>
      <c r="D19" s="96">
        <v>0.0</v>
      </c>
      <c r="E19" s="96"/>
      <c r="F19" s="96"/>
      <c r="G19" s="97">
        <v>0.0</v>
      </c>
      <c r="H19" s="97"/>
      <c r="I19" s="97"/>
      <c r="J19" s="98">
        <v>0.0</v>
      </c>
      <c r="K19" s="98"/>
      <c r="L19" s="98"/>
      <c r="M19" s="97">
        <v>0.0</v>
      </c>
      <c r="N19" s="97"/>
      <c r="O19" s="98"/>
      <c r="P19" s="99">
        <v>0.0</v>
      </c>
      <c r="Q19" s="99"/>
      <c r="R19" s="98"/>
      <c r="S19" s="99">
        <v>41800.0</v>
      </c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100"/>
      <c r="AN19" s="97">
        <f t="shared" ref="AN19:AO19" si="14">D19+G19+J19+M19+P19+S19+V19+Y19+AB19+AE19+AH19+AK19</f>
        <v>41800</v>
      </c>
      <c r="AO19" s="97">
        <f t="shared" si="14"/>
        <v>0</v>
      </c>
      <c r="AP19" s="45">
        <v>41800.0</v>
      </c>
      <c r="AQ19" s="97">
        <f t="shared" si="3"/>
        <v>0</v>
      </c>
      <c r="AR19" s="93" t="s">
        <v>126</v>
      </c>
      <c r="AS19" s="93"/>
      <c r="AT19" s="93">
        <f>AT12+AT15</f>
        <v>3240</v>
      </c>
      <c r="AU19" s="93"/>
      <c r="AV19" s="93"/>
      <c r="AW19" s="93"/>
      <c r="AX19" s="93"/>
      <c r="AY19" s="93"/>
      <c r="AZ19" s="93"/>
      <c r="BA19" s="93"/>
      <c r="BB19" s="93"/>
    </row>
    <row r="20" ht="15.75" customHeight="1">
      <c r="A20" s="144">
        <v>13.0</v>
      </c>
      <c r="B20" s="95" t="s">
        <v>62</v>
      </c>
      <c r="C20" s="95" t="s">
        <v>45</v>
      </c>
      <c r="D20" s="96">
        <v>0.0</v>
      </c>
      <c r="E20" s="96"/>
      <c r="F20" s="96"/>
      <c r="G20" s="97">
        <v>0.0</v>
      </c>
      <c r="H20" s="97"/>
      <c r="I20" s="98"/>
      <c r="J20" s="98">
        <v>0.0</v>
      </c>
      <c r="K20" s="98"/>
      <c r="L20" s="98"/>
      <c r="M20" s="97">
        <v>0.0</v>
      </c>
      <c r="N20" s="97"/>
      <c r="O20" s="98"/>
      <c r="P20" s="99">
        <v>0.0</v>
      </c>
      <c r="Q20" s="98"/>
      <c r="R20" s="98"/>
      <c r="S20" s="99">
        <v>50460.0</v>
      </c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100"/>
      <c r="AN20" s="97">
        <f t="shared" ref="AN20:AO20" si="15">D20+G20+J20+M20+P20+S20+V20+Y20+AB20+AE20+AH20+AK20</f>
        <v>50460</v>
      </c>
      <c r="AO20" s="97">
        <f t="shared" si="15"/>
        <v>0</v>
      </c>
      <c r="AP20" s="45">
        <v>50460.0</v>
      </c>
      <c r="AQ20" s="97">
        <f t="shared" si="3"/>
        <v>0</v>
      </c>
      <c r="AR20" s="93"/>
      <c r="AS20" s="93"/>
      <c r="AT20" s="93">
        <f>AT19/2</f>
        <v>1620</v>
      </c>
      <c r="AU20" s="93"/>
      <c r="AV20" s="93"/>
      <c r="AW20" s="93"/>
      <c r="AX20" s="93"/>
      <c r="AY20" s="93"/>
      <c r="AZ20" s="93"/>
      <c r="BA20" s="93"/>
      <c r="BB20" s="93"/>
    </row>
    <row r="21" ht="15.75" customHeight="1">
      <c r="A21" s="144">
        <v>14.0</v>
      </c>
      <c r="B21" s="95" t="s">
        <v>63</v>
      </c>
      <c r="C21" s="95" t="s">
        <v>64</v>
      </c>
      <c r="D21" s="96"/>
      <c r="E21" s="96"/>
      <c r="F21" s="96"/>
      <c r="G21" s="97">
        <v>1420.0</v>
      </c>
      <c r="H21" s="97"/>
      <c r="I21" s="98"/>
      <c r="J21" s="97">
        <v>1815.0</v>
      </c>
      <c r="K21" s="97"/>
      <c r="L21" s="97"/>
      <c r="M21" s="97">
        <v>2045.0</v>
      </c>
      <c r="N21" s="97"/>
      <c r="O21" s="98"/>
      <c r="P21" s="99">
        <v>1730.0</v>
      </c>
      <c r="Q21" s="98"/>
      <c r="R21" s="98"/>
      <c r="S21" s="99">
        <v>0.0</v>
      </c>
      <c r="T21" s="98"/>
      <c r="U21" s="98"/>
      <c r="V21" s="99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100"/>
      <c r="AN21" s="97">
        <f t="shared" ref="AN21:AO21" si="16">D21+G21+J21+M21+P21+S21+V21+Y21+AB21+AE21+AH21+AK21</f>
        <v>7010</v>
      </c>
      <c r="AO21" s="97">
        <f t="shared" si="16"/>
        <v>0</v>
      </c>
      <c r="AP21" s="45">
        <v>7010.0</v>
      </c>
      <c r="AQ21" s="97">
        <f t="shared" si="3"/>
        <v>0</v>
      </c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</row>
    <row r="22" ht="15.75" customHeight="1">
      <c r="A22" s="144">
        <v>15.0</v>
      </c>
      <c r="B22" s="95" t="s">
        <v>65</v>
      </c>
      <c r="C22" s="95" t="s">
        <v>51</v>
      </c>
      <c r="D22" s="96">
        <v>10698.0</v>
      </c>
      <c r="E22" s="96"/>
      <c r="F22" s="96"/>
      <c r="G22" s="97">
        <v>10061.0</v>
      </c>
      <c r="H22" s="97"/>
      <c r="I22" s="97"/>
      <c r="J22" s="97">
        <v>9604.0</v>
      </c>
      <c r="K22" s="97"/>
      <c r="L22" s="97"/>
      <c r="M22" s="97">
        <v>5514.0</v>
      </c>
      <c r="N22" s="97"/>
      <c r="O22" s="98"/>
      <c r="P22" s="99">
        <v>8980.0</v>
      </c>
      <c r="Q22" s="98"/>
      <c r="R22" s="98"/>
      <c r="S22" s="99">
        <v>9120.0</v>
      </c>
      <c r="T22" s="98"/>
      <c r="U22" s="98"/>
      <c r="V22" s="99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100"/>
      <c r="AN22" s="97">
        <f t="shared" ref="AN22:AO22" si="17">D22+G22+J22+M22+P22+S22+V22+Y22+AB22+AE22+AH22+AK22</f>
        <v>53977</v>
      </c>
      <c r="AO22" s="97">
        <f t="shared" si="17"/>
        <v>0</v>
      </c>
      <c r="AP22" s="45">
        <v>53977.0</v>
      </c>
      <c r="AQ22" s="97">
        <f t="shared" si="3"/>
        <v>0</v>
      </c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</row>
    <row r="23" ht="15.75" customHeight="1">
      <c r="A23" s="144">
        <v>16.0</v>
      </c>
      <c r="B23" s="95" t="s">
        <v>66</v>
      </c>
      <c r="C23" s="95" t="s">
        <v>49</v>
      </c>
      <c r="D23" s="96">
        <v>108.0</v>
      </c>
      <c r="E23" s="96"/>
      <c r="F23" s="96"/>
      <c r="G23" s="97">
        <v>16.0</v>
      </c>
      <c r="H23" s="97"/>
      <c r="I23" s="98"/>
      <c r="J23" s="98">
        <v>186.0</v>
      </c>
      <c r="K23" s="98"/>
      <c r="L23" s="98"/>
      <c r="M23" s="97">
        <v>30.0</v>
      </c>
      <c r="N23" s="97"/>
      <c r="O23" s="98"/>
      <c r="P23" s="98">
        <v>86.0</v>
      </c>
      <c r="Q23" s="98"/>
      <c r="R23" s="98"/>
      <c r="S23" s="98">
        <v>170.0</v>
      </c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100"/>
      <c r="AN23" s="97">
        <f t="shared" ref="AN23:AO23" si="18">D23+G23+J23+M23+P23+S23+V23+Y23+AB23+AE23+AH23+AK23</f>
        <v>596</v>
      </c>
      <c r="AO23" s="97">
        <f t="shared" si="18"/>
        <v>0</v>
      </c>
      <c r="AP23" s="45">
        <v>596.0</v>
      </c>
      <c r="AQ23" s="97">
        <f t="shared" si="3"/>
        <v>0</v>
      </c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</row>
    <row r="24" ht="15.75" customHeight="1">
      <c r="A24" s="144">
        <v>17.0</v>
      </c>
      <c r="B24" s="95" t="s">
        <v>67</v>
      </c>
      <c r="C24" s="95" t="s">
        <v>68</v>
      </c>
      <c r="D24" s="96">
        <v>574.0</v>
      </c>
      <c r="E24" s="96"/>
      <c r="F24" s="96">
        <f>D24*7000</f>
        <v>4018000</v>
      </c>
      <c r="G24" s="97">
        <v>465.0</v>
      </c>
      <c r="H24" s="97"/>
      <c r="I24" s="97">
        <f>G24*7000</f>
        <v>3255000</v>
      </c>
      <c r="J24" s="98">
        <v>478.0</v>
      </c>
      <c r="K24" s="98"/>
      <c r="L24" s="97">
        <v>3346000.0</v>
      </c>
      <c r="M24" s="99">
        <v>795.0</v>
      </c>
      <c r="N24" s="97"/>
      <c r="O24" s="97">
        <v>5565000.0</v>
      </c>
      <c r="P24" s="99">
        <v>398.0</v>
      </c>
      <c r="Q24" s="98"/>
      <c r="R24" s="99">
        <f>P24*7000</f>
        <v>2786000</v>
      </c>
      <c r="S24" s="99">
        <v>427.0</v>
      </c>
      <c r="T24" s="98"/>
      <c r="U24" s="99">
        <f>S24*7000</f>
        <v>2989000</v>
      </c>
      <c r="V24" s="98"/>
      <c r="W24" s="98"/>
      <c r="X24" s="99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100"/>
      <c r="AN24" s="97">
        <f t="shared" ref="AN24:AO24" si="19">D24+G24+J24+M24+P24+S24+V24+Y24+AB24+AE24+AH24+AK24</f>
        <v>3137</v>
      </c>
      <c r="AO24" s="97">
        <f t="shared" si="19"/>
        <v>0</v>
      </c>
      <c r="AP24" s="30">
        <v>3137.0</v>
      </c>
      <c r="AQ24" s="97">
        <f t="shared" si="3"/>
        <v>21959000</v>
      </c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</row>
    <row r="25" ht="15.75" customHeight="1">
      <c r="A25" s="144">
        <v>18.0</v>
      </c>
      <c r="B25" s="95" t="s">
        <v>69</v>
      </c>
      <c r="C25" s="95" t="s">
        <v>70</v>
      </c>
      <c r="D25" s="96">
        <v>0.0</v>
      </c>
      <c r="E25" s="96"/>
      <c r="F25" s="96"/>
      <c r="G25" s="97">
        <v>0.0</v>
      </c>
      <c r="H25" s="97"/>
      <c r="I25" s="98"/>
      <c r="J25" s="98">
        <v>0.0</v>
      </c>
      <c r="K25" s="98"/>
      <c r="L25" s="98"/>
      <c r="M25" s="97">
        <v>1527.0</v>
      </c>
      <c r="N25" s="97"/>
      <c r="O25" s="98"/>
      <c r="P25" s="99">
        <v>0.0</v>
      </c>
      <c r="Q25" s="99"/>
      <c r="R25" s="98"/>
      <c r="S25" s="99">
        <v>0.0</v>
      </c>
      <c r="T25" s="98"/>
      <c r="U25" s="98"/>
      <c r="V25" s="99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100"/>
      <c r="AN25" s="97">
        <f t="shared" ref="AN25:AO25" si="20">D25+G25+J25+M25+P25+S25+V25+Y25+AB25+AE25+AH25+AK25</f>
        <v>1527</v>
      </c>
      <c r="AO25" s="97">
        <f t="shared" si="20"/>
        <v>0</v>
      </c>
      <c r="AP25" s="30">
        <v>1527.0</v>
      </c>
      <c r="AQ25" s="97">
        <f t="shared" si="3"/>
        <v>0</v>
      </c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</row>
    <row r="26" ht="15.75" customHeight="1">
      <c r="A26" s="144">
        <v>19.0</v>
      </c>
      <c r="B26" s="95" t="s">
        <v>71</v>
      </c>
      <c r="C26" s="95" t="s">
        <v>68</v>
      </c>
      <c r="D26" s="96">
        <v>98724.0</v>
      </c>
      <c r="E26" s="96"/>
      <c r="F26" s="96">
        <v>9.9525E7</v>
      </c>
      <c r="G26" s="97">
        <v>135801.0</v>
      </c>
      <c r="H26" s="97"/>
      <c r="I26" s="97">
        <v>1.36506E8</v>
      </c>
      <c r="J26" s="97">
        <v>107307.0</v>
      </c>
      <c r="K26" s="97">
        <v>46.0</v>
      </c>
      <c r="L26" s="97">
        <v>1.19634E8</v>
      </c>
      <c r="M26" s="97">
        <v>28849.0</v>
      </c>
      <c r="N26" s="97"/>
      <c r="O26" s="97">
        <v>1.0629E7</v>
      </c>
      <c r="P26" s="99">
        <f>R26/3000</f>
        <v>30642</v>
      </c>
      <c r="Q26" s="99"/>
      <c r="R26" s="99">
        <v>9.1926E7</v>
      </c>
      <c r="S26" s="99">
        <f>(U26/3000)-T26</f>
        <v>14416</v>
      </c>
      <c r="T26" s="98">
        <v>16.0</v>
      </c>
      <c r="U26" s="99">
        <v>4.3296E7</v>
      </c>
      <c r="V26" s="99"/>
      <c r="W26" s="98"/>
      <c r="X26" s="99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100"/>
      <c r="AN26" s="97">
        <f t="shared" ref="AN26:AO26" si="21">D26+G26+J26+M26+P26+S26+V26+Y26+AB26+AE26+AH26+AK26</f>
        <v>415739</v>
      </c>
      <c r="AO26" s="97">
        <f t="shared" si="21"/>
        <v>62</v>
      </c>
      <c r="AP26" s="30">
        <v>415801.0</v>
      </c>
      <c r="AQ26" s="97">
        <f t="shared" si="3"/>
        <v>501516000</v>
      </c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</row>
    <row r="27" ht="15.75" customHeight="1">
      <c r="A27" s="144">
        <v>20.0</v>
      </c>
      <c r="B27" s="95" t="s">
        <v>72</v>
      </c>
      <c r="C27" s="95" t="s">
        <v>73</v>
      </c>
      <c r="D27" s="96"/>
      <c r="E27" s="96"/>
      <c r="F27" s="96"/>
      <c r="G27" s="97">
        <v>553.0</v>
      </c>
      <c r="H27" s="97"/>
      <c r="I27" s="98"/>
      <c r="J27" s="99">
        <v>3200.0</v>
      </c>
      <c r="K27" s="97"/>
      <c r="L27" s="98"/>
      <c r="M27" s="97">
        <v>9940.0</v>
      </c>
      <c r="N27" s="97"/>
      <c r="O27" s="98"/>
      <c r="P27" s="99">
        <v>7800.0</v>
      </c>
      <c r="Q27" s="98"/>
      <c r="R27" s="98"/>
      <c r="S27" s="99">
        <v>3550.0</v>
      </c>
      <c r="T27" s="98"/>
      <c r="U27" s="98"/>
      <c r="V27" s="99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100"/>
      <c r="AN27" s="97">
        <f t="shared" ref="AN27:AO27" si="22">D27+G27+J27+M27+P27+S27+V27+Y27+AB27+AE27+AH27+AK27</f>
        <v>25043</v>
      </c>
      <c r="AO27" s="97">
        <f t="shared" si="22"/>
        <v>0</v>
      </c>
      <c r="AP27" s="30">
        <v>25043.0</v>
      </c>
      <c r="AQ27" s="97">
        <f t="shared" si="3"/>
        <v>0</v>
      </c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</row>
    <row r="28" ht="15.75" customHeight="1">
      <c r="A28" s="144">
        <v>21.0</v>
      </c>
      <c r="B28" s="95" t="s">
        <v>74</v>
      </c>
      <c r="C28" s="95" t="s">
        <v>68</v>
      </c>
      <c r="D28" s="96">
        <v>64695.0</v>
      </c>
      <c r="E28" s="96"/>
      <c r="F28" s="96">
        <f>(D28*3000)/2</f>
        <v>97042500</v>
      </c>
      <c r="G28" s="97">
        <f>((I28*2)/3000)</f>
        <v>100140</v>
      </c>
      <c r="H28" s="97"/>
      <c r="I28" s="97">
        <v>1.5021E8</v>
      </c>
      <c r="J28" s="97">
        <f>((L28*2)/3000)</f>
        <v>93040</v>
      </c>
      <c r="K28" s="97"/>
      <c r="L28" s="97">
        <v>1.3956E8</v>
      </c>
      <c r="M28" s="97">
        <f>((O28*2)/3000)</f>
        <v>7645</v>
      </c>
      <c r="N28" s="97"/>
      <c r="O28" s="97">
        <v>1.14675E7</v>
      </c>
      <c r="P28" s="99">
        <f>((R28*2)/3000)</f>
        <v>86120</v>
      </c>
      <c r="Q28" s="99"/>
      <c r="R28" s="99">
        <v>1.2918E8</v>
      </c>
      <c r="S28" s="99">
        <f>((U28*2)/3000)</f>
        <v>60715</v>
      </c>
      <c r="T28" s="98"/>
      <c r="U28" s="99">
        <v>9.10725E7</v>
      </c>
      <c r="V28" s="99"/>
      <c r="W28" s="98"/>
      <c r="X28" s="99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100"/>
      <c r="AN28" s="97">
        <f t="shared" ref="AN28:AO28" si="23">D28+G28+J28+M28+P28+S28+V28+Y28+AB28+AE28+AH28+AK28</f>
        <v>412355</v>
      </c>
      <c r="AO28" s="97">
        <f t="shared" si="23"/>
        <v>0</v>
      </c>
      <c r="AP28" s="30">
        <v>412355.0</v>
      </c>
      <c r="AQ28" s="97">
        <f t="shared" si="3"/>
        <v>618532500</v>
      </c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</row>
    <row r="29" ht="15.75" customHeight="1">
      <c r="A29" s="144">
        <v>22.0</v>
      </c>
      <c r="B29" s="95" t="s">
        <v>75</v>
      </c>
      <c r="C29" s="95" t="s">
        <v>57</v>
      </c>
      <c r="D29" s="96">
        <v>43.0</v>
      </c>
      <c r="E29" s="96"/>
      <c r="F29" s="96"/>
      <c r="G29" s="97">
        <v>65.0</v>
      </c>
      <c r="H29" s="97"/>
      <c r="I29" s="146"/>
      <c r="J29" s="98">
        <v>100.0</v>
      </c>
      <c r="K29" s="98"/>
      <c r="L29" s="98"/>
      <c r="M29" s="97">
        <v>120.0</v>
      </c>
      <c r="N29" s="97"/>
      <c r="O29" s="97"/>
      <c r="P29" s="147">
        <v>150.0</v>
      </c>
      <c r="Q29" s="147"/>
      <c r="R29" s="98"/>
      <c r="S29" s="98">
        <v>90.0</v>
      </c>
      <c r="T29" s="98"/>
      <c r="U29" s="98"/>
      <c r="V29" s="99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100"/>
      <c r="AN29" s="97">
        <f t="shared" ref="AN29:AO29" si="24">D29+G29+J29+M29+P29+S29+V29+Y29+AB29+AE29+AH29+AK29</f>
        <v>568</v>
      </c>
      <c r="AO29" s="97">
        <f t="shared" si="24"/>
        <v>0</v>
      </c>
      <c r="AP29" s="45">
        <v>568.0</v>
      </c>
      <c r="AQ29" s="97">
        <f t="shared" si="3"/>
        <v>0</v>
      </c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</row>
    <row r="30" ht="15.75" customHeight="1">
      <c r="A30" s="144">
        <v>23.0</v>
      </c>
      <c r="B30" s="95" t="s">
        <v>76</v>
      </c>
      <c r="C30" s="95" t="s">
        <v>73</v>
      </c>
      <c r="D30" s="96">
        <v>1259.0</v>
      </c>
      <c r="E30" s="96"/>
      <c r="F30" s="96"/>
      <c r="G30" s="97">
        <v>1300.0</v>
      </c>
      <c r="H30" s="97"/>
      <c r="I30" s="98"/>
      <c r="J30" s="99">
        <v>2400.0</v>
      </c>
      <c r="K30" s="98"/>
      <c r="L30" s="98"/>
      <c r="M30" s="97">
        <v>3200.0</v>
      </c>
      <c r="N30" s="97"/>
      <c r="O30" s="98"/>
      <c r="P30" s="99">
        <v>3100.0</v>
      </c>
      <c r="Q30" s="99"/>
      <c r="R30" s="99"/>
      <c r="S30" s="99">
        <v>3200.0</v>
      </c>
      <c r="T30" s="98"/>
      <c r="U30" s="98"/>
      <c r="V30" s="99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100"/>
      <c r="AN30" s="97">
        <f t="shared" ref="AN30:AO30" si="25">D30+G30+J30+M30+P30+S30+V30+Y30+AB30+AE30+AH30+AK30</f>
        <v>14459</v>
      </c>
      <c r="AO30" s="97">
        <f t="shared" si="25"/>
        <v>0</v>
      </c>
      <c r="AP30" s="45">
        <v>14459.0</v>
      </c>
      <c r="AQ30" s="97">
        <f t="shared" si="3"/>
        <v>0</v>
      </c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</row>
    <row r="31" ht="15.75" customHeight="1">
      <c r="A31" s="144">
        <v>24.0</v>
      </c>
      <c r="B31" s="95" t="s">
        <v>77</v>
      </c>
      <c r="C31" s="95" t="s">
        <v>73</v>
      </c>
      <c r="D31" s="96">
        <v>1000.0</v>
      </c>
      <c r="E31" s="96"/>
      <c r="F31" s="96"/>
      <c r="G31" s="97">
        <v>1000.0</v>
      </c>
      <c r="H31" s="97"/>
      <c r="I31" s="98"/>
      <c r="J31" s="99">
        <v>1300.0</v>
      </c>
      <c r="K31" s="98"/>
      <c r="L31" s="98"/>
      <c r="M31" s="97">
        <v>2500.0</v>
      </c>
      <c r="N31" s="97"/>
      <c r="O31" s="98"/>
      <c r="P31" s="99">
        <v>2200.0</v>
      </c>
      <c r="Q31" s="98"/>
      <c r="R31" s="98"/>
      <c r="S31" s="99">
        <v>2300.0</v>
      </c>
      <c r="T31" s="98"/>
      <c r="U31" s="98"/>
      <c r="V31" s="99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100"/>
      <c r="AN31" s="97">
        <f t="shared" ref="AN31:AO31" si="26">D31+G31+J31+M31+P31+S31+V31+Y31+AB31+AE31+AH31+AK31</f>
        <v>10300</v>
      </c>
      <c r="AO31" s="97">
        <f t="shared" si="26"/>
        <v>0</v>
      </c>
      <c r="AP31" s="45">
        <v>10300.0</v>
      </c>
      <c r="AQ31" s="97">
        <f t="shared" si="3"/>
        <v>0</v>
      </c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</row>
    <row r="32" ht="15.75" customHeight="1">
      <c r="A32" s="144">
        <v>25.0</v>
      </c>
      <c r="B32" s="95" t="s">
        <v>78</v>
      </c>
      <c r="C32" s="95" t="s">
        <v>68</v>
      </c>
      <c r="D32" s="96">
        <v>1588.0</v>
      </c>
      <c r="E32" s="96"/>
      <c r="F32" s="96">
        <f>D32*10000</f>
        <v>15880000</v>
      </c>
      <c r="G32" s="97">
        <v>1271.0</v>
      </c>
      <c r="H32" s="97"/>
      <c r="I32" s="98"/>
      <c r="J32" s="98">
        <v>954.0</v>
      </c>
      <c r="K32" s="98"/>
      <c r="L32" s="99">
        <f>J32*10000</f>
        <v>9540000</v>
      </c>
      <c r="M32" s="97">
        <v>3210.0</v>
      </c>
      <c r="N32" s="97"/>
      <c r="O32" s="99">
        <f>M32*10000</f>
        <v>32100000</v>
      </c>
      <c r="P32" s="99">
        <v>2530.0</v>
      </c>
      <c r="Q32" s="98"/>
      <c r="R32" s="99">
        <f>P32*10000</f>
        <v>25300000</v>
      </c>
      <c r="S32" s="99">
        <v>1897.0</v>
      </c>
      <c r="T32" s="98"/>
      <c r="U32" s="99">
        <f>S32*10000</f>
        <v>18970000</v>
      </c>
      <c r="V32" s="99"/>
      <c r="W32" s="98"/>
      <c r="X32" s="99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100"/>
      <c r="AN32" s="97">
        <f t="shared" ref="AN32:AO32" si="27">D32+G32+J32+M32+P32+S32+V32+Y32+AB32+AE32+AH32+AK32</f>
        <v>11450</v>
      </c>
      <c r="AO32" s="97">
        <f t="shared" si="27"/>
        <v>0</v>
      </c>
      <c r="AP32" s="45">
        <v>11450.0</v>
      </c>
      <c r="AQ32" s="97">
        <f t="shared" si="3"/>
        <v>101790000</v>
      </c>
      <c r="AR32" s="93"/>
      <c r="AS32" s="94" t="str">
        <f>#REF!+#REF!+#REF!</f>
        <v>#REF!</v>
      </c>
      <c r="AT32" s="93"/>
      <c r="AU32" s="93"/>
      <c r="AV32" s="93"/>
      <c r="AW32" s="93"/>
      <c r="AX32" s="93"/>
      <c r="AY32" s="93"/>
      <c r="AZ32" s="93"/>
      <c r="BA32" s="93"/>
      <c r="BB32" s="93"/>
    </row>
    <row r="33" ht="15.75" customHeight="1">
      <c r="A33" s="144">
        <v>26.0</v>
      </c>
      <c r="B33" s="95" t="s">
        <v>79</v>
      </c>
      <c r="C33" s="95" t="s">
        <v>57</v>
      </c>
      <c r="D33" s="96">
        <v>2518.0</v>
      </c>
      <c r="E33" s="96"/>
      <c r="F33" s="96"/>
      <c r="G33" s="97">
        <v>1983.0</v>
      </c>
      <c r="H33" s="97"/>
      <c r="I33" s="98"/>
      <c r="J33" s="98">
        <v>2347.0</v>
      </c>
      <c r="K33" s="98"/>
      <c r="L33" s="99"/>
      <c r="M33" s="97">
        <v>1020.0</v>
      </c>
      <c r="N33" s="97"/>
      <c r="O33" s="97"/>
      <c r="P33" s="98"/>
      <c r="Q33" s="98"/>
      <c r="R33" s="98"/>
      <c r="S33" s="98"/>
      <c r="T33" s="98"/>
      <c r="U33" s="98"/>
      <c r="V33" s="99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100"/>
      <c r="AN33" s="97">
        <f t="shared" ref="AN33:AO33" si="28">D33+G33+J33+M33+P33+S33+V33+Y33+AB33+AE33+AH33+AK33</f>
        <v>7868</v>
      </c>
      <c r="AO33" s="97">
        <f t="shared" si="28"/>
        <v>0</v>
      </c>
      <c r="AP33" s="45">
        <v>7868.0</v>
      </c>
      <c r="AQ33" s="97">
        <f t="shared" si="3"/>
        <v>0</v>
      </c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</row>
    <row r="34" ht="15.75" customHeight="1">
      <c r="A34" s="144">
        <v>27.0</v>
      </c>
      <c r="B34" s="95" t="s">
        <v>80</v>
      </c>
      <c r="C34" s="95" t="s">
        <v>47</v>
      </c>
      <c r="D34" s="96">
        <v>752.0</v>
      </c>
      <c r="E34" s="96"/>
      <c r="F34" s="96">
        <f>D34*7500</f>
        <v>5640000</v>
      </c>
      <c r="G34" s="97">
        <v>730.0</v>
      </c>
      <c r="H34" s="97"/>
      <c r="I34" s="98"/>
      <c r="J34" s="98">
        <v>350.0</v>
      </c>
      <c r="K34" s="98"/>
      <c r="L34" s="99"/>
      <c r="M34" s="97">
        <v>900.0</v>
      </c>
      <c r="N34" s="97"/>
      <c r="O34" s="98"/>
      <c r="P34" s="99">
        <v>400.0</v>
      </c>
      <c r="Q34" s="99"/>
      <c r="R34" s="98"/>
      <c r="S34" s="99">
        <v>565.0</v>
      </c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100"/>
      <c r="AN34" s="97">
        <f t="shared" ref="AN34:AO34" si="29">D34+G34+J34+M34+P34+S34+V34+Y34+AB34+AE34+AH34+AK34</f>
        <v>3697</v>
      </c>
      <c r="AO34" s="97">
        <f t="shared" si="29"/>
        <v>0</v>
      </c>
      <c r="AP34" s="45">
        <v>3697.0</v>
      </c>
      <c r="AQ34" s="97">
        <f t="shared" si="3"/>
        <v>5640000</v>
      </c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</row>
    <row r="35" ht="15.75" customHeight="1">
      <c r="A35" s="144">
        <v>28.0</v>
      </c>
      <c r="B35" s="95" t="s">
        <v>81</v>
      </c>
      <c r="C35" s="95" t="s">
        <v>43</v>
      </c>
      <c r="D35" s="96">
        <v>5026.0</v>
      </c>
      <c r="E35" s="96"/>
      <c r="F35" s="96">
        <f>D35*10000</f>
        <v>50260000</v>
      </c>
      <c r="G35" s="97">
        <v>3830.0</v>
      </c>
      <c r="H35" s="97"/>
      <c r="I35" s="98"/>
      <c r="J35" s="98">
        <v>2321.0</v>
      </c>
      <c r="K35" s="98"/>
      <c r="L35" s="99">
        <f>J35*10000</f>
        <v>23210000</v>
      </c>
      <c r="M35" s="97">
        <v>5230.0</v>
      </c>
      <c r="N35" s="97"/>
      <c r="O35" s="98"/>
      <c r="P35" s="99">
        <v>0.0</v>
      </c>
      <c r="Q35" s="98"/>
      <c r="R35" s="98"/>
      <c r="S35" s="99">
        <v>0.0</v>
      </c>
      <c r="T35" s="98"/>
      <c r="U35" s="98"/>
      <c r="V35" s="99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100"/>
      <c r="AN35" s="97">
        <f t="shared" ref="AN35:AO35" si="30">D35+G35+J35+M35+P35+S35+V35+Y35+AB35+AE35+AH35+AK35</f>
        <v>16407</v>
      </c>
      <c r="AO35" s="97">
        <f t="shared" si="30"/>
        <v>0</v>
      </c>
      <c r="AP35" s="45">
        <v>16407.0</v>
      </c>
      <c r="AQ35" s="97">
        <f t="shared" si="3"/>
        <v>73470000</v>
      </c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</row>
    <row r="36" ht="15.75" customHeight="1">
      <c r="A36" s="144">
        <v>29.0</v>
      </c>
      <c r="B36" s="95" t="s">
        <v>82</v>
      </c>
      <c r="C36" s="95" t="s">
        <v>45</v>
      </c>
      <c r="D36" s="96">
        <v>0.0</v>
      </c>
      <c r="E36" s="96"/>
      <c r="F36" s="96"/>
      <c r="G36" s="97">
        <v>0.0</v>
      </c>
      <c r="H36" s="97"/>
      <c r="I36" s="98"/>
      <c r="J36" s="98">
        <v>0.0</v>
      </c>
      <c r="K36" s="98"/>
      <c r="L36" s="98"/>
      <c r="M36" s="97">
        <v>0.0</v>
      </c>
      <c r="N36" s="97"/>
      <c r="O36" s="98"/>
      <c r="P36" s="99">
        <v>0.0</v>
      </c>
      <c r="Q36" s="98"/>
      <c r="R36" s="98"/>
      <c r="S36" s="99">
        <v>0.0</v>
      </c>
      <c r="T36" s="98"/>
      <c r="U36" s="98"/>
      <c r="V36" s="99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100"/>
      <c r="AN36" s="97">
        <f t="shared" ref="AN36:AO36" si="31">D36+G36+J36+M36+P36+S36+V36+Y36+AB36+AE36+AH36+AK36</f>
        <v>0</v>
      </c>
      <c r="AO36" s="97">
        <f t="shared" si="31"/>
        <v>0</v>
      </c>
      <c r="AP36" s="45">
        <v>0.0</v>
      </c>
      <c r="AQ36" s="97">
        <f t="shared" si="3"/>
        <v>0</v>
      </c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</row>
    <row r="37" ht="15.75" customHeight="1">
      <c r="A37" s="144">
        <v>30.0</v>
      </c>
      <c r="B37" s="95" t="s">
        <v>83</v>
      </c>
      <c r="C37" s="95" t="s">
        <v>84</v>
      </c>
      <c r="D37" s="96">
        <v>1620.0</v>
      </c>
      <c r="E37" s="96"/>
      <c r="F37" s="96"/>
      <c r="G37" s="97">
        <v>2513.0</v>
      </c>
      <c r="H37" s="97"/>
      <c r="I37" s="98"/>
      <c r="J37" s="98">
        <v>3687.0</v>
      </c>
      <c r="K37" s="98"/>
      <c r="L37" s="98"/>
      <c r="M37" s="97">
        <v>154.0</v>
      </c>
      <c r="N37" s="97"/>
      <c r="O37" s="98"/>
      <c r="P37" s="99">
        <v>4355.0</v>
      </c>
      <c r="Q37" s="99"/>
      <c r="R37" s="98"/>
      <c r="S37" s="99">
        <v>2135.0</v>
      </c>
      <c r="T37" s="98"/>
      <c r="U37" s="98"/>
      <c r="V37" s="99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100"/>
      <c r="AN37" s="97">
        <f t="shared" ref="AN37:AO37" si="32">D37+G37+J37+M37+P37+S37+V37+Y37+AB37+AE37+AH37+AK37</f>
        <v>14464</v>
      </c>
      <c r="AO37" s="97">
        <f t="shared" si="32"/>
        <v>0</v>
      </c>
      <c r="AP37" s="45">
        <v>14464.0</v>
      </c>
      <c r="AQ37" s="97">
        <f t="shared" si="3"/>
        <v>0</v>
      </c>
      <c r="AR37" s="93"/>
      <c r="AS37" s="93"/>
      <c r="AT37" s="93"/>
      <c r="AU37" s="93"/>
      <c r="AV37" s="93"/>
      <c r="AW37" s="93"/>
      <c r="AX37" s="93"/>
      <c r="AY37" s="93"/>
      <c r="AZ37" s="93"/>
      <c r="BA37" s="93"/>
      <c r="BB37" s="93"/>
    </row>
    <row r="38" ht="15.75" customHeight="1">
      <c r="A38" s="26">
        <v>31.0</v>
      </c>
      <c r="B38" s="27" t="s">
        <v>85</v>
      </c>
      <c r="C38" s="27" t="s">
        <v>86</v>
      </c>
      <c r="D38" s="33">
        <v>0.0</v>
      </c>
      <c r="E38" s="33"/>
      <c r="F38" s="33"/>
      <c r="G38" s="30">
        <v>0.0</v>
      </c>
      <c r="H38" s="30"/>
      <c r="I38" s="34"/>
      <c r="J38" s="34">
        <v>0.0</v>
      </c>
      <c r="K38" s="34"/>
      <c r="L38" s="34"/>
      <c r="M38" s="30">
        <v>0.0</v>
      </c>
      <c r="N38" s="30"/>
      <c r="O38" s="34"/>
      <c r="P38" s="36">
        <v>0.0</v>
      </c>
      <c r="Q38" s="34"/>
      <c r="R38" s="34"/>
      <c r="S38" s="36">
        <v>0.0</v>
      </c>
      <c r="T38" s="34"/>
      <c r="U38" s="34"/>
      <c r="V38" s="36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92"/>
      <c r="AN38" s="30">
        <f t="shared" ref="AN38:AO38" si="33">D38+G38+J38+M38+P38+S38+V38+Y38+AB38+AE38+AH38+AK38</f>
        <v>0</v>
      </c>
      <c r="AO38" s="30">
        <f t="shared" si="33"/>
        <v>0</v>
      </c>
      <c r="AP38" s="45">
        <v>0.0</v>
      </c>
      <c r="AQ38" s="30">
        <f t="shared" si="3"/>
        <v>0</v>
      </c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</row>
    <row r="39" ht="15.75" customHeight="1">
      <c r="A39" s="144">
        <v>32.0</v>
      </c>
      <c r="B39" s="95" t="s">
        <v>87</v>
      </c>
      <c r="C39" s="95" t="s">
        <v>68</v>
      </c>
      <c r="D39" s="96">
        <v>0.0</v>
      </c>
      <c r="E39" s="96"/>
      <c r="F39" s="96"/>
      <c r="G39" s="97">
        <v>0.0</v>
      </c>
      <c r="H39" s="97"/>
      <c r="I39" s="98"/>
      <c r="J39" s="97">
        <v>0.0</v>
      </c>
      <c r="K39" s="97"/>
      <c r="L39" s="98"/>
      <c r="M39" s="97">
        <v>0.0</v>
      </c>
      <c r="N39" s="97"/>
      <c r="O39" s="97"/>
      <c r="P39" s="99">
        <v>0.0</v>
      </c>
      <c r="Q39" s="99"/>
      <c r="R39" s="98"/>
      <c r="S39" s="99">
        <v>16900.0</v>
      </c>
      <c r="T39" s="98"/>
      <c r="U39" s="98"/>
      <c r="V39" s="99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100"/>
      <c r="AN39" s="97">
        <f t="shared" ref="AN39:AO39" si="34">D39+G39+J39+M39+P39+S39+V39+Y39+AB39+AE39+AH39+AK39</f>
        <v>16900</v>
      </c>
      <c r="AO39" s="97">
        <f t="shared" si="34"/>
        <v>0</v>
      </c>
      <c r="AP39" s="45">
        <v>16900.0</v>
      </c>
      <c r="AQ39" s="97">
        <f t="shared" si="3"/>
        <v>0</v>
      </c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</row>
    <row r="40" ht="15.75" customHeight="1">
      <c r="A40" s="144">
        <v>33.0</v>
      </c>
      <c r="B40" s="95" t="s">
        <v>88</v>
      </c>
      <c r="C40" s="95" t="s">
        <v>73</v>
      </c>
      <c r="D40" s="96"/>
      <c r="E40" s="96"/>
      <c r="F40" s="96"/>
      <c r="G40" s="97">
        <v>20200.0</v>
      </c>
      <c r="H40" s="97"/>
      <c r="I40" s="98"/>
      <c r="J40" s="99">
        <v>0.0</v>
      </c>
      <c r="K40" s="98"/>
      <c r="L40" s="98"/>
      <c r="M40" s="97">
        <v>0.0</v>
      </c>
      <c r="N40" s="97"/>
      <c r="O40" s="98"/>
      <c r="P40" s="99">
        <v>0.0</v>
      </c>
      <c r="Q40" s="99"/>
      <c r="R40" s="98"/>
      <c r="S40" s="99"/>
      <c r="T40" s="98"/>
      <c r="U40" s="98"/>
      <c r="V40" s="99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100"/>
      <c r="AN40" s="97">
        <f t="shared" ref="AN40:AO40" si="35">D40+G40+J40+M40+P40+S40+V40+Y40+AB40+AE40+AH40+AK40</f>
        <v>20200</v>
      </c>
      <c r="AO40" s="97">
        <f t="shared" si="35"/>
        <v>0</v>
      </c>
      <c r="AP40" s="45">
        <v>20200.0</v>
      </c>
      <c r="AQ40" s="97">
        <f t="shared" si="3"/>
        <v>0</v>
      </c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</row>
    <row r="41" ht="15.75" customHeight="1">
      <c r="A41" s="144">
        <v>34.0</v>
      </c>
      <c r="B41" s="95" t="s">
        <v>89</v>
      </c>
      <c r="C41" s="95" t="s">
        <v>47</v>
      </c>
      <c r="D41" s="96">
        <v>0.0</v>
      </c>
      <c r="E41" s="96"/>
      <c r="F41" s="96"/>
      <c r="G41" s="97">
        <v>0.0</v>
      </c>
      <c r="H41" s="97"/>
      <c r="I41" s="98"/>
      <c r="J41" s="98">
        <v>0.0</v>
      </c>
      <c r="K41" s="98"/>
      <c r="L41" s="98"/>
      <c r="M41" s="97">
        <v>0.0</v>
      </c>
      <c r="N41" s="97"/>
      <c r="O41" s="98"/>
      <c r="P41" s="99">
        <v>0.0</v>
      </c>
      <c r="Q41" s="99"/>
      <c r="R41" s="98"/>
      <c r="S41" s="99">
        <v>0.0</v>
      </c>
      <c r="T41" s="98"/>
      <c r="U41" s="98"/>
      <c r="V41" s="99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100"/>
      <c r="AN41" s="97">
        <f t="shared" ref="AN41:AO41" si="36">D41+G41+J41+M41+P41+S41+V41+Y41+AB41+AE41+AH41+AK41</f>
        <v>0</v>
      </c>
      <c r="AO41" s="97">
        <f t="shared" si="36"/>
        <v>0</v>
      </c>
      <c r="AP41" s="45">
        <v>0.0</v>
      </c>
      <c r="AQ41" s="97">
        <f t="shared" si="3"/>
        <v>0</v>
      </c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</row>
    <row r="42" ht="15.75" customHeight="1">
      <c r="A42" s="144">
        <v>35.0</v>
      </c>
      <c r="B42" s="95" t="s">
        <v>90</v>
      </c>
      <c r="C42" s="95" t="s">
        <v>84</v>
      </c>
      <c r="D42" s="96">
        <v>12613.0</v>
      </c>
      <c r="E42" s="96"/>
      <c r="F42" s="96"/>
      <c r="G42" s="97">
        <v>0.0</v>
      </c>
      <c r="H42" s="97"/>
      <c r="I42" s="98"/>
      <c r="J42" s="98">
        <v>0.0</v>
      </c>
      <c r="K42" s="98"/>
      <c r="L42" s="98"/>
      <c r="M42" s="97">
        <v>0.0</v>
      </c>
      <c r="N42" s="97"/>
      <c r="O42" s="98"/>
      <c r="P42" s="99">
        <v>0.0</v>
      </c>
      <c r="Q42" s="99"/>
      <c r="R42" s="98"/>
      <c r="S42" s="99">
        <v>0.0</v>
      </c>
      <c r="T42" s="98"/>
      <c r="U42" s="98"/>
      <c r="V42" s="99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100"/>
      <c r="AN42" s="97">
        <f t="shared" ref="AN42:AO42" si="37">D42+G42+J42+M42+P42+S42+V42+Y42+AB42+AE42+AH42+AK42</f>
        <v>12613</v>
      </c>
      <c r="AO42" s="97">
        <f t="shared" si="37"/>
        <v>0</v>
      </c>
      <c r="AP42" s="45">
        <v>12613.0</v>
      </c>
      <c r="AQ42" s="97">
        <f t="shared" si="3"/>
        <v>0</v>
      </c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</row>
    <row r="43" ht="15.75" customHeight="1">
      <c r="A43" s="144">
        <v>36.0</v>
      </c>
      <c r="B43" s="95" t="s">
        <v>91</v>
      </c>
      <c r="C43" s="95" t="s">
        <v>73</v>
      </c>
      <c r="D43" s="96">
        <v>1100.0</v>
      </c>
      <c r="E43" s="96"/>
      <c r="F43" s="96"/>
      <c r="G43" s="97">
        <v>0.0</v>
      </c>
      <c r="H43" s="97"/>
      <c r="I43" s="98"/>
      <c r="J43" s="99">
        <v>1400.0</v>
      </c>
      <c r="K43" s="98"/>
      <c r="L43" s="98"/>
      <c r="M43" s="97">
        <v>2300.0</v>
      </c>
      <c r="N43" s="97"/>
      <c r="O43" s="98"/>
      <c r="P43" s="99">
        <v>6000.0</v>
      </c>
      <c r="Q43" s="98"/>
      <c r="R43" s="98"/>
      <c r="S43" s="99">
        <v>1550.0</v>
      </c>
      <c r="T43" s="98"/>
      <c r="U43" s="98"/>
      <c r="V43" s="99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100"/>
      <c r="AN43" s="97">
        <f t="shared" ref="AN43:AO43" si="38">D43+G43+J43+M43+P43+S43+V43+Y43+AB43+AE43+AH43+AK43</f>
        <v>12350</v>
      </c>
      <c r="AO43" s="97">
        <f t="shared" si="38"/>
        <v>0</v>
      </c>
      <c r="AP43" s="45">
        <v>12350.0</v>
      </c>
      <c r="AQ43" s="97">
        <f t="shared" si="3"/>
        <v>0</v>
      </c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</row>
    <row r="44" ht="15.75" customHeight="1">
      <c r="A44" s="144">
        <v>37.0</v>
      </c>
      <c r="B44" s="95" t="s">
        <v>92</v>
      </c>
      <c r="C44" s="95" t="s">
        <v>73</v>
      </c>
      <c r="D44" s="96">
        <v>0.0</v>
      </c>
      <c r="E44" s="96"/>
      <c r="F44" s="96"/>
      <c r="G44" s="97">
        <v>0.0</v>
      </c>
      <c r="H44" s="97"/>
      <c r="I44" s="98"/>
      <c r="J44" s="99">
        <v>24200.0</v>
      </c>
      <c r="K44" s="97"/>
      <c r="L44" s="98"/>
      <c r="M44" s="97">
        <v>0.0</v>
      </c>
      <c r="N44" s="97"/>
      <c r="O44" s="98"/>
      <c r="P44" s="99">
        <v>0.0</v>
      </c>
      <c r="Q44" s="99"/>
      <c r="R44" s="98"/>
      <c r="S44" s="98"/>
      <c r="T44" s="98"/>
      <c r="U44" s="98"/>
      <c r="V44" s="99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100"/>
      <c r="AN44" s="97">
        <f t="shared" ref="AN44:AO44" si="39">D44+G44+J44+M44+P44+S44+V44+Y44+AB44+AE44+AH44+AK44</f>
        <v>24200</v>
      </c>
      <c r="AO44" s="97">
        <f t="shared" si="39"/>
        <v>0</v>
      </c>
      <c r="AP44" s="45">
        <v>24200.0</v>
      </c>
      <c r="AQ44" s="97">
        <f t="shared" si="3"/>
        <v>0</v>
      </c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</row>
    <row r="45" ht="15.75" customHeight="1">
      <c r="A45" s="144">
        <v>38.0</v>
      </c>
      <c r="B45" s="95" t="s">
        <v>94</v>
      </c>
      <c r="C45" s="95" t="s">
        <v>57</v>
      </c>
      <c r="D45" s="96">
        <v>1072.0</v>
      </c>
      <c r="E45" s="96"/>
      <c r="F45" s="96"/>
      <c r="G45" s="97">
        <v>921.0</v>
      </c>
      <c r="H45" s="97"/>
      <c r="I45" s="98"/>
      <c r="J45" s="97">
        <v>984.0</v>
      </c>
      <c r="K45" s="97"/>
      <c r="L45" s="97">
        <f>J45*7500</f>
        <v>7380000</v>
      </c>
      <c r="M45" s="97">
        <v>4306.0</v>
      </c>
      <c r="N45" s="97"/>
      <c r="O45" s="97"/>
      <c r="P45" s="98"/>
      <c r="Q45" s="98"/>
      <c r="R45" s="98"/>
      <c r="S45" s="98"/>
      <c r="T45" s="98"/>
      <c r="U45" s="98"/>
      <c r="V45" s="99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100"/>
      <c r="AN45" s="97">
        <f t="shared" ref="AN45:AO45" si="40">D45+G45+J45+M45+P45+S45+V45+Y45+AB45+AE45+AH45+AK45</f>
        <v>7283</v>
      </c>
      <c r="AO45" s="97">
        <f t="shared" si="40"/>
        <v>0</v>
      </c>
      <c r="AP45" s="45">
        <v>7283.0</v>
      </c>
      <c r="AQ45" s="97">
        <f t="shared" si="3"/>
        <v>7380000</v>
      </c>
      <c r="AR45" s="93"/>
      <c r="AS45" s="93"/>
      <c r="AT45" s="93"/>
      <c r="AU45" s="93"/>
      <c r="AV45" s="93"/>
      <c r="AW45" s="93"/>
      <c r="AX45" s="93"/>
      <c r="AY45" s="93"/>
      <c r="AZ45" s="93"/>
      <c r="BA45" s="93"/>
      <c r="BB45" s="93"/>
    </row>
    <row r="46" ht="15.75" customHeight="1">
      <c r="A46" s="144">
        <v>39.0</v>
      </c>
      <c r="B46" s="95" t="s">
        <v>95</v>
      </c>
      <c r="C46" s="95" t="s">
        <v>51</v>
      </c>
      <c r="D46" s="116">
        <v>112.0</v>
      </c>
      <c r="E46" s="116"/>
      <c r="F46" s="116"/>
      <c r="G46" s="99">
        <v>119.0</v>
      </c>
      <c r="H46" s="99"/>
      <c r="I46" s="99"/>
      <c r="J46" s="99">
        <v>211.0</v>
      </c>
      <c r="K46" s="99"/>
      <c r="L46" s="99"/>
      <c r="M46" s="99">
        <v>110.0</v>
      </c>
      <c r="N46" s="99"/>
      <c r="O46" s="99"/>
      <c r="P46" s="99">
        <v>113.0</v>
      </c>
      <c r="Q46" s="98"/>
      <c r="R46" s="98"/>
      <c r="S46" s="99">
        <v>230.0</v>
      </c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100"/>
      <c r="AN46" s="97">
        <f t="shared" ref="AN46:AO46" si="41">D46+G46+J46+M46+P46+S46+V46+Y46+AB46+AE46+AH46+AK46</f>
        <v>895</v>
      </c>
      <c r="AO46" s="97">
        <f t="shared" si="41"/>
        <v>0</v>
      </c>
      <c r="AP46" s="45">
        <v>895.0</v>
      </c>
      <c r="AQ46" s="97">
        <f t="shared" si="3"/>
        <v>0</v>
      </c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</row>
    <row r="47" ht="15.75" customHeight="1">
      <c r="A47" s="144">
        <v>40.0</v>
      </c>
      <c r="B47" s="95" t="s">
        <v>96</v>
      </c>
      <c r="C47" s="95" t="s">
        <v>68</v>
      </c>
      <c r="D47" s="96">
        <v>2270.0</v>
      </c>
      <c r="E47" s="96"/>
      <c r="F47" s="96">
        <v>2.6257E7</v>
      </c>
      <c r="G47" s="97">
        <v>985.0</v>
      </c>
      <c r="H47" s="97"/>
      <c r="I47" s="97">
        <f>G47*10000</f>
        <v>9850000</v>
      </c>
      <c r="J47" s="118">
        <v>420.0</v>
      </c>
      <c r="K47" s="118"/>
      <c r="L47" s="110">
        <f>J47*10000</f>
        <v>4200000</v>
      </c>
      <c r="M47" s="110">
        <v>3247.0</v>
      </c>
      <c r="N47" s="110"/>
      <c r="O47" s="110">
        <f>M47*10000</f>
        <v>32470000</v>
      </c>
      <c r="P47" s="147">
        <v>2214.0</v>
      </c>
      <c r="Q47" s="118"/>
      <c r="R47" s="110">
        <f>P47*10000</f>
        <v>22140000</v>
      </c>
      <c r="S47" s="147">
        <v>2015.0</v>
      </c>
      <c r="T47" s="118"/>
      <c r="U47" s="99">
        <f>S47*10000</f>
        <v>20150000</v>
      </c>
      <c r="V47" s="118"/>
      <c r="W47" s="118"/>
      <c r="X47" s="99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9"/>
      <c r="AN47" s="97">
        <f t="shared" ref="AN47:AO47" si="42">D47+G47+J47+M47+P47+S47+V47+Y47+AB47+AE47+AH47+AK47</f>
        <v>11151</v>
      </c>
      <c r="AO47" s="97">
        <f t="shared" si="42"/>
        <v>0</v>
      </c>
      <c r="AP47" s="45">
        <v>11151.0</v>
      </c>
      <c r="AQ47" s="97">
        <f t="shared" si="3"/>
        <v>115067000</v>
      </c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</row>
    <row r="48" ht="15.75" customHeight="1">
      <c r="A48" s="144">
        <v>41.0</v>
      </c>
      <c r="B48" s="95" t="s">
        <v>97</v>
      </c>
      <c r="C48" s="95" t="s">
        <v>84</v>
      </c>
      <c r="D48" s="96">
        <v>1256.0</v>
      </c>
      <c r="E48" s="96"/>
      <c r="F48" s="96"/>
      <c r="G48" s="97">
        <v>964.0</v>
      </c>
      <c r="H48" s="97"/>
      <c r="I48" s="98"/>
      <c r="J48" s="98">
        <v>0.0</v>
      </c>
      <c r="K48" s="98"/>
      <c r="L48" s="98"/>
      <c r="M48" s="97">
        <v>0.0</v>
      </c>
      <c r="N48" s="97"/>
      <c r="O48" s="98"/>
      <c r="P48" s="99"/>
      <c r="Q48" s="99"/>
      <c r="R48" s="98"/>
      <c r="S48" s="99">
        <v>0.0</v>
      </c>
      <c r="T48" s="98"/>
      <c r="U48" s="98"/>
      <c r="V48" s="99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100"/>
      <c r="AN48" s="97">
        <f t="shared" ref="AN48:AO48" si="43">D48+G48+J48+M48+P48+S48+V48+Y48+AB48+AE48+AH48+AK48</f>
        <v>2220</v>
      </c>
      <c r="AO48" s="97">
        <f t="shared" si="43"/>
        <v>0</v>
      </c>
      <c r="AP48" s="45">
        <v>2220.0</v>
      </c>
      <c r="AQ48" s="97">
        <f t="shared" si="3"/>
        <v>0</v>
      </c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</row>
    <row r="49" ht="15.75" customHeight="1">
      <c r="A49" s="65" t="s">
        <v>41</v>
      </c>
      <c r="B49" s="14"/>
      <c r="C49" s="67"/>
      <c r="D49" s="69">
        <f t="shared" ref="D49:U49" si="44">SUM(D7:D48)</f>
        <v>209497</v>
      </c>
      <c r="E49" s="69">
        <f t="shared" si="44"/>
        <v>0</v>
      </c>
      <c r="F49" s="69">
        <f t="shared" si="44"/>
        <v>309617500</v>
      </c>
      <c r="G49" s="69">
        <f t="shared" si="44"/>
        <v>288749</v>
      </c>
      <c r="H49" s="69">
        <f t="shared" si="44"/>
        <v>0</v>
      </c>
      <c r="I49" s="69">
        <f t="shared" si="44"/>
        <v>312256000</v>
      </c>
      <c r="J49" s="69">
        <f t="shared" si="44"/>
        <v>259042</v>
      </c>
      <c r="K49" s="69">
        <f t="shared" si="44"/>
        <v>46</v>
      </c>
      <c r="L49" s="69">
        <f t="shared" si="44"/>
        <v>320385000</v>
      </c>
      <c r="M49" s="69">
        <f t="shared" si="44"/>
        <v>92962</v>
      </c>
      <c r="N49" s="69">
        <f t="shared" si="44"/>
        <v>0</v>
      </c>
      <c r="O49" s="69">
        <f t="shared" si="44"/>
        <v>195866500</v>
      </c>
      <c r="P49" s="69">
        <f t="shared" si="44"/>
        <v>163566</v>
      </c>
      <c r="Q49" s="69">
        <f t="shared" si="44"/>
        <v>0</v>
      </c>
      <c r="R49" s="69">
        <f t="shared" si="44"/>
        <v>311277000</v>
      </c>
      <c r="S49" s="69">
        <f t="shared" si="44"/>
        <v>217174</v>
      </c>
      <c r="T49" s="69">
        <f t="shared" si="44"/>
        <v>16</v>
      </c>
      <c r="U49" s="69">
        <f t="shared" si="44"/>
        <v>199052500</v>
      </c>
      <c r="V49" s="69"/>
      <c r="W49" s="69"/>
      <c r="X49" s="69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125"/>
      <c r="AN49" s="148">
        <f t="shared" ref="AN49:AO49" si="45">SUM(AN7:AN48)</f>
        <v>1230990</v>
      </c>
      <c r="AO49" s="148">
        <f t="shared" si="45"/>
        <v>62</v>
      </c>
      <c r="AP49" s="45">
        <f t="shared" ref="AP49:AP51" si="46">AN49+AO49</f>
        <v>1231052</v>
      </c>
      <c r="AQ49" s="148">
        <f>SUM(AQ7:AQ48)</f>
        <v>1648454500</v>
      </c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</row>
    <row r="50" ht="15.75" customHeight="1">
      <c r="A50" s="16"/>
      <c r="B50" s="2"/>
      <c r="C50" s="68"/>
      <c r="D50" s="71"/>
      <c r="E50" s="71"/>
      <c r="F50" s="71"/>
      <c r="G50" s="71"/>
      <c r="H50" s="71"/>
      <c r="I50" s="68"/>
      <c r="J50" s="71"/>
      <c r="K50" s="71"/>
      <c r="L50" s="71"/>
      <c r="M50" s="71"/>
      <c r="N50" s="71"/>
      <c r="O50" s="71"/>
      <c r="P50" s="71"/>
      <c r="Q50" s="71"/>
      <c r="R50" s="68"/>
      <c r="S50" s="68"/>
      <c r="T50" s="68"/>
      <c r="U50" s="68"/>
      <c r="V50" s="70"/>
      <c r="W50" s="80">
        <f>V49+W49</f>
        <v>0</v>
      </c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45">
        <f t="shared" si="46"/>
        <v>0</v>
      </c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</row>
    <row r="51" ht="15.75" customHeight="1">
      <c r="A51" s="16"/>
      <c r="B51" s="2"/>
      <c r="C51" s="68"/>
      <c r="D51" s="71"/>
      <c r="E51" s="71"/>
      <c r="F51" s="71"/>
      <c r="G51" s="72"/>
      <c r="H51" s="72"/>
      <c r="I51" s="68"/>
      <c r="J51" s="73" t="s">
        <v>98</v>
      </c>
      <c r="K51" s="73"/>
      <c r="L51" s="71"/>
      <c r="M51" s="71"/>
      <c r="N51" s="71"/>
      <c r="O51" s="71"/>
      <c r="P51" s="71"/>
      <c r="Q51" s="71"/>
      <c r="R51" s="68"/>
      <c r="S51" s="68"/>
      <c r="T51" s="68"/>
      <c r="U51" s="68"/>
      <c r="V51" s="70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80">
        <f>AN49+AO49</f>
        <v>1231052</v>
      </c>
      <c r="AP51" s="45">
        <f t="shared" si="46"/>
        <v>1231052</v>
      </c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</row>
    <row r="52" ht="4.5" customHeight="1">
      <c r="A52" s="16"/>
      <c r="B52" s="2"/>
      <c r="C52" s="68"/>
      <c r="D52" s="71"/>
      <c r="E52" s="71"/>
      <c r="F52" s="71"/>
      <c r="G52" s="72"/>
      <c r="H52" s="72"/>
      <c r="I52" s="68"/>
      <c r="J52" s="74"/>
      <c r="K52" s="74"/>
      <c r="L52" s="71"/>
      <c r="M52" s="71"/>
      <c r="N52" s="71"/>
      <c r="O52" s="71"/>
      <c r="P52" s="71"/>
      <c r="Q52" s="71"/>
      <c r="R52" s="68"/>
      <c r="S52" s="68"/>
      <c r="T52" s="68"/>
      <c r="U52" s="68"/>
      <c r="V52" s="70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</row>
    <row r="53" ht="15.75" customHeight="1">
      <c r="A53" s="16"/>
      <c r="B53" s="2"/>
      <c r="C53" s="68"/>
      <c r="D53" s="71"/>
      <c r="E53" s="71"/>
      <c r="F53" s="71"/>
      <c r="G53" s="72"/>
      <c r="H53" s="72"/>
      <c r="I53" s="68"/>
      <c r="J53" s="73" t="s">
        <v>99</v>
      </c>
      <c r="K53" s="73"/>
      <c r="L53" s="71"/>
      <c r="M53" s="71"/>
      <c r="N53" s="71"/>
      <c r="O53" s="71"/>
      <c r="P53" s="71"/>
      <c r="Q53" s="71"/>
      <c r="R53" s="68"/>
      <c r="S53" s="68"/>
      <c r="T53" s="68"/>
      <c r="U53" s="68"/>
      <c r="V53" s="70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</row>
    <row r="54" ht="15.75" customHeight="1">
      <c r="A54" s="16"/>
      <c r="B54" s="2"/>
      <c r="C54" s="68"/>
      <c r="D54" s="71"/>
      <c r="E54" s="71"/>
      <c r="F54" s="71"/>
      <c r="G54" s="72"/>
      <c r="H54" s="72"/>
      <c r="I54" s="68"/>
      <c r="J54" s="74"/>
      <c r="K54" s="74"/>
      <c r="L54" s="71"/>
      <c r="M54" s="71"/>
      <c r="N54" s="71"/>
      <c r="O54" s="71"/>
      <c r="P54" s="71"/>
      <c r="Q54" s="71"/>
      <c r="R54" s="68"/>
      <c r="S54" s="68"/>
      <c r="T54" s="68"/>
      <c r="U54" s="80">
        <f>D49+G49+J49+K49+M49+N49+P49+Q49+S49+T49</f>
        <v>1231052</v>
      </c>
      <c r="V54" s="70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</row>
    <row r="55" ht="15.75" customHeight="1">
      <c r="A55" s="16"/>
      <c r="B55" s="2"/>
      <c r="C55" s="68"/>
      <c r="D55" s="71"/>
      <c r="E55" s="71"/>
      <c r="F55" s="71"/>
      <c r="G55" s="72"/>
      <c r="H55" s="72"/>
      <c r="I55" s="68"/>
      <c r="J55" s="74"/>
      <c r="K55" s="74"/>
      <c r="L55" s="71"/>
      <c r="M55" s="71"/>
      <c r="N55" s="71"/>
      <c r="O55" s="71"/>
      <c r="P55" s="71"/>
      <c r="Q55" s="71"/>
      <c r="R55" s="68"/>
      <c r="S55" s="68"/>
      <c r="T55" s="68"/>
      <c r="U55" s="68"/>
      <c r="V55" s="70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</row>
    <row r="56" ht="15.75" customHeight="1">
      <c r="A56" s="16"/>
      <c r="B56" s="2"/>
      <c r="C56" s="68"/>
      <c r="D56" s="71"/>
      <c r="E56" s="71"/>
      <c r="F56" s="71"/>
      <c r="G56" s="72"/>
      <c r="H56" s="72"/>
      <c r="I56" s="68"/>
      <c r="J56" s="74"/>
      <c r="K56" s="74"/>
      <c r="L56" s="71"/>
      <c r="M56" s="71"/>
      <c r="N56" s="71"/>
      <c r="O56" s="71"/>
      <c r="P56" s="71"/>
      <c r="Q56" s="71"/>
      <c r="R56" s="68"/>
      <c r="S56" s="68"/>
      <c r="T56" s="68"/>
      <c r="U56" s="68"/>
      <c r="V56" s="70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</row>
    <row r="57" ht="15.75" customHeight="1">
      <c r="A57" s="16"/>
      <c r="B57" s="2"/>
      <c r="C57" s="68"/>
      <c r="D57" s="71"/>
      <c r="E57" s="71"/>
      <c r="F57" s="71"/>
      <c r="G57" s="72"/>
      <c r="H57" s="72"/>
      <c r="I57" s="68"/>
      <c r="J57" s="75" t="s">
        <v>100</v>
      </c>
      <c r="K57" s="75"/>
      <c r="L57" s="71"/>
      <c r="M57" s="71"/>
      <c r="N57" s="71"/>
      <c r="O57" s="71"/>
      <c r="P57" s="71"/>
      <c r="Q57" s="71"/>
      <c r="R57" s="68"/>
      <c r="S57" s="68"/>
      <c r="T57" s="68">
        <f>S23+S53</f>
        <v>170</v>
      </c>
      <c r="U57" s="68"/>
      <c r="V57" s="70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</row>
    <row r="58" ht="15.75" customHeight="1">
      <c r="A58" s="16"/>
      <c r="B58" s="2"/>
      <c r="C58" s="68"/>
      <c r="D58" s="71"/>
      <c r="E58" s="71"/>
      <c r="F58" s="71"/>
      <c r="G58" s="72"/>
      <c r="H58" s="72"/>
      <c r="I58" s="68"/>
      <c r="J58" s="73" t="s">
        <v>101</v>
      </c>
      <c r="K58" s="73"/>
      <c r="L58" s="71"/>
      <c r="M58" s="71"/>
      <c r="N58" s="71"/>
      <c r="O58" s="71"/>
      <c r="P58" s="71"/>
      <c r="Q58" s="71"/>
      <c r="R58" s="68"/>
      <c r="S58" s="68"/>
      <c r="T58" s="68"/>
      <c r="U58" s="68"/>
      <c r="V58" s="70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</row>
    <row r="59" ht="15.75" customHeight="1">
      <c r="A59" s="16"/>
      <c r="B59" s="2"/>
      <c r="C59" s="68"/>
      <c r="D59" s="71"/>
      <c r="E59" s="71"/>
      <c r="F59" s="71"/>
      <c r="G59" s="72"/>
      <c r="H59" s="72"/>
      <c r="I59" s="68"/>
      <c r="J59" s="73" t="s">
        <v>102</v>
      </c>
      <c r="K59" s="73"/>
      <c r="L59" s="71"/>
      <c r="M59" s="71"/>
      <c r="N59" s="71"/>
      <c r="O59" s="71"/>
      <c r="P59" s="71"/>
      <c r="Q59" s="71"/>
      <c r="R59" s="68"/>
      <c r="S59" s="68"/>
      <c r="T59" s="68"/>
      <c r="U59" s="68"/>
      <c r="V59" s="70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</row>
    <row r="60" ht="15.75" customHeight="1">
      <c r="A60" s="16"/>
      <c r="B60" s="2"/>
      <c r="C60" s="68"/>
      <c r="D60" s="71"/>
      <c r="E60" s="71"/>
      <c r="F60" s="71"/>
      <c r="G60" s="71"/>
      <c r="H60" s="71"/>
      <c r="I60" s="68"/>
      <c r="J60" s="71"/>
      <c r="K60" s="71"/>
      <c r="L60" s="71"/>
      <c r="M60" s="71"/>
      <c r="N60" s="71"/>
      <c r="O60" s="71"/>
      <c r="P60" s="71"/>
      <c r="Q60" s="71"/>
      <c r="R60" s="68"/>
      <c r="S60" s="68"/>
      <c r="T60" s="68"/>
      <c r="U60" s="68"/>
      <c r="V60" s="70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70">
        <v>1317317.0</v>
      </c>
      <c r="AP60" s="70"/>
      <c r="AQ60" s="68">
        <v>96.0</v>
      </c>
      <c r="AR60" s="70">
        <f>AO60/AQ60</f>
        <v>13722.05208</v>
      </c>
      <c r="AS60" s="68"/>
      <c r="AT60" s="68"/>
      <c r="AU60" s="68"/>
      <c r="AV60" s="68"/>
      <c r="AW60" s="68"/>
      <c r="AX60" s="68"/>
      <c r="AY60" s="68"/>
      <c r="AZ60" s="68"/>
      <c r="BA60" s="68"/>
      <c r="BB60" s="68"/>
    </row>
    <row r="61" ht="15.75" customHeight="1">
      <c r="A61" s="76"/>
      <c r="B61" s="6"/>
      <c r="C61" s="6"/>
      <c r="D61" s="9"/>
      <c r="E61" s="9"/>
      <c r="F61" s="9"/>
      <c r="G61" s="10"/>
      <c r="H61" s="10"/>
      <c r="I61" s="6"/>
      <c r="J61" s="6"/>
      <c r="K61" s="6"/>
      <c r="L61" s="6"/>
      <c r="M61" s="6"/>
      <c r="N61" s="6"/>
      <c r="O61" s="10"/>
      <c r="P61" s="6"/>
      <c r="Q61" s="6"/>
      <c r="R61" s="6"/>
      <c r="S61" s="6"/>
      <c r="T61" s="6"/>
      <c r="U61" s="6"/>
      <c r="V61" s="77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</row>
    <row r="62" ht="15.75" customHeight="1">
      <c r="A62" s="76"/>
      <c r="B62" s="6"/>
      <c r="C62" s="6"/>
      <c r="D62" s="44">
        <v>2286.0</v>
      </c>
      <c r="E62" s="9"/>
      <c r="F62" s="9"/>
      <c r="G62" s="78">
        <f>(G49-D49)/D49*100</f>
        <v>37.82965866</v>
      </c>
      <c r="H62" s="78"/>
      <c r="I62" s="78">
        <f t="shared" ref="I62:J62" si="47">(I49-F49)/F49*100</f>
        <v>0.8521805131</v>
      </c>
      <c r="J62" s="78">
        <f t="shared" si="47"/>
        <v>-10.28817416</v>
      </c>
      <c r="K62" s="78"/>
      <c r="L62" s="78">
        <f t="shared" ref="L62:M62" si="48">(L49-I49)/I49*100</f>
        <v>2.603312667</v>
      </c>
      <c r="M62" s="78">
        <f t="shared" si="48"/>
        <v>-64.1131554</v>
      </c>
      <c r="N62" s="78"/>
      <c r="O62" s="78">
        <f t="shared" ref="O62:P62" si="49">(O49-L49)/L49*100</f>
        <v>-38.86527147</v>
      </c>
      <c r="P62" s="78">
        <f t="shared" si="49"/>
        <v>75.94931262</v>
      </c>
      <c r="Q62" s="78"/>
      <c r="R62" s="2"/>
      <c r="S62" s="78">
        <f>(S49-P49)/P49*100</f>
        <v>32.7745375</v>
      </c>
      <c r="T62" s="2"/>
      <c r="U62" s="6"/>
      <c r="V62" s="78">
        <f>(V49-S49)/S49*100</f>
        <v>-100</v>
      </c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</row>
    <row r="63" ht="15.75" customHeight="1">
      <c r="A63" s="76"/>
      <c r="B63" s="6"/>
      <c r="C63" s="6"/>
      <c r="D63" s="9"/>
      <c r="E63" s="9"/>
      <c r="F63" s="9"/>
      <c r="G63" s="79"/>
      <c r="H63" s="79"/>
      <c r="I63" s="6"/>
      <c r="J63" s="6"/>
      <c r="K63" s="6"/>
      <c r="L63" s="6"/>
      <c r="M63" s="6"/>
      <c r="N63" s="6"/>
      <c r="O63" s="10"/>
      <c r="P63" s="6"/>
      <c r="Q63" s="6"/>
      <c r="R63" s="2"/>
      <c r="S63" s="2"/>
      <c r="T63" s="2"/>
      <c r="U63" s="6"/>
      <c r="V63" s="77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</row>
    <row r="64" ht="15.75" customHeight="1">
      <c r="A64" s="76"/>
      <c r="B64" s="6"/>
      <c r="C64" s="6"/>
      <c r="D64" s="9"/>
      <c r="E64" s="9"/>
      <c r="F64" s="9"/>
      <c r="G64" s="80">
        <f>D49+G49+J49+M49</f>
        <v>850250</v>
      </c>
      <c r="H64" s="80"/>
      <c r="I64" s="6"/>
      <c r="J64" s="6"/>
      <c r="K64" s="6"/>
      <c r="L64" s="6"/>
      <c r="M64" s="6" t="s">
        <v>33</v>
      </c>
      <c r="N64" s="6"/>
      <c r="O64" s="10"/>
      <c r="P64" s="6" t="s">
        <v>12</v>
      </c>
      <c r="Q64" s="6"/>
      <c r="R64" s="2"/>
      <c r="S64" s="2"/>
      <c r="T64" s="2"/>
      <c r="U64" s="6"/>
      <c r="V64" s="77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</row>
    <row r="65" ht="15.75" customHeight="1">
      <c r="A65" s="76"/>
      <c r="B65" s="6"/>
      <c r="C65" s="6"/>
      <c r="D65" s="149"/>
      <c r="E65" s="9"/>
      <c r="F65" s="9"/>
      <c r="G65" s="10"/>
      <c r="H65" s="10"/>
      <c r="I65" s="6"/>
      <c r="J65" s="6"/>
      <c r="K65" s="6"/>
      <c r="L65" s="6"/>
      <c r="M65" s="10">
        <f>D49+G49+J49+M49</f>
        <v>850250</v>
      </c>
      <c r="N65" s="10"/>
      <c r="O65" s="10"/>
      <c r="P65" s="10">
        <f>D49+G49+J49+M49+P49</f>
        <v>1013816</v>
      </c>
      <c r="Q65" s="10"/>
      <c r="R65" s="2"/>
      <c r="S65" s="2"/>
      <c r="T65" s="2"/>
      <c r="U65" s="6"/>
      <c r="V65" s="77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</row>
    <row r="66" ht="15.75" customHeight="1">
      <c r="A66" s="76"/>
      <c r="B66" s="6"/>
      <c r="C66" s="6"/>
      <c r="E66" s="9"/>
      <c r="F66" s="9"/>
      <c r="G66" s="10"/>
      <c r="H66" s="10"/>
      <c r="I66" s="6"/>
      <c r="J66" s="6"/>
      <c r="K66" s="6"/>
      <c r="L66" s="6"/>
      <c r="M66" s="77">
        <v>782753.0</v>
      </c>
      <c r="N66" s="77"/>
      <c r="O66" s="77"/>
      <c r="P66" s="77">
        <v>982778.0</v>
      </c>
      <c r="Q66" s="77"/>
      <c r="R66" s="2"/>
      <c r="S66" s="2"/>
      <c r="T66" s="2"/>
      <c r="U66" s="6"/>
      <c r="V66" s="77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</row>
    <row r="67" ht="15.75" customHeight="1">
      <c r="A67" s="76"/>
      <c r="B67" s="6"/>
      <c r="C67" s="6"/>
      <c r="D67" s="149"/>
      <c r="E67" s="9"/>
      <c r="F67" s="9"/>
      <c r="G67" s="10"/>
      <c r="H67" s="10"/>
      <c r="I67" s="6"/>
      <c r="J67" s="10" t="s">
        <v>103</v>
      </c>
      <c r="K67" s="10"/>
      <c r="L67" s="6"/>
      <c r="M67" s="10">
        <f>M65-M66</f>
        <v>67497</v>
      </c>
      <c r="N67" s="10"/>
      <c r="O67" s="10">
        <f t="shared" ref="O67:P67" si="50">O65-O66</f>
        <v>0</v>
      </c>
      <c r="P67" s="10">
        <f t="shared" si="50"/>
        <v>31038</v>
      </c>
      <c r="Q67" s="10"/>
      <c r="R67" s="2"/>
      <c r="S67" s="2"/>
      <c r="T67" s="2"/>
      <c r="U67" s="6"/>
      <c r="V67" s="77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</row>
    <row r="68" ht="15.75" customHeight="1">
      <c r="A68" s="76"/>
      <c r="B68" s="6"/>
      <c r="C68" s="6"/>
      <c r="D68" s="149"/>
      <c r="E68" s="9"/>
      <c r="F68" s="9"/>
      <c r="G68" s="10"/>
      <c r="H68" s="10"/>
      <c r="I68" s="6"/>
      <c r="J68" s="10"/>
      <c r="K68" s="10"/>
      <c r="L68" s="6"/>
      <c r="M68" s="78">
        <f>(M65-M66)/M65*100</f>
        <v>7.93848868</v>
      </c>
      <c r="N68" s="78"/>
      <c r="O68" s="78" t="str">
        <f t="shared" ref="O68:P68" si="51">(O65-O66)/O65*100</f>
        <v>#DIV/0!</v>
      </c>
      <c r="P68" s="78">
        <f t="shared" si="51"/>
        <v>3.061502284</v>
      </c>
      <c r="Q68" s="78"/>
      <c r="R68" s="2"/>
      <c r="S68" s="2"/>
      <c r="T68" s="2"/>
      <c r="U68" s="6"/>
      <c r="V68" s="77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</row>
    <row r="69" ht="15.75" customHeight="1">
      <c r="A69" s="76"/>
      <c r="B69" s="6"/>
      <c r="C69" s="6"/>
      <c r="D69" s="150"/>
      <c r="E69" s="9"/>
      <c r="F69" s="9"/>
      <c r="G69" s="10"/>
      <c r="H69" s="10"/>
      <c r="I69" s="6"/>
      <c r="J69" s="6"/>
      <c r="K69" s="6"/>
      <c r="L69" s="6"/>
      <c r="M69" s="6"/>
      <c r="N69" s="6"/>
      <c r="O69" s="10"/>
      <c r="P69" s="6"/>
      <c r="Q69" s="6"/>
      <c r="R69" s="2"/>
      <c r="S69" s="2"/>
      <c r="T69" s="2"/>
      <c r="U69" s="6"/>
      <c r="V69" s="77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</row>
    <row r="70" ht="15.75" customHeight="1">
      <c r="A70" s="76"/>
      <c r="B70" s="6"/>
      <c r="C70" s="6"/>
      <c r="D70" s="149"/>
      <c r="E70" s="9"/>
      <c r="F70" s="9"/>
      <c r="G70" s="10"/>
      <c r="H70" s="10"/>
      <c r="I70" s="6"/>
      <c r="J70" s="6"/>
      <c r="K70" s="6"/>
      <c r="L70" s="6"/>
      <c r="M70" s="6"/>
      <c r="N70" s="6"/>
      <c r="O70" s="10"/>
      <c r="P70" s="6"/>
      <c r="Q70" s="6"/>
      <c r="R70" s="2"/>
      <c r="S70" s="2"/>
      <c r="T70" s="2"/>
      <c r="U70" s="6"/>
      <c r="V70" s="77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</row>
    <row r="71" ht="15.75" customHeight="1">
      <c r="A71" s="76"/>
      <c r="B71" s="6"/>
      <c r="C71" s="6"/>
      <c r="D71" s="149"/>
      <c r="E71" s="9"/>
      <c r="F71" s="9"/>
      <c r="G71" s="10"/>
      <c r="H71" s="10"/>
      <c r="I71" s="10"/>
      <c r="J71" s="6"/>
      <c r="K71" s="6"/>
      <c r="L71" s="6"/>
      <c r="M71" s="6"/>
      <c r="N71" s="6"/>
      <c r="O71" s="10"/>
      <c r="P71" s="6"/>
      <c r="Q71" s="6"/>
      <c r="R71" s="151" t="s">
        <v>127</v>
      </c>
      <c r="U71" s="6"/>
      <c r="V71" s="77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</row>
    <row r="72" ht="15.75" customHeight="1">
      <c r="A72" s="76"/>
      <c r="B72" s="6"/>
      <c r="C72" s="6"/>
      <c r="D72" s="149"/>
      <c r="E72" s="9"/>
      <c r="F72" s="9"/>
      <c r="G72" s="10"/>
      <c r="H72" s="10"/>
      <c r="I72" s="10"/>
      <c r="J72" s="6"/>
      <c r="K72" s="6"/>
      <c r="L72" s="6"/>
      <c r="M72" s="6"/>
      <c r="N72" s="6"/>
      <c r="O72" s="10"/>
      <c r="P72" s="6"/>
      <c r="Q72" s="6"/>
      <c r="R72" s="6" t="s">
        <v>128</v>
      </c>
      <c r="S72" s="6">
        <f>450*2</f>
        <v>900</v>
      </c>
      <c r="T72" s="77">
        <f>S72*8</f>
        <v>7200</v>
      </c>
      <c r="U72" s="6"/>
      <c r="V72" s="77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</row>
    <row r="73" ht="15.75" customHeight="1">
      <c r="A73" s="76"/>
      <c r="B73" s="6"/>
      <c r="C73" s="6"/>
      <c r="D73" s="150"/>
      <c r="E73" s="9"/>
      <c r="F73" s="9"/>
      <c r="G73" s="10"/>
      <c r="H73" s="10"/>
      <c r="I73" s="10"/>
      <c r="J73" s="6"/>
      <c r="K73" s="6"/>
      <c r="L73" s="6"/>
      <c r="M73" s="6"/>
      <c r="N73" s="6"/>
      <c r="O73" s="10"/>
      <c r="P73" s="6"/>
      <c r="Q73" s="6"/>
      <c r="R73" s="6" t="s">
        <v>129</v>
      </c>
      <c r="S73" s="6">
        <f>3.5*400</f>
        <v>1400</v>
      </c>
      <c r="T73" s="77">
        <f>S73*2</f>
        <v>2800</v>
      </c>
      <c r="U73" s="6"/>
      <c r="V73" s="77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</row>
    <row r="74" ht="15.75" customHeight="1">
      <c r="A74" s="76"/>
      <c r="B74" s="6"/>
      <c r="C74" s="6"/>
      <c r="D74" s="150"/>
      <c r="E74" s="9"/>
      <c r="F74" s="9"/>
      <c r="G74" s="10"/>
      <c r="H74" s="10"/>
      <c r="I74" s="10"/>
      <c r="J74" s="6"/>
      <c r="K74" s="6"/>
      <c r="L74" s="6"/>
      <c r="M74" s="6"/>
      <c r="N74" s="6"/>
      <c r="O74" s="10"/>
      <c r="P74" s="6"/>
      <c r="Q74" s="6"/>
      <c r="R74" s="6" t="s">
        <v>130</v>
      </c>
      <c r="S74" s="6">
        <v>1500.0</v>
      </c>
      <c r="T74" s="77">
        <f t="shared" ref="T74:T75" si="52">S74*3</f>
        <v>4500</v>
      </c>
      <c r="U74" s="6"/>
      <c r="V74" s="77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</row>
    <row r="75" ht="15.75" customHeight="1">
      <c r="A75" s="76"/>
      <c r="B75" s="6"/>
      <c r="C75" s="6"/>
      <c r="D75" s="149"/>
      <c r="E75" s="9"/>
      <c r="F75" s="9"/>
      <c r="G75" s="10"/>
      <c r="H75" s="10"/>
      <c r="I75" s="10"/>
      <c r="J75" s="6"/>
      <c r="K75" s="6"/>
      <c r="L75" s="6"/>
      <c r="M75" s="6"/>
      <c r="N75" s="6"/>
      <c r="O75" s="10"/>
      <c r="P75" s="6"/>
      <c r="Q75" s="6"/>
      <c r="R75" s="6" t="s">
        <v>131</v>
      </c>
      <c r="S75" s="6">
        <v>800.0</v>
      </c>
      <c r="T75" s="77">
        <f t="shared" si="52"/>
        <v>2400</v>
      </c>
      <c r="U75" s="6"/>
      <c r="V75" s="77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</row>
    <row r="76" ht="15.75" customHeight="1">
      <c r="A76" s="76"/>
      <c r="B76" s="6"/>
      <c r="C76" s="6"/>
      <c r="D76" s="149"/>
      <c r="E76" s="9"/>
      <c r="F76" s="9"/>
      <c r="G76" s="10"/>
      <c r="H76" s="10"/>
      <c r="I76" s="6"/>
      <c r="J76" s="6"/>
      <c r="K76" s="6"/>
      <c r="L76" s="6"/>
      <c r="M76" s="6"/>
      <c r="N76" s="6"/>
      <c r="O76" s="10"/>
      <c r="P76" s="6"/>
      <c r="Q76" s="6"/>
      <c r="R76" s="6"/>
      <c r="S76" s="6"/>
      <c r="T76" s="77">
        <f>SUBTOTAL(9,T72:T75)</f>
        <v>16900</v>
      </c>
      <c r="U76" s="6"/>
      <c r="V76" s="77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</row>
    <row r="77" ht="15.75" customHeight="1">
      <c r="A77" s="76"/>
      <c r="B77" s="6"/>
      <c r="C77" s="6"/>
      <c r="D77" s="149"/>
      <c r="E77" s="9"/>
      <c r="F77" s="9"/>
      <c r="G77" s="10"/>
      <c r="H77" s="10"/>
      <c r="I77" s="6"/>
      <c r="J77" s="6"/>
      <c r="K77" s="6"/>
      <c r="L77" s="6"/>
      <c r="M77" s="6"/>
      <c r="N77" s="6"/>
      <c r="O77" s="10"/>
      <c r="P77" s="6"/>
      <c r="Q77" s="6"/>
      <c r="R77" s="6"/>
      <c r="S77" s="6"/>
      <c r="T77" s="6"/>
      <c r="U77" s="6"/>
      <c r="V77" s="77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</row>
    <row r="78" ht="15.75" customHeight="1">
      <c r="A78" s="76"/>
      <c r="B78" s="6"/>
      <c r="C78" s="6"/>
      <c r="D78" s="149"/>
      <c r="E78" s="9"/>
      <c r="F78" s="9"/>
      <c r="G78" s="10"/>
      <c r="H78" s="10"/>
      <c r="I78" s="6"/>
      <c r="J78" s="6"/>
      <c r="K78" s="6"/>
      <c r="L78" s="6"/>
      <c r="M78" s="6"/>
      <c r="N78" s="6"/>
      <c r="O78" s="10"/>
      <c r="P78" s="6"/>
      <c r="Q78" s="6"/>
      <c r="R78" s="151" t="s">
        <v>61</v>
      </c>
      <c r="U78" s="6"/>
      <c r="V78" s="77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</row>
    <row r="79" ht="15.75" customHeight="1">
      <c r="A79" s="76"/>
      <c r="B79" s="6"/>
      <c r="C79" s="6"/>
      <c r="D79" s="149"/>
      <c r="E79" s="9"/>
      <c r="F79" s="9"/>
      <c r="G79" s="10"/>
      <c r="H79" s="10"/>
      <c r="I79" s="6"/>
      <c r="J79" s="6"/>
      <c r="K79" s="6"/>
      <c r="L79" s="6"/>
      <c r="M79" s="6"/>
      <c r="N79" s="6"/>
      <c r="O79" s="10"/>
      <c r="P79" s="6"/>
      <c r="Q79" s="6"/>
      <c r="R79" s="6" t="s">
        <v>132</v>
      </c>
      <c r="S79" s="77">
        <v>2100.0</v>
      </c>
      <c r="T79" s="77">
        <f t="shared" ref="T79:T80" si="53">S79*9</f>
        <v>18900</v>
      </c>
      <c r="U79" s="6"/>
      <c r="V79" s="77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</row>
    <row r="80" ht="15.75" customHeight="1">
      <c r="A80" s="76"/>
      <c r="B80" s="6"/>
      <c r="C80" s="6"/>
      <c r="D80" s="149"/>
      <c r="E80" s="9"/>
      <c r="F80" s="9"/>
      <c r="G80" s="10"/>
      <c r="H80" s="10"/>
      <c r="I80" s="6"/>
      <c r="J80" s="6"/>
      <c r="K80" s="6"/>
      <c r="L80" s="6"/>
      <c r="M80" s="6"/>
      <c r="N80" s="6"/>
      <c r="O80" s="10"/>
      <c r="P80" s="6"/>
      <c r="Q80" s="6"/>
      <c r="R80" s="6" t="s">
        <v>133</v>
      </c>
      <c r="S80" s="77">
        <v>2100.0</v>
      </c>
      <c r="T80" s="77">
        <f t="shared" si="53"/>
        <v>18900</v>
      </c>
      <c r="U80" s="6"/>
      <c r="V80" s="77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</row>
    <row r="81" ht="15.75" customHeight="1">
      <c r="A81" s="76"/>
      <c r="B81" s="6"/>
      <c r="C81" s="6"/>
      <c r="D81" s="149"/>
      <c r="E81" s="9"/>
      <c r="F81" s="9"/>
      <c r="G81" s="10"/>
      <c r="H81" s="10"/>
      <c r="I81" s="6"/>
      <c r="J81" s="6"/>
      <c r="K81" s="6"/>
      <c r="L81" s="6"/>
      <c r="M81" s="6"/>
      <c r="N81" s="6"/>
      <c r="O81" s="10"/>
      <c r="P81" s="6"/>
      <c r="Q81" s="6"/>
      <c r="R81" s="6" t="s">
        <v>134</v>
      </c>
      <c r="S81" s="77">
        <f>10*8</f>
        <v>80</v>
      </c>
      <c r="T81" s="77">
        <f>S81*5</f>
        <v>400</v>
      </c>
      <c r="U81" s="6"/>
      <c r="V81" s="77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</row>
    <row r="82" ht="15.75" customHeight="1">
      <c r="A82" s="76"/>
      <c r="B82" s="6"/>
      <c r="C82" s="6"/>
      <c r="D82" s="149"/>
      <c r="E82" s="9"/>
      <c r="F82" s="9"/>
      <c r="G82" s="10"/>
      <c r="H82" s="10"/>
      <c r="I82" s="6"/>
      <c r="J82" s="6"/>
      <c r="K82" s="6"/>
      <c r="L82" s="6"/>
      <c r="M82" s="6"/>
      <c r="N82" s="6"/>
      <c r="O82" s="10"/>
      <c r="P82" s="6"/>
      <c r="Q82" s="6"/>
      <c r="R82" s="6"/>
      <c r="S82" s="77"/>
      <c r="T82" s="77">
        <f>T81*10</f>
        <v>4000</v>
      </c>
      <c r="U82" s="6"/>
      <c r="V82" s="77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</row>
    <row r="83" ht="15.75" customHeight="1">
      <c r="A83" s="76"/>
      <c r="B83" s="6"/>
      <c r="C83" s="6"/>
      <c r="D83" s="150"/>
      <c r="E83" s="9"/>
      <c r="F83" s="9"/>
      <c r="G83" s="10"/>
      <c r="H83" s="10"/>
      <c r="I83" s="6"/>
      <c r="J83" s="6"/>
      <c r="K83" s="6"/>
      <c r="L83" s="6"/>
      <c r="M83" s="6"/>
      <c r="N83" s="6"/>
      <c r="O83" s="10"/>
      <c r="P83" s="6"/>
      <c r="Q83" s="6"/>
      <c r="R83" s="6"/>
      <c r="S83" s="6"/>
      <c r="T83" s="77">
        <f>T79+T80+T82</f>
        <v>41800</v>
      </c>
      <c r="U83" s="6"/>
      <c r="V83" s="77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</row>
    <row r="84" ht="15.75" customHeight="1">
      <c r="A84" s="76"/>
      <c r="B84" s="6"/>
      <c r="C84" s="6"/>
      <c r="D84" s="150"/>
      <c r="E84" s="9"/>
      <c r="F84" s="9"/>
      <c r="G84" s="10"/>
      <c r="H84" s="10"/>
      <c r="I84" s="6"/>
      <c r="J84" s="6"/>
      <c r="K84" s="6"/>
      <c r="L84" s="6"/>
      <c r="M84" s="6"/>
      <c r="N84" s="6"/>
      <c r="O84" s="10"/>
      <c r="P84" s="6"/>
      <c r="Q84" s="6"/>
      <c r="R84" s="6"/>
      <c r="S84" s="6"/>
      <c r="T84" s="6"/>
      <c r="U84" s="6"/>
      <c r="V84" s="77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</row>
    <row r="85" ht="15.75" customHeight="1">
      <c r="A85" s="76"/>
      <c r="B85" s="6"/>
      <c r="C85" s="6"/>
      <c r="D85" s="150"/>
      <c r="E85" s="9"/>
      <c r="F85" s="9"/>
      <c r="G85" s="10"/>
      <c r="H85" s="10"/>
      <c r="I85" s="6"/>
      <c r="J85" s="6"/>
      <c r="K85" s="6"/>
      <c r="L85" s="6"/>
      <c r="M85" s="6"/>
      <c r="N85" s="6"/>
      <c r="O85" s="10"/>
      <c r="P85" s="6"/>
      <c r="Q85" s="6"/>
      <c r="R85" s="6"/>
      <c r="S85" s="6"/>
      <c r="T85" s="6"/>
      <c r="U85" s="6"/>
      <c r="V85" s="77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</row>
    <row r="86" ht="15.75" customHeight="1">
      <c r="A86" s="76"/>
      <c r="B86" s="6"/>
      <c r="C86" s="6"/>
      <c r="D86" s="150"/>
      <c r="E86" s="9"/>
      <c r="F86" s="9"/>
      <c r="G86" s="10"/>
      <c r="H86" s="10"/>
      <c r="I86" s="6"/>
      <c r="J86" s="6"/>
      <c r="K86" s="6"/>
      <c r="L86" s="6"/>
      <c r="M86" s="6"/>
      <c r="N86" s="6"/>
      <c r="O86" s="10"/>
      <c r="P86" s="6"/>
      <c r="Q86" s="6"/>
      <c r="R86" s="6"/>
      <c r="S86" s="6"/>
      <c r="T86" s="6"/>
      <c r="U86" s="6"/>
      <c r="V86" s="77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</row>
    <row r="87" ht="15.75" customHeight="1">
      <c r="A87" s="76"/>
      <c r="B87" s="6"/>
      <c r="C87" s="6"/>
      <c r="D87" s="149"/>
      <c r="E87" s="9"/>
      <c r="F87" s="9"/>
      <c r="G87" s="10"/>
      <c r="H87" s="10"/>
      <c r="I87" s="6"/>
      <c r="J87" s="6"/>
      <c r="K87" s="6"/>
      <c r="L87" s="6"/>
      <c r="M87" s="6"/>
      <c r="N87" s="6"/>
      <c r="O87" s="10"/>
      <c r="P87" s="6"/>
      <c r="Q87" s="6"/>
      <c r="R87" s="6"/>
      <c r="S87" s="6"/>
      <c r="T87" s="6"/>
      <c r="U87" s="6"/>
      <c r="V87" s="77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</row>
    <row r="88" ht="15.75" customHeight="1">
      <c r="A88" s="76"/>
      <c r="B88" s="6"/>
      <c r="C88" s="6"/>
      <c r="D88" s="150"/>
      <c r="E88" s="9"/>
      <c r="F88" s="9"/>
      <c r="G88" s="10"/>
      <c r="H88" s="10"/>
      <c r="I88" s="6"/>
      <c r="J88" s="6"/>
      <c r="K88" s="6"/>
      <c r="L88" s="6"/>
      <c r="M88" s="6"/>
      <c r="N88" s="6"/>
      <c r="O88" s="10"/>
      <c r="P88" s="6"/>
      <c r="Q88" s="6"/>
      <c r="R88" s="6"/>
      <c r="S88" s="6"/>
      <c r="T88" s="6"/>
      <c r="U88" s="6"/>
      <c r="V88" s="77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</row>
    <row r="89" ht="15.75" customHeight="1">
      <c r="A89" s="76"/>
      <c r="B89" s="6"/>
      <c r="C89" s="6"/>
      <c r="D89" s="149"/>
      <c r="E89" s="9"/>
      <c r="F89" s="9"/>
      <c r="G89" s="10"/>
      <c r="H89" s="10"/>
      <c r="I89" s="6"/>
      <c r="J89" s="6"/>
      <c r="K89" s="6"/>
      <c r="L89" s="6"/>
      <c r="M89" s="6"/>
      <c r="N89" s="6"/>
      <c r="O89" s="10"/>
      <c r="P89" s="6"/>
      <c r="Q89" s="6"/>
      <c r="R89" s="6"/>
      <c r="S89" s="6"/>
      <c r="T89" s="6"/>
      <c r="U89" s="6"/>
      <c r="V89" s="77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</row>
    <row r="90" ht="15.75" customHeight="1">
      <c r="A90" s="76"/>
      <c r="B90" s="6"/>
      <c r="C90" s="6"/>
      <c r="D90" s="150"/>
      <c r="E90" s="9"/>
      <c r="F90" s="9"/>
      <c r="G90" s="10"/>
      <c r="H90" s="10"/>
      <c r="I90" s="6"/>
      <c r="J90" s="6"/>
      <c r="K90" s="6"/>
      <c r="L90" s="6"/>
      <c r="M90" s="6"/>
      <c r="N90" s="6"/>
      <c r="O90" s="10"/>
      <c r="P90" s="6"/>
      <c r="Q90" s="6"/>
      <c r="R90" s="6"/>
      <c r="S90" s="6"/>
      <c r="T90" s="6"/>
      <c r="U90" s="6"/>
      <c r="V90" s="77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</row>
    <row r="91" ht="15.75" customHeight="1">
      <c r="A91" s="76"/>
      <c r="B91" s="6"/>
      <c r="C91" s="6"/>
      <c r="D91" s="149"/>
      <c r="E91" s="9"/>
      <c r="F91" s="9"/>
      <c r="G91" s="10"/>
      <c r="H91" s="10"/>
      <c r="I91" s="6"/>
      <c r="J91" s="6"/>
      <c r="K91" s="6"/>
      <c r="L91" s="6"/>
      <c r="M91" s="6"/>
      <c r="N91" s="6"/>
      <c r="O91" s="10"/>
      <c r="P91" s="6"/>
      <c r="Q91" s="6"/>
      <c r="R91" s="6"/>
      <c r="S91" s="6"/>
      <c r="T91" s="6"/>
      <c r="U91" s="6"/>
      <c r="V91" s="77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</row>
    <row r="92" ht="15.75" customHeight="1">
      <c r="A92" s="76"/>
      <c r="B92" s="6"/>
      <c r="C92" s="6"/>
      <c r="D92" s="149"/>
      <c r="E92" s="9"/>
      <c r="F92" s="9"/>
      <c r="G92" s="10"/>
      <c r="H92" s="10"/>
      <c r="I92" s="6"/>
      <c r="J92" s="6"/>
      <c r="K92" s="6"/>
      <c r="L92" s="6"/>
      <c r="M92" s="6"/>
      <c r="N92" s="6"/>
      <c r="O92" s="10"/>
      <c r="P92" s="6"/>
      <c r="Q92" s="6"/>
      <c r="R92" s="6"/>
      <c r="S92" s="6"/>
      <c r="T92" s="6"/>
      <c r="U92" s="6"/>
      <c r="V92" s="77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</row>
    <row r="93" ht="15.75" customHeight="1">
      <c r="A93" s="76"/>
      <c r="B93" s="6"/>
      <c r="C93" s="6"/>
      <c r="D93" s="149"/>
      <c r="E93" s="9"/>
      <c r="F93" s="9"/>
      <c r="G93" s="10"/>
      <c r="H93" s="10"/>
      <c r="I93" s="6"/>
      <c r="J93" s="6"/>
      <c r="K93" s="6"/>
      <c r="L93" s="6"/>
      <c r="M93" s="6"/>
      <c r="N93" s="6"/>
      <c r="O93" s="10"/>
      <c r="P93" s="6"/>
      <c r="Q93" s="6"/>
      <c r="R93" s="6"/>
      <c r="S93" s="6"/>
      <c r="T93" s="6"/>
      <c r="U93" s="6"/>
      <c r="V93" s="77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</row>
    <row r="94" ht="15.75" customHeight="1">
      <c r="A94" s="76"/>
      <c r="B94" s="6"/>
      <c r="C94" s="6"/>
      <c r="D94" s="149"/>
      <c r="E94" s="9"/>
      <c r="F94" s="9"/>
      <c r="G94" s="10"/>
      <c r="H94" s="10"/>
      <c r="I94" s="6"/>
      <c r="J94" s="6"/>
      <c r="K94" s="6"/>
      <c r="L94" s="6"/>
      <c r="M94" s="6"/>
      <c r="N94" s="6"/>
      <c r="O94" s="10"/>
      <c r="P94" s="6"/>
      <c r="Q94" s="6"/>
      <c r="R94" s="6"/>
      <c r="S94" s="6"/>
      <c r="T94" s="6"/>
      <c r="U94" s="6"/>
      <c r="V94" s="77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</row>
    <row r="95" ht="15.75" customHeight="1">
      <c r="A95" s="76"/>
      <c r="B95" s="6"/>
      <c r="C95" s="6"/>
      <c r="D95" s="149"/>
      <c r="E95" s="9"/>
      <c r="F95" s="9"/>
      <c r="G95" s="10"/>
      <c r="H95" s="10"/>
      <c r="I95" s="6"/>
      <c r="J95" s="6"/>
      <c r="K95" s="6"/>
      <c r="L95" s="6"/>
      <c r="M95" s="6"/>
      <c r="N95" s="6"/>
      <c r="O95" s="10"/>
      <c r="P95" s="6"/>
      <c r="Q95" s="6"/>
      <c r="R95" s="6"/>
      <c r="S95" s="6"/>
      <c r="T95" s="6"/>
      <c r="U95" s="6"/>
      <c r="V95" s="77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</row>
    <row r="96" ht="15.75" customHeight="1">
      <c r="A96" s="76"/>
      <c r="B96" s="6"/>
      <c r="C96" s="6"/>
      <c r="D96" s="149"/>
      <c r="E96" s="9"/>
      <c r="F96" s="9"/>
      <c r="G96" s="10"/>
      <c r="H96" s="10"/>
      <c r="I96" s="6"/>
      <c r="J96" s="6"/>
      <c r="K96" s="6"/>
      <c r="L96" s="6"/>
      <c r="M96" s="6"/>
      <c r="N96" s="6"/>
      <c r="O96" s="10"/>
      <c r="P96" s="6"/>
      <c r="Q96" s="6"/>
      <c r="R96" s="6"/>
      <c r="S96" s="6"/>
      <c r="T96" s="6"/>
      <c r="U96" s="6"/>
      <c r="V96" s="77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</row>
    <row r="97" ht="15.75" customHeight="1">
      <c r="A97" s="76"/>
      <c r="B97" s="6"/>
      <c r="C97" s="6"/>
      <c r="D97" s="149"/>
      <c r="E97" s="9"/>
      <c r="F97" s="9"/>
      <c r="G97" s="10"/>
      <c r="H97" s="10"/>
      <c r="I97" s="6"/>
      <c r="J97" s="6"/>
      <c r="K97" s="6"/>
      <c r="L97" s="6"/>
      <c r="M97" s="6"/>
      <c r="N97" s="6"/>
      <c r="O97" s="10"/>
      <c r="P97" s="6"/>
      <c r="Q97" s="6"/>
      <c r="R97" s="6"/>
      <c r="S97" s="6"/>
      <c r="T97" s="6"/>
      <c r="U97" s="6"/>
      <c r="V97" s="77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</row>
    <row r="98" ht="15.75" customHeight="1">
      <c r="A98" s="76"/>
      <c r="B98" s="6"/>
      <c r="C98" s="6"/>
      <c r="D98" s="150"/>
      <c r="E98" s="9"/>
      <c r="F98" s="9"/>
      <c r="G98" s="10"/>
      <c r="H98" s="10"/>
      <c r="I98" s="6"/>
      <c r="J98" s="6"/>
      <c r="K98" s="6"/>
      <c r="L98" s="6"/>
      <c r="M98" s="6"/>
      <c r="N98" s="6"/>
      <c r="O98" s="10"/>
      <c r="P98" s="6"/>
      <c r="Q98" s="6"/>
      <c r="R98" s="6"/>
      <c r="S98" s="6"/>
      <c r="T98" s="6"/>
      <c r="U98" s="6"/>
      <c r="V98" s="77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</row>
    <row r="99" ht="15.75" customHeight="1">
      <c r="A99" s="76"/>
      <c r="B99" s="6"/>
      <c r="C99" s="6"/>
      <c r="D99" s="150"/>
      <c r="E99" s="9"/>
      <c r="F99" s="9"/>
      <c r="G99" s="10"/>
      <c r="H99" s="10"/>
      <c r="I99" s="6"/>
      <c r="J99" s="6"/>
      <c r="K99" s="6"/>
      <c r="L99" s="6"/>
      <c r="M99" s="6"/>
      <c r="N99" s="6"/>
      <c r="O99" s="10"/>
      <c r="P99" s="6"/>
      <c r="Q99" s="6"/>
      <c r="R99" s="6"/>
      <c r="S99" s="6"/>
      <c r="T99" s="6"/>
      <c r="U99" s="6"/>
      <c r="V99" s="77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</row>
    <row r="100" ht="15.75" customHeight="1">
      <c r="A100" s="76"/>
      <c r="B100" s="6"/>
      <c r="C100" s="6"/>
      <c r="D100" s="149"/>
      <c r="E100" s="9"/>
      <c r="F100" s="9"/>
      <c r="G100" s="10"/>
      <c r="H100" s="10"/>
      <c r="I100" s="6"/>
      <c r="J100" s="6"/>
      <c r="K100" s="6"/>
      <c r="L100" s="6"/>
      <c r="M100" s="6"/>
      <c r="N100" s="6"/>
      <c r="O100" s="10"/>
      <c r="P100" s="6"/>
      <c r="Q100" s="6"/>
      <c r="R100" s="6"/>
      <c r="S100" s="6"/>
      <c r="T100" s="6"/>
      <c r="U100" s="6"/>
      <c r="V100" s="77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</row>
    <row r="101" ht="15.75" customHeight="1">
      <c r="A101" s="76"/>
      <c r="B101" s="6"/>
      <c r="C101" s="6"/>
      <c r="D101" s="150"/>
      <c r="E101" s="9"/>
      <c r="F101" s="9"/>
      <c r="G101" s="10"/>
      <c r="H101" s="10"/>
      <c r="I101" s="6"/>
      <c r="J101" s="6"/>
      <c r="K101" s="6"/>
      <c r="L101" s="6"/>
      <c r="M101" s="6"/>
      <c r="N101" s="6"/>
      <c r="O101" s="10"/>
      <c r="P101" s="6"/>
      <c r="Q101" s="6"/>
      <c r="R101" s="6"/>
      <c r="S101" s="6"/>
      <c r="T101" s="6"/>
      <c r="U101" s="6"/>
      <c r="V101" s="77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</row>
    <row r="102" ht="15.75" customHeight="1">
      <c r="A102" s="76"/>
      <c r="B102" s="6"/>
      <c r="C102" s="6"/>
      <c r="D102" s="149"/>
      <c r="E102" s="9"/>
      <c r="F102" s="9"/>
      <c r="G102" s="10"/>
      <c r="H102" s="10"/>
      <c r="I102" s="6"/>
      <c r="J102" s="6"/>
      <c r="K102" s="6"/>
      <c r="L102" s="6"/>
      <c r="M102" s="6"/>
      <c r="N102" s="6"/>
      <c r="O102" s="10"/>
      <c r="P102" s="6"/>
      <c r="Q102" s="6"/>
      <c r="R102" s="6"/>
      <c r="S102" s="6"/>
      <c r="T102" s="6"/>
      <c r="U102" s="6"/>
      <c r="V102" s="77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</row>
    <row r="103" ht="15.75" customHeight="1">
      <c r="A103" s="76"/>
      <c r="B103" s="6"/>
      <c r="C103" s="6"/>
      <c r="D103" s="149"/>
      <c r="E103" s="9"/>
      <c r="F103" s="9"/>
      <c r="G103" s="10"/>
      <c r="H103" s="10"/>
      <c r="I103" s="6"/>
      <c r="J103" s="6"/>
      <c r="K103" s="6"/>
      <c r="L103" s="6"/>
      <c r="M103" s="6"/>
      <c r="N103" s="6"/>
      <c r="O103" s="10"/>
      <c r="P103" s="6"/>
      <c r="Q103" s="6"/>
      <c r="R103" s="6"/>
      <c r="S103" s="6"/>
      <c r="T103" s="6"/>
      <c r="U103" s="6"/>
      <c r="V103" s="77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</row>
    <row r="104" ht="15.75" customHeight="1">
      <c r="A104" s="76"/>
      <c r="B104" s="6"/>
      <c r="C104" s="6"/>
      <c r="D104" s="150"/>
      <c r="E104" s="9"/>
      <c r="F104" s="9"/>
      <c r="G104" s="10"/>
      <c r="H104" s="10"/>
      <c r="I104" s="6"/>
      <c r="J104" s="6"/>
      <c r="K104" s="6"/>
      <c r="L104" s="6"/>
      <c r="M104" s="6"/>
      <c r="N104" s="6"/>
      <c r="O104" s="10"/>
      <c r="P104" s="6"/>
      <c r="Q104" s="6"/>
      <c r="R104" s="6"/>
      <c r="S104" s="6"/>
      <c r="T104" s="6"/>
      <c r="U104" s="6"/>
      <c r="V104" s="77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</row>
    <row r="105" ht="15.75" customHeight="1">
      <c r="A105" s="76"/>
      <c r="B105" s="6"/>
      <c r="C105" s="6"/>
      <c r="D105" s="150"/>
      <c r="E105" s="9"/>
      <c r="F105" s="9"/>
      <c r="G105" s="10"/>
      <c r="H105" s="10"/>
      <c r="I105" s="6"/>
      <c r="J105" s="6"/>
      <c r="K105" s="6"/>
      <c r="L105" s="6"/>
      <c r="M105" s="6"/>
      <c r="N105" s="6"/>
      <c r="O105" s="10"/>
      <c r="P105" s="6"/>
      <c r="Q105" s="6"/>
      <c r="R105" s="6"/>
      <c r="S105" s="6"/>
      <c r="T105" s="6"/>
      <c r="U105" s="6"/>
      <c r="V105" s="77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</row>
    <row r="106" ht="15.75" customHeight="1">
      <c r="A106" s="76"/>
      <c r="B106" s="6"/>
      <c r="C106" s="6"/>
      <c r="D106" s="150"/>
      <c r="E106" s="9"/>
      <c r="F106" s="9"/>
      <c r="G106" s="10"/>
      <c r="H106" s="10"/>
      <c r="I106" s="6"/>
      <c r="J106" s="6"/>
      <c r="K106" s="6"/>
      <c r="L106" s="6"/>
      <c r="M106" s="6"/>
      <c r="N106" s="6"/>
      <c r="O106" s="10"/>
      <c r="P106" s="6"/>
      <c r="Q106" s="6"/>
      <c r="R106" s="6"/>
      <c r="S106" s="6"/>
      <c r="T106" s="6"/>
      <c r="U106" s="6"/>
      <c r="V106" s="77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</row>
    <row r="107" ht="15.75" customHeight="1">
      <c r="A107" s="76"/>
      <c r="B107" s="6"/>
      <c r="C107" s="6"/>
      <c r="D107" s="149"/>
      <c r="E107" s="9"/>
      <c r="F107" s="9"/>
      <c r="G107" s="10"/>
      <c r="H107" s="10"/>
      <c r="I107" s="6"/>
      <c r="J107" s="6"/>
      <c r="K107" s="6"/>
      <c r="L107" s="6"/>
      <c r="M107" s="6"/>
      <c r="N107" s="6"/>
      <c r="O107" s="10"/>
      <c r="P107" s="6"/>
      <c r="Q107" s="6"/>
      <c r="R107" s="6"/>
      <c r="S107" s="6"/>
      <c r="T107" s="6"/>
      <c r="U107" s="6"/>
      <c r="V107" s="77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</row>
    <row r="108" ht="15.75" customHeight="1">
      <c r="A108" s="76"/>
      <c r="B108" s="6"/>
      <c r="C108" s="6"/>
      <c r="D108" s="149"/>
      <c r="E108" s="9"/>
      <c r="F108" s="9"/>
      <c r="G108" s="10"/>
      <c r="H108" s="10"/>
      <c r="I108" s="6"/>
      <c r="J108" s="6"/>
      <c r="K108" s="6"/>
      <c r="L108" s="6"/>
      <c r="M108" s="6"/>
      <c r="N108" s="6"/>
      <c r="O108" s="10"/>
      <c r="P108" s="6"/>
      <c r="Q108" s="6"/>
      <c r="R108" s="6"/>
      <c r="S108" s="6"/>
      <c r="T108" s="6"/>
      <c r="U108" s="6"/>
      <c r="V108" s="77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</row>
    <row r="109" ht="15.75" customHeight="1">
      <c r="A109" s="76"/>
      <c r="B109" s="6"/>
      <c r="C109" s="6"/>
      <c r="D109" s="150"/>
      <c r="E109" s="9"/>
      <c r="F109" s="9"/>
      <c r="G109" s="10"/>
      <c r="H109" s="10"/>
      <c r="I109" s="6"/>
      <c r="J109" s="6"/>
      <c r="K109" s="6"/>
      <c r="L109" s="6"/>
      <c r="M109" s="6"/>
      <c r="N109" s="6"/>
      <c r="O109" s="10"/>
      <c r="P109" s="6"/>
      <c r="Q109" s="6"/>
      <c r="R109" s="6"/>
      <c r="S109" s="6"/>
      <c r="T109" s="6"/>
      <c r="U109" s="6"/>
      <c r="V109" s="77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</row>
    <row r="110" ht="15.75" customHeight="1">
      <c r="A110" s="76"/>
      <c r="B110" s="6"/>
      <c r="C110" s="6"/>
      <c r="D110" s="149"/>
      <c r="E110" s="9"/>
      <c r="F110" s="9"/>
      <c r="G110" s="10"/>
      <c r="H110" s="10"/>
      <c r="I110" s="6"/>
      <c r="J110" s="6"/>
      <c r="K110" s="6"/>
      <c r="L110" s="6"/>
      <c r="M110" s="6"/>
      <c r="N110" s="6"/>
      <c r="O110" s="10"/>
      <c r="P110" s="6"/>
      <c r="Q110" s="6"/>
      <c r="R110" s="6"/>
      <c r="S110" s="6"/>
      <c r="T110" s="6"/>
      <c r="U110" s="6"/>
      <c r="V110" s="77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</row>
    <row r="111" ht="15.75" customHeight="1">
      <c r="A111" s="76"/>
      <c r="B111" s="6"/>
      <c r="C111" s="6"/>
      <c r="D111" s="150"/>
      <c r="E111" s="9"/>
      <c r="F111" s="9"/>
      <c r="G111" s="10"/>
      <c r="H111" s="10"/>
      <c r="I111" s="6"/>
      <c r="J111" s="6"/>
      <c r="K111" s="6"/>
      <c r="L111" s="6"/>
      <c r="M111" s="6"/>
      <c r="N111" s="6"/>
      <c r="O111" s="10"/>
      <c r="P111" s="6"/>
      <c r="Q111" s="6"/>
      <c r="R111" s="6"/>
      <c r="S111" s="6"/>
      <c r="T111" s="6"/>
      <c r="U111" s="6"/>
      <c r="V111" s="77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</row>
    <row r="112" ht="15.75" customHeight="1">
      <c r="A112" s="76"/>
      <c r="B112" s="6"/>
      <c r="C112" s="6"/>
      <c r="D112" s="149"/>
      <c r="E112" s="9"/>
      <c r="F112" s="9"/>
      <c r="G112" s="10"/>
      <c r="H112" s="10"/>
      <c r="I112" s="6"/>
      <c r="J112" s="6"/>
      <c r="K112" s="6"/>
      <c r="L112" s="6"/>
      <c r="M112" s="6"/>
      <c r="N112" s="6"/>
      <c r="O112" s="10"/>
      <c r="P112" s="6"/>
      <c r="Q112" s="6"/>
      <c r="R112" s="6"/>
      <c r="S112" s="6"/>
      <c r="T112" s="6"/>
      <c r="U112" s="6"/>
      <c r="V112" s="77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</row>
    <row r="113" ht="15.75" customHeight="1">
      <c r="A113" s="76"/>
      <c r="B113" s="6"/>
      <c r="C113" s="6"/>
      <c r="D113" s="150"/>
      <c r="E113" s="9"/>
      <c r="F113" s="9"/>
      <c r="G113" s="10"/>
      <c r="H113" s="10"/>
      <c r="I113" s="6"/>
      <c r="J113" s="6"/>
      <c r="K113" s="6"/>
      <c r="L113" s="6"/>
      <c r="M113" s="6"/>
      <c r="N113" s="6"/>
      <c r="O113" s="10"/>
      <c r="P113" s="6"/>
      <c r="Q113" s="6"/>
      <c r="R113" s="6"/>
      <c r="S113" s="6"/>
      <c r="T113" s="6"/>
      <c r="U113" s="6"/>
      <c r="V113" s="77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</row>
    <row r="114" ht="15.75" customHeight="1">
      <c r="A114" s="76"/>
      <c r="B114" s="6"/>
      <c r="C114" s="6"/>
      <c r="D114" s="9"/>
      <c r="E114" s="9"/>
      <c r="F114" s="9"/>
      <c r="G114" s="10"/>
      <c r="H114" s="10"/>
      <c r="I114" s="6"/>
      <c r="J114" s="6"/>
      <c r="K114" s="6"/>
      <c r="L114" s="6"/>
      <c r="M114" s="6"/>
      <c r="N114" s="6"/>
      <c r="O114" s="10"/>
      <c r="P114" s="6"/>
      <c r="Q114" s="6"/>
      <c r="R114" s="6"/>
      <c r="S114" s="6"/>
      <c r="T114" s="6"/>
      <c r="U114" s="6"/>
      <c r="V114" s="77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</row>
    <row r="115" ht="15.75" customHeight="1">
      <c r="A115" s="76"/>
      <c r="B115" s="6"/>
      <c r="C115" s="6"/>
      <c r="D115" s="9"/>
      <c r="E115" s="9"/>
      <c r="F115" s="9"/>
      <c r="G115" s="10"/>
      <c r="H115" s="10"/>
      <c r="I115" s="6"/>
      <c r="J115" s="6"/>
      <c r="K115" s="6"/>
      <c r="L115" s="6"/>
      <c r="M115" s="6"/>
      <c r="N115" s="6"/>
      <c r="O115" s="10"/>
      <c r="P115" s="6"/>
      <c r="Q115" s="6"/>
      <c r="R115" s="6"/>
      <c r="S115" s="6"/>
      <c r="T115" s="6"/>
      <c r="U115" s="6"/>
      <c r="V115" s="77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</row>
    <row r="116" ht="15.75" customHeight="1">
      <c r="A116" s="76"/>
      <c r="B116" s="6"/>
      <c r="C116" s="6"/>
      <c r="D116" s="9"/>
      <c r="E116" s="9"/>
      <c r="F116" s="9"/>
      <c r="G116" s="10"/>
      <c r="H116" s="10"/>
      <c r="I116" s="6"/>
      <c r="J116" s="6"/>
      <c r="K116" s="6"/>
      <c r="L116" s="6"/>
      <c r="M116" s="6"/>
      <c r="N116" s="6"/>
      <c r="O116" s="10"/>
      <c r="P116" s="6"/>
      <c r="Q116" s="6"/>
      <c r="R116" s="6"/>
      <c r="S116" s="6"/>
      <c r="T116" s="6"/>
      <c r="U116" s="6"/>
      <c r="V116" s="77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</row>
    <row r="117" ht="15.75" customHeight="1">
      <c r="A117" s="76"/>
      <c r="B117" s="6"/>
      <c r="C117" s="6"/>
      <c r="D117" s="9"/>
      <c r="E117" s="9"/>
      <c r="F117" s="9"/>
      <c r="G117" s="10"/>
      <c r="H117" s="10"/>
      <c r="I117" s="6"/>
      <c r="J117" s="6"/>
      <c r="K117" s="6"/>
      <c r="L117" s="6"/>
      <c r="M117" s="6"/>
      <c r="N117" s="6"/>
      <c r="O117" s="10"/>
      <c r="P117" s="6"/>
      <c r="Q117" s="6"/>
      <c r="R117" s="6"/>
      <c r="S117" s="6"/>
      <c r="T117" s="6"/>
      <c r="U117" s="6"/>
      <c r="V117" s="77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</row>
    <row r="118" ht="15.75" customHeight="1">
      <c r="A118" s="76"/>
      <c r="B118" s="6"/>
      <c r="C118" s="6"/>
      <c r="D118" s="9"/>
      <c r="E118" s="9"/>
      <c r="F118" s="9"/>
      <c r="G118" s="10"/>
      <c r="H118" s="10"/>
      <c r="I118" s="6"/>
      <c r="J118" s="6"/>
      <c r="K118" s="6"/>
      <c r="L118" s="6"/>
      <c r="M118" s="6"/>
      <c r="N118" s="6"/>
      <c r="O118" s="10"/>
      <c r="P118" s="6"/>
      <c r="Q118" s="6"/>
      <c r="R118" s="6"/>
      <c r="S118" s="6"/>
      <c r="T118" s="6"/>
      <c r="U118" s="6"/>
      <c r="V118" s="77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</row>
    <row r="119" ht="15.75" customHeight="1">
      <c r="A119" s="76"/>
      <c r="B119" s="6"/>
      <c r="C119" s="6"/>
      <c r="D119" s="9"/>
      <c r="E119" s="9"/>
      <c r="F119" s="9"/>
      <c r="G119" s="10"/>
      <c r="H119" s="10"/>
      <c r="I119" s="6"/>
      <c r="J119" s="6"/>
      <c r="K119" s="6"/>
      <c r="L119" s="6"/>
      <c r="M119" s="6"/>
      <c r="N119" s="6"/>
      <c r="O119" s="10"/>
      <c r="P119" s="6"/>
      <c r="Q119" s="6"/>
      <c r="R119" s="6"/>
      <c r="S119" s="6"/>
      <c r="T119" s="6"/>
      <c r="U119" s="6"/>
      <c r="V119" s="77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</row>
    <row r="120" ht="15.75" customHeight="1">
      <c r="A120" s="76"/>
      <c r="B120" s="6"/>
      <c r="C120" s="6"/>
      <c r="D120" s="9"/>
      <c r="E120" s="9"/>
      <c r="F120" s="9"/>
      <c r="G120" s="10"/>
      <c r="H120" s="10"/>
      <c r="I120" s="6"/>
      <c r="J120" s="6"/>
      <c r="K120" s="6"/>
      <c r="L120" s="6"/>
      <c r="M120" s="6"/>
      <c r="N120" s="6"/>
      <c r="O120" s="10"/>
      <c r="P120" s="6"/>
      <c r="Q120" s="6"/>
      <c r="R120" s="6"/>
      <c r="S120" s="6"/>
      <c r="T120" s="6"/>
      <c r="U120" s="6"/>
      <c r="V120" s="77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</row>
    <row r="121" ht="15.75" customHeight="1">
      <c r="A121" s="76"/>
      <c r="B121" s="6"/>
      <c r="C121" s="6"/>
      <c r="D121" s="9"/>
      <c r="E121" s="9"/>
      <c r="F121" s="9"/>
      <c r="G121" s="10"/>
      <c r="H121" s="10"/>
      <c r="I121" s="6"/>
      <c r="J121" s="6"/>
      <c r="K121" s="6"/>
      <c r="L121" s="6"/>
      <c r="M121" s="6"/>
      <c r="N121" s="6"/>
      <c r="O121" s="10"/>
      <c r="P121" s="6"/>
      <c r="Q121" s="6"/>
      <c r="R121" s="6"/>
      <c r="S121" s="6"/>
      <c r="T121" s="6"/>
      <c r="U121" s="6"/>
      <c r="V121" s="77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</row>
    <row r="122" ht="15.75" customHeight="1">
      <c r="A122" s="76"/>
      <c r="B122" s="6"/>
      <c r="C122" s="6"/>
      <c r="D122" s="9"/>
      <c r="E122" s="9"/>
      <c r="F122" s="9"/>
      <c r="G122" s="10"/>
      <c r="H122" s="10"/>
      <c r="I122" s="6"/>
      <c r="J122" s="6"/>
      <c r="K122" s="6"/>
      <c r="L122" s="6"/>
      <c r="M122" s="6"/>
      <c r="N122" s="6"/>
      <c r="O122" s="10"/>
      <c r="P122" s="6"/>
      <c r="Q122" s="6"/>
      <c r="R122" s="6"/>
      <c r="S122" s="6"/>
      <c r="T122" s="6"/>
      <c r="U122" s="6"/>
      <c r="V122" s="77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</row>
    <row r="123" ht="15.75" customHeight="1">
      <c r="A123" s="76"/>
      <c r="B123" s="6"/>
      <c r="C123" s="6"/>
      <c r="D123" s="9"/>
      <c r="E123" s="9"/>
      <c r="F123" s="9"/>
      <c r="G123" s="10"/>
      <c r="H123" s="10"/>
      <c r="I123" s="6"/>
      <c r="J123" s="6"/>
      <c r="K123" s="6"/>
      <c r="L123" s="6"/>
      <c r="M123" s="6"/>
      <c r="N123" s="6"/>
      <c r="O123" s="10"/>
      <c r="P123" s="6"/>
      <c r="Q123" s="6"/>
      <c r="R123" s="6"/>
      <c r="S123" s="6"/>
      <c r="T123" s="6"/>
      <c r="U123" s="6"/>
      <c r="V123" s="77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</row>
    <row r="124" ht="15.75" customHeight="1">
      <c r="A124" s="76"/>
      <c r="B124" s="6"/>
      <c r="C124" s="6"/>
      <c r="D124" s="9"/>
      <c r="E124" s="9"/>
      <c r="F124" s="9"/>
      <c r="G124" s="10"/>
      <c r="H124" s="10"/>
      <c r="I124" s="6"/>
      <c r="J124" s="6"/>
      <c r="K124" s="6"/>
      <c r="L124" s="6"/>
      <c r="M124" s="6"/>
      <c r="N124" s="6"/>
      <c r="O124" s="10"/>
      <c r="P124" s="6"/>
      <c r="Q124" s="6"/>
      <c r="R124" s="6"/>
      <c r="S124" s="6"/>
      <c r="T124" s="6"/>
      <c r="U124" s="6"/>
      <c r="V124" s="77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</row>
    <row r="125" ht="15.75" customHeight="1">
      <c r="A125" s="76"/>
      <c r="B125" s="6"/>
      <c r="C125" s="6"/>
      <c r="D125" s="9"/>
      <c r="E125" s="9"/>
      <c r="F125" s="9"/>
      <c r="G125" s="10"/>
      <c r="H125" s="10"/>
      <c r="I125" s="6"/>
      <c r="J125" s="6"/>
      <c r="K125" s="6"/>
      <c r="L125" s="6"/>
      <c r="M125" s="6"/>
      <c r="N125" s="6"/>
      <c r="O125" s="10"/>
      <c r="P125" s="6"/>
      <c r="Q125" s="6"/>
      <c r="R125" s="6"/>
      <c r="S125" s="6"/>
      <c r="T125" s="6"/>
      <c r="U125" s="6"/>
      <c r="V125" s="77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</row>
    <row r="126" ht="15.75" customHeight="1">
      <c r="A126" s="76"/>
      <c r="B126" s="6"/>
      <c r="C126" s="6"/>
      <c r="D126" s="9"/>
      <c r="E126" s="9"/>
      <c r="F126" s="9"/>
      <c r="G126" s="10"/>
      <c r="H126" s="10"/>
      <c r="I126" s="6"/>
      <c r="J126" s="6"/>
      <c r="K126" s="6"/>
      <c r="L126" s="6"/>
      <c r="M126" s="6"/>
      <c r="N126" s="6"/>
      <c r="O126" s="10"/>
      <c r="P126" s="6"/>
      <c r="Q126" s="6"/>
      <c r="R126" s="6"/>
      <c r="S126" s="6"/>
      <c r="T126" s="6"/>
      <c r="U126" s="6"/>
      <c r="V126" s="77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</row>
    <row r="127" ht="15.75" customHeight="1">
      <c r="A127" s="76"/>
      <c r="B127" s="6"/>
      <c r="C127" s="6"/>
      <c r="D127" s="9"/>
      <c r="E127" s="9"/>
      <c r="F127" s="9"/>
      <c r="G127" s="10"/>
      <c r="H127" s="10"/>
      <c r="I127" s="6"/>
      <c r="J127" s="6"/>
      <c r="K127" s="6"/>
      <c r="L127" s="6"/>
      <c r="M127" s="6"/>
      <c r="N127" s="6"/>
      <c r="O127" s="10"/>
      <c r="P127" s="6"/>
      <c r="Q127" s="6"/>
      <c r="R127" s="6"/>
      <c r="S127" s="6"/>
      <c r="T127" s="6"/>
      <c r="U127" s="6"/>
      <c r="V127" s="77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</row>
    <row r="128" ht="15.75" customHeight="1">
      <c r="A128" s="76"/>
      <c r="B128" s="6"/>
      <c r="C128" s="6"/>
      <c r="D128" s="9"/>
      <c r="E128" s="9"/>
      <c r="F128" s="9"/>
      <c r="G128" s="10"/>
      <c r="H128" s="10"/>
      <c r="I128" s="6"/>
      <c r="J128" s="6"/>
      <c r="K128" s="6"/>
      <c r="L128" s="6"/>
      <c r="M128" s="6"/>
      <c r="N128" s="6"/>
      <c r="O128" s="10"/>
      <c r="P128" s="6"/>
      <c r="Q128" s="6"/>
      <c r="R128" s="6"/>
      <c r="S128" s="6"/>
      <c r="T128" s="6"/>
      <c r="U128" s="6"/>
      <c r="V128" s="77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</row>
    <row r="129" ht="15.75" customHeight="1">
      <c r="A129" s="76"/>
      <c r="B129" s="6"/>
      <c r="C129" s="6"/>
      <c r="D129" s="9"/>
      <c r="E129" s="9"/>
      <c r="F129" s="9"/>
      <c r="G129" s="10"/>
      <c r="H129" s="10"/>
      <c r="I129" s="6"/>
      <c r="J129" s="6"/>
      <c r="K129" s="6"/>
      <c r="L129" s="6"/>
      <c r="M129" s="6"/>
      <c r="N129" s="6"/>
      <c r="O129" s="10"/>
      <c r="P129" s="6"/>
      <c r="Q129" s="6"/>
      <c r="R129" s="6"/>
      <c r="S129" s="6"/>
      <c r="T129" s="6"/>
      <c r="U129" s="6"/>
      <c r="V129" s="77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</row>
    <row r="130" ht="15.75" customHeight="1">
      <c r="A130" s="76"/>
      <c r="B130" s="6"/>
      <c r="C130" s="6"/>
      <c r="D130" s="9"/>
      <c r="E130" s="9"/>
      <c r="F130" s="9"/>
      <c r="G130" s="10"/>
      <c r="H130" s="10"/>
      <c r="I130" s="6"/>
      <c r="J130" s="6"/>
      <c r="K130" s="6"/>
      <c r="L130" s="6"/>
      <c r="M130" s="6"/>
      <c r="N130" s="6"/>
      <c r="O130" s="10"/>
      <c r="P130" s="6"/>
      <c r="Q130" s="6"/>
      <c r="R130" s="6"/>
      <c r="S130" s="6"/>
      <c r="T130" s="6"/>
      <c r="U130" s="6"/>
      <c r="V130" s="77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</row>
    <row r="131" ht="15.75" customHeight="1">
      <c r="A131" s="76"/>
      <c r="B131" s="6"/>
      <c r="C131" s="6"/>
      <c r="D131" s="9"/>
      <c r="E131" s="9"/>
      <c r="F131" s="9"/>
      <c r="G131" s="10"/>
      <c r="H131" s="10"/>
      <c r="I131" s="6"/>
      <c r="J131" s="6"/>
      <c r="K131" s="6"/>
      <c r="L131" s="6"/>
      <c r="M131" s="6"/>
      <c r="N131" s="6"/>
      <c r="O131" s="10"/>
      <c r="P131" s="6"/>
      <c r="Q131" s="6"/>
      <c r="R131" s="6"/>
      <c r="S131" s="6"/>
      <c r="T131" s="6"/>
      <c r="U131" s="6"/>
      <c r="V131" s="77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</row>
    <row r="132" ht="15.75" customHeight="1">
      <c r="A132" s="76"/>
      <c r="B132" s="6"/>
      <c r="C132" s="6"/>
      <c r="D132" s="9"/>
      <c r="E132" s="9"/>
      <c r="F132" s="9"/>
      <c r="G132" s="10"/>
      <c r="H132" s="10"/>
      <c r="I132" s="6"/>
      <c r="J132" s="6"/>
      <c r="K132" s="6"/>
      <c r="L132" s="6"/>
      <c r="M132" s="6"/>
      <c r="N132" s="6"/>
      <c r="O132" s="10"/>
      <c r="P132" s="6"/>
      <c r="Q132" s="6"/>
      <c r="R132" s="6"/>
      <c r="S132" s="6"/>
      <c r="T132" s="6"/>
      <c r="U132" s="6"/>
      <c r="V132" s="77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</row>
    <row r="133" ht="15.75" customHeight="1">
      <c r="A133" s="76"/>
      <c r="B133" s="6"/>
      <c r="C133" s="6"/>
      <c r="D133" s="9"/>
      <c r="E133" s="9"/>
      <c r="F133" s="9"/>
      <c r="G133" s="10"/>
      <c r="H133" s="10"/>
      <c r="I133" s="6"/>
      <c r="J133" s="6"/>
      <c r="K133" s="6"/>
      <c r="L133" s="6"/>
      <c r="M133" s="6"/>
      <c r="N133" s="6"/>
      <c r="O133" s="10"/>
      <c r="P133" s="6"/>
      <c r="Q133" s="6"/>
      <c r="R133" s="6"/>
      <c r="S133" s="6"/>
      <c r="T133" s="6"/>
      <c r="U133" s="6"/>
      <c r="V133" s="77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</row>
    <row r="134" ht="15.75" customHeight="1">
      <c r="A134" s="76"/>
      <c r="B134" s="6"/>
      <c r="C134" s="6"/>
      <c r="D134" s="9"/>
      <c r="E134" s="9"/>
      <c r="F134" s="9"/>
      <c r="G134" s="10"/>
      <c r="H134" s="10"/>
      <c r="I134" s="6"/>
      <c r="J134" s="6"/>
      <c r="K134" s="6"/>
      <c r="L134" s="6"/>
      <c r="M134" s="6"/>
      <c r="N134" s="6"/>
      <c r="O134" s="10"/>
      <c r="P134" s="6"/>
      <c r="Q134" s="6"/>
      <c r="R134" s="6"/>
      <c r="S134" s="6"/>
      <c r="T134" s="6"/>
      <c r="U134" s="6"/>
      <c r="V134" s="77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</row>
    <row r="135" ht="15.75" customHeight="1">
      <c r="A135" s="76"/>
      <c r="B135" s="6"/>
      <c r="C135" s="6"/>
      <c r="D135" s="9"/>
      <c r="E135" s="9"/>
      <c r="F135" s="9"/>
      <c r="G135" s="10"/>
      <c r="H135" s="10"/>
      <c r="I135" s="6"/>
      <c r="J135" s="6"/>
      <c r="K135" s="6"/>
      <c r="L135" s="6"/>
      <c r="M135" s="6"/>
      <c r="N135" s="6"/>
      <c r="O135" s="10"/>
      <c r="P135" s="6"/>
      <c r="Q135" s="6"/>
      <c r="R135" s="6"/>
      <c r="S135" s="6"/>
      <c r="T135" s="6"/>
      <c r="U135" s="6"/>
      <c r="V135" s="77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</row>
    <row r="136" ht="15.75" customHeight="1">
      <c r="A136" s="76"/>
      <c r="B136" s="6"/>
      <c r="C136" s="6"/>
      <c r="D136" s="9"/>
      <c r="E136" s="9"/>
      <c r="F136" s="9"/>
      <c r="G136" s="10"/>
      <c r="H136" s="10"/>
      <c r="I136" s="6"/>
      <c r="J136" s="6"/>
      <c r="K136" s="6"/>
      <c r="L136" s="6"/>
      <c r="M136" s="6"/>
      <c r="N136" s="6"/>
      <c r="O136" s="10"/>
      <c r="P136" s="6"/>
      <c r="Q136" s="6"/>
      <c r="R136" s="6"/>
      <c r="S136" s="6"/>
      <c r="T136" s="6"/>
      <c r="U136" s="6"/>
      <c r="V136" s="77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</row>
    <row r="137" ht="15.75" customHeight="1">
      <c r="A137" s="76"/>
      <c r="B137" s="6"/>
      <c r="C137" s="6"/>
      <c r="D137" s="9"/>
      <c r="E137" s="9"/>
      <c r="F137" s="9"/>
      <c r="G137" s="10"/>
      <c r="H137" s="10"/>
      <c r="I137" s="6"/>
      <c r="J137" s="6"/>
      <c r="K137" s="6"/>
      <c r="L137" s="6"/>
      <c r="M137" s="6"/>
      <c r="N137" s="6"/>
      <c r="O137" s="10"/>
      <c r="P137" s="6"/>
      <c r="Q137" s="6"/>
      <c r="R137" s="6"/>
      <c r="S137" s="6"/>
      <c r="T137" s="6"/>
      <c r="U137" s="6"/>
      <c r="V137" s="77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</row>
    <row r="138" ht="15.75" customHeight="1">
      <c r="A138" s="76"/>
      <c r="B138" s="6"/>
      <c r="C138" s="6"/>
      <c r="D138" s="9"/>
      <c r="E138" s="9"/>
      <c r="F138" s="9"/>
      <c r="G138" s="10"/>
      <c r="H138" s="10"/>
      <c r="I138" s="6"/>
      <c r="J138" s="6"/>
      <c r="K138" s="6"/>
      <c r="L138" s="6"/>
      <c r="M138" s="6"/>
      <c r="N138" s="6"/>
      <c r="O138" s="10"/>
      <c r="P138" s="6"/>
      <c r="Q138" s="6"/>
      <c r="R138" s="6"/>
      <c r="S138" s="6"/>
      <c r="T138" s="6"/>
      <c r="U138" s="6"/>
      <c r="V138" s="77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</row>
    <row r="139" ht="15.75" customHeight="1">
      <c r="A139" s="76"/>
      <c r="B139" s="6"/>
      <c r="C139" s="6"/>
      <c r="D139" s="9"/>
      <c r="E139" s="9"/>
      <c r="F139" s="9"/>
      <c r="G139" s="10"/>
      <c r="H139" s="10"/>
      <c r="I139" s="6"/>
      <c r="J139" s="6"/>
      <c r="K139" s="6"/>
      <c r="L139" s="6"/>
      <c r="M139" s="6"/>
      <c r="N139" s="6"/>
      <c r="O139" s="10"/>
      <c r="P139" s="6"/>
      <c r="Q139" s="6"/>
      <c r="R139" s="6"/>
      <c r="S139" s="6"/>
      <c r="T139" s="6"/>
      <c r="U139" s="6"/>
      <c r="V139" s="77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</row>
    <row r="140" ht="15.75" customHeight="1">
      <c r="A140" s="76"/>
      <c r="B140" s="6"/>
      <c r="C140" s="6"/>
      <c r="D140" s="9"/>
      <c r="E140" s="9"/>
      <c r="F140" s="9"/>
      <c r="G140" s="10"/>
      <c r="H140" s="10"/>
      <c r="I140" s="6"/>
      <c r="J140" s="6"/>
      <c r="K140" s="6"/>
      <c r="L140" s="6"/>
      <c r="M140" s="6"/>
      <c r="N140" s="6"/>
      <c r="O140" s="10"/>
      <c r="P140" s="6"/>
      <c r="Q140" s="6"/>
      <c r="R140" s="6"/>
      <c r="S140" s="6"/>
      <c r="T140" s="6"/>
      <c r="U140" s="6"/>
      <c r="V140" s="77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</row>
    <row r="141" ht="15.75" customHeight="1">
      <c r="A141" s="76"/>
      <c r="B141" s="6"/>
      <c r="C141" s="6"/>
      <c r="D141" s="9"/>
      <c r="E141" s="9"/>
      <c r="F141" s="9"/>
      <c r="G141" s="10"/>
      <c r="H141" s="10"/>
      <c r="I141" s="6"/>
      <c r="J141" s="6"/>
      <c r="K141" s="6"/>
      <c r="L141" s="6"/>
      <c r="M141" s="6"/>
      <c r="N141" s="6"/>
      <c r="O141" s="10"/>
      <c r="P141" s="6"/>
      <c r="Q141" s="6"/>
      <c r="R141" s="6"/>
      <c r="S141" s="6"/>
      <c r="T141" s="6"/>
      <c r="U141" s="6"/>
      <c r="V141" s="77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</row>
    <row r="142" ht="15.75" customHeight="1">
      <c r="A142" s="76"/>
      <c r="B142" s="6"/>
      <c r="C142" s="6"/>
      <c r="D142" s="9"/>
      <c r="E142" s="9"/>
      <c r="F142" s="9"/>
      <c r="G142" s="10"/>
      <c r="H142" s="10"/>
      <c r="I142" s="6"/>
      <c r="J142" s="6"/>
      <c r="K142" s="6"/>
      <c r="L142" s="6"/>
      <c r="M142" s="6"/>
      <c r="N142" s="6"/>
      <c r="O142" s="10"/>
      <c r="P142" s="6"/>
      <c r="Q142" s="6"/>
      <c r="R142" s="6"/>
      <c r="S142" s="6"/>
      <c r="T142" s="6"/>
      <c r="U142" s="6"/>
      <c r="V142" s="77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</row>
    <row r="143" ht="15.75" customHeight="1">
      <c r="A143" s="76"/>
      <c r="B143" s="6"/>
      <c r="C143" s="6"/>
      <c r="D143" s="9"/>
      <c r="E143" s="9"/>
      <c r="F143" s="9"/>
      <c r="G143" s="10"/>
      <c r="H143" s="10"/>
      <c r="I143" s="6"/>
      <c r="J143" s="6"/>
      <c r="K143" s="6"/>
      <c r="L143" s="6"/>
      <c r="M143" s="6"/>
      <c r="N143" s="6"/>
      <c r="O143" s="10"/>
      <c r="P143" s="6"/>
      <c r="Q143" s="6"/>
      <c r="R143" s="6"/>
      <c r="S143" s="6"/>
      <c r="T143" s="6"/>
      <c r="U143" s="6"/>
      <c r="V143" s="77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</row>
    <row r="144" ht="15.75" customHeight="1">
      <c r="A144" s="76"/>
      <c r="B144" s="6"/>
      <c r="C144" s="6"/>
      <c r="D144" s="9"/>
      <c r="E144" s="9"/>
      <c r="F144" s="9"/>
      <c r="G144" s="10"/>
      <c r="H144" s="10"/>
      <c r="I144" s="6"/>
      <c r="J144" s="6"/>
      <c r="K144" s="6"/>
      <c r="L144" s="6"/>
      <c r="M144" s="6"/>
      <c r="N144" s="6"/>
      <c r="O144" s="10"/>
      <c r="P144" s="6"/>
      <c r="Q144" s="6"/>
      <c r="R144" s="6"/>
      <c r="S144" s="6"/>
      <c r="T144" s="6"/>
      <c r="U144" s="6"/>
      <c r="V144" s="77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</row>
    <row r="145" ht="15.75" customHeight="1">
      <c r="A145" s="76"/>
      <c r="B145" s="6"/>
      <c r="C145" s="6"/>
      <c r="D145" s="9"/>
      <c r="E145" s="9"/>
      <c r="F145" s="9"/>
      <c r="G145" s="10"/>
      <c r="H145" s="10"/>
      <c r="I145" s="6"/>
      <c r="J145" s="6"/>
      <c r="K145" s="6"/>
      <c r="L145" s="6"/>
      <c r="M145" s="6"/>
      <c r="N145" s="6"/>
      <c r="O145" s="10"/>
      <c r="P145" s="6"/>
      <c r="Q145" s="6"/>
      <c r="R145" s="6"/>
      <c r="S145" s="6"/>
      <c r="T145" s="6"/>
      <c r="U145" s="6"/>
      <c r="V145" s="77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</row>
    <row r="146" ht="15.75" customHeight="1">
      <c r="A146" s="76"/>
      <c r="B146" s="6"/>
      <c r="C146" s="6"/>
      <c r="D146" s="9"/>
      <c r="E146" s="9"/>
      <c r="F146" s="9"/>
      <c r="G146" s="10"/>
      <c r="H146" s="10"/>
      <c r="I146" s="6"/>
      <c r="J146" s="6"/>
      <c r="K146" s="6"/>
      <c r="L146" s="6"/>
      <c r="M146" s="6"/>
      <c r="N146" s="6"/>
      <c r="O146" s="10"/>
      <c r="P146" s="6"/>
      <c r="Q146" s="6"/>
      <c r="R146" s="6"/>
      <c r="S146" s="6"/>
      <c r="T146" s="6"/>
      <c r="U146" s="6"/>
      <c r="V146" s="77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</row>
    <row r="147" ht="15.75" customHeight="1">
      <c r="A147" s="76"/>
      <c r="B147" s="6"/>
      <c r="C147" s="6"/>
      <c r="D147" s="9"/>
      <c r="E147" s="9"/>
      <c r="F147" s="9"/>
      <c r="G147" s="10"/>
      <c r="H147" s="10"/>
      <c r="I147" s="6"/>
      <c r="J147" s="6"/>
      <c r="K147" s="6"/>
      <c r="L147" s="6"/>
      <c r="M147" s="6"/>
      <c r="N147" s="6"/>
      <c r="O147" s="10"/>
      <c r="P147" s="6"/>
      <c r="Q147" s="6"/>
      <c r="R147" s="6"/>
      <c r="S147" s="6"/>
      <c r="T147" s="6"/>
      <c r="U147" s="6"/>
      <c r="V147" s="77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</row>
    <row r="148" ht="15.75" customHeight="1">
      <c r="A148" s="76"/>
      <c r="B148" s="6"/>
      <c r="C148" s="6"/>
      <c r="D148" s="9"/>
      <c r="E148" s="9"/>
      <c r="F148" s="9"/>
      <c r="G148" s="10"/>
      <c r="H148" s="10"/>
      <c r="I148" s="6"/>
      <c r="J148" s="6"/>
      <c r="K148" s="6"/>
      <c r="L148" s="6"/>
      <c r="M148" s="6"/>
      <c r="N148" s="6"/>
      <c r="O148" s="10"/>
      <c r="P148" s="6"/>
      <c r="Q148" s="6"/>
      <c r="R148" s="6"/>
      <c r="S148" s="6"/>
      <c r="T148" s="6"/>
      <c r="U148" s="6"/>
      <c r="V148" s="77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</row>
    <row r="149" ht="15.75" customHeight="1">
      <c r="A149" s="76"/>
      <c r="B149" s="6"/>
      <c r="C149" s="6"/>
      <c r="D149" s="9"/>
      <c r="E149" s="9"/>
      <c r="F149" s="9"/>
      <c r="G149" s="10"/>
      <c r="H149" s="10"/>
      <c r="I149" s="6"/>
      <c r="J149" s="6"/>
      <c r="K149" s="6"/>
      <c r="L149" s="6"/>
      <c r="M149" s="6"/>
      <c r="N149" s="6"/>
      <c r="O149" s="10"/>
      <c r="P149" s="6"/>
      <c r="Q149" s="6"/>
      <c r="R149" s="6"/>
      <c r="S149" s="6"/>
      <c r="T149" s="6"/>
      <c r="U149" s="6"/>
      <c r="V149" s="77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</row>
    <row r="150" ht="15.75" customHeight="1">
      <c r="A150" s="76"/>
      <c r="B150" s="6"/>
      <c r="C150" s="6"/>
      <c r="D150" s="9"/>
      <c r="E150" s="9"/>
      <c r="F150" s="9"/>
      <c r="G150" s="10"/>
      <c r="H150" s="10"/>
      <c r="I150" s="6"/>
      <c r="J150" s="6"/>
      <c r="K150" s="6"/>
      <c r="L150" s="6"/>
      <c r="M150" s="6"/>
      <c r="N150" s="6"/>
      <c r="O150" s="10"/>
      <c r="P150" s="6"/>
      <c r="Q150" s="6"/>
      <c r="R150" s="6"/>
      <c r="S150" s="6"/>
      <c r="T150" s="6"/>
      <c r="U150" s="6"/>
      <c r="V150" s="77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</row>
    <row r="151" ht="15.75" customHeight="1">
      <c r="A151" s="76"/>
      <c r="B151" s="6"/>
      <c r="C151" s="6"/>
      <c r="D151" s="9"/>
      <c r="E151" s="9"/>
      <c r="F151" s="9"/>
      <c r="G151" s="10"/>
      <c r="H151" s="10"/>
      <c r="I151" s="6"/>
      <c r="J151" s="6"/>
      <c r="K151" s="6"/>
      <c r="L151" s="6"/>
      <c r="M151" s="6"/>
      <c r="N151" s="6"/>
      <c r="O151" s="10"/>
      <c r="P151" s="6"/>
      <c r="Q151" s="6"/>
      <c r="R151" s="6"/>
      <c r="S151" s="6"/>
      <c r="T151" s="6"/>
      <c r="U151" s="6"/>
      <c r="V151" s="77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</row>
    <row r="152" ht="15.75" customHeight="1">
      <c r="A152" s="76"/>
      <c r="B152" s="6"/>
      <c r="C152" s="6"/>
      <c r="D152" s="9"/>
      <c r="E152" s="9"/>
      <c r="F152" s="9"/>
      <c r="G152" s="10"/>
      <c r="H152" s="10"/>
      <c r="I152" s="6"/>
      <c r="J152" s="6"/>
      <c r="K152" s="6"/>
      <c r="L152" s="6"/>
      <c r="M152" s="6"/>
      <c r="N152" s="6"/>
      <c r="O152" s="10"/>
      <c r="P152" s="6"/>
      <c r="Q152" s="6"/>
      <c r="R152" s="6"/>
      <c r="S152" s="6"/>
      <c r="T152" s="6"/>
      <c r="U152" s="6"/>
      <c r="V152" s="77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</row>
    <row r="153" ht="15.75" customHeight="1">
      <c r="A153" s="76"/>
      <c r="B153" s="6"/>
      <c r="C153" s="6"/>
      <c r="D153" s="9"/>
      <c r="E153" s="9"/>
      <c r="F153" s="9"/>
      <c r="G153" s="10"/>
      <c r="H153" s="10"/>
      <c r="I153" s="6"/>
      <c r="J153" s="6"/>
      <c r="K153" s="6"/>
      <c r="L153" s="6"/>
      <c r="M153" s="6"/>
      <c r="N153" s="6"/>
      <c r="O153" s="10"/>
      <c r="P153" s="6"/>
      <c r="Q153" s="6"/>
      <c r="R153" s="6"/>
      <c r="S153" s="6"/>
      <c r="T153" s="6"/>
      <c r="U153" s="6"/>
      <c r="V153" s="77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</row>
    <row r="154" ht="15.75" customHeight="1">
      <c r="A154" s="76"/>
      <c r="B154" s="6"/>
      <c r="C154" s="6"/>
      <c r="D154" s="9"/>
      <c r="E154" s="9"/>
      <c r="F154" s="9"/>
      <c r="G154" s="10"/>
      <c r="H154" s="10"/>
      <c r="I154" s="6"/>
      <c r="J154" s="6"/>
      <c r="K154" s="6"/>
      <c r="L154" s="6"/>
      <c r="M154" s="6"/>
      <c r="N154" s="6"/>
      <c r="O154" s="10"/>
      <c r="P154" s="6"/>
      <c r="Q154" s="6"/>
      <c r="R154" s="6"/>
      <c r="S154" s="6"/>
      <c r="T154" s="6"/>
      <c r="U154" s="6"/>
      <c r="V154" s="77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</row>
    <row r="155" ht="15.75" customHeight="1">
      <c r="A155" s="76"/>
      <c r="B155" s="6"/>
      <c r="C155" s="6"/>
      <c r="D155" s="9"/>
      <c r="E155" s="9"/>
      <c r="F155" s="9"/>
      <c r="G155" s="10"/>
      <c r="H155" s="10"/>
      <c r="I155" s="6"/>
      <c r="J155" s="6"/>
      <c r="K155" s="6"/>
      <c r="L155" s="6"/>
      <c r="M155" s="6"/>
      <c r="N155" s="6"/>
      <c r="O155" s="10"/>
      <c r="P155" s="6"/>
      <c r="Q155" s="6"/>
      <c r="R155" s="6"/>
      <c r="S155" s="6"/>
      <c r="T155" s="6"/>
      <c r="U155" s="6"/>
      <c r="V155" s="77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</row>
    <row r="156" ht="15.75" customHeight="1">
      <c r="A156" s="76"/>
      <c r="B156" s="6"/>
      <c r="C156" s="6"/>
      <c r="D156" s="9"/>
      <c r="E156" s="9"/>
      <c r="F156" s="9"/>
      <c r="G156" s="10"/>
      <c r="H156" s="10"/>
      <c r="I156" s="6"/>
      <c r="J156" s="6"/>
      <c r="K156" s="6"/>
      <c r="L156" s="6"/>
      <c r="M156" s="6"/>
      <c r="N156" s="6"/>
      <c r="O156" s="10"/>
      <c r="P156" s="6"/>
      <c r="Q156" s="6"/>
      <c r="R156" s="6"/>
      <c r="S156" s="6"/>
      <c r="T156" s="6"/>
      <c r="U156" s="6"/>
      <c r="V156" s="77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</row>
    <row r="157" ht="15.75" customHeight="1">
      <c r="A157" s="76"/>
      <c r="B157" s="6"/>
      <c r="C157" s="6"/>
      <c r="D157" s="9"/>
      <c r="E157" s="9"/>
      <c r="F157" s="9"/>
      <c r="G157" s="10"/>
      <c r="H157" s="10"/>
      <c r="I157" s="6"/>
      <c r="J157" s="6"/>
      <c r="K157" s="6"/>
      <c r="L157" s="6"/>
      <c r="M157" s="6"/>
      <c r="N157" s="6"/>
      <c r="O157" s="10"/>
      <c r="P157" s="6"/>
      <c r="Q157" s="6"/>
      <c r="R157" s="6"/>
      <c r="S157" s="6"/>
      <c r="T157" s="6"/>
      <c r="U157" s="6"/>
      <c r="V157" s="77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</row>
    <row r="158" ht="15.75" customHeight="1">
      <c r="A158" s="76"/>
      <c r="B158" s="6"/>
      <c r="C158" s="6"/>
      <c r="D158" s="9"/>
      <c r="E158" s="9"/>
      <c r="F158" s="9"/>
      <c r="G158" s="10"/>
      <c r="H158" s="10"/>
      <c r="I158" s="6"/>
      <c r="J158" s="6"/>
      <c r="K158" s="6"/>
      <c r="L158" s="6"/>
      <c r="M158" s="6"/>
      <c r="N158" s="6"/>
      <c r="O158" s="10"/>
      <c r="P158" s="6"/>
      <c r="Q158" s="6"/>
      <c r="R158" s="6"/>
      <c r="S158" s="6"/>
      <c r="T158" s="6"/>
      <c r="U158" s="6"/>
      <c r="V158" s="77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</row>
    <row r="159" ht="15.75" customHeight="1">
      <c r="A159" s="76"/>
      <c r="B159" s="6"/>
      <c r="C159" s="6"/>
      <c r="D159" s="9"/>
      <c r="E159" s="9"/>
      <c r="F159" s="9"/>
      <c r="G159" s="10"/>
      <c r="H159" s="10"/>
      <c r="I159" s="6"/>
      <c r="J159" s="6"/>
      <c r="K159" s="6"/>
      <c r="L159" s="6"/>
      <c r="M159" s="6"/>
      <c r="N159" s="6"/>
      <c r="O159" s="10"/>
      <c r="P159" s="6"/>
      <c r="Q159" s="6"/>
      <c r="R159" s="6"/>
      <c r="S159" s="6"/>
      <c r="T159" s="6"/>
      <c r="U159" s="6"/>
      <c r="V159" s="77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</row>
    <row r="160" ht="15.75" customHeight="1">
      <c r="A160" s="76"/>
      <c r="B160" s="6"/>
      <c r="C160" s="6"/>
      <c r="D160" s="9"/>
      <c r="E160" s="9"/>
      <c r="F160" s="9"/>
      <c r="G160" s="10"/>
      <c r="H160" s="10"/>
      <c r="I160" s="6"/>
      <c r="J160" s="6"/>
      <c r="K160" s="6"/>
      <c r="L160" s="6"/>
      <c r="M160" s="6"/>
      <c r="N160" s="6"/>
      <c r="O160" s="10"/>
      <c r="P160" s="6"/>
      <c r="Q160" s="6"/>
      <c r="R160" s="6"/>
      <c r="S160" s="6"/>
      <c r="T160" s="6"/>
      <c r="U160" s="6"/>
      <c r="V160" s="77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</row>
    <row r="161" ht="15.75" customHeight="1">
      <c r="A161" s="76"/>
      <c r="B161" s="6"/>
      <c r="C161" s="6"/>
      <c r="D161" s="9"/>
      <c r="E161" s="9"/>
      <c r="F161" s="9"/>
      <c r="G161" s="10"/>
      <c r="H161" s="10"/>
      <c r="I161" s="6"/>
      <c r="J161" s="6"/>
      <c r="K161" s="6"/>
      <c r="L161" s="6"/>
      <c r="M161" s="6"/>
      <c r="N161" s="6"/>
      <c r="O161" s="10"/>
      <c r="P161" s="6"/>
      <c r="Q161" s="6"/>
      <c r="R161" s="6"/>
      <c r="S161" s="6"/>
      <c r="T161" s="6"/>
      <c r="U161" s="6"/>
      <c r="V161" s="77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</row>
    <row r="162" ht="15.75" customHeight="1">
      <c r="A162" s="76"/>
      <c r="B162" s="6"/>
      <c r="C162" s="6"/>
      <c r="D162" s="9"/>
      <c r="E162" s="9"/>
      <c r="F162" s="9"/>
      <c r="G162" s="10"/>
      <c r="H162" s="10"/>
      <c r="I162" s="6"/>
      <c r="J162" s="6"/>
      <c r="K162" s="6"/>
      <c r="L162" s="6"/>
      <c r="M162" s="6"/>
      <c r="N162" s="6"/>
      <c r="O162" s="10"/>
      <c r="P162" s="6"/>
      <c r="Q162" s="6"/>
      <c r="R162" s="6"/>
      <c r="S162" s="6"/>
      <c r="T162" s="6"/>
      <c r="U162" s="6"/>
      <c r="V162" s="77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</row>
    <row r="163" ht="15.75" customHeight="1">
      <c r="A163" s="76"/>
      <c r="B163" s="6"/>
      <c r="C163" s="6"/>
      <c r="D163" s="9"/>
      <c r="E163" s="9"/>
      <c r="F163" s="9"/>
      <c r="G163" s="10"/>
      <c r="H163" s="10"/>
      <c r="I163" s="6"/>
      <c r="J163" s="6"/>
      <c r="K163" s="6"/>
      <c r="L163" s="6"/>
      <c r="M163" s="6"/>
      <c r="N163" s="6"/>
      <c r="O163" s="10"/>
      <c r="P163" s="6"/>
      <c r="Q163" s="6"/>
      <c r="R163" s="6"/>
      <c r="S163" s="6"/>
      <c r="T163" s="6"/>
      <c r="U163" s="6"/>
      <c r="V163" s="77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</row>
    <row r="164" ht="15.75" customHeight="1">
      <c r="A164" s="76"/>
      <c r="B164" s="6"/>
      <c r="C164" s="6"/>
      <c r="D164" s="9"/>
      <c r="E164" s="9"/>
      <c r="F164" s="9"/>
      <c r="G164" s="10"/>
      <c r="H164" s="10"/>
      <c r="I164" s="6"/>
      <c r="J164" s="6"/>
      <c r="K164" s="6"/>
      <c r="L164" s="6"/>
      <c r="M164" s="6"/>
      <c r="N164" s="6"/>
      <c r="O164" s="10"/>
      <c r="P164" s="6"/>
      <c r="Q164" s="6"/>
      <c r="R164" s="6"/>
      <c r="S164" s="6"/>
      <c r="T164" s="6"/>
      <c r="U164" s="6"/>
      <c r="V164" s="77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</row>
    <row r="165" ht="15.75" customHeight="1">
      <c r="A165" s="76"/>
      <c r="B165" s="6"/>
      <c r="C165" s="6"/>
      <c r="D165" s="9"/>
      <c r="E165" s="9"/>
      <c r="F165" s="9"/>
      <c r="G165" s="10"/>
      <c r="H165" s="10"/>
      <c r="I165" s="6"/>
      <c r="J165" s="6"/>
      <c r="K165" s="6"/>
      <c r="L165" s="6"/>
      <c r="M165" s="6"/>
      <c r="N165" s="6"/>
      <c r="O165" s="10"/>
      <c r="P165" s="6"/>
      <c r="Q165" s="6"/>
      <c r="R165" s="6"/>
      <c r="S165" s="6"/>
      <c r="T165" s="6"/>
      <c r="U165" s="6"/>
      <c r="V165" s="77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</row>
    <row r="166" ht="15.75" customHeight="1">
      <c r="A166" s="76"/>
      <c r="B166" s="6"/>
      <c r="C166" s="6"/>
      <c r="D166" s="9"/>
      <c r="E166" s="9"/>
      <c r="F166" s="9"/>
      <c r="G166" s="10"/>
      <c r="H166" s="10"/>
      <c r="I166" s="6"/>
      <c r="J166" s="6"/>
      <c r="K166" s="6"/>
      <c r="L166" s="6"/>
      <c r="M166" s="6"/>
      <c r="N166" s="6"/>
      <c r="O166" s="10"/>
      <c r="P166" s="6"/>
      <c r="Q166" s="6"/>
      <c r="R166" s="6"/>
      <c r="S166" s="6"/>
      <c r="T166" s="6"/>
      <c r="U166" s="6"/>
      <c r="V166" s="77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</row>
    <row r="167" ht="15.75" customHeight="1">
      <c r="A167" s="76"/>
      <c r="B167" s="6"/>
      <c r="C167" s="6"/>
      <c r="D167" s="9"/>
      <c r="E167" s="9"/>
      <c r="F167" s="9"/>
      <c r="G167" s="10"/>
      <c r="H167" s="10"/>
      <c r="I167" s="6"/>
      <c r="J167" s="6"/>
      <c r="K167" s="6"/>
      <c r="L167" s="6"/>
      <c r="M167" s="6"/>
      <c r="N167" s="6"/>
      <c r="O167" s="10"/>
      <c r="P167" s="6"/>
      <c r="Q167" s="6"/>
      <c r="R167" s="6"/>
      <c r="S167" s="6"/>
      <c r="T167" s="6"/>
      <c r="U167" s="6"/>
      <c r="V167" s="77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</row>
    <row r="168" ht="15.75" customHeight="1">
      <c r="A168" s="76"/>
      <c r="B168" s="6"/>
      <c r="C168" s="6"/>
      <c r="D168" s="9"/>
      <c r="E168" s="9"/>
      <c r="F168" s="9"/>
      <c r="G168" s="10"/>
      <c r="H168" s="10"/>
      <c r="I168" s="6"/>
      <c r="J168" s="6"/>
      <c r="K168" s="6"/>
      <c r="L168" s="6"/>
      <c r="M168" s="6"/>
      <c r="N168" s="6"/>
      <c r="O168" s="10"/>
      <c r="P168" s="6"/>
      <c r="Q168" s="6"/>
      <c r="R168" s="6"/>
      <c r="S168" s="6"/>
      <c r="T168" s="6"/>
      <c r="U168" s="6"/>
      <c r="V168" s="77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</row>
    <row r="169" ht="15.75" customHeight="1">
      <c r="A169" s="76"/>
      <c r="B169" s="6"/>
      <c r="C169" s="6"/>
      <c r="D169" s="9"/>
      <c r="E169" s="9"/>
      <c r="F169" s="9"/>
      <c r="G169" s="10"/>
      <c r="H169" s="10"/>
      <c r="I169" s="6"/>
      <c r="J169" s="6"/>
      <c r="K169" s="6"/>
      <c r="L169" s="6"/>
      <c r="M169" s="6"/>
      <c r="N169" s="6"/>
      <c r="O169" s="10"/>
      <c r="P169" s="6"/>
      <c r="Q169" s="6"/>
      <c r="R169" s="6"/>
      <c r="S169" s="6"/>
      <c r="T169" s="6"/>
      <c r="U169" s="6"/>
      <c r="V169" s="77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</row>
    <row r="170" ht="15.75" customHeight="1">
      <c r="A170" s="76"/>
      <c r="B170" s="6"/>
      <c r="C170" s="6"/>
      <c r="D170" s="9"/>
      <c r="E170" s="9"/>
      <c r="F170" s="9"/>
      <c r="G170" s="10"/>
      <c r="H170" s="10"/>
      <c r="I170" s="6"/>
      <c r="J170" s="6"/>
      <c r="K170" s="6"/>
      <c r="L170" s="6"/>
      <c r="M170" s="6"/>
      <c r="N170" s="6"/>
      <c r="O170" s="10"/>
      <c r="P170" s="6"/>
      <c r="Q170" s="6"/>
      <c r="R170" s="6"/>
      <c r="S170" s="6"/>
      <c r="T170" s="6"/>
      <c r="U170" s="6"/>
      <c r="V170" s="77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</row>
    <row r="171" ht="15.75" customHeight="1">
      <c r="A171" s="76"/>
      <c r="B171" s="6"/>
      <c r="C171" s="6"/>
      <c r="D171" s="9"/>
      <c r="E171" s="9"/>
      <c r="F171" s="9"/>
      <c r="G171" s="10"/>
      <c r="H171" s="10"/>
      <c r="I171" s="6"/>
      <c r="J171" s="6"/>
      <c r="K171" s="6"/>
      <c r="L171" s="6"/>
      <c r="M171" s="6"/>
      <c r="N171" s="6"/>
      <c r="O171" s="10"/>
      <c r="P171" s="6"/>
      <c r="Q171" s="6"/>
      <c r="R171" s="6"/>
      <c r="S171" s="6"/>
      <c r="T171" s="6"/>
      <c r="U171" s="6"/>
      <c r="V171" s="77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</row>
    <row r="172" ht="15.75" customHeight="1">
      <c r="A172" s="76"/>
      <c r="B172" s="6"/>
      <c r="C172" s="6"/>
      <c r="D172" s="9"/>
      <c r="E172" s="9"/>
      <c r="F172" s="9"/>
      <c r="G172" s="10"/>
      <c r="H172" s="10"/>
      <c r="I172" s="6"/>
      <c r="J172" s="6"/>
      <c r="K172" s="6"/>
      <c r="L172" s="6"/>
      <c r="M172" s="6"/>
      <c r="N172" s="6"/>
      <c r="O172" s="10"/>
      <c r="P172" s="6"/>
      <c r="Q172" s="6"/>
      <c r="R172" s="6"/>
      <c r="S172" s="6"/>
      <c r="T172" s="6"/>
      <c r="U172" s="6"/>
      <c r="V172" s="77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</row>
    <row r="173" ht="15.75" customHeight="1">
      <c r="A173" s="76"/>
      <c r="B173" s="6"/>
      <c r="C173" s="6"/>
      <c r="D173" s="9"/>
      <c r="E173" s="9"/>
      <c r="F173" s="9"/>
      <c r="G173" s="10"/>
      <c r="H173" s="10"/>
      <c r="I173" s="6"/>
      <c r="J173" s="6"/>
      <c r="K173" s="6"/>
      <c r="L173" s="6"/>
      <c r="M173" s="6"/>
      <c r="N173" s="6"/>
      <c r="O173" s="10"/>
      <c r="P173" s="6"/>
      <c r="Q173" s="6"/>
      <c r="R173" s="6"/>
      <c r="S173" s="6"/>
      <c r="T173" s="6"/>
      <c r="U173" s="6"/>
      <c r="V173" s="77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</row>
    <row r="174" ht="15.75" customHeight="1">
      <c r="A174" s="76"/>
      <c r="B174" s="6"/>
      <c r="C174" s="6"/>
      <c r="D174" s="9"/>
      <c r="E174" s="9"/>
      <c r="F174" s="9"/>
      <c r="G174" s="10"/>
      <c r="H174" s="10"/>
      <c r="I174" s="6"/>
      <c r="J174" s="6"/>
      <c r="K174" s="6"/>
      <c r="L174" s="6"/>
      <c r="M174" s="6"/>
      <c r="N174" s="6"/>
      <c r="O174" s="10"/>
      <c r="P174" s="6"/>
      <c r="Q174" s="6"/>
      <c r="R174" s="6"/>
      <c r="S174" s="6"/>
      <c r="T174" s="6"/>
      <c r="U174" s="6"/>
      <c r="V174" s="77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</row>
    <row r="175" ht="15.75" customHeight="1">
      <c r="A175" s="76"/>
      <c r="B175" s="6"/>
      <c r="C175" s="6"/>
      <c r="D175" s="9"/>
      <c r="E175" s="9"/>
      <c r="F175" s="9"/>
      <c r="G175" s="10"/>
      <c r="H175" s="10"/>
      <c r="I175" s="6"/>
      <c r="J175" s="6"/>
      <c r="K175" s="6"/>
      <c r="L175" s="6"/>
      <c r="M175" s="6"/>
      <c r="N175" s="6"/>
      <c r="O175" s="10"/>
      <c r="P175" s="6"/>
      <c r="Q175" s="6"/>
      <c r="R175" s="6"/>
      <c r="S175" s="6"/>
      <c r="T175" s="6"/>
      <c r="U175" s="6"/>
      <c r="V175" s="77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</row>
    <row r="176" ht="15.75" customHeight="1">
      <c r="A176" s="76"/>
      <c r="B176" s="6"/>
      <c r="C176" s="6"/>
      <c r="D176" s="9"/>
      <c r="E176" s="9"/>
      <c r="F176" s="9"/>
      <c r="G176" s="10"/>
      <c r="H176" s="10"/>
      <c r="I176" s="6"/>
      <c r="J176" s="6"/>
      <c r="K176" s="6"/>
      <c r="L176" s="6"/>
      <c r="M176" s="6"/>
      <c r="N176" s="6"/>
      <c r="O176" s="10"/>
      <c r="P176" s="6"/>
      <c r="Q176" s="6"/>
      <c r="R176" s="6"/>
      <c r="S176" s="6"/>
      <c r="T176" s="6"/>
      <c r="U176" s="6"/>
      <c r="V176" s="77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</row>
    <row r="177" ht="15.75" customHeight="1">
      <c r="A177" s="76"/>
      <c r="B177" s="6"/>
      <c r="C177" s="6"/>
      <c r="D177" s="9"/>
      <c r="E177" s="9"/>
      <c r="F177" s="9"/>
      <c r="G177" s="10"/>
      <c r="H177" s="10"/>
      <c r="I177" s="6"/>
      <c r="J177" s="6"/>
      <c r="K177" s="6"/>
      <c r="L177" s="6"/>
      <c r="M177" s="6"/>
      <c r="N177" s="6"/>
      <c r="O177" s="10"/>
      <c r="P177" s="6"/>
      <c r="Q177" s="6"/>
      <c r="R177" s="6"/>
      <c r="S177" s="6"/>
      <c r="T177" s="6"/>
      <c r="U177" s="6"/>
      <c r="V177" s="77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</row>
    <row r="178" ht="15.75" customHeight="1">
      <c r="A178" s="76"/>
      <c r="B178" s="6"/>
      <c r="C178" s="6"/>
      <c r="D178" s="9"/>
      <c r="E178" s="9"/>
      <c r="F178" s="9"/>
      <c r="G178" s="10"/>
      <c r="H178" s="10"/>
      <c r="I178" s="6"/>
      <c r="J178" s="6"/>
      <c r="K178" s="6"/>
      <c r="L178" s="6"/>
      <c r="M178" s="6"/>
      <c r="N178" s="6"/>
      <c r="O178" s="10"/>
      <c r="P178" s="6"/>
      <c r="Q178" s="6"/>
      <c r="R178" s="6"/>
      <c r="S178" s="6"/>
      <c r="T178" s="6"/>
      <c r="U178" s="6"/>
      <c r="V178" s="77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</row>
    <row r="179" ht="15.75" customHeight="1">
      <c r="A179" s="76"/>
      <c r="B179" s="6"/>
      <c r="C179" s="6"/>
      <c r="D179" s="9"/>
      <c r="E179" s="9"/>
      <c r="F179" s="9"/>
      <c r="G179" s="10"/>
      <c r="H179" s="10"/>
      <c r="I179" s="6"/>
      <c r="J179" s="6"/>
      <c r="K179" s="6"/>
      <c r="L179" s="6"/>
      <c r="M179" s="6"/>
      <c r="N179" s="6"/>
      <c r="O179" s="10"/>
      <c r="P179" s="6"/>
      <c r="Q179" s="6"/>
      <c r="R179" s="6"/>
      <c r="S179" s="6"/>
      <c r="T179" s="6"/>
      <c r="U179" s="6"/>
      <c r="V179" s="77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</row>
    <row r="180" ht="15.75" customHeight="1">
      <c r="A180" s="76"/>
      <c r="B180" s="6"/>
      <c r="C180" s="6"/>
      <c r="D180" s="9"/>
      <c r="E180" s="9"/>
      <c r="F180" s="9"/>
      <c r="G180" s="10"/>
      <c r="H180" s="10"/>
      <c r="I180" s="6"/>
      <c r="J180" s="6"/>
      <c r="K180" s="6"/>
      <c r="L180" s="6"/>
      <c r="M180" s="6"/>
      <c r="N180" s="6"/>
      <c r="O180" s="10"/>
      <c r="P180" s="6"/>
      <c r="Q180" s="6"/>
      <c r="R180" s="6"/>
      <c r="S180" s="6"/>
      <c r="T180" s="6"/>
      <c r="U180" s="6"/>
      <c r="V180" s="77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</row>
    <row r="181" ht="15.75" customHeight="1">
      <c r="A181" s="76"/>
      <c r="B181" s="6"/>
      <c r="C181" s="6"/>
      <c r="D181" s="9"/>
      <c r="E181" s="9"/>
      <c r="F181" s="9"/>
      <c r="G181" s="10"/>
      <c r="H181" s="10"/>
      <c r="I181" s="6"/>
      <c r="J181" s="6"/>
      <c r="K181" s="6"/>
      <c r="L181" s="6"/>
      <c r="M181" s="6"/>
      <c r="N181" s="6"/>
      <c r="O181" s="10"/>
      <c r="P181" s="6"/>
      <c r="Q181" s="6"/>
      <c r="R181" s="6"/>
      <c r="S181" s="6"/>
      <c r="T181" s="6"/>
      <c r="U181" s="6"/>
      <c r="V181" s="77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</row>
    <row r="182" ht="15.75" customHeight="1">
      <c r="A182" s="76"/>
      <c r="B182" s="6"/>
      <c r="C182" s="6"/>
      <c r="D182" s="9"/>
      <c r="E182" s="9"/>
      <c r="F182" s="9"/>
      <c r="G182" s="10"/>
      <c r="H182" s="10"/>
      <c r="I182" s="6"/>
      <c r="J182" s="6"/>
      <c r="K182" s="6"/>
      <c r="L182" s="6"/>
      <c r="M182" s="6"/>
      <c r="N182" s="6"/>
      <c r="O182" s="10"/>
      <c r="P182" s="6"/>
      <c r="Q182" s="6"/>
      <c r="R182" s="6"/>
      <c r="S182" s="6"/>
      <c r="T182" s="6"/>
      <c r="U182" s="6"/>
      <c r="V182" s="77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</row>
    <row r="183" ht="15.75" customHeight="1">
      <c r="A183" s="76"/>
      <c r="B183" s="6"/>
      <c r="C183" s="6"/>
      <c r="D183" s="9"/>
      <c r="E183" s="9"/>
      <c r="F183" s="9"/>
      <c r="G183" s="10"/>
      <c r="H183" s="10"/>
      <c r="I183" s="6"/>
      <c r="J183" s="6"/>
      <c r="K183" s="6"/>
      <c r="L183" s="6"/>
      <c r="M183" s="6"/>
      <c r="N183" s="6"/>
      <c r="O183" s="10"/>
      <c r="P183" s="6"/>
      <c r="Q183" s="6"/>
      <c r="R183" s="6"/>
      <c r="S183" s="6"/>
      <c r="T183" s="6"/>
      <c r="U183" s="6"/>
      <c r="V183" s="77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</row>
    <row r="184" ht="15.75" customHeight="1">
      <c r="A184" s="76"/>
      <c r="B184" s="6"/>
      <c r="C184" s="6"/>
      <c r="D184" s="9"/>
      <c r="E184" s="9"/>
      <c r="F184" s="9"/>
      <c r="G184" s="10"/>
      <c r="H184" s="10"/>
      <c r="I184" s="6"/>
      <c r="J184" s="6"/>
      <c r="K184" s="6"/>
      <c r="L184" s="6"/>
      <c r="M184" s="6"/>
      <c r="N184" s="6"/>
      <c r="O184" s="10"/>
      <c r="P184" s="6"/>
      <c r="Q184" s="6"/>
      <c r="R184" s="6"/>
      <c r="S184" s="6"/>
      <c r="T184" s="6"/>
      <c r="U184" s="6"/>
      <c r="V184" s="77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</row>
    <row r="185" ht="15.75" customHeight="1">
      <c r="A185" s="76"/>
      <c r="B185" s="6"/>
      <c r="C185" s="6"/>
      <c r="D185" s="9"/>
      <c r="E185" s="9"/>
      <c r="F185" s="9"/>
      <c r="G185" s="10"/>
      <c r="H185" s="10"/>
      <c r="I185" s="6"/>
      <c r="J185" s="6"/>
      <c r="K185" s="6"/>
      <c r="L185" s="6"/>
      <c r="M185" s="6"/>
      <c r="N185" s="6"/>
      <c r="O185" s="10"/>
      <c r="P185" s="6"/>
      <c r="Q185" s="6"/>
      <c r="R185" s="6"/>
      <c r="S185" s="6"/>
      <c r="T185" s="6"/>
      <c r="U185" s="6"/>
      <c r="V185" s="77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</row>
    <row r="186" ht="15.75" customHeight="1">
      <c r="A186" s="76"/>
      <c r="B186" s="6"/>
      <c r="C186" s="6"/>
      <c r="D186" s="9"/>
      <c r="E186" s="9"/>
      <c r="F186" s="9"/>
      <c r="G186" s="10"/>
      <c r="H186" s="10"/>
      <c r="I186" s="6"/>
      <c r="J186" s="6"/>
      <c r="K186" s="6"/>
      <c r="L186" s="6"/>
      <c r="M186" s="6"/>
      <c r="N186" s="6"/>
      <c r="O186" s="10"/>
      <c r="P186" s="6"/>
      <c r="Q186" s="6"/>
      <c r="R186" s="6"/>
      <c r="S186" s="6"/>
      <c r="T186" s="6"/>
      <c r="U186" s="6"/>
      <c r="V186" s="77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</row>
    <row r="187" ht="15.75" customHeight="1">
      <c r="A187" s="76"/>
      <c r="B187" s="6"/>
      <c r="C187" s="6"/>
      <c r="D187" s="9"/>
      <c r="E187" s="9"/>
      <c r="F187" s="9"/>
      <c r="G187" s="10"/>
      <c r="H187" s="10"/>
      <c r="I187" s="6"/>
      <c r="J187" s="6"/>
      <c r="K187" s="6"/>
      <c r="L187" s="6"/>
      <c r="M187" s="6"/>
      <c r="N187" s="6"/>
      <c r="O187" s="10"/>
      <c r="P187" s="6"/>
      <c r="Q187" s="6"/>
      <c r="R187" s="6"/>
      <c r="S187" s="6"/>
      <c r="T187" s="6"/>
      <c r="U187" s="6"/>
      <c r="V187" s="77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</row>
    <row r="188" ht="15.75" customHeight="1">
      <c r="A188" s="76"/>
      <c r="B188" s="6"/>
      <c r="C188" s="6"/>
      <c r="D188" s="9"/>
      <c r="E188" s="9"/>
      <c r="F188" s="9"/>
      <c r="G188" s="10"/>
      <c r="H188" s="10"/>
      <c r="I188" s="6"/>
      <c r="J188" s="6"/>
      <c r="K188" s="6"/>
      <c r="L188" s="6"/>
      <c r="M188" s="6"/>
      <c r="N188" s="6"/>
      <c r="O188" s="10"/>
      <c r="P188" s="6"/>
      <c r="Q188" s="6"/>
      <c r="R188" s="6"/>
      <c r="S188" s="6"/>
      <c r="T188" s="6"/>
      <c r="U188" s="6"/>
      <c r="V188" s="77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</row>
    <row r="189" ht="15.75" customHeight="1">
      <c r="A189" s="76"/>
      <c r="B189" s="6"/>
      <c r="C189" s="6"/>
      <c r="D189" s="9"/>
      <c r="E189" s="9"/>
      <c r="F189" s="9"/>
      <c r="G189" s="10"/>
      <c r="H189" s="10"/>
      <c r="I189" s="6"/>
      <c r="J189" s="6"/>
      <c r="K189" s="6"/>
      <c r="L189" s="6"/>
      <c r="M189" s="6"/>
      <c r="N189" s="6"/>
      <c r="O189" s="10"/>
      <c r="P189" s="6"/>
      <c r="Q189" s="6"/>
      <c r="R189" s="6"/>
      <c r="S189" s="6"/>
      <c r="T189" s="6"/>
      <c r="U189" s="6"/>
      <c r="V189" s="77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</row>
    <row r="190" ht="15.75" customHeight="1">
      <c r="A190" s="76"/>
      <c r="B190" s="6"/>
      <c r="C190" s="6"/>
      <c r="D190" s="9"/>
      <c r="E190" s="9"/>
      <c r="F190" s="9"/>
      <c r="G190" s="10"/>
      <c r="H190" s="10"/>
      <c r="I190" s="6"/>
      <c r="J190" s="6"/>
      <c r="K190" s="6"/>
      <c r="L190" s="6"/>
      <c r="M190" s="6"/>
      <c r="N190" s="6"/>
      <c r="O190" s="10"/>
      <c r="P190" s="6"/>
      <c r="Q190" s="6"/>
      <c r="R190" s="6"/>
      <c r="S190" s="6"/>
      <c r="T190" s="6"/>
      <c r="U190" s="6"/>
      <c r="V190" s="77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</row>
    <row r="191" ht="15.75" customHeight="1">
      <c r="A191" s="76"/>
      <c r="B191" s="6"/>
      <c r="C191" s="6"/>
      <c r="D191" s="9"/>
      <c r="E191" s="9"/>
      <c r="F191" s="9"/>
      <c r="G191" s="10"/>
      <c r="H191" s="10"/>
      <c r="I191" s="6"/>
      <c r="J191" s="6"/>
      <c r="K191" s="6"/>
      <c r="L191" s="6"/>
      <c r="M191" s="6"/>
      <c r="N191" s="6"/>
      <c r="O191" s="10"/>
      <c r="P191" s="6"/>
      <c r="Q191" s="6"/>
      <c r="R191" s="6"/>
      <c r="S191" s="6"/>
      <c r="T191" s="6"/>
      <c r="U191" s="6"/>
      <c r="V191" s="77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</row>
    <row r="192" ht="15.75" customHeight="1">
      <c r="A192" s="76"/>
      <c r="B192" s="6"/>
      <c r="C192" s="6"/>
      <c r="D192" s="9"/>
      <c r="E192" s="9"/>
      <c r="F192" s="9"/>
      <c r="G192" s="10"/>
      <c r="H192" s="10"/>
      <c r="I192" s="6"/>
      <c r="J192" s="6"/>
      <c r="K192" s="6"/>
      <c r="L192" s="6"/>
      <c r="M192" s="6"/>
      <c r="N192" s="6"/>
      <c r="O192" s="10"/>
      <c r="P192" s="6"/>
      <c r="Q192" s="6"/>
      <c r="R192" s="6"/>
      <c r="S192" s="6"/>
      <c r="T192" s="6"/>
      <c r="U192" s="6"/>
      <c r="V192" s="77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</row>
    <row r="193" ht="15.75" customHeight="1">
      <c r="A193" s="76"/>
      <c r="B193" s="6"/>
      <c r="C193" s="6"/>
      <c r="D193" s="9"/>
      <c r="E193" s="9"/>
      <c r="F193" s="9"/>
      <c r="G193" s="10"/>
      <c r="H193" s="10"/>
      <c r="I193" s="6"/>
      <c r="J193" s="6"/>
      <c r="K193" s="6"/>
      <c r="L193" s="6"/>
      <c r="M193" s="6"/>
      <c r="N193" s="6"/>
      <c r="O193" s="10"/>
      <c r="P193" s="6"/>
      <c r="Q193" s="6"/>
      <c r="R193" s="6"/>
      <c r="S193" s="6"/>
      <c r="T193" s="6"/>
      <c r="U193" s="6"/>
      <c r="V193" s="77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</row>
    <row r="194" ht="15.75" customHeight="1">
      <c r="A194" s="76"/>
      <c r="B194" s="6"/>
      <c r="C194" s="6"/>
      <c r="D194" s="9"/>
      <c r="E194" s="9"/>
      <c r="F194" s="9"/>
      <c r="G194" s="10"/>
      <c r="H194" s="10"/>
      <c r="I194" s="6"/>
      <c r="J194" s="6"/>
      <c r="K194" s="6"/>
      <c r="L194" s="6"/>
      <c r="M194" s="6"/>
      <c r="N194" s="6"/>
      <c r="O194" s="10"/>
      <c r="P194" s="6"/>
      <c r="Q194" s="6"/>
      <c r="R194" s="6"/>
      <c r="S194" s="6"/>
      <c r="T194" s="6"/>
      <c r="U194" s="6"/>
      <c r="V194" s="77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</row>
    <row r="195" ht="15.75" customHeight="1">
      <c r="A195" s="76"/>
      <c r="B195" s="6"/>
      <c r="C195" s="6"/>
      <c r="D195" s="9"/>
      <c r="E195" s="9"/>
      <c r="F195" s="9"/>
      <c r="G195" s="10"/>
      <c r="H195" s="10"/>
      <c r="I195" s="6"/>
      <c r="J195" s="6"/>
      <c r="K195" s="6"/>
      <c r="L195" s="6"/>
      <c r="M195" s="6"/>
      <c r="N195" s="6"/>
      <c r="O195" s="10"/>
      <c r="P195" s="6"/>
      <c r="Q195" s="6"/>
      <c r="R195" s="6"/>
      <c r="S195" s="6"/>
      <c r="T195" s="6"/>
      <c r="U195" s="6"/>
      <c r="V195" s="77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</row>
    <row r="196" ht="15.75" customHeight="1">
      <c r="A196" s="76"/>
      <c r="B196" s="6"/>
      <c r="C196" s="6"/>
      <c r="D196" s="9"/>
      <c r="E196" s="9"/>
      <c r="F196" s="9"/>
      <c r="G196" s="10"/>
      <c r="H196" s="10"/>
      <c r="I196" s="6"/>
      <c r="J196" s="6"/>
      <c r="K196" s="6"/>
      <c r="L196" s="6"/>
      <c r="M196" s="6"/>
      <c r="N196" s="6"/>
      <c r="O196" s="10"/>
      <c r="P196" s="6"/>
      <c r="Q196" s="6"/>
      <c r="R196" s="6"/>
      <c r="S196" s="6"/>
      <c r="T196" s="6"/>
      <c r="U196" s="6"/>
      <c r="V196" s="77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</row>
    <row r="197" ht="15.75" customHeight="1">
      <c r="A197" s="76"/>
      <c r="B197" s="6"/>
      <c r="C197" s="6"/>
      <c r="D197" s="9"/>
      <c r="E197" s="9"/>
      <c r="F197" s="9"/>
      <c r="G197" s="10"/>
      <c r="H197" s="10"/>
      <c r="I197" s="6"/>
      <c r="J197" s="6"/>
      <c r="K197" s="6"/>
      <c r="L197" s="6"/>
      <c r="M197" s="6"/>
      <c r="N197" s="6"/>
      <c r="O197" s="10"/>
      <c r="P197" s="6"/>
      <c r="Q197" s="6"/>
      <c r="R197" s="6"/>
      <c r="S197" s="6"/>
      <c r="T197" s="6"/>
      <c r="U197" s="6"/>
      <c r="V197" s="77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</row>
    <row r="198" ht="15.75" customHeight="1">
      <c r="A198" s="76"/>
      <c r="B198" s="6"/>
      <c r="C198" s="6"/>
      <c r="D198" s="9"/>
      <c r="E198" s="9"/>
      <c r="F198" s="9"/>
      <c r="G198" s="10"/>
      <c r="H198" s="10"/>
      <c r="I198" s="6"/>
      <c r="J198" s="6"/>
      <c r="K198" s="6"/>
      <c r="L198" s="6"/>
      <c r="M198" s="6"/>
      <c r="N198" s="6"/>
      <c r="O198" s="10"/>
      <c r="P198" s="6"/>
      <c r="Q198" s="6"/>
      <c r="R198" s="6"/>
      <c r="S198" s="6"/>
      <c r="T198" s="6"/>
      <c r="U198" s="6"/>
      <c r="V198" s="77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</row>
    <row r="199" ht="15.75" customHeight="1">
      <c r="A199" s="76"/>
      <c r="B199" s="6"/>
      <c r="C199" s="6"/>
      <c r="D199" s="9"/>
      <c r="E199" s="9"/>
      <c r="F199" s="9"/>
      <c r="G199" s="10"/>
      <c r="H199" s="10"/>
      <c r="I199" s="6"/>
      <c r="J199" s="6"/>
      <c r="K199" s="6"/>
      <c r="L199" s="6"/>
      <c r="M199" s="6"/>
      <c r="N199" s="6"/>
      <c r="O199" s="10"/>
      <c r="P199" s="6"/>
      <c r="Q199" s="6"/>
      <c r="R199" s="6"/>
      <c r="S199" s="6"/>
      <c r="T199" s="6"/>
      <c r="U199" s="6"/>
      <c r="V199" s="77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</row>
    <row r="200" ht="15.75" customHeight="1">
      <c r="A200" s="76"/>
      <c r="B200" s="6"/>
      <c r="C200" s="6"/>
      <c r="D200" s="9"/>
      <c r="E200" s="9"/>
      <c r="F200" s="9"/>
      <c r="G200" s="10"/>
      <c r="H200" s="10"/>
      <c r="I200" s="6"/>
      <c r="J200" s="6"/>
      <c r="K200" s="6"/>
      <c r="L200" s="6"/>
      <c r="M200" s="6"/>
      <c r="N200" s="6"/>
      <c r="O200" s="10"/>
      <c r="P200" s="6"/>
      <c r="Q200" s="6"/>
      <c r="R200" s="6"/>
      <c r="S200" s="6"/>
      <c r="T200" s="6"/>
      <c r="U200" s="6"/>
      <c r="V200" s="77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</row>
    <row r="201" ht="15.75" customHeight="1">
      <c r="A201" s="76"/>
      <c r="B201" s="6"/>
      <c r="C201" s="6"/>
      <c r="D201" s="9"/>
      <c r="E201" s="9"/>
      <c r="F201" s="9"/>
      <c r="G201" s="10"/>
      <c r="H201" s="10"/>
      <c r="I201" s="6"/>
      <c r="J201" s="6"/>
      <c r="K201" s="6"/>
      <c r="L201" s="6"/>
      <c r="M201" s="6"/>
      <c r="N201" s="6"/>
      <c r="O201" s="10"/>
      <c r="P201" s="6"/>
      <c r="Q201" s="6"/>
      <c r="R201" s="6"/>
      <c r="S201" s="6"/>
      <c r="T201" s="6"/>
      <c r="U201" s="6"/>
      <c r="V201" s="77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</row>
    <row r="202" ht="15.75" customHeight="1">
      <c r="A202" s="76"/>
      <c r="B202" s="6"/>
      <c r="C202" s="6"/>
      <c r="D202" s="9"/>
      <c r="E202" s="9"/>
      <c r="F202" s="9"/>
      <c r="G202" s="10"/>
      <c r="H202" s="10"/>
      <c r="I202" s="6"/>
      <c r="J202" s="6"/>
      <c r="K202" s="6"/>
      <c r="L202" s="6"/>
      <c r="M202" s="6"/>
      <c r="N202" s="6"/>
      <c r="O202" s="10"/>
      <c r="P202" s="6"/>
      <c r="Q202" s="6"/>
      <c r="R202" s="6"/>
      <c r="S202" s="6"/>
      <c r="T202" s="6"/>
      <c r="U202" s="6"/>
      <c r="V202" s="77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</row>
    <row r="203" ht="15.75" customHeight="1">
      <c r="A203" s="76"/>
      <c r="B203" s="6"/>
      <c r="C203" s="6"/>
      <c r="D203" s="9"/>
      <c r="E203" s="9"/>
      <c r="F203" s="9"/>
      <c r="G203" s="10"/>
      <c r="H203" s="10"/>
      <c r="I203" s="6"/>
      <c r="J203" s="6"/>
      <c r="K203" s="6"/>
      <c r="L203" s="6"/>
      <c r="M203" s="6"/>
      <c r="N203" s="6"/>
      <c r="O203" s="10"/>
      <c r="P203" s="6"/>
      <c r="Q203" s="6"/>
      <c r="R203" s="6"/>
      <c r="S203" s="6"/>
      <c r="T203" s="6"/>
      <c r="U203" s="6"/>
      <c r="V203" s="77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</row>
    <row r="204" ht="15.75" customHeight="1">
      <c r="A204" s="76"/>
      <c r="B204" s="6"/>
      <c r="C204" s="6"/>
      <c r="D204" s="9"/>
      <c r="E204" s="9"/>
      <c r="F204" s="9"/>
      <c r="G204" s="10"/>
      <c r="H204" s="10"/>
      <c r="I204" s="6"/>
      <c r="J204" s="6"/>
      <c r="K204" s="6"/>
      <c r="L204" s="6"/>
      <c r="M204" s="6"/>
      <c r="N204" s="6"/>
      <c r="O204" s="10"/>
      <c r="P204" s="6"/>
      <c r="Q204" s="6"/>
      <c r="R204" s="6"/>
      <c r="S204" s="6"/>
      <c r="T204" s="6"/>
      <c r="U204" s="6"/>
      <c r="V204" s="77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</row>
    <row r="205" ht="15.75" customHeight="1">
      <c r="A205" s="76"/>
      <c r="B205" s="6"/>
      <c r="C205" s="6"/>
      <c r="D205" s="9"/>
      <c r="E205" s="9"/>
      <c r="F205" s="9"/>
      <c r="G205" s="10"/>
      <c r="H205" s="10"/>
      <c r="I205" s="6"/>
      <c r="J205" s="6"/>
      <c r="K205" s="6"/>
      <c r="L205" s="6"/>
      <c r="M205" s="6"/>
      <c r="N205" s="6"/>
      <c r="O205" s="10"/>
      <c r="P205" s="6"/>
      <c r="Q205" s="6"/>
      <c r="R205" s="6"/>
      <c r="S205" s="6"/>
      <c r="T205" s="6"/>
      <c r="U205" s="6"/>
      <c r="V205" s="77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</row>
    <row r="206" ht="15.75" customHeight="1">
      <c r="A206" s="76"/>
      <c r="B206" s="6"/>
      <c r="C206" s="6"/>
      <c r="D206" s="9"/>
      <c r="E206" s="9"/>
      <c r="F206" s="9"/>
      <c r="G206" s="10"/>
      <c r="H206" s="10"/>
      <c r="I206" s="6"/>
      <c r="J206" s="6"/>
      <c r="K206" s="6"/>
      <c r="L206" s="6"/>
      <c r="M206" s="6"/>
      <c r="N206" s="6"/>
      <c r="O206" s="10"/>
      <c r="P206" s="6"/>
      <c r="Q206" s="6"/>
      <c r="R206" s="6"/>
      <c r="S206" s="6"/>
      <c r="T206" s="6"/>
      <c r="U206" s="6"/>
      <c r="V206" s="77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</row>
    <row r="207" ht="15.75" customHeight="1">
      <c r="A207" s="76"/>
      <c r="B207" s="6"/>
      <c r="C207" s="6"/>
      <c r="D207" s="9"/>
      <c r="E207" s="9"/>
      <c r="F207" s="9"/>
      <c r="G207" s="10"/>
      <c r="H207" s="10"/>
      <c r="I207" s="6"/>
      <c r="J207" s="6"/>
      <c r="K207" s="6"/>
      <c r="L207" s="6"/>
      <c r="M207" s="6"/>
      <c r="N207" s="6"/>
      <c r="O207" s="10"/>
      <c r="P207" s="6"/>
      <c r="Q207" s="6"/>
      <c r="R207" s="6"/>
      <c r="S207" s="6"/>
      <c r="T207" s="6"/>
      <c r="U207" s="6"/>
      <c r="V207" s="77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</row>
    <row r="208" ht="15.75" customHeight="1">
      <c r="A208" s="76"/>
      <c r="B208" s="6"/>
      <c r="C208" s="6"/>
      <c r="D208" s="9"/>
      <c r="E208" s="9"/>
      <c r="F208" s="9"/>
      <c r="G208" s="10"/>
      <c r="H208" s="10"/>
      <c r="I208" s="6"/>
      <c r="J208" s="6"/>
      <c r="K208" s="6"/>
      <c r="L208" s="6"/>
      <c r="M208" s="6"/>
      <c r="N208" s="6"/>
      <c r="O208" s="10"/>
      <c r="P208" s="6"/>
      <c r="Q208" s="6"/>
      <c r="R208" s="6"/>
      <c r="S208" s="6"/>
      <c r="T208" s="6"/>
      <c r="U208" s="6"/>
      <c r="V208" s="77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</row>
    <row r="209" ht="15.75" customHeight="1">
      <c r="A209" s="76"/>
      <c r="B209" s="6"/>
      <c r="C209" s="6"/>
      <c r="D209" s="9"/>
      <c r="E209" s="9"/>
      <c r="F209" s="9"/>
      <c r="G209" s="10"/>
      <c r="H209" s="10"/>
      <c r="I209" s="6"/>
      <c r="J209" s="6"/>
      <c r="K209" s="6"/>
      <c r="L209" s="6"/>
      <c r="M209" s="6"/>
      <c r="N209" s="6"/>
      <c r="O209" s="10"/>
      <c r="P209" s="6"/>
      <c r="Q209" s="6"/>
      <c r="R209" s="6"/>
      <c r="S209" s="6"/>
      <c r="T209" s="6"/>
      <c r="U209" s="6"/>
      <c r="V209" s="77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</row>
    <row r="210" ht="15.75" customHeight="1">
      <c r="A210" s="76"/>
      <c r="B210" s="6"/>
      <c r="C210" s="6"/>
      <c r="D210" s="9"/>
      <c r="E210" s="9"/>
      <c r="F210" s="9"/>
      <c r="G210" s="10"/>
      <c r="H210" s="10"/>
      <c r="I210" s="6"/>
      <c r="J210" s="6"/>
      <c r="K210" s="6"/>
      <c r="L210" s="6"/>
      <c r="M210" s="6"/>
      <c r="N210" s="6"/>
      <c r="O210" s="10"/>
      <c r="P210" s="6"/>
      <c r="Q210" s="6"/>
      <c r="R210" s="6"/>
      <c r="S210" s="6"/>
      <c r="T210" s="6"/>
      <c r="U210" s="6"/>
      <c r="V210" s="77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</row>
    <row r="211" ht="15.75" customHeight="1">
      <c r="A211" s="76"/>
      <c r="B211" s="6"/>
      <c r="C211" s="6"/>
      <c r="D211" s="9"/>
      <c r="E211" s="9"/>
      <c r="F211" s="9"/>
      <c r="G211" s="10"/>
      <c r="H211" s="10"/>
      <c r="I211" s="6"/>
      <c r="J211" s="6"/>
      <c r="K211" s="6"/>
      <c r="L211" s="6"/>
      <c r="M211" s="6"/>
      <c r="N211" s="6"/>
      <c r="O211" s="10"/>
      <c r="P211" s="6"/>
      <c r="Q211" s="6"/>
      <c r="R211" s="6"/>
      <c r="S211" s="6"/>
      <c r="T211" s="6"/>
      <c r="U211" s="6"/>
      <c r="V211" s="77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</row>
    <row r="212" ht="15.75" customHeight="1">
      <c r="A212" s="76"/>
      <c r="B212" s="6"/>
      <c r="C212" s="6"/>
      <c r="D212" s="9"/>
      <c r="E212" s="9"/>
      <c r="F212" s="9"/>
      <c r="G212" s="10"/>
      <c r="H212" s="10"/>
      <c r="I212" s="6"/>
      <c r="J212" s="6"/>
      <c r="K212" s="6"/>
      <c r="L212" s="6"/>
      <c r="M212" s="6"/>
      <c r="N212" s="6"/>
      <c r="O212" s="10"/>
      <c r="P212" s="6"/>
      <c r="Q212" s="6"/>
      <c r="R212" s="6"/>
      <c r="S212" s="6"/>
      <c r="T212" s="6"/>
      <c r="U212" s="6"/>
      <c r="V212" s="77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</row>
    <row r="213" ht="15.75" customHeight="1">
      <c r="A213" s="76"/>
      <c r="B213" s="6"/>
      <c r="C213" s="6"/>
      <c r="D213" s="9"/>
      <c r="E213" s="9"/>
      <c r="F213" s="9"/>
      <c r="G213" s="10"/>
      <c r="H213" s="10"/>
      <c r="I213" s="6"/>
      <c r="J213" s="6"/>
      <c r="K213" s="6"/>
      <c r="L213" s="6"/>
      <c r="M213" s="6"/>
      <c r="N213" s="6"/>
      <c r="O213" s="10"/>
      <c r="P213" s="6"/>
      <c r="Q213" s="6"/>
      <c r="R213" s="6"/>
      <c r="S213" s="6"/>
      <c r="T213" s="6"/>
      <c r="U213" s="6"/>
      <c r="V213" s="77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</row>
    <row r="214" ht="15.75" customHeight="1">
      <c r="A214" s="76"/>
      <c r="B214" s="6"/>
      <c r="C214" s="6"/>
      <c r="D214" s="9"/>
      <c r="E214" s="9"/>
      <c r="F214" s="9"/>
      <c r="G214" s="10"/>
      <c r="H214" s="10"/>
      <c r="I214" s="6"/>
      <c r="J214" s="6"/>
      <c r="K214" s="6"/>
      <c r="L214" s="6"/>
      <c r="M214" s="6"/>
      <c r="N214" s="6"/>
      <c r="O214" s="10"/>
      <c r="P214" s="6"/>
      <c r="Q214" s="6"/>
      <c r="R214" s="6"/>
      <c r="S214" s="6"/>
      <c r="T214" s="6"/>
      <c r="U214" s="6"/>
      <c r="V214" s="77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</row>
    <row r="215" ht="15.75" customHeight="1">
      <c r="A215" s="76"/>
      <c r="B215" s="6"/>
      <c r="C215" s="6"/>
      <c r="D215" s="9"/>
      <c r="E215" s="9"/>
      <c r="F215" s="9"/>
      <c r="G215" s="10"/>
      <c r="H215" s="10"/>
      <c r="I215" s="6"/>
      <c r="J215" s="6"/>
      <c r="K215" s="6"/>
      <c r="L215" s="6"/>
      <c r="M215" s="6"/>
      <c r="N215" s="6"/>
      <c r="O215" s="10"/>
      <c r="P215" s="6"/>
      <c r="Q215" s="6"/>
      <c r="R215" s="6"/>
      <c r="S215" s="6"/>
      <c r="T215" s="6"/>
      <c r="U215" s="6"/>
      <c r="V215" s="77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</row>
    <row r="216" ht="15.75" customHeight="1">
      <c r="A216" s="76"/>
      <c r="B216" s="6"/>
      <c r="C216" s="6"/>
      <c r="D216" s="9"/>
      <c r="E216" s="9"/>
      <c r="F216" s="9"/>
      <c r="G216" s="10"/>
      <c r="H216" s="10"/>
      <c r="I216" s="6"/>
      <c r="J216" s="6"/>
      <c r="K216" s="6"/>
      <c r="L216" s="6"/>
      <c r="M216" s="6"/>
      <c r="N216" s="6"/>
      <c r="O216" s="10"/>
      <c r="P216" s="6"/>
      <c r="Q216" s="6"/>
      <c r="R216" s="6"/>
      <c r="S216" s="6"/>
      <c r="T216" s="6"/>
      <c r="U216" s="6"/>
      <c r="V216" s="77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</row>
    <row r="217" ht="15.75" customHeight="1">
      <c r="A217" s="76"/>
      <c r="B217" s="6"/>
      <c r="C217" s="6"/>
      <c r="D217" s="9"/>
      <c r="E217" s="9"/>
      <c r="F217" s="9"/>
      <c r="G217" s="10"/>
      <c r="H217" s="10"/>
      <c r="I217" s="6"/>
      <c r="J217" s="6"/>
      <c r="K217" s="6"/>
      <c r="L217" s="6"/>
      <c r="M217" s="6"/>
      <c r="N217" s="6"/>
      <c r="O217" s="10"/>
      <c r="P217" s="6"/>
      <c r="Q217" s="6"/>
      <c r="R217" s="6"/>
      <c r="S217" s="6"/>
      <c r="T217" s="6"/>
      <c r="U217" s="6"/>
      <c r="V217" s="77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</row>
    <row r="218" ht="15.75" customHeight="1">
      <c r="A218" s="76"/>
      <c r="B218" s="6"/>
      <c r="C218" s="6"/>
      <c r="D218" s="9"/>
      <c r="E218" s="9"/>
      <c r="F218" s="9"/>
      <c r="G218" s="10"/>
      <c r="H218" s="10"/>
      <c r="I218" s="6"/>
      <c r="J218" s="6"/>
      <c r="K218" s="6"/>
      <c r="L218" s="6"/>
      <c r="M218" s="6"/>
      <c r="N218" s="6"/>
      <c r="O218" s="10"/>
      <c r="P218" s="6"/>
      <c r="Q218" s="6"/>
      <c r="R218" s="6"/>
      <c r="S218" s="6"/>
      <c r="T218" s="6"/>
      <c r="U218" s="6"/>
      <c r="V218" s="77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</row>
    <row r="219" ht="15.75" customHeight="1">
      <c r="A219" s="76"/>
      <c r="B219" s="6"/>
      <c r="C219" s="6"/>
      <c r="D219" s="9"/>
      <c r="E219" s="9"/>
      <c r="F219" s="9"/>
      <c r="G219" s="10"/>
      <c r="H219" s="10"/>
      <c r="I219" s="6"/>
      <c r="J219" s="6"/>
      <c r="K219" s="6"/>
      <c r="L219" s="6"/>
      <c r="M219" s="6"/>
      <c r="N219" s="6"/>
      <c r="O219" s="10"/>
      <c r="P219" s="6"/>
      <c r="Q219" s="6"/>
      <c r="R219" s="6"/>
      <c r="S219" s="6"/>
      <c r="T219" s="6"/>
      <c r="U219" s="6"/>
      <c r="V219" s="77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</row>
    <row r="220" ht="15.75" customHeight="1">
      <c r="A220" s="76"/>
      <c r="B220" s="6"/>
      <c r="C220" s="6"/>
      <c r="D220" s="9"/>
      <c r="E220" s="9"/>
      <c r="F220" s="9"/>
      <c r="G220" s="10"/>
      <c r="H220" s="10"/>
      <c r="I220" s="6"/>
      <c r="J220" s="6"/>
      <c r="K220" s="6"/>
      <c r="L220" s="6"/>
      <c r="M220" s="6"/>
      <c r="N220" s="6"/>
      <c r="O220" s="10"/>
      <c r="P220" s="6"/>
      <c r="Q220" s="6"/>
      <c r="R220" s="6"/>
      <c r="S220" s="6"/>
      <c r="T220" s="6"/>
      <c r="U220" s="6"/>
      <c r="V220" s="77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</row>
    <row r="221" ht="15.75" customHeight="1">
      <c r="A221" s="76"/>
      <c r="B221" s="6"/>
      <c r="C221" s="6"/>
      <c r="D221" s="9"/>
      <c r="E221" s="9"/>
      <c r="F221" s="9"/>
      <c r="G221" s="10"/>
      <c r="H221" s="10"/>
      <c r="I221" s="6"/>
      <c r="J221" s="6"/>
      <c r="K221" s="6"/>
      <c r="L221" s="6"/>
      <c r="M221" s="6"/>
      <c r="N221" s="6"/>
      <c r="O221" s="10"/>
      <c r="P221" s="6"/>
      <c r="Q221" s="6"/>
      <c r="R221" s="6"/>
      <c r="S221" s="6"/>
      <c r="T221" s="6"/>
      <c r="U221" s="6"/>
      <c r="V221" s="77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</row>
    <row r="222" ht="15.75" customHeight="1">
      <c r="A222" s="76"/>
      <c r="B222" s="6"/>
      <c r="C222" s="6"/>
      <c r="D222" s="9"/>
      <c r="E222" s="9"/>
      <c r="F222" s="9"/>
      <c r="G222" s="10"/>
      <c r="H222" s="10"/>
      <c r="I222" s="6"/>
      <c r="J222" s="6"/>
      <c r="K222" s="6"/>
      <c r="L222" s="6"/>
      <c r="M222" s="6"/>
      <c r="N222" s="6"/>
      <c r="O222" s="10"/>
      <c r="P222" s="6"/>
      <c r="Q222" s="6"/>
      <c r="R222" s="6"/>
      <c r="S222" s="6"/>
      <c r="T222" s="6"/>
      <c r="U222" s="6"/>
      <c r="V222" s="77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</row>
    <row r="223" ht="15.75" customHeight="1">
      <c r="A223" s="76"/>
      <c r="B223" s="6"/>
      <c r="C223" s="6"/>
      <c r="D223" s="9"/>
      <c r="E223" s="9"/>
      <c r="F223" s="9"/>
      <c r="G223" s="10"/>
      <c r="H223" s="10"/>
      <c r="I223" s="6"/>
      <c r="J223" s="6"/>
      <c r="K223" s="6"/>
      <c r="L223" s="6"/>
      <c r="M223" s="6"/>
      <c r="N223" s="6"/>
      <c r="O223" s="10"/>
      <c r="P223" s="6"/>
      <c r="Q223" s="6"/>
      <c r="R223" s="6"/>
      <c r="S223" s="6"/>
      <c r="T223" s="6"/>
      <c r="U223" s="6"/>
      <c r="V223" s="77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</row>
    <row r="224" ht="15.75" customHeight="1">
      <c r="A224" s="76"/>
      <c r="B224" s="6"/>
      <c r="C224" s="6"/>
      <c r="D224" s="9"/>
      <c r="E224" s="9"/>
      <c r="F224" s="9"/>
      <c r="G224" s="10"/>
      <c r="H224" s="10"/>
      <c r="I224" s="6"/>
      <c r="J224" s="6"/>
      <c r="K224" s="6"/>
      <c r="L224" s="6"/>
      <c r="M224" s="6"/>
      <c r="N224" s="6"/>
      <c r="O224" s="10"/>
      <c r="P224" s="6"/>
      <c r="Q224" s="6"/>
      <c r="R224" s="6"/>
      <c r="S224" s="6"/>
      <c r="T224" s="6"/>
      <c r="U224" s="6"/>
      <c r="V224" s="77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</row>
    <row r="225" ht="15.75" customHeight="1">
      <c r="A225" s="76"/>
      <c r="B225" s="6"/>
      <c r="C225" s="6"/>
      <c r="D225" s="9"/>
      <c r="E225" s="9"/>
      <c r="F225" s="9"/>
      <c r="G225" s="10"/>
      <c r="H225" s="10"/>
      <c r="I225" s="6"/>
      <c r="J225" s="6"/>
      <c r="K225" s="6"/>
      <c r="L225" s="6"/>
      <c r="M225" s="6"/>
      <c r="N225" s="6"/>
      <c r="O225" s="10"/>
      <c r="P225" s="6"/>
      <c r="Q225" s="6"/>
      <c r="R225" s="6"/>
      <c r="S225" s="6"/>
      <c r="T225" s="6"/>
      <c r="U225" s="6"/>
      <c r="V225" s="77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</row>
    <row r="226" ht="15.75" customHeight="1">
      <c r="A226" s="76"/>
      <c r="B226" s="6"/>
      <c r="C226" s="6"/>
      <c r="D226" s="9"/>
      <c r="E226" s="9"/>
      <c r="F226" s="9"/>
      <c r="G226" s="10"/>
      <c r="H226" s="10"/>
      <c r="I226" s="6"/>
      <c r="J226" s="6"/>
      <c r="K226" s="6"/>
      <c r="L226" s="6"/>
      <c r="M226" s="6"/>
      <c r="N226" s="6"/>
      <c r="O226" s="10"/>
      <c r="P226" s="6"/>
      <c r="Q226" s="6"/>
      <c r="R226" s="6"/>
      <c r="S226" s="6"/>
      <c r="T226" s="6"/>
      <c r="U226" s="6"/>
      <c r="V226" s="77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</row>
    <row r="227" ht="15.75" customHeight="1">
      <c r="A227" s="76"/>
      <c r="B227" s="6"/>
      <c r="C227" s="6"/>
      <c r="D227" s="9"/>
      <c r="E227" s="9"/>
      <c r="F227" s="9"/>
      <c r="G227" s="10"/>
      <c r="H227" s="10"/>
      <c r="I227" s="6"/>
      <c r="J227" s="6"/>
      <c r="K227" s="6"/>
      <c r="L227" s="6"/>
      <c r="M227" s="6"/>
      <c r="N227" s="6"/>
      <c r="O227" s="10"/>
      <c r="P227" s="6"/>
      <c r="Q227" s="6"/>
      <c r="R227" s="6"/>
      <c r="S227" s="6"/>
      <c r="T227" s="6"/>
      <c r="U227" s="6"/>
      <c r="V227" s="77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</row>
    <row r="228" ht="15.75" customHeight="1">
      <c r="A228" s="76"/>
      <c r="B228" s="6"/>
      <c r="C228" s="6"/>
      <c r="D228" s="9"/>
      <c r="E228" s="9"/>
      <c r="F228" s="9"/>
      <c r="G228" s="10"/>
      <c r="H228" s="10"/>
      <c r="I228" s="6"/>
      <c r="J228" s="6"/>
      <c r="K228" s="6"/>
      <c r="L228" s="6"/>
      <c r="M228" s="6"/>
      <c r="N228" s="6"/>
      <c r="O228" s="10"/>
      <c r="P228" s="6"/>
      <c r="Q228" s="6"/>
      <c r="R228" s="6"/>
      <c r="S228" s="6"/>
      <c r="T228" s="6"/>
      <c r="U228" s="6"/>
      <c r="V228" s="77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</row>
    <row r="229" ht="15.75" customHeight="1">
      <c r="A229" s="76"/>
      <c r="B229" s="6"/>
      <c r="C229" s="6"/>
      <c r="D229" s="9"/>
      <c r="E229" s="9"/>
      <c r="F229" s="9"/>
      <c r="G229" s="10"/>
      <c r="H229" s="10"/>
      <c r="I229" s="6"/>
      <c r="J229" s="6"/>
      <c r="K229" s="6"/>
      <c r="L229" s="6"/>
      <c r="M229" s="6"/>
      <c r="N229" s="6"/>
      <c r="O229" s="10"/>
      <c r="P229" s="6"/>
      <c r="Q229" s="6"/>
      <c r="R229" s="6"/>
      <c r="S229" s="6"/>
      <c r="T229" s="6"/>
      <c r="U229" s="6"/>
      <c r="V229" s="77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</row>
    <row r="230" ht="15.75" customHeight="1">
      <c r="A230" s="76"/>
      <c r="B230" s="6"/>
      <c r="C230" s="6"/>
      <c r="D230" s="9"/>
      <c r="E230" s="9"/>
      <c r="F230" s="9"/>
      <c r="G230" s="10"/>
      <c r="H230" s="10"/>
      <c r="I230" s="6"/>
      <c r="J230" s="6"/>
      <c r="K230" s="6"/>
      <c r="L230" s="6"/>
      <c r="M230" s="6"/>
      <c r="N230" s="6"/>
      <c r="O230" s="10"/>
      <c r="P230" s="6"/>
      <c r="Q230" s="6"/>
      <c r="R230" s="6"/>
      <c r="S230" s="6"/>
      <c r="T230" s="6"/>
      <c r="U230" s="6"/>
      <c r="V230" s="77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</row>
    <row r="231" ht="15.75" customHeight="1">
      <c r="A231" s="76"/>
      <c r="B231" s="6"/>
      <c r="C231" s="6"/>
      <c r="D231" s="9"/>
      <c r="E231" s="9"/>
      <c r="F231" s="9"/>
      <c r="G231" s="10"/>
      <c r="H231" s="10"/>
      <c r="I231" s="6"/>
      <c r="J231" s="6"/>
      <c r="K231" s="6"/>
      <c r="L231" s="6"/>
      <c r="M231" s="6"/>
      <c r="N231" s="6"/>
      <c r="O231" s="10"/>
      <c r="P231" s="6"/>
      <c r="Q231" s="6"/>
      <c r="R231" s="6"/>
      <c r="S231" s="6"/>
      <c r="T231" s="6"/>
      <c r="U231" s="6"/>
      <c r="V231" s="77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</row>
    <row r="232" ht="15.75" customHeight="1">
      <c r="A232" s="76"/>
      <c r="B232" s="6"/>
      <c r="C232" s="6"/>
      <c r="D232" s="9"/>
      <c r="E232" s="9"/>
      <c r="F232" s="9"/>
      <c r="G232" s="10"/>
      <c r="H232" s="10"/>
      <c r="I232" s="6"/>
      <c r="J232" s="6"/>
      <c r="K232" s="6"/>
      <c r="L232" s="6"/>
      <c r="M232" s="6"/>
      <c r="N232" s="6"/>
      <c r="O232" s="10"/>
      <c r="P232" s="6"/>
      <c r="Q232" s="6"/>
      <c r="R232" s="6"/>
      <c r="S232" s="6"/>
      <c r="T232" s="6"/>
      <c r="U232" s="6"/>
      <c r="V232" s="77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</row>
    <row r="233" ht="15.75" customHeight="1">
      <c r="A233" s="76"/>
      <c r="B233" s="6"/>
      <c r="C233" s="6"/>
      <c r="D233" s="9"/>
      <c r="E233" s="9"/>
      <c r="F233" s="9"/>
      <c r="G233" s="10"/>
      <c r="H233" s="10"/>
      <c r="I233" s="6"/>
      <c r="J233" s="6"/>
      <c r="K233" s="6"/>
      <c r="L233" s="6"/>
      <c r="M233" s="6"/>
      <c r="N233" s="6"/>
      <c r="O233" s="10"/>
      <c r="P233" s="6"/>
      <c r="Q233" s="6"/>
      <c r="R233" s="6"/>
      <c r="S233" s="6"/>
      <c r="T233" s="6"/>
      <c r="U233" s="6"/>
      <c r="V233" s="77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</row>
    <row r="234" ht="15.75" customHeight="1">
      <c r="A234" s="76"/>
      <c r="B234" s="6"/>
      <c r="C234" s="6"/>
      <c r="D234" s="9"/>
      <c r="E234" s="9"/>
      <c r="F234" s="9"/>
      <c r="G234" s="10"/>
      <c r="H234" s="10"/>
      <c r="I234" s="6"/>
      <c r="J234" s="6"/>
      <c r="K234" s="6"/>
      <c r="L234" s="6"/>
      <c r="M234" s="6"/>
      <c r="N234" s="6"/>
      <c r="O234" s="10"/>
      <c r="P234" s="6"/>
      <c r="Q234" s="6"/>
      <c r="R234" s="6"/>
      <c r="S234" s="6"/>
      <c r="T234" s="6"/>
      <c r="U234" s="6"/>
      <c r="V234" s="77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</row>
    <row r="235" ht="15.75" customHeight="1">
      <c r="A235" s="76"/>
      <c r="B235" s="6"/>
      <c r="C235" s="6"/>
      <c r="D235" s="9"/>
      <c r="E235" s="9"/>
      <c r="F235" s="9"/>
      <c r="G235" s="10"/>
      <c r="H235" s="10"/>
      <c r="I235" s="6"/>
      <c r="J235" s="6"/>
      <c r="K235" s="6"/>
      <c r="L235" s="6"/>
      <c r="M235" s="6"/>
      <c r="N235" s="6"/>
      <c r="O235" s="10"/>
      <c r="P235" s="6"/>
      <c r="Q235" s="6"/>
      <c r="R235" s="6"/>
      <c r="S235" s="6"/>
      <c r="T235" s="6"/>
      <c r="U235" s="6"/>
      <c r="V235" s="77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</row>
    <row r="236" ht="15.75" customHeight="1">
      <c r="A236" s="76"/>
      <c r="B236" s="6"/>
      <c r="C236" s="6"/>
      <c r="D236" s="9"/>
      <c r="E236" s="9"/>
      <c r="F236" s="9"/>
      <c r="G236" s="10"/>
      <c r="H236" s="10"/>
      <c r="I236" s="6"/>
      <c r="J236" s="6"/>
      <c r="K236" s="6"/>
      <c r="L236" s="6"/>
      <c r="M236" s="6"/>
      <c r="N236" s="6"/>
      <c r="O236" s="10"/>
      <c r="P236" s="6"/>
      <c r="Q236" s="6"/>
      <c r="R236" s="6"/>
      <c r="S236" s="6"/>
      <c r="T236" s="6"/>
      <c r="U236" s="6"/>
      <c r="V236" s="77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</row>
    <row r="237" ht="15.75" customHeight="1">
      <c r="A237" s="76"/>
      <c r="B237" s="6"/>
      <c r="C237" s="6"/>
      <c r="D237" s="9"/>
      <c r="E237" s="9"/>
      <c r="F237" s="9"/>
      <c r="G237" s="10"/>
      <c r="H237" s="10"/>
      <c r="I237" s="6"/>
      <c r="J237" s="6"/>
      <c r="K237" s="6"/>
      <c r="L237" s="6"/>
      <c r="M237" s="6"/>
      <c r="N237" s="6"/>
      <c r="O237" s="10"/>
      <c r="P237" s="6"/>
      <c r="Q237" s="6"/>
      <c r="R237" s="6"/>
      <c r="S237" s="6"/>
      <c r="T237" s="6"/>
      <c r="U237" s="6"/>
      <c r="V237" s="77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</row>
    <row r="238" ht="15.75" customHeight="1">
      <c r="A238" s="76"/>
      <c r="B238" s="6"/>
      <c r="C238" s="6"/>
      <c r="D238" s="9"/>
      <c r="E238" s="9"/>
      <c r="F238" s="9"/>
      <c r="G238" s="10"/>
      <c r="H238" s="10"/>
      <c r="I238" s="6"/>
      <c r="J238" s="6"/>
      <c r="K238" s="6"/>
      <c r="L238" s="6"/>
      <c r="M238" s="6"/>
      <c r="N238" s="6"/>
      <c r="O238" s="10"/>
      <c r="P238" s="6"/>
      <c r="Q238" s="6"/>
      <c r="R238" s="6"/>
      <c r="S238" s="6"/>
      <c r="T238" s="6"/>
      <c r="U238" s="6"/>
      <c r="V238" s="77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</row>
    <row r="239" ht="15.75" customHeight="1">
      <c r="A239" s="76"/>
      <c r="B239" s="6"/>
      <c r="C239" s="6"/>
      <c r="D239" s="9"/>
      <c r="E239" s="9"/>
      <c r="F239" s="9"/>
      <c r="G239" s="10"/>
      <c r="H239" s="10"/>
      <c r="I239" s="6"/>
      <c r="J239" s="6"/>
      <c r="K239" s="6"/>
      <c r="L239" s="6"/>
      <c r="M239" s="6"/>
      <c r="N239" s="6"/>
      <c r="O239" s="10"/>
      <c r="P239" s="6"/>
      <c r="Q239" s="6"/>
      <c r="R239" s="6"/>
      <c r="S239" s="6"/>
      <c r="T239" s="6"/>
      <c r="U239" s="6"/>
      <c r="V239" s="77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</row>
    <row r="240" ht="15.75" customHeight="1">
      <c r="A240" s="76"/>
      <c r="B240" s="6"/>
      <c r="C240" s="6"/>
      <c r="D240" s="9"/>
      <c r="E240" s="9"/>
      <c r="F240" s="9"/>
      <c r="G240" s="10"/>
      <c r="H240" s="10"/>
      <c r="I240" s="6"/>
      <c r="J240" s="6"/>
      <c r="K240" s="6"/>
      <c r="L240" s="6"/>
      <c r="M240" s="6"/>
      <c r="N240" s="6"/>
      <c r="O240" s="10"/>
      <c r="P240" s="6"/>
      <c r="Q240" s="6"/>
      <c r="R240" s="6"/>
      <c r="S240" s="6"/>
      <c r="T240" s="6"/>
      <c r="U240" s="6"/>
      <c r="V240" s="77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</row>
    <row r="241" ht="15.75" customHeight="1">
      <c r="A241" s="76"/>
      <c r="B241" s="6"/>
      <c r="C241" s="6"/>
      <c r="D241" s="9"/>
      <c r="E241" s="9"/>
      <c r="F241" s="9"/>
      <c r="G241" s="10"/>
      <c r="H241" s="10"/>
      <c r="I241" s="6"/>
      <c r="J241" s="6"/>
      <c r="K241" s="6"/>
      <c r="L241" s="6"/>
      <c r="M241" s="6"/>
      <c r="N241" s="6"/>
      <c r="O241" s="10"/>
      <c r="P241" s="6"/>
      <c r="Q241" s="6"/>
      <c r="R241" s="6"/>
      <c r="S241" s="6"/>
      <c r="T241" s="6"/>
      <c r="U241" s="6"/>
      <c r="V241" s="77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</row>
    <row r="242" ht="15.75" customHeight="1">
      <c r="A242" s="76"/>
      <c r="B242" s="6"/>
      <c r="C242" s="6"/>
      <c r="D242" s="9"/>
      <c r="E242" s="9"/>
      <c r="F242" s="9"/>
      <c r="G242" s="10"/>
      <c r="H242" s="10"/>
      <c r="I242" s="6"/>
      <c r="J242" s="6"/>
      <c r="K242" s="6"/>
      <c r="L242" s="6"/>
      <c r="M242" s="6"/>
      <c r="N242" s="6"/>
      <c r="O242" s="10"/>
      <c r="P242" s="6"/>
      <c r="Q242" s="6"/>
      <c r="R242" s="6"/>
      <c r="S242" s="6"/>
      <c r="T242" s="6"/>
      <c r="U242" s="6"/>
      <c r="V242" s="77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</row>
    <row r="243" ht="15.75" customHeight="1">
      <c r="A243" s="76"/>
      <c r="B243" s="6"/>
      <c r="C243" s="6"/>
      <c r="D243" s="9"/>
      <c r="E243" s="9"/>
      <c r="F243" s="9"/>
      <c r="G243" s="10"/>
      <c r="H243" s="10"/>
      <c r="I243" s="6"/>
      <c r="J243" s="6"/>
      <c r="K243" s="6"/>
      <c r="L243" s="6"/>
      <c r="M243" s="6"/>
      <c r="N243" s="6"/>
      <c r="O243" s="10"/>
      <c r="P243" s="6"/>
      <c r="Q243" s="6"/>
      <c r="R243" s="6"/>
      <c r="S243" s="6"/>
      <c r="T243" s="6"/>
      <c r="U243" s="6"/>
      <c r="V243" s="77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</row>
    <row r="244" ht="15.75" customHeight="1">
      <c r="A244" s="76"/>
      <c r="B244" s="6"/>
      <c r="C244" s="6"/>
      <c r="D244" s="9"/>
      <c r="E244" s="9"/>
      <c r="F244" s="9"/>
      <c r="G244" s="10"/>
      <c r="H244" s="10"/>
      <c r="I244" s="6"/>
      <c r="J244" s="6"/>
      <c r="K244" s="6"/>
      <c r="L244" s="6"/>
      <c r="M244" s="6"/>
      <c r="N244" s="6"/>
      <c r="O244" s="10"/>
      <c r="P244" s="6"/>
      <c r="Q244" s="6"/>
      <c r="R244" s="6"/>
      <c r="S244" s="6"/>
      <c r="T244" s="6"/>
      <c r="U244" s="6"/>
      <c r="V244" s="77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</row>
    <row r="245" ht="15.75" customHeight="1">
      <c r="A245" s="76"/>
      <c r="B245" s="6"/>
      <c r="C245" s="6"/>
      <c r="D245" s="9"/>
      <c r="E245" s="9"/>
      <c r="F245" s="9"/>
      <c r="G245" s="10"/>
      <c r="H245" s="10"/>
      <c r="I245" s="6"/>
      <c r="J245" s="6"/>
      <c r="K245" s="6"/>
      <c r="L245" s="6"/>
      <c r="M245" s="6"/>
      <c r="N245" s="6"/>
      <c r="O245" s="10"/>
      <c r="P245" s="6"/>
      <c r="Q245" s="6"/>
      <c r="R245" s="6"/>
      <c r="S245" s="6"/>
      <c r="T245" s="6"/>
      <c r="U245" s="6"/>
      <c r="V245" s="77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</row>
    <row r="246" ht="15.75" customHeight="1">
      <c r="A246" s="76"/>
      <c r="B246" s="6"/>
      <c r="C246" s="6"/>
      <c r="D246" s="9"/>
      <c r="E246" s="9"/>
      <c r="F246" s="9"/>
      <c r="G246" s="10"/>
      <c r="H246" s="10"/>
      <c r="I246" s="6"/>
      <c r="J246" s="6"/>
      <c r="K246" s="6"/>
      <c r="L246" s="6"/>
      <c r="M246" s="6"/>
      <c r="N246" s="6"/>
      <c r="O246" s="10"/>
      <c r="P246" s="6"/>
      <c r="Q246" s="6"/>
      <c r="R246" s="6"/>
      <c r="S246" s="6"/>
      <c r="T246" s="6"/>
      <c r="U246" s="6"/>
      <c r="V246" s="77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</row>
    <row r="247" ht="15.75" customHeight="1">
      <c r="A247" s="76"/>
      <c r="B247" s="6"/>
      <c r="C247" s="6"/>
      <c r="D247" s="9"/>
      <c r="E247" s="9"/>
      <c r="F247" s="9"/>
      <c r="G247" s="10"/>
      <c r="H247" s="10"/>
      <c r="I247" s="6"/>
      <c r="J247" s="6"/>
      <c r="K247" s="6"/>
      <c r="L247" s="6"/>
      <c r="M247" s="6"/>
      <c r="N247" s="6"/>
      <c r="O247" s="10"/>
      <c r="P247" s="6"/>
      <c r="Q247" s="6"/>
      <c r="R247" s="6"/>
      <c r="S247" s="6"/>
      <c r="T247" s="6"/>
      <c r="U247" s="6"/>
      <c r="V247" s="77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</row>
    <row r="248" ht="15.75" customHeight="1">
      <c r="A248" s="76"/>
      <c r="B248" s="6"/>
      <c r="C248" s="6"/>
      <c r="D248" s="9"/>
      <c r="E248" s="9"/>
      <c r="F248" s="9"/>
      <c r="G248" s="10"/>
      <c r="H248" s="10"/>
      <c r="I248" s="6"/>
      <c r="J248" s="6"/>
      <c r="K248" s="6"/>
      <c r="L248" s="6"/>
      <c r="M248" s="6"/>
      <c r="N248" s="6"/>
      <c r="O248" s="10"/>
      <c r="P248" s="6"/>
      <c r="Q248" s="6"/>
      <c r="R248" s="6"/>
      <c r="S248" s="6"/>
      <c r="T248" s="6"/>
      <c r="U248" s="6"/>
      <c r="V248" s="77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</row>
    <row r="249" ht="15.75" customHeight="1">
      <c r="A249" s="76"/>
      <c r="B249" s="6"/>
      <c r="C249" s="6"/>
      <c r="D249" s="9"/>
      <c r="E249" s="9"/>
      <c r="F249" s="9"/>
      <c r="G249" s="10"/>
      <c r="H249" s="10"/>
      <c r="I249" s="6"/>
      <c r="J249" s="6"/>
      <c r="K249" s="6"/>
      <c r="L249" s="6"/>
      <c r="M249" s="6"/>
      <c r="N249" s="6"/>
      <c r="O249" s="10"/>
      <c r="P249" s="6"/>
      <c r="Q249" s="6"/>
      <c r="R249" s="6"/>
      <c r="S249" s="6"/>
      <c r="T249" s="6"/>
      <c r="U249" s="6"/>
      <c r="V249" s="77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</row>
    <row r="250" ht="15.75" customHeight="1">
      <c r="A250" s="76"/>
      <c r="B250" s="6"/>
      <c r="C250" s="6"/>
      <c r="D250" s="9"/>
      <c r="E250" s="9"/>
      <c r="F250" s="9"/>
      <c r="G250" s="10"/>
      <c r="H250" s="10"/>
      <c r="I250" s="6"/>
      <c r="J250" s="6"/>
      <c r="K250" s="6"/>
      <c r="L250" s="6"/>
      <c r="M250" s="6"/>
      <c r="N250" s="6"/>
      <c r="O250" s="10"/>
      <c r="P250" s="6"/>
      <c r="Q250" s="6"/>
      <c r="R250" s="6"/>
      <c r="S250" s="6"/>
      <c r="T250" s="6"/>
      <c r="U250" s="6"/>
      <c r="V250" s="77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</row>
    <row r="251" ht="15.75" customHeight="1">
      <c r="A251" s="76"/>
      <c r="B251" s="6"/>
      <c r="C251" s="6"/>
      <c r="D251" s="9"/>
      <c r="E251" s="9"/>
      <c r="F251" s="9"/>
      <c r="G251" s="10"/>
      <c r="H251" s="10"/>
      <c r="I251" s="6"/>
      <c r="J251" s="6"/>
      <c r="K251" s="6"/>
      <c r="L251" s="6"/>
      <c r="M251" s="6"/>
      <c r="N251" s="6"/>
      <c r="O251" s="10"/>
      <c r="P251" s="6"/>
      <c r="Q251" s="6"/>
      <c r="R251" s="6"/>
      <c r="S251" s="6"/>
      <c r="T251" s="6"/>
      <c r="U251" s="6"/>
      <c r="V251" s="77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</row>
    <row r="252" ht="15.75" customHeight="1">
      <c r="A252" s="76"/>
      <c r="B252" s="6"/>
      <c r="C252" s="6"/>
      <c r="D252" s="9"/>
      <c r="E252" s="9"/>
      <c r="F252" s="9"/>
      <c r="G252" s="10"/>
      <c r="H252" s="10"/>
      <c r="I252" s="6"/>
      <c r="J252" s="6"/>
      <c r="K252" s="6"/>
      <c r="L252" s="6"/>
      <c r="M252" s="6"/>
      <c r="N252" s="6"/>
      <c r="O252" s="10"/>
      <c r="P252" s="6"/>
      <c r="Q252" s="6"/>
      <c r="R252" s="6"/>
      <c r="S252" s="6"/>
      <c r="T252" s="6"/>
      <c r="U252" s="6"/>
      <c r="V252" s="77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</row>
    <row r="253" ht="15.75" customHeight="1">
      <c r="A253" s="76"/>
      <c r="B253" s="6"/>
      <c r="C253" s="6"/>
      <c r="D253" s="9"/>
      <c r="E253" s="9"/>
      <c r="F253" s="9"/>
      <c r="G253" s="10"/>
      <c r="H253" s="10"/>
      <c r="I253" s="6"/>
      <c r="J253" s="6"/>
      <c r="K253" s="6"/>
      <c r="L253" s="6"/>
      <c r="M253" s="6"/>
      <c r="N253" s="6"/>
      <c r="O253" s="10"/>
      <c r="P253" s="6"/>
      <c r="Q253" s="6"/>
      <c r="R253" s="6"/>
      <c r="S253" s="6"/>
      <c r="T253" s="6"/>
      <c r="U253" s="6"/>
      <c r="V253" s="77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</row>
    <row r="254" ht="15.75" customHeight="1">
      <c r="A254" s="76"/>
      <c r="B254" s="6"/>
      <c r="C254" s="6"/>
      <c r="D254" s="9"/>
      <c r="E254" s="9"/>
      <c r="F254" s="9"/>
      <c r="G254" s="10"/>
      <c r="H254" s="10"/>
      <c r="I254" s="6"/>
      <c r="J254" s="6"/>
      <c r="K254" s="6"/>
      <c r="L254" s="6"/>
      <c r="M254" s="6"/>
      <c r="N254" s="6"/>
      <c r="O254" s="10"/>
      <c r="P254" s="6"/>
      <c r="Q254" s="6"/>
      <c r="R254" s="6"/>
      <c r="S254" s="6"/>
      <c r="T254" s="6"/>
      <c r="U254" s="6"/>
      <c r="V254" s="77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</row>
    <row r="255" ht="15.75" customHeight="1">
      <c r="A255" s="76"/>
      <c r="B255" s="6"/>
      <c r="C255" s="6"/>
      <c r="D255" s="9"/>
      <c r="E255" s="9"/>
      <c r="F255" s="9"/>
      <c r="G255" s="10"/>
      <c r="H255" s="10"/>
      <c r="I255" s="6"/>
      <c r="J255" s="6"/>
      <c r="K255" s="6"/>
      <c r="L255" s="6"/>
      <c r="M255" s="6"/>
      <c r="N255" s="6"/>
      <c r="O255" s="10"/>
      <c r="P255" s="6"/>
      <c r="Q255" s="6"/>
      <c r="R255" s="6"/>
      <c r="S255" s="6"/>
      <c r="T255" s="6"/>
      <c r="U255" s="6"/>
      <c r="V255" s="77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</row>
    <row r="256" ht="15.75" customHeight="1">
      <c r="A256" s="76"/>
      <c r="B256" s="6"/>
      <c r="C256" s="6"/>
      <c r="D256" s="9"/>
      <c r="E256" s="9"/>
      <c r="F256" s="9"/>
      <c r="G256" s="10"/>
      <c r="H256" s="10"/>
      <c r="I256" s="6"/>
      <c r="J256" s="6"/>
      <c r="K256" s="6"/>
      <c r="L256" s="6"/>
      <c r="M256" s="6"/>
      <c r="N256" s="6"/>
      <c r="O256" s="10"/>
      <c r="P256" s="6"/>
      <c r="Q256" s="6"/>
      <c r="R256" s="6"/>
      <c r="S256" s="6"/>
      <c r="T256" s="6"/>
      <c r="U256" s="6"/>
      <c r="V256" s="77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</row>
    <row r="257" ht="15.75" customHeight="1">
      <c r="A257" s="76"/>
      <c r="B257" s="6"/>
      <c r="C257" s="6"/>
      <c r="D257" s="9"/>
      <c r="E257" s="9"/>
      <c r="F257" s="9"/>
      <c r="G257" s="10"/>
      <c r="H257" s="10"/>
      <c r="I257" s="6"/>
      <c r="J257" s="6"/>
      <c r="K257" s="6"/>
      <c r="L257" s="6"/>
      <c r="M257" s="6"/>
      <c r="N257" s="6"/>
      <c r="O257" s="10"/>
      <c r="P257" s="6"/>
      <c r="Q257" s="6"/>
      <c r="R257" s="6"/>
      <c r="S257" s="6"/>
      <c r="T257" s="6"/>
      <c r="U257" s="6"/>
      <c r="V257" s="77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</row>
    <row r="258" ht="15.75" customHeight="1">
      <c r="A258" s="76"/>
      <c r="B258" s="6"/>
      <c r="C258" s="6"/>
      <c r="D258" s="9"/>
      <c r="E258" s="9"/>
      <c r="F258" s="9"/>
      <c r="G258" s="10"/>
      <c r="H258" s="10"/>
      <c r="I258" s="6"/>
      <c r="J258" s="6"/>
      <c r="K258" s="6"/>
      <c r="L258" s="6"/>
      <c r="M258" s="6"/>
      <c r="N258" s="6"/>
      <c r="O258" s="10"/>
      <c r="P258" s="6"/>
      <c r="Q258" s="6"/>
      <c r="R258" s="6"/>
      <c r="S258" s="6"/>
      <c r="T258" s="6"/>
      <c r="U258" s="6"/>
      <c r="V258" s="77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</row>
    <row r="259" ht="15.75" customHeight="1">
      <c r="A259" s="76"/>
      <c r="B259" s="6"/>
      <c r="C259" s="6"/>
      <c r="D259" s="9"/>
      <c r="E259" s="9"/>
      <c r="F259" s="9"/>
      <c r="G259" s="10"/>
      <c r="H259" s="10"/>
      <c r="I259" s="6"/>
      <c r="J259" s="6"/>
      <c r="K259" s="6"/>
      <c r="L259" s="6"/>
      <c r="M259" s="6"/>
      <c r="N259" s="6"/>
      <c r="O259" s="10"/>
      <c r="P259" s="6"/>
      <c r="Q259" s="6"/>
      <c r="R259" s="6"/>
      <c r="S259" s="6"/>
      <c r="T259" s="6"/>
      <c r="U259" s="6"/>
      <c r="V259" s="77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</row>
    <row r="260" ht="15.75" customHeight="1">
      <c r="A260" s="76"/>
      <c r="B260" s="6"/>
      <c r="C260" s="6"/>
      <c r="D260" s="9"/>
      <c r="E260" s="9"/>
      <c r="F260" s="9"/>
      <c r="G260" s="10"/>
      <c r="H260" s="10"/>
      <c r="I260" s="6"/>
      <c r="J260" s="6"/>
      <c r="K260" s="6"/>
      <c r="L260" s="6"/>
      <c r="M260" s="6"/>
      <c r="N260" s="6"/>
      <c r="O260" s="10"/>
      <c r="P260" s="6"/>
      <c r="Q260" s="6"/>
      <c r="R260" s="6"/>
      <c r="S260" s="6"/>
      <c r="T260" s="6"/>
      <c r="U260" s="6"/>
      <c r="V260" s="77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</row>
    <row r="261" ht="15.75" customHeight="1">
      <c r="A261" s="76"/>
      <c r="B261" s="6"/>
      <c r="C261" s="6"/>
      <c r="D261" s="9"/>
      <c r="E261" s="9"/>
      <c r="F261" s="9"/>
      <c r="G261" s="10"/>
      <c r="H261" s="10"/>
      <c r="I261" s="6"/>
      <c r="J261" s="6"/>
      <c r="K261" s="6"/>
      <c r="L261" s="6"/>
      <c r="M261" s="6"/>
      <c r="N261" s="6"/>
      <c r="O261" s="10"/>
      <c r="P261" s="6"/>
      <c r="Q261" s="6"/>
      <c r="R261" s="6"/>
      <c r="S261" s="6"/>
      <c r="T261" s="6"/>
      <c r="U261" s="6"/>
      <c r="V261" s="77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</row>
    <row r="262" ht="15.75" customHeight="1">
      <c r="A262" s="76"/>
      <c r="B262" s="6"/>
      <c r="C262" s="6"/>
      <c r="D262" s="9"/>
      <c r="E262" s="9"/>
      <c r="F262" s="9"/>
      <c r="G262" s="10"/>
      <c r="H262" s="10"/>
      <c r="I262" s="6"/>
      <c r="J262" s="6"/>
      <c r="K262" s="6"/>
      <c r="L262" s="6"/>
      <c r="M262" s="6"/>
      <c r="N262" s="6"/>
      <c r="O262" s="10"/>
      <c r="P262" s="6"/>
      <c r="Q262" s="6"/>
      <c r="R262" s="6"/>
      <c r="S262" s="6"/>
      <c r="T262" s="6"/>
      <c r="U262" s="6"/>
      <c r="V262" s="77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</row>
    <row r="263" ht="15.75" customHeight="1">
      <c r="A263" s="76"/>
      <c r="B263" s="6"/>
      <c r="C263" s="6"/>
      <c r="D263" s="9"/>
      <c r="E263" s="9"/>
      <c r="F263" s="9"/>
      <c r="G263" s="10"/>
      <c r="H263" s="10"/>
      <c r="I263" s="6"/>
      <c r="J263" s="6"/>
      <c r="K263" s="6"/>
      <c r="L263" s="6"/>
      <c r="M263" s="6"/>
      <c r="N263" s="6"/>
      <c r="O263" s="10"/>
      <c r="P263" s="6"/>
      <c r="Q263" s="6"/>
      <c r="R263" s="6"/>
      <c r="S263" s="6"/>
      <c r="T263" s="6"/>
      <c r="U263" s="6"/>
      <c r="V263" s="77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</row>
    <row r="264" ht="15.75" customHeight="1">
      <c r="A264" s="76"/>
      <c r="B264" s="6"/>
      <c r="C264" s="6"/>
      <c r="D264" s="9"/>
      <c r="E264" s="9"/>
      <c r="F264" s="9"/>
      <c r="G264" s="10"/>
      <c r="H264" s="10"/>
      <c r="I264" s="6"/>
      <c r="J264" s="6"/>
      <c r="K264" s="6"/>
      <c r="L264" s="6"/>
      <c r="M264" s="6"/>
      <c r="N264" s="6"/>
      <c r="O264" s="10"/>
      <c r="P264" s="6"/>
      <c r="Q264" s="6"/>
      <c r="R264" s="6"/>
      <c r="S264" s="6"/>
      <c r="T264" s="6"/>
      <c r="U264" s="6"/>
      <c r="V264" s="77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</row>
    <row r="265" ht="15.75" customHeight="1">
      <c r="A265" s="76"/>
      <c r="B265" s="6"/>
      <c r="C265" s="6"/>
      <c r="D265" s="9"/>
      <c r="E265" s="9"/>
      <c r="F265" s="9"/>
      <c r="G265" s="10"/>
      <c r="H265" s="10"/>
      <c r="I265" s="6"/>
      <c r="J265" s="6"/>
      <c r="K265" s="6"/>
      <c r="L265" s="6"/>
      <c r="M265" s="6"/>
      <c r="N265" s="6"/>
      <c r="O265" s="10"/>
      <c r="P265" s="6"/>
      <c r="Q265" s="6"/>
      <c r="R265" s="6"/>
      <c r="S265" s="6"/>
      <c r="T265" s="6"/>
      <c r="U265" s="6"/>
      <c r="V265" s="77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</row>
    <row r="266" ht="15.75" customHeight="1">
      <c r="A266" s="76"/>
      <c r="B266" s="6"/>
      <c r="C266" s="6"/>
      <c r="D266" s="9"/>
      <c r="E266" s="9"/>
      <c r="F266" s="9"/>
      <c r="G266" s="10"/>
      <c r="H266" s="10"/>
      <c r="I266" s="6"/>
      <c r="J266" s="6"/>
      <c r="K266" s="6"/>
      <c r="L266" s="6"/>
      <c r="M266" s="6"/>
      <c r="N266" s="6"/>
      <c r="O266" s="10"/>
      <c r="P266" s="6"/>
      <c r="Q266" s="6"/>
      <c r="R266" s="6"/>
      <c r="S266" s="6"/>
      <c r="T266" s="6"/>
      <c r="U266" s="6"/>
      <c r="V266" s="77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</row>
    <row r="267" ht="15.75" customHeight="1">
      <c r="A267" s="76"/>
      <c r="B267" s="6"/>
      <c r="C267" s="6"/>
      <c r="D267" s="9"/>
      <c r="E267" s="9"/>
      <c r="F267" s="9"/>
      <c r="G267" s="10"/>
      <c r="H267" s="10"/>
      <c r="I267" s="6"/>
      <c r="J267" s="6"/>
      <c r="K267" s="6"/>
      <c r="L267" s="6"/>
      <c r="M267" s="6"/>
      <c r="N267" s="6"/>
      <c r="O267" s="10"/>
      <c r="P267" s="6"/>
      <c r="Q267" s="6"/>
      <c r="R267" s="6"/>
      <c r="S267" s="6"/>
      <c r="T267" s="6"/>
      <c r="U267" s="6"/>
      <c r="V267" s="77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</row>
    <row r="268" ht="15.75" customHeight="1">
      <c r="A268" s="76"/>
      <c r="B268" s="6"/>
      <c r="C268" s="6"/>
      <c r="D268" s="9"/>
      <c r="E268" s="9"/>
      <c r="F268" s="9"/>
      <c r="G268" s="10"/>
      <c r="H268" s="10"/>
      <c r="I268" s="6"/>
      <c r="J268" s="6"/>
      <c r="K268" s="6"/>
      <c r="L268" s="6"/>
      <c r="M268" s="6"/>
      <c r="N268" s="6"/>
      <c r="O268" s="10"/>
      <c r="P268" s="6"/>
      <c r="Q268" s="6"/>
      <c r="R268" s="6"/>
      <c r="S268" s="6"/>
      <c r="T268" s="6"/>
      <c r="U268" s="6"/>
      <c r="V268" s="77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</row>
    <row r="269" ht="15.75" customHeight="1">
      <c r="A269" s="76"/>
      <c r="B269" s="6"/>
      <c r="C269" s="6"/>
      <c r="D269" s="9"/>
      <c r="E269" s="9"/>
      <c r="F269" s="9"/>
      <c r="G269" s="10"/>
      <c r="H269" s="10"/>
      <c r="I269" s="6"/>
      <c r="J269" s="6"/>
      <c r="K269" s="6"/>
      <c r="L269" s="6"/>
      <c r="M269" s="6"/>
      <c r="N269" s="6"/>
      <c r="O269" s="10"/>
      <c r="P269" s="6"/>
      <c r="Q269" s="6"/>
      <c r="R269" s="6"/>
      <c r="S269" s="6"/>
      <c r="T269" s="6"/>
      <c r="U269" s="6"/>
      <c r="V269" s="77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</row>
    <row r="270" ht="15.75" customHeight="1">
      <c r="A270" s="76"/>
      <c r="B270" s="6"/>
      <c r="C270" s="6"/>
      <c r="D270" s="9"/>
      <c r="E270" s="9"/>
      <c r="F270" s="9"/>
      <c r="G270" s="10"/>
      <c r="H270" s="10"/>
      <c r="I270" s="6"/>
      <c r="J270" s="6"/>
      <c r="K270" s="6"/>
      <c r="L270" s="6"/>
      <c r="M270" s="6"/>
      <c r="N270" s="6"/>
      <c r="O270" s="10"/>
      <c r="P270" s="6"/>
      <c r="Q270" s="6"/>
      <c r="R270" s="6"/>
      <c r="S270" s="6"/>
      <c r="T270" s="6"/>
      <c r="U270" s="6"/>
      <c r="V270" s="77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</row>
    <row r="271" ht="15.75" customHeight="1">
      <c r="A271" s="76"/>
      <c r="B271" s="6"/>
      <c r="C271" s="6"/>
      <c r="D271" s="9"/>
      <c r="E271" s="9"/>
      <c r="F271" s="9"/>
      <c r="G271" s="10"/>
      <c r="H271" s="10"/>
      <c r="I271" s="6"/>
      <c r="J271" s="6"/>
      <c r="K271" s="6"/>
      <c r="L271" s="6"/>
      <c r="M271" s="6"/>
      <c r="N271" s="6"/>
      <c r="O271" s="10"/>
      <c r="P271" s="6"/>
      <c r="Q271" s="6"/>
      <c r="R271" s="6"/>
      <c r="S271" s="6"/>
      <c r="T271" s="6"/>
      <c r="U271" s="6"/>
      <c r="V271" s="77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</row>
    <row r="272" ht="15.75" customHeight="1">
      <c r="A272" s="76"/>
      <c r="B272" s="6"/>
      <c r="C272" s="6"/>
      <c r="D272" s="9"/>
      <c r="E272" s="9"/>
      <c r="F272" s="9"/>
      <c r="G272" s="10"/>
      <c r="H272" s="10"/>
      <c r="I272" s="6"/>
      <c r="J272" s="6"/>
      <c r="K272" s="6"/>
      <c r="L272" s="6"/>
      <c r="M272" s="6"/>
      <c r="N272" s="6"/>
      <c r="O272" s="10"/>
      <c r="P272" s="6"/>
      <c r="Q272" s="6"/>
      <c r="R272" s="6"/>
      <c r="S272" s="6"/>
      <c r="T272" s="6"/>
      <c r="U272" s="6"/>
      <c r="V272" s="77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</row>
    <row r="273" ht="15.75" customHeight="1">
      <c r="A273" s="76"/>
      <c r="B273" s="6"/>
      <c r="C273" s="6"/>
      <c r="D273" s="9"/>
      <c r="E273" s="9"/>
      <c r="F273" s="9"/>
      <c r="G273" s="10"/>
      <c r="H273" s="10"/>
      <c r="I273" s="6"/>
      <c r="J273" s="6"/>
      <c r="K273" s="6"/>
      <c r="L273" s="6"/>
      <c r="M273" s="6"/>
      <c r="N273" s="6"/>
      <c r="O273" s="10"/>
      <c r="P273" s="6"/>
      <c r="Q273" s="6"/>
      <c r="R273" s="6"/>
      <c r="S273" s="6"/>
      <c r="T273" s="6"/>
      <c r="U273" s="6"/>
      <c r="V273" s="77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</row>
    <row r="274" ht="15.75" customHeight="1">
      <c r="A274" s="76"/>
      <c r="B274" s="6"/>
      <c r="C274" s="6"/>
      <c r="D274" s="9"/>
      <c r="E274" s="9"/>
      <c r="F274" s="9"/>
      <c r="G274" s="10"/>
      <c r="H274" s="10"/>
      <c r="I274" s="6"/>
      <c r="J274" s="6"/>
      <c r="K274" s="6"/>
      <c r="L274" s="6"/>
      <c r="M274" s="6"/>
      <c r="N274" s="6"/>
      <c r="O274" s="10"/>
      <c r="P274" s="6"/>
      <c r="Q274" s="6"/>
      <c r="R274" s="6"/>
      <c r="S274" s="6"/>
      <c r="T274" s="6"/>
      <c r="U274" s="6"/>
      <c r="V274" s="77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</row>
    <row r="275" ht="15.75" customHeight="1">
      <c r="A275" s="76"/>
      <c r="B275" s="6"/>
      <c r="C275" s="6"/>
      <c r="D275" s="9"/>
      <c r="E275" s="9"/>
      <c r="F275" s="9"/>
      <c r="G275" s="10"/>
      <c r="H275" s="10"/>
      <c r="I275" s="6"/>
      <c r="J275" s="6"/>
      <c r="K275" s="6"/>
      <c r="L275" s="6"/>
      <c r="M275" s="6"/>
      <c r="N275" s="6"/>
      <c r="O275" s="10"/>
      <c r="P275" s="6"/>
      <c r="Q275" s="6"/>
      <c r="R275" s="6"/>
      <c r="S275" s="6"/>
      <c r="T275" s="6"/>
      <c r="U275" s="6"/>
      <c r="V275" s="77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</row>
    <row r="276" ht="15.75" customHeight="1">
      <c r="A276" s="76"/>
      <c r="B276" s="6"/>
      <c r="C276" s="6"/>
      <c r="D276" s="9"/>
      <c r="E276" s="9"/>
      <c r="F276" s="9"/>
      <c r="G276" s="10"/>
      <c r="H276" s="10"/>
      <c r="I276" s="6"/>
      <c r="J276" s="6"/>
      <c r="K276" s="6"/>
      <c r="L276" s="6"/>
      <c r="M276" s="6"/>
      <c r="N276" s="6"/>
      <c r="O276" s="10"/>
      <c r="P276" s="6"/>
      <c r="Q276" s="6"/>
      <c r="R276" s="6"/>
      <c r="S276" s="6"/>
      <c r="T276" s="6"/>
      <c r="U276" s="6"/>
      <c r="V276" s="77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</row>
    <row r="277" ht="15.75" customHeight="1">
      <c r="A277" s="76"/>
      <c r="B277" s="6"/>
      <c r="C277" s="6"/>
      <c r="D277" s="9"/>
      <c r="E277" s="9"/>
      <c r="F277" s="9"/>
      <c r="G277" s="10"/>
      <c r="H277" s="10"/>
      <c r="I277" s="6"/>
      <c r="J277" s="6"/>
      <c r="K277" s="6"/>
      <c r="L277" s="6"/>
      <c r="M277" s="6"/>
      <c r="N277" s="6"/>
      <c r="O277" s="10"/>
      <c r="P277" s="6"/>
      <c r="Q277" s="6"/>
      <c r="R277" s="6"/>
      <c r="S277" s="6"/>
      <c r="T277" s="6"/>
      <c r="U277" s="6"/>
      <c r="V277" s="77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</row>
    <row r="278" ht="15.75" customHeight="1">
      <c r="A278" s="76"/>
      <c r="B278" s="6"/>
      <c r="C278" s="6"/>
      <c r="D278" s="9"/>
      <c r="E278" s="9"/>
      <c r="F278" s="9"/>
      <c r="G278" s="10"/>
      <c r="H278" s="10"/>
      <c r="I278" s="6"/>
      <c r="J278" s="6"/>
      <c r="K278" s="6"/>
      <c r="L278" s="6"/>
      <c r="M278" s="6"/>
      <c r="N278" s="6"/>
      <c r="O278" s="10"/>
      <c r="P278" s="6"/>
      <c r="Q278" s="6"/>
      <c r="R278" s="6"/>
      <c r="S278" s="6"/>
      <c r="T278" s="6"/>
      <c r="U278" s="6"/>
      <c r="V278" s="77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</row>
    <row r="279" ht="15.75" customHeight="1">
      <c r="A279" s="76"/>
      <c r="B279" s="6"/>
      <c r="C279" s="6"/>
      <c r="D279" s="9"/>
      <c r="E279" s="9"/>
      <c r="F279" s="9"/>
      <c r="G279" s="10"/>
      <c r="H279" s="10"/>
      <c r="I279" s="6"/>
      <c r="J279" s="6"/>
      <c r="K279" s="6"/>
      <c r="L279" s="6"/>
      <c r="M279" s="6"/>
      <c r="N279" s="6"/>
      <c r="O279" s="10"/>
      <c r="P279" s="6"/>
      <c r="Q279" s="6"/>
      <c r="R279" s="6"/>
      <c r="S279" s="6"/>
      <c r="T279" s="6"/>
      <c r="U279" s="6"/>
      <c r="V279" s="77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</row>
    <row r="280" ht="15.75" customHeight="1">
      <c r="A280" s="76"/>
      <c r="B280" s="6"/>
      <c r="C280" s="6"/>
      <c r="D280" s="9"/>
      <c r="E280" s="9"/>
      <c r="F280" s="9"/>
      <c r="G280" s="10"/>
      <c r="H280" s="10"/>
      <c r="I280" s="6"/>
      <c r="J280" s="6"/>
      <c r="K280" s="6"/>
      <c r="L280" s="6"/>
      <c r="M280" s="6"/>
      <c r="N280" s="6"/>
      <c r="O280" s="10"/>
      <c r="P280" s="6"/>
      <c r="Q280" s="6"/>
      <c r="R280" s="6"/>
      <c r="S280" s="6"/>
      <c r="T280" s="6"/>
      <c r="U280" s="6"/>
      <c r="V280" s="77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</row>
    <row r="281" ht="15.75" customHeight="1">
      <c r="A281" s="76"/>
      <c r="B281" s="6"/>
      <c r="C281" s="6"/>
      <c r="D281" s="9"/>
      <c r="E281" s="9"/>
      <c r="F281" s="9"/>
      <c r="G281" s="10"/>
      <c r="H281" s="10"/>
      <c r="I281" s="6"/>
      <c r="J281" s="6"/>
      <c r="K281" s="6"/>
      <c r="L281" s="6"/>
      <c r="M281" s="6"/>
      <c r="N281" s="6"/>
      <c r="O281" s="10"/>
      <c r="P281" s="6"/>
      <c r="Q281" s="6"/>
      <c r="R281" s="6"/>
      <c r="S281" s="6"/>
      <c r="T281" s="6"/>
      <c r="U281" s="6"/>
      <c r="V281" s="77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</row>
    <row r="282" ht="15.75" customHeight="1">
      <c r="A282" s="76"/>
      <c r="B282" s="6"/>
      <c r="C282" s="6"/>
      <c r="D282" s="9"/>
      <c r="E282" s="9"/>
      <c r="F282" s="9"/>
      <c r="G282" s="10"/>
      <c r="H282" s="10"/>
      <c r="I282" s="6"/>
      <c r="J282" s="6"/>
      <c r="K282" s="6"/>
      <c r="L282" s="6"/>
      <c r="M282" s="6"/>
      <c r="N282" s="6"/>
      <c r="O282" s="10"/>
      <c r="P282" s="6"/>
      <c r="Q282" s="6"/>
      <c r="R282" s="6"/>
      <c r="S282" s="6"/>
      <c r="T282" s="6"/>
      <c r="U282" s="6"/>
      <c r="V282" s="77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</row>
    <row r="283" ht="15.75" customHeight="1">
      <c r="A283" s="76"/>
      <c r="B283" s="6"/>
      <c r="C283" s="6"/>
      <c r="D283" s="9"/>
      <c r="E283" s="9"/>
      <c r="F283" s="9"/>
      <c r="G283" s="10"/>
      <c r="H283" s="10"/>
      <c r="I283" s="6"/>
      <c r="J283" s="6"/>
      <c r="K283" s="6"/>
      <c r="L283" s="6"/>
      <c r="M283" s="6"/>
      <c r="N283" s="6"/>
      <c r="O283" s="10"/>
      <c r="P283" s="6"/>
      <c r="Q283" s="6"/>
      <c r="R283" s="6"/>
      <c r="S283" s="6"/>
      <c r="T283" s="6"/>
      <c r="U283" s="6"/>
      <c r="V283" s="77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</row>
    <row r="284" ht="14.25" customHeight="1">
      <c r="V284" s="77"/>
    </row>
    <row r="285" ht="14.25" customHeight="1">
      <c r="V285" s="77"/>
    </row>
    <row r="286" ht="14.25" customHeight="1">
      <c r="V286" s="77"/>
    </row>
    <row r="287" ht="14.25" customHeight="1">
      <c r="V287" s="77"/>
    </row>
    <row r="288" ht="14.25" customHeight="1">
      <c r="V288" s="77"/>
    </row>
    <row r="289" ht="14.25" customHeight="1">
      <c r="V289" s="77"/>
    </row>
    <row r="290" ht="14.25" customHeight="1">
      <c r="V290" s="77"/>
    </row>
    <row r="291" ht="14.25" customHeight="1">
      <c r="V291" s="77"/>
    </row>
    <row r="292" ht="14.25" customHeight="1">
      <c r="V292" s="77"/>
    </row>
    <row r="293" ht="14.25" customHeight="1">
      <c r="V293" s="77"/>
    </row>
    <row r="294" ht="14.25" customHeight="1">
      <c r="V294" s="77"/>
    </row>
    <row r="295" ht="14.25" customHeight="1">
      <c r="V295" s="77"/>
    </row>
    <row r="296" ht="14.25" customHeight="1">
      <c r="V296" s="77"/>
    </row>
    <row r="297" ht="14.25" customHeight="1">
      <c r="V297" s="77"/>
    </row>
    <row r="298" ht="14.25" customHeight="1">
      <c r="V298" s="77"/>
    </row>
    <row r="299" ht="14.25" customHeight="1">
      <c r="V299" s="77"/>
    </row>
    <row r="300" ht="14.25" customHeight="1">
      <c r="V300" s="77"/>
    </row>
    <row r="301" ht="14.25" customHeight="1">
      <c r="V301" s="77"/>
    </row>
    <row r="302" ht="14.25" customHeight="1">
      <c r="V302" s="77"/>
    </row>
    <row r="303" ht="14.25" customHeight="1">
      <c r="V303" s="77"/>
    </row>
    <row r="304" ht="14.25" customHeight="1">
      <c r="V304" s="77"/>
    </row>
    <row r="305" ht="14.25" customHeight="1">
      <c r="V305" s="77"/>
    </row>
    <row r="306" ht="14.25" customHeight="1">
      <c r="V306" s="77"/>
    </row>
    <row r="307" ht="14.25" customHeight="1">
      <c r="V307" s="77"/>
    </row>
    <row r="308" ht="14.25" customHeight="1">
      <c r="V308" s="77"/>
    </row>
    <row r="309" ht="14.25" customHeight="1">
      <c r="V309" s="77"/>
    </row>
    <row r="310" ht="14.25" customHeight="1">
      <c r="V310" s="77"/>
    </row>
    <row r="311" ht="14.25" customHeight="1">
      <c r="V311" s="77"/>
    </row>
    <row r="312" ht="14.25" customHeight="1">
      <c r="V312" s="77"/>
    </row>
    <row r="313" ht="14.25" customHeight="1">
      <c r="V313" s="77"/>
    </row>
    <row r="314" ht="14.25" customHeight="1">
      <c r="V314" s="77"/>
    </row>
    <row r="315" ht="14.25" customHeight="1">
      <c r="V315" s="77"/>
    </row>
    <row r="316" ht="14.25" customHeight="1">
      <c r="V316" s="77"/>
    </row>
    <row r="317" ht="14.25" customHeight="1">
      <c r="V317" s="77"/>
    </row>
    <row r="318" ht="14.25" customHeight="1">
      <c r="V318" s="77"/>
    </row>
    <row r="319" ht="14.25" customHeight="1">
      <c r="V319" s="77"/>
    </row>
    <row r="320" ht="14.25" customHeight="1">
      <c r="V320" s="77"/>
    </row>
    <row r="321" ht="14.25" customHeight="1">
      <c r="V321" s="77"/>
    </row>
    <row r="322" ht="14.25" customHeight="1">
      <c r="V322" s="77"/>
    </row>
    <row r="323" ht="14.25" customHeight="1">
      <c r="V323" s="77"/>
    </row>
    <row r="324" ht="14.25" customHeight="1">
      <c r="V324" s="77"/>
    </row>
    <row r="325" ht="14.25" customHeight="1">
      <c r="V325" s="77"/>
    </row>
    <row r="326" ht="14.25" customHeight="1">
      <c r="V326" s="77"/>
    </row>
    <row r="327" ht="14.25" customHeight="1">
      <c r="V327" s="77"/>
    </row>
    <row r="328" ht="14.25" customHeight="1">
      <c r="V328" s="77"/>
    </row>
    <row r="329" ht="14.25" customHeight="1">
      <c r="V329" s="77"/>
    </row>
    <row r="330" ht="14.25" customHeight="1">
      <c r="V330" s="77"/>
    </row>
    <row r="331" ht="14.25" customHeight="1">
      <c r="V331" s="77"/>
    </row>
    <row r="332" ht="14.25" customHeight="1">
      <c r="V332" s="77"/>
    </row>
    <row r="333" ht="14.25" customHeight="1">
      <c r="V333" s="77"/>
    </row>
    <row r="334" ht="14.25" customHeight="1">
      <c r="V334" s="77"/>
    </row>
    <row r="335" ht="14.25" customHeight="1">
      <c r="V335" s="77"/>
    </row>
    <row r="336" ht="14.25" customHeight="1">
      <c r="V336" s="77"/>
    </row>
    <row r="337" ht="14.25" customHeight="1">
      <c r="V337" s="77"/>
    </row>
    <row r="338" ht="14.25" customHeight="1">
      <c r="V338" s="77"/>
    </row>
    <row r="339" ht="14.25" customHeight="1">
      <c r="V339" s="77"/>
    </row>
    <row r="340" ht="14.25" customHeight="1">
      <c r="V340" s="77"/>
    </row>
    <row r="341" ht="14.25" customHeight="1">
      <c r="V341" s="77"/>
    </row>
    <row r="342" ht="14.25" customHeight="1">
      <c r="V342" s="77"/>
    </row>
    <row r="343" ht="14.25" customHeight="1">
      <c r="V343" s="77"/>
    </row>
    <row r="344" ht="14.25" customHeight="1">
      <c r="V344" s="77"/>
    </row>
    <row r="345" ht="14.25" customHeight="1">
      <c r="V345" s="77"/>
    </row>
    <row r="346" ht="14.25" customHeight="1">
      <c r="V346" s="77"/>
    </row>
    <row r="347" ht="14.25" customHeight="1">
      <c r="V347" s="77"/>
    </row>
    <row r="348" ht="14.25" customHeight="1">
      <c r="V348" s="77"/>
    </row>
    <row r="349" ht="14.25" customHeight="1">
      <c r="V349" s="77"/>
    </row>
    <row r="350" ht="14.25" customHeight="1">
      <c r="V350" s="77"/>
    </row>
    <row r="351" ht="14.25" customHeight="1">
      <c r="V351" s="77"/>
    </row>
    <row r="352" ht="14.25" customHeight="1">
      <c r="V352" s="77"/>
    </row>
    <row r="353" ht="14.25" customHeight="1">
      <c r="V353" s="77"/>
    </row>
    <row r="354" ht="14.25" customHeight="1">
      <c r="V354" s="77"/>
    </row>
    <row r="355" ht="14.25" customHeight="1">
      <c r="V355" s="77"/>
    </row>
    <row r="356" ht="14.25" customHeight="1">
      <c r="V356" s="77"/>
    </row>
    <row r="357" ht="14.25" customHeight="1">
      <c r="V357" s="77"/>
    </row>
    <row r="358" ht="14.25" customHeight="1">
      <c r="V358" s="77"/>
    </row>
    <row r="359" ht="14.25" customHeight="1">
      <c r="V359" s="77"/>
    </row>
    <row r="360" ht="14.25" customHeight="1">
      <c r="V360" s="77"/>
    </row>
    <row r="361" ht="14.25" customHeight="1">
      <c r="V361" s="77"/>
    </row>
    <row r="362" ht="14.25" customHeight="1">
      <c r="V362" s="77"/>
    </row>
    <row r="363" ht="14.25" customHeight="1">
      <c r="V363" s="77"/>
    </row>
    <row r="364" ht="14.25" customHeight="1">
      <c r="V364" s="77"/>
    </row>
    <row r="365" ht="14.25" customHeight="1">
      <c r="V365" s="77"/>
    </row>
    <row r="366" ht="14.25" customHeight="1">
      <c r="V366" s="77"/>
    </row>
    <row r="367" ht="14.25" customHeight="1">
      <c r="V367" s="77"/>
    </row>
    <row r="368" ht="14.25" customHeight="1">
      <c r="V368" s="77"/>
    </row>
    <row r="369" ht="14.25" customHeight="1">
      <c r="V369" s="77"/>
    </row>
    <row r="370" ht="14.25" customHeight="1">
      <c r="V370" s="77"/>
    </row>
    <row r="371" ht="14.25" customHeight="1">
      <c r="V371" s="77"/>
    </row>
    <row r="372" ht="14.25" customHeight="1">
      <c r="V372" s="77"/>
    </row>
    <row r="373" ht="14.25" customHeight="1">
      <c r="V373" s="77"/>
    </row>
    <row r="374" ht="14.25" customHeight="1">
      <c r="V374" s="77"/>
    </row>
    <row r="375" ht="14.25" customHeight="1">
      <c r="V375" s="77"/>
    </row>
    <row r="376" ht="14.25" customHeight="1">
      <c r="V376" s="77"/>
    </row>
    <row r="377" ht="14.25" customHeight="1">
      <c r="V377" s="77"/>
    </row>
    <row r="378" ht="14.25" customHeight="1">
      <c r="V378" s="77"/>
    </row>
    <row r="379" ht="14.25" customHeight="1">
      <c r="V379" s="77"/>
    </row>
    <row r="380" ht="14.25" customHeight="1">
      <c r="V380" s="77"/>
    </row>
    <row r="381" ht="14.25" customHeight="1">
      <c r="V381" s="77"/>
    </row>
    <row r="382" ht="14.25" customHeight="1">
      <c r="V382" s="77"/>
    </row>
    <row r="383" ht="14.25" customHeight="1">
      <c r="V383" s="77"/>
    </row>
    <row r="384" ht="14.25" customHeight="1">
      <c r="V384" s="77"/>
    </row>
    <row r="385" ht="14.25" customHeight="1">
      <c r="V385" s="77"/>
    </row>
    <row r="386" ht="14.25" customHeight="1">
      <c r="V386" s="77"/>
    </row>
    <row r="387" ht="14.25" customHeight="1">
      <c r="V387" s="77"/>
    </row>
    <row r="388" ht="14.25" customHeight="1">
      <c r="V388" s="77"/>
    </row>
    <row r="389" ht="14.25" customHeight="1">
      <c r="V389" s="77"/>
    </row>
    <row r="390" ht="14.25" customHeight="1">
      <c r="V390" s="77"/>
    </row>
    <row r="391" ht="14.25" customHeight="1">
      <c r="V391" s="77"/>
    </row>
    <row r="392" ht="14.25" customHeight="1">
      <c r="V392" s="77"/>
    </row>
    <row r="393" ht="14.25" customHeight="1">
      <c r="V393" s="77"/>
    </row>
    <row r="394" ht="14.25" customHeight="1">
      <c r="V394" s="77"/>
    </row>
    <row r="395" ht="14.25" customHeight="1">
      <c r="V395" s="77"/>
    </row>
    <row r="396" ht="14.25" customHeight="1">
      <c r="V396" s="77"/>
    </row>
    <row r="397" ht="14.25" customHeight="1">
      <c r="V397" s="77"/>
    </row>
    <row r="398" ht="14.25" customHeight="1">
      <c r="V398" s="77"/>
    </row>
    <row r="399" ht="14.25" customHeight="1">
      <c r="V399" s="77"/>
    </row>
    <row r="400" ht="14.25" customHeight="1">
      <c r="V400" s="77"/>
    </row>
    <row r="401" ht="14.25" customHeight="1">
      <c r="V401" s="77"/>
    </row>
    <row r="402" ht="14.25" customHeight="1">
      <c r="V402" s="77"/>
    </row>
    <row r="403" ht="14.25" customHeight="1">
      <c r="V403" s="77"/>
    </row>
    <row r="404" ht="14.25" customHeight="1">
      <c r="V404" s="77"/>
    </row>
    <row r="405" ht="14.25" customHeight="1">
      <c r="V405" s="77"/>
    </row>
    <row r="406" ht="14.25" customHeight="1">
      <c r="V406" s="77"/>
    </row>
    <row r="407" ht="14.25" customHeight="1">
      <c r="V407" s="77"/>
    </row>
    <row r="408" ht="14.25" customHeight="1">
      <c r="V408" s="77"/>
    </row>
    <row r="409" ht="14.25" customHeight="1">
      <c r="V409" s="77"/>
    </row>
    <row r="410" ht="14.25" customHeight="1">
      <c r="V410" s="77"/>
    </row>
    <row r="411" ht="14.25" customHeight="1">
      <c r="V411" s="77"/>
    </row>
    <row r="412" ht="14.25" customHeight="1">
      <c r="V412" s="77"/>
    </row>
    <row r="413" ht="14.25" customHeight="1">
      <c r="V413" s="77"/>
    </row>
    <row r="414" ht="14.25" customHeight="1">
      <c r="V414" s="77"/>
    </row>
    <row r="415" ht="14.25" customHeight="1">
      <c r="V415" s="77"/>
    </row>
    <row r="416" ht="14.25" customHeight="1">
      <c r="V416" s="77"/>
    </row>
    <row r="417" ht="14.25" customHeight="1">
      <c r="V417" s="77"/>
    </row>
    <row r="418" ht="14.25" customHeight="1">
      <c r="V418" s="77"/>
    </row>
    <row r="419" ht="14.25" customHeight="1">
      <c r="V419" s="77"/>
    </row>
    <row r="420" ht="14.25" customHeight="1">
      <c r="V420" s="77"/>
    </row>
    <row r="421" ht="14.25" customHeight="1">
      <c r="V421" s="77"/>
    </row>
    <row r="422" ht="14.25" customHeight="1">
      <c r="V422" s="77"/>
    </row>
    <row r="423" ht="14.25" customHeight="1">
      <c r="V423" s="77"/>
    </row>
    <row r="424" ht="14.25" customHeight="1">
      <c r="V424" s="77"/>
    </row>
    <row r="425" ht="14.25" customHeight="1">
      <c r="V425" s="77"/>
    </row>
    <row r="426" ht="14.25" customHeight="1">
      <c r="V426" s="77"/>
    </row>
    <row r="427" ht="14.25" customHeight="1">
      <c r="V427" s="77"/>
    </row>
    <row r="428" ht="14.25" customHeight="1">
      <c r="V428" s="77"/>
    </row>
    <row r="429" ht="14.25" customHeight="1">
      <c r="V429" s="77"/>
    </row>
    <row r="430" ht="14.25" customHeight="1">
      <c r="V430" s="77"/>
    </row>
    <row r="431" ht="14.25" customHeight="1">
      <c r="V431" s="77"/>
    </row>
    <row r="432" ht="14.25" customHeight="1">
      <c r="V432" s="77"/>
    </row>
    <row r="433" ht="14.25" customHeight="1">
      <c r="V433" s="77"/>
    </row>
    <row r="434" ht="14.25" customHeight="1">
      <c r="V434" s="77"/>
    </row>
    <row r="435" ht="14.25" customHeight="1">
      <c r="V435" s="77"/>
    </row>
    <row r="436" ht="14.25" customHeight="1">
      <c r="V436" s="77"/>
    </row>
    <row r="437" ht="14.25" customHeight="1">
      <c r="V437" s="77"/>
    </row>
    <row r="438" ht="14.25" customHeight="1">
      <c r="V438" s="77"/>
    </row>
    <row r="439" ht="14.25" customHeight="1">
      <c r="V439" s="77"/>
    </row>
    <row r="440" ht="14.25" customHeight="1">
      <c r="V440" s="77"/>
    </row>
    <row r="441" ht="14.25" customHeight="1">
      <c r="V441" s="77"/>
    </row>
    <row r="442" ht="14.25" customHeight="1">
      <c r="V442" s="77"/>
    </row>
    <row r="443" ht="14.25" customHeight="1">
      <c r="V443" s="77"/>
    </row>
    <row r="444" ht="14.25" customHeight="1">
      <c r="V444" s="77"/>
    </row>
    <row r="445" ht="14.25" customHeight="1">
      <c r="V445" s="77"/>
    </row>
    <row r="446" ht="14.25" customHeight="1">
      <c r="V446" s="77"/>
    </row>
    <row r="447" ht="14.25" customHeight="1">
      <c r="V447" s="77"/>
    </row>
    <row r="448" ht="14.25" customHeight="1">
      <c r="V448" s="77"/>
    </row>
    <row r="449" ht="14.25" customHeight="1">
      <c r="V449" s="77"/>
    </row>
    <row r="450" ht="14.25" customHeight="1">
      <c r="V450" s="77"/>
    </row>
    <row r="451" ht="14.25" customHeight="1">
      <c r="V451" s="77"/>
    </row>
    <row r="452" ht="14.25" customHeight="1">
      <c r="V452" s="77"/>
    </row>
    <row r="453" ht="14.25" customHeight="1">
      <c r="V453" s="77"/>
    </row>
    <row r="454" ht="14.25" customHeight="1">
      <c r="V454" s="77"/>
    </row>
    <row r="455" ht="14.25" customHeight="1">
      <c r="V455" s="77"/>
    </row>
    <row r="456" ht="14.25" customHeight="1">
      <c r="V456" s="77"/>
    </row>
    <row r="457" ht="14.25" customHeight="1">
      <c r="V457" s="77"/>
    </row>
    <row r="458" ht="14.25" customHeight="1">
      <c r="V458" s="77"/>
    </row>
    <row r="459" ht="14.25" customHeight="1">
      <c r="V459" s="77"/>
    </row>
    <row r="460" ht="14.25" customHeight="1">
      <c r="V460" s="77"/>
    </row>
    <row r="461" ht="14.25" customHeight="1">
      <c r="V461" s="77"/>
    </row>
    <row r="462" ht="14.25" customHeight="1">
      <c r="V462" s="77"/>
    </row>
    <row r="463" ht="14.25" customHeight="1">
      <c r="V463" s="77"/>
    </row>
    <row r="464" ht="14.25" customHeight="1">
      <c r="V464" s="77"/>
    </row>
    <row r="465" ht="14.25" customHeight="1">
      <c r="V465" s="77"/>
    </row>
    <row r="466" ht="14.25" customHeight="1">
      <c r="V466" s="77"/>
    </row>
    <row r="467" ht="14.25" customHeight="1">
      <c r="V467" s="77"/>
    </row>
    <row r="468" ht="14.25" customHeight="1">
      <c r="V468" s="77"/>
    </row>
    <row r="469" ht="14.25" customHeight="1">
      <c r="V469" s="77"/>
    </row>
    <row r="470" ht="14.25" customHeight="1">
      <c r="V470" s="77"/>
    </row>
    <row r="471" ht="14.25" customHeight="1">
      <c r="V471" s="77"/>
    </row>
    <row r="472" ht="14.25" customHeight="1">
      <c r="V472" s="77"/>
    </row>
    <row r="473" ht="14.25" customHeight="1">
      <c r="V473" s="77"/>
    </row>
    <row r="474" ht="14.25" customHeight="1">
      <c r="V474" s="77"/>
    </row>
    <row r="475" ht="14.25" customHeight="1">
      <c r="V475" s="77"/>
    </row>
    <row r="476" ht="14.25" customHeight="1">
      <c r="V476" s="77"/>
    </row>
    <row r="477" ht="14.25" customHeight="1">
      <c r="V477" s="77"/>
    </row>
    <row r="478" ht="14.25" customHeight="1">
      <c r="V478" s="77"/>
    </row>
    <row r="479" ht="14.25" customHeight="1">
      <c r="V479" s="77"/>
    </row>
    <row r="480" ht="14.25" customHeight="1">
      <c r="V480" s="77"/>
    </row>
    <row r="481" ht="14.25" customHeight="1">
      <c r="V481" s="77"/>
    </row>
    <row r="482" ht="14.25" customHeight="1">
      <c r="V482" s="77"/>
    </row>
    <row r="483" ht="14.25" customHeight="1">
      <c r="V483" s="77"/>
    </row>
    <row r="484" ht="14.25" customHeight="1">
      <c r="V484" s="77"/>
    </row>
    <row r="485" ht="14.25" customHeight="1">
      <c r="V485" s="77"/>
    </row>
    <row r="486" ht="14.25" customHeight="1">
      <c r="V486" s="77"/>
    </row>
    <row r="487" ht="14.25" customHeight="1">
      <c r="V487" s="77"/>
    </row>
    <row r="488" ht="14.25" customHeight="1">
      <c r="V488" s="77"/>
    </row>
    <row r="489" ht="14.25" customHeight="1">
      <c r="V489" s="77"/>
    </row>
    <row r="490" ht="14.25" customHeight="1">
      <c r="V490" s="77"/>
    </row>
    <row r="491" ht="14.25" customHeight="1">
      <c r="V491" s="77"/>
    </row>
    <row r="492" ht="14.25" customHeight="1">
      <c r="V492" s="77"/>
    </row>
    <row r="493" ht="14.25" customHeight="1">
      <c r="V493" s="77"/>
    </row>
    <row r="494" ht="14.25" customHeight="1">
      <c r="V494" s="77"/>
    </row>
    <row r="495" ht="14.25" customHeight="1">
      <c r="V495" s="77"/>
    </row>
    <row r="496" ht="14.25" customHeight="1">
      <c r="V496" s="77"/>
    </row>
    <row r="497" ht="14.25" customHeight="1">
      <c r="V497" s="77"/>
    </row>
    <row r="498" ht="14.25" customHeight="1">
      <c r="V498" s="77"/>
    </row>
    <row r="499" ht="14.25" customHeight="1">
      <c r="V499" s="77"/>
    </row>
    <row r="500" ht="14.25" customHeight="1">
      <c r="V500" s="77"/>
    </row>
    <row r="501" ht="14.25" customHeight="1">
      <c r="V501" s="77"/>
    </row>
    <row r="502" ht="14.25" customHeight="1">
      <c r="V502" s="77"/>
    </row>
    <row r="503" ht="14.25" customHeight="1">
      <c r="V503" s="77"/>
    </row>
    <row r="504" ht="14.25" customHeight="1">
      <c r="V504" s="77"/>
    </row>
    <row r="505" ht="14.25" customHeight="1">
      <c r="V505" s="77"/>
    </row>
    <row r="506" ht="14.25" customHeight="1">
      <c r="V506" s="77"/>
    </row>
    <row r="507" ht="14.25" customHeight="1">
      <c r="V507" s="77"/>
    </row>
    <row r="508" ht="14.25" customHeight="1">
      <c r="V508" s="77"/>
    </row>
    <row r="509" ht="14.25" customHeight="1">
      <c r="V509" s="77"/>
    </row>
    <row r="510" ht="14.25" customHeight="1">
      <c r="V510" s="77"/>
    </row>
    <row r="511" ht="14.25" customHeight="1">
      <c r="V511" s="77"/>
    </row>
    <row r="512" ht="14.25" customHeight="1">
      <c r="V512" s="77"/>
    </row>
    <row r="513" ht="14.25" customHeight="1">
      <c r="V513" s="77"/>
    </row>
    <row r="514" ht="14.25" customHeight="1">
      <c r="V514" s="77"/>
    </row>
    <row r="515" ht="14.25" customHeight="1">
      <c r="V515" s="77"/>
    </row>
    <row r="516" ht="14.25" customHeight="1">
      <c r="V516" s="77"/>
    </row>
    <row r="517" ht="14.25" customHeight="1">
      <c r="V517" s="77"/>
    </row>
    <row r="518" ht="14.25" customHeight="1">
      <c r="V518" s="77"/>
    </row>
    <row r="519" ht="14.25" customHeight="1">
      <c r="V519" s="77"/>
    </row>
    <row r="520" ht="14.25" customHeight="1">
      <c r="V520" s="77"/>
    </row>
    <row r="521" ht="14.25" customHeight="1">
      <c r="V521" s="77"/>
    </row>
    <row r="522" ht="14.25" customHeight="1">
      <c r="V522" s="77"/>
    </row>
    <row r="523" ht="14.25" customHeight="1">
      <c r="V523" s="77"/>
    </row>
    <row r="524" ht="14.25" customHeight="1">
      <c r="V524" s="77"/>
    </row>
    <row r="525" ht="14.25" customHeight="1">
      <c r="V525" s="77"/>
    </row>
    <row r="526" ht="14.25" customHeight="1">
      <c r="V526" s="77"/>
    </row>
    <row r="527" ht="14.25" customHeight="1">
      <c r="V527" s="77"/>
    </row>
    <row r="528" ht="14.25" customHeight="1">
      <c r="V528" s="77"/>
    </row>
    <row r="529" ht="14.25" customHeight="1">
      <c r="V529" s="77"/>
    </row>
    <row r="530" ht="14.25" customHeight="1">
      <c r="V530" s="77"/>
    </row>
    <row r="531" ht="14.25" customHeight="1">
      <c r="V531" s="77"/>
    </row>
    <row r="532" ht="14.25" customHeight="1">
      <c r="V532" s="77"/>
    </row>
    <row r="533" ht="14.25" customHeight="1">
      <c r="V533" s="77"/>
    </row>
    <row r="534" ht="14.25" customHeight="1">
      <c r="V534" s="77"/>
    </row>
    <row r="535" ht="14.25" customHeight="1">
      <c r="V535" s="77"/>
    </row>
    <row r="536" ht="14.25" customHeight="1">
      <c r="V536" s="77"/>
    </row>
    <row r="537" ht="14.25" customHeight="1">
      <c r="V537" s="77"/>
    </row>
    <row r="538" ht="14.25" customHeight="1">
      <c r="V538" s="77"/>
    </row>
    <row r="539" ht="14.25" customHeight="1">
      <c r="V539" s="77"/>
    </row>
    <row r="540" ht="14.25" customHeight="1">
      <c r="V540" s="77"/>
    </row>
    <row r="541" ht="14.25" customHeight="1">
      <c r="V541" s="77"/>
    </row>
    <row r="542" ht="14.25" customHeight="1">
      <c r="V542" s="77"/>
    </row>
    <row r="543" ht="14.25" customHeight="1">
      <c r="V543" s="77"/>
    </row>
    <row r="544" ht="14.25" customHeight="1">
      <c r="V544" s="77"/>
    </row>
    <row r="545" ht="14.25" customHeight="1">
      <c r="V545" s="77"/>
    </row>
    <row r="546" ht="14.25" customHeight="1">
      <c r="V546" s="77"/>
    </row>
    <row r="547" ht="14.25" customHeight="1">
      <c r="V547" s="77"/>
    </row>
    <row r="548" ht="14.25" customHeight="1">
      <c r="V548" s="77"/>
    </row>
    <row r="549" ht="14.25" customHeight="1">
      <c r="V549" s="77"/>
    </row>
    <row r="550" ht="14.25" customHeight="1">
      <c r="V550" s="77"/>
    </row>
    <row r="551" ht="14.25" customHeight="1">
      <c r="V551" s="77"/>
    </row>
    <row r="552" ht="14.25" customHeight="1">
      <c r="V552" s="77"/>
    </row>
    <row r="553" ht="14.25" customHeight="1">
      <c r="V553" s="77"/>
    </row>
    <row r="554" ht="14.25" customHeight="1">
      <c r="V554" s="77"/>
    </row>
    <row r="555" ht="14.25" customHeight="1">
      <c r="V555" s="77"/>
    </row>
    <row r="556" ht="14.25" customHeight="1">
      <c r="V556" s="77"/>
    </row>
    <row r="557" ht="14.25" customHeight="1">
      <c r="V557" s="77"/>
    </row>
    <row r="558" ht="14.25" customHeight="1">
      <c r="V558" s="77"/>
    </row>
    <row r="559" ht="14.25" customHeight="1">
      <c r="V559" s="77"/>
    </row>
    <row r="560" ht="14.25" customHeight="1">
      <c r="V560" s="77"/>
    </row>
    <row r="561" ht="14.25" customHeight="1">
      <c r="V561" s="77"/>
    </row>
    <row r="562" ht="14.25" customHeight="1">
      <c r="V562" s="77"/>
    </row>
    <row r="563" ht="14.25" customHeight="1">
      <c r="V563" s="77"/>
    </row>
    <row r="564" ht="14.25" customHeight="1">
      <c r="V564" s="77"/>
    </row>
    <row r="565" ht="14.25" customHeight="1">
      <c r="V565" s="77"/>
    </row>
    <row r="566" ht="14.25" customHeight="1">
      <c r="V566" s="77"/>
    </row>
    <row r="567" ht="14.25" customHeight="1">
      <c r="V567" s="77"/>
    </row>
    <row r="568" ht="14.25" customHeight="1">
      <c r="V568" s="77"/>
    </row>
    <row r="569" ht="14.25" customHeight="1">
      <c r="V569" s="77"/>
    </row>
    <row r="570" ht="14.25" customHeight="1">
      <c r="V570" s="77"/>
    </row>
    <row r="571" ht="14.25" customHeight="1">
      <c r="V571" s="77"/>
    </row>
    <row r="572" ht="14.25" customHeight="1">
      <c r="V572" s="77"/>
    </row>
    <row r="573" ht="14.25" customHeight="1">
      <c r="V573" s="77"/>
    </row>
    <row r="574" ht="14.25" customHeight="1">
      <c r="V574" s="77"/>
    </row>
    <row r="575" ht="14.25" customHeight="1">
      <c r="V575" s="77"/>
    </row>
    <row r="576" ht="14.25" customHeight="1">
      <c r="V576" s="77"/>
    </row>
    <row r="577" ht="14.25" customHeight="1">
      <c r="V577" s="77"/>
    </row>
    <row r="578" ht="14.25" customHeight="1">
      <c r="V578" s="77"/>
    </row>
    <row r="579" ht="14.25" customHeight="1">
      <c r="V579" s="77"/>
    </row>
    <row r="580" ht="14.25" customHeight="1">
      <c r="V580" s="77"/>
    </row>
    <row r="581" ht="14.25" customHeight="1">
      <c r="V581" s="77"/>
    </row>
    <row r="582" ht="14.25" customHeight="1">
      <c r="V582" s="77"/>
    </row>
    <row r="583" ht="14.25" customHeight="1">
      <c r="V583" s="77"/>
    </row>
    <row r="584" ht="14.25" customHeight="1">
      <c r="V584" s="77"/>
    </row>
    <row r="585" ht="14.25" customHeight="1">
      <c r="V585" s="77"/>
    </row>
    <row r="586" ht="14.25" customHeight="1">
      <c r="V586" s="77"/>
    </row>
    <row r="587" ht="14.25" customHeight="1">
      <c r="V587" s="77"/>
    </row>
    <row r="588" ht="14.25" customHeight="1">
      <c r="V588" s="77"/>
    </row>
    <row r="589" ht="14.25" customHeight="1">
      <c r="V589" s="77"/>
    </row>
    <row r="590" ht="14.25" customHeight="1">
      <c r="V590" s="77"/>
    </row>
    <row r="591" ht="14.25" customHeight="1">
      <c r="V591" s="77"/>
    </row>
    <row r="592" ht="14.25" customHeight="1">
      <c r="V592" s="77"/>
    </row>
    <row r="593" ht="14.25" customHeight="1">
      <c r="V593" s="77"/>
    </row>
    <row r="594" ht="14.25" customHeight="1">
      <c r="V594" s="77"/>
    </row>
    <row r="595" ht="14.25" customHeight="1">
      <c r="V595" s="77"/>
    </row>
    <row r="596" ht="14.25" customHeight="1">
      <c r="V596" s="77"/>
    </row>
    <row r="597" ht="14.25" customHeight="1">
      <c r="V597" s="77"/>
    </row>
    <row r="598" ht="14.25" customHeight="1">
      <c r="V598" s="77"/>
    </row>
    <row r="599" ht="14.25" customHeight="1">
      <c r="V599" s="77"/>
    </row>
    <row r="600" ht="14.25" customHeight="1">
      <c r="V600" s="77"/>
    </row>
    <row r="601" ht="14.25" customHeight="1">
      <c r="V601" s="77"/>
    </row>
    <row r="602" ht="14.25" customHeight="1">
      <c r="V602" s="77"/>
    </row>
    <row r="603" ht="14.25" customHeight="1">
      <c r="V603" s="77"/>
    </row>
    <row r="604" ht="14.25" customHeight="1">
      <c r="V604" s="77"/>
    </row>
    <row r="605" ht="14.25" customHeight="1">
      <c r="V605" s="77"/>
    </row>
    <row r="606" ht="14.25" customHeight="1">
      <c r="V606" s="77"/>
    </row>
    <row r="607" ht="14.25" customHeight="1">
      <c r="V607" s="77"/>
    </row>
    <row r="608" ht="14.25" customHeight="1">
      <c r="V608" s="77"/>
    </row>
    <row r="609" ht="14.25" customHeight="1">
      <c r="V609" s="77"/>
    </row>
    <row r="610" ht="14.25" customHeight="1">
      <c r="V610" s="77"/>
    </row>
    <row r="611" ht="14.25" customHeight="1">
      <c r="V611" s="77"/>
    </row>
    <row r="612" ht="14.25" customHeight="1">
      <c r="V612" s="77"/>
    </row>
    <row r="613" ht="14.25" customHeight="1">
      <c r="V613" s="77"/>
    </row>
    <row r="614" ht="14.25" customHeight="1">
      <c r="V614" s="77"/>
    </row>
    <row r="615" ht="14.25" customHeight="1">
      <c r="V615" s="77"/>
    </row>
    <row r="616" ht="14.25" customHeight="1">
      <c r="V616" s="77"/>
    </row>
    <row r="617" ht="14.25" customHeight="1">
      <c r="V617" s="77"/>
    </row>
    <row r="618" ht="14.25" customHeight="1">
      <c r="V618" s="77"/>
    </row>
    <row r="619" ht="14.25" customHeight="1">
      <c r="V619" s="77"/>
    </row>
    <row r="620" ht="14.25" customHeight="1">
      <c r="V620" s="77"/>
    </row>
    <row r="621" ht="14.25" customHeight="1">
      <c r="V621" s="77"/>
    </row>
    <row r="622" ht="14.25" customHeight="1">
      <c r="V622" s="77"/>
    </row>
    <row r="623" ht="14.25" customHeight="1">
      <c r="V623" s="77"/>
    </row>
    <row r="624" ht="14.25" customHeight="1">
      <c r="V624" s="77"/>
    </row>
    <row r="625" ht="14.25" customHeight="1">
      <c r="V625" s="77"/>
    </row>
    <row r="626" ht="14.25" customHeight="1">
      <c r="V626" s="77"/>
    </row>
    <row r="627" ht="14.25" customHeight="1">
      <c r="V627" s="77"/>
    </row>
    <row r="628" ht="14.25" customHeight="1">
      <c r="V628" s="77"/>
    </row>
    <row r="629" ht="14.25" customHeight="1">
      <c r="V629" s="77"/>
    </row>
    <row r="630" ht="14.25" customHeight="1">
      <c r="V630" s="77"/>
    </row>
    <row r="631" ht="14.25" customHeight="1">
      <c r="V631" s="77"/>
    </row>
    <row r="632" ht="14.25" customHeight="1">
      <c r="V632" s="77"/>
    </row>
    <row r="633" ht="14.25" customHeight="1">
      <c r="V633" s="77"/>
    </row>
    <row r="634" ht="14.25" customHeight="1">
      <c r="V634" s="77"/>
    </row>
    <row r="635" ht="14.25" customHeight="1">
      <c r="V635" s="77"/>
    </row>
    <row r="636" ht="14.25" customHeight="1">
      <c r="V636" s="77"/>
    </row>
    <row r="637" ht="14.25" customHeight="1">
      <c r="V637" s="77"/>
    </row>
    <row r="638" ht="14.25" customHeight="1">
      <c r="V638" s="77"/>
    </row>
    <row r="639" ht="14.25" customHeight="1">
      <c r="V639" s="77"/>
    </row>
    <row r="640" ht="14.25" customHeight="1">
      <c r="V640" s="77"/>
    </row>
    <row r="641" ht="14.25" customHeight="1">
      <c r="V641" s="77"/>
    </row>
    <row r="642" ht="14.25" customHeight="1">
      <c r="V642" s="77"/>
    </row>
    <row r="643" ht="14.25" customHeight="1">
      <c r="V643" s="77"/>
    </row>
    <row r="644" ht="14.25" customHeight="1">
      <c r="V644" s="77"/>
    </row>
    <row r="645" ht="14.25" customHeight="1">
      <c r="V645" s="77"/>
    </row>
    <row r="646" ht="14.25" customHeight="1">
      <c r="V646" s="77"/>
    </row>
    <row r="647" ht="14.25" customHeight="1">
      <c r="V647" s="77"/>
    </row>
    <row r="648" ht="14.25" customHeight="1">
      <c r="V648" s="77"/>
    </row>
    <row r="649" ht="14.25" customHeight="1">
      <c r="V649" s="77"/>
    </row>
    <row r="650" ht="14.25" customHeight="1">
      <c r="V650" s="77"/>
    </row>
    <row r="651" ht="14.25" customHeight="1">
      <c r="V651" s="77"/>
    </row>
    <row r="652" ht="14.25" customHeight="1">
      <c r="V652" s="77"/>
    </row>
    <row r="653" ht="14.25" customHeight="1">
      <c r="V653" s="77"/>
    </row>
    <row r="654" ht="14.25" customHeight="1">
      <c r="V654" s="77"/>
    </row>
    <row r="655" ht="14.25" customHeight="1">
      <c r="V655" s="77"/>
    </row>
    <row r="656" ht="14.25" customHeight="1">
      <c r="V656" s="77"/>
    </row>
    <row r="657" ht="14.25" customHeight="1">
      <c r="V657" s="77"/>
    </row>
    <row r="658" ht="14.25" customHeight="1">
      <c r="V658" s="77"/>
    </row>
    <row r="659" ht="14.25" customHeight="1">
      <c r="V659" s="77"/>
    </row>
    <row r="660" ht="14.25" customHeight="1">
      <c r="V660" s="77"/>
    </row>
    <row r="661" ht="14.25" customHeight="1">
      <c r="V661" s="77"/>
    </row>
    <row r="662" ht="14.25" customHeight="1">
      <c r="V662" s="77"/>
    </row>
    <row r="663" ht="14.25" customHeight="1">
      <c r="V663" s="77"/>
    </row>
    <row r="664" ht="14.25" customHeight="1">
      <c r="V664" s="77"/>
    </row>
    <row r="665" ht="14.25" customHeight="1">
      <c r="V665" s="77"/>
    </row>
    <row r="666" ht="14.25" customHeight="1">
      <c r="V666" s="77"/>
    </row>
    <row r="667" ht="14.25" customHeight="1">
      <c r="V667" s="77"/>
    </row>
    <row r="668" ht="14.25" customHeight="1">
      <c r="V668" s="77"/>
    </row>
    <row r="669" ht="14.25" customHeight="1">
      <c r="V669" s="77"/>
    </row>
    <row r="670" ht="14.25" customHeight="1">
      <c r="V670" s="77"/>
    </row>
    <row r="671" ht="14.25" customHeight="1">
      <c r="V671" s="77"/>
    </row>
    <row r="672" ht="14.25" customHeight="1">
      <c r="V672" s="77"/>
    </row>
    <row r="673" ht="14.25" customHeight="1">
      <c r="V673" s="77"/>
    </row>
    <row r="674" ht="14.25" customHeight="1">
      <c r="V674" s="77"/>
    </row>
    <row r="675" ht="14.25" customHeight="1">
      <c r="V675" s="77"/>
    </row>
    <row r="676" ht="14.25" customHeight="1">
      <c r="V676" s="77"/>
    </row>
    <row r="677" ht="14.25" customHeight="1">
      <c r="V677" s="77"/>
    </row>
    <row r="678" ht="14.25" customHeight="1">
      <c r="V678" s="77"/>
    </row>
    <row r="679" ht="14.25" customHeight="1">
      <c r="V679" s="77"/>
    </row>
    <row r="680" ht="14.25" customHeight="1">
      <c r="V680" s="77"/>
    </row>
    <row r="681" ht="14.25" customHeight="1">
      <c r="V681" s="77"/>
    </row>
    <row r="682" ht="14.25" customHeight="1">
      <c r="V682" s="77"/>
    </row>
    <row r="683" ht="14.25" customHeight="1">
      <c r="V683" s="77"/>
    </row>
    <row r="684" ht="14.25" customHeight="1">
      <c r="V684" s="77"/>
    </row>
    <row r="685" ht="14.25" customHeight="1">
      <c r="V685" s="77"/>
    </row>
    <row r="686" ht="14.25" customHeight="1">
      <c r="V686" s="77"/>
    </row>
    <row r="687" ht="14.25" customHeight="1">
      <c r="V687" s="77"/>
    </row>
    <row r="688" ht="14.25" customHeight="1">
      <c r="V688" s="77"/>
    </row>
    <row r="689" ht="14.25" customHeight="1">
      <c r="V689" s="77"/>
    </row>
    <row r="690" ht="14.25" customHeight="1">
      <c r="V690" s="77"/>
    </row>
    <row r="691" ht="14.25" customHeight="1">
      <c r="V691" s="77"/>
    </row>
    <row r="692" ht="14.25" customHeight="1">
      <c r="V692" s="77"/>
    </row>
    <row r="693" ht="14.25" customHeight="1">
      <c r="V693" s="77"/>
    </row>
    <row r="694" ht="14.25" customHeight="1">
      <c r="V694" s="77"/>
    </row>
    <row r="695" ht="14.25" customHeight="1">
      <c r="V695" s="77"/>
    </row>
    <row r="696" ht="14.25" customHeight="1">
      <c r="V696" s="77"/>
    </row>
    <row r="697" ht="14.25" customHeight="1">
      <c r="V697" s="77"/>
    </row>
    <row r="698" ht="14.25" customHeight="1">
      <c r="V698" s="77"/>
    </row>
    <row r="699" ht="14.25" customHeight="1">
      <c r="V699" s="77"/>
    </row>
    <row r="700" ht="14.25" customHeight="1">
      <c r="V700" s="77"/>
    </row>
    <row r="701" ht="14.25" customHeight="1">
      <c r="V701" s="77"/>
    </row>
    <row r="702" ht="14.25" customHeight="1">
      <c r="V702" s="77"/>
    </row>
    <row r="703" ht="14.25" customHeight="1">
      <c r="V703" s="77"/>
    </row>
    <row r="704" ht="14.25" customHeight="1">
      <c r="V704" s="77"/>
    </row>
    <row r="705" ht="14.25" customHeight="1">
      <c r="V705" s="77"/>
    </row>
    <row r="706" ht="14.25" customHeight="1">
      <c r="V706" s="77"/>
    </row>
    <row r="707" ht="14.25" customHeight="1">
      <c r="V707" s="77"/>
    </row>
    <row r="708" ht="14.25" customHeight="1">
      <c r="V708" s="77"/>
    </row>
    <row r="709" ht="14.25" customHeight="1">
      <c r="V709" s="77"/>
    </row>
    <row r="710" ht="14.25" customHeight="1">
      <c r="V710" s="77"/>
    </row>
    <row r="711" ht="14.25" customHeight="1">
      <c r="V711" s="77"/>
    </row>
    <row r="712" ht="14.25" customHeight="1">
      <c r="V712" s="77"/>
    </row>
    <row r="713" ht="14.25" customHeight="1">
      <c r="V713" s="77"/>
    </row>
    <row r="714" ht="14.25" customHeight="1">
      <c r="V714" s="77"/>
    </row>
    <row r="715" ht="14.25" customHeight="1">
      <c r="V715" s="77"/>
    </row>
    <row r="716" ht="14.25" customHeight="1">
      <c r="V716" s="77"/>
    </row>
    <row r="717" ht="14.25" customHeight="1">
      <c r="V717" s="77"/>
    </row>
    <row r="718" ht="14.25" customHeight="1">
      <c r="V718" s="77"/>
    </row>
    <row r="719" ht="14.25" customHeight="1">
      <c r="V719" s="77"/>
    </row>
    <row r="720" ht="14.25" customHeight="1">
      <c r="V720" s="77"/>
    </row>
    <row r="721" ht="14.25" customHeight="1">
      <c r="V721" s="77"/>
    </row>
    <row r="722" ht="14.25" customHeight="1">
      <c r="V722" s="77"/>
    </row>
    <row r="723" ht="14.25" customHeight="1">
      <c r="V723" s="77"/>
    </row>
    <row r="724" ht="14.25" customHeight="1">
      <c r="V724" s="77"/>
    </row>
    <row r="725" ht="14.25" customHeight="1">
      <c r="V725" s="77"/>
    </row>
    <row r="726" ht="14.25" customHeight="1">
      <c r="V726" s="77"/>
    </row>
    <row r="727" ht="14.25" customHeight="1">
      <c r="V727" s="77"/>
    </row>
    <row r="728" ht="14.25" customHeight="1">
      <c r="V728" s="77"/>
    </row>
    <row r="729" ht="14.25" customHeight="1">
      <c r="V729" s="77"/>
    </row>
    <row r="730" ht="14.25" customHeight="1">
      <c r="V730" s="77"/>
    </row>
    <row r="731" ht="14.25" customHeight="1">
      <c r="V731" s="77"/>
    </row>
    <row r="732" ht="14.25" customHeight="1">
      <c r="V732" s="77"/>
    </row>
    <row r="733" ht="14.25" customHeight="1">
      <c r="V733" s="77"/>
    </row>
    <row r="734" ht="14.25" customHeight="1">
      <c r="V734" s="77"/>
    </row>
    <row r="735" ht="14.25" customHeight="1">
      <c r="V735" s="77"/>
    </row>
    <row r="736" ht="14.25" customHeight="1">
      <c r="V736" s="77"/>
    </row>
    <row r="737" ht="14.25" customHeight="1">
      <c r="V737" s="77"/>
    </row>
    <row r="738" ht="14.25" customHeight="1">
      <c r="V738" s="77"/>
    </row>
    <row r="739" ht="14.25" customHeight="1">
      <c r="V739" s="77"/>
    </row>
    <row r="740" ht="14.25" customHeight="1">
      <c r="V740" s="77"/>
    </row>
    <row r="741" ht="14.25" customHeight="1">
      <c r="V741" s="77"/>
    </row>
    <row r="742" ht="14.25" customHeight="1">
      <c r="V742" s="77"/>
    </row>
    <row r="743" ht="14.25" customHeight="1">
      <c r="V743" s="77"/>
    </row>
    <row r="744" ht="14.25" customHeight="1">
      <c r="V744" s="77"/>
    </row>
    <row r="745" ht="14.25" customHeight="1">
      <c r="V745" s="77"/>
    </row>
    <row r="746" ht="14.25" customHeight="1">
      <c r="V746" s="77"/>
    </row>
    <row r="747" ht="14.25" customHeight="1">
      <c r="V747" s="77"/>
    </row>
    <row r="748" ht="14.25" customHeight="1">
      <c r="V748" s="77"/>
    </row>
    <row r="749" ht="14.25" customHeight="1">
      <c r="V749" s="77"/>
    </row>
    <row r="750" ht="14.25" customHeight="1">
      <c r="V750" s="77"/>
    </row>
    <row r="751" ht="14.25" customHeight="1">
      <c r="V751" s="77"/>
    </row>
    <row r="752" ht="14.25" customHeight="1">
      <c r="V752" s="77"/>
    </row>
    <row r="753" ht="14.25" customHeight="1">
      <c r="V753" s="77"/>
    </row>
    <row r="754" ht="14.25" customHeight="1">
      <c r="V754" s="77"/>
    </row>
    <row r="755" ht="14.25" customHeight="1">
      <c r="V755" s="77"/>
    </row>
    <row r="756" ht="14.25" customHeight="1">
      <c r="V756" s="77"/>
    </row>
    <row r="757" ht="14.25" customHeight="1">
      <c r="V757" s="77"/>
    </row>
    <row r="758" ht="14.25" customHeight="1">
      <c r="V758" s="77"/>
    </row>
    <row r="759" ht="14.25" customHeight="1">
      <c r="V759" s="77"/>
    </row>
    <row r="760" ht="14.25" customHeight="1">
      <c r="V760" s="77"/>
    </row>
    <row r="761" ht="14.25" customHeight="1">
      <c r="V761" s="77"/>
    </row>
    <row r="762" ht="14.25" customHeight="1">
      <c r="V762" s="77"/>
    </row>
    <row r="763" ht="14.25" customHeight="1">
      <c r="V763" s="77"/>
    </row>
    <row r="764" ht="14.25" customHeight="1">
      <c r="V764" s="77"/>
    </row>
    <row r="765" ht="14.25" customHeight="1">
      <c r="V765" s="77"/>
    </row>
    <row r="766" ht="14.25" customHeight="1">
      <c r="V766" s="77"/>
    </row>
    <row r="767" ht="14.25" customHeight="1">
      <c r="V767" s="77"/>
    </row>
    <row r="768" ht="14.25" customHeight="1">
      <c r="V768" s="77"/>
    </row>
    <row r="769" ht="14.25" customHeight="1">
      <c r="V769" s="77"/>
    </row>
    <row r="770" ht="14.25" customHeight="1">
      <c r="V770" s="77"/>
    </row>
    <row r="771" ht="14.25" customHeight="1">
      <c r="V771" s="77"/>
    </row>
    <row r="772" ht="14.25" customHeight="1">
      <c r="V772" s="77"/>
    </row>
    <row r="773" ht="14.25" customHeight="1">
      <c r="V773" s="77"/>
    </row>
    <row r="774" ht="14.25" customHeight="1">
      <c r="V774" s="77"/>
    </row>
    <row r="775" ht="14.25" customHeight="1">
      <c r="V775" s="77"/>
    </row>
    <row r="776" ht="14.25" customHeight="1">
      <c r="V776" s="77"/>
    </row>
    <row r="777" ht="14.25" customHeight="1">
      <c r="V777" s="77"/>
    </row>
    <row r="778" ht="14.25" customHeight="1">
      <c r="V778" s="77"/>
    </row>
    <row r="779" ht="14.25" customHeight="1">
      <c r="V779" s="77"/>
    </row>
    <row r="780" ht="14.25" customHeight="1">
      <c r="V780" s="77"/>
    </row>
    <row r="781" ht="14.25" customHeight="1">
      <c r="V781" s="77"/>
    </row>
    <row r="782" ht="14.25" customHeight="1">
      <c r="V782" s="77"/>
    </row>
    <row r="783" ht="14.25" customHeight="1">
      <c r="V783" s="77"/>
    </row>
    <row r="784" ht="14.25" customHeight="1">
      <c r="V784" s="77"/>
    </row>
    <row r="785" ht="14.25" customHeight="1">
      <c r="V785" s="77"/>
    </row>
    <row r="786" ht="14.25" customHeight="1">
      <c r="V786" s="77"/>
    </row>
    <row r="787" ht="14.25" customHeight="1">
      <c r="V787" s="77"/>
    </row>
    <row r="788" ht="14.25" customHeight="1">
      <c r="V788" s="77"/>
    </row>
    <row r="789" ht="14.25" customHeight="1">
      <c r="V789" s="77"/>
    </row>
    <row r="790" ht="14.25" customHeight="1">
      <c r="V790" s="77"/>
    </row>
    <row r="791" ht="14.25" customHeight="1">
      <c r="V791" s="77"/>
    </row>
    <row r="792" ht="14.25" customHeight="1">
      <c r="V792" s="77"/>
    </row>
    <row r="793" ht="14.25" customHeight="1">
      <c r="V793" s="77"/>
    </row>
    <row r="794" ht="14.25" customHeight="1">
      <c r="V794" s="77"/>
    </row>
    <row r="795" ht="14.25" customHeight="1">
      <c r="V795" s="77"/>
    </row>
    <row r="796" ht="14.25" customHeight="1">
      <c r="V796" s="77"/>
    </row>
    <row r="797" ht="14.25" customHeight="1">
      <c r="V797" s="77"/>
    </row>
    <row r="798" ht="14.25" customHeight="1">
      <c r="V798" s="77"/>
    </row>
    <row r="799" ht="14.25" customHeight="1">
      <c r="V799" s="77"/>
    </row>
    <row r="800" ht="14.25" customHeight="1">
      <c r="V800" s="77"/>
    </row>
    <row r="801" ht="14.25" customHeight="1">
      <c r="V801" s="77"/>
    </row>
    <row r="802" ht="14.25" customHeight="1">
      <c r="V802" s="77"/>
    </row>
    <row r="803" ht="14.25" customHeight="1">
      <c r="V803" s="77"/>
    </row>
    <row r="804" ht="14.25" customHeight="1">
      <c r="V804" s="77"/>
    </row>
    <row r="805" ht="14.25" customHeight="1">
      <c r="V805" s="77"/>
    </row>
    <row r="806" ht="14.25" customHeight="1">
      <c r="V806" s="77"/>
    </row>
    <row r="807" ht="14.25" customHeight="1">
      <c r="V807" s="77"/>
    </row>
    <row r="808" ht="14.25" customHeight="1">
      <c r="V808" s="77"/>
    </row>
    <row r="809" ht="14.25" customHeight="1">
      <c r="V809" s="77"/>
    </row>
    <row r="810" ht="14.25" customHeight="1">
      <c r="V810" s="77"/>
    </row>
    <row r="811" ht="14.25" customHeight="1">
      <c r="V811" s="77"/>
    </row>
    <row r="812" ht="14.25" customHeight="1">
      <c r="V812" s="77"/>
    </row>
    <row r="813" ht="14.25" customHeight="1">
      <c r="V813" s="77"/>
    </row>
    <row r="814" ht="14.25" customHeight="1">
      <c r="V814" s="77"/>
    </row>
    <row r="815" ht="14.25" customHeight="1">
      <c r="V815" s="77"/>
    </row>
    <row r="816" ht="14.25" customHeight="1">
      <c r="V816" s="77"/>
    </row>
    <row r="817" ht="14.25" customHeight="1">
      <c r="V817" s="77"/>
    </row>
    <row r="818" ht="14.25" customHeight="1">
      <c r="V818" s="77"/>
    </row>
    <row r="819" ht="14.25" customHeight="1">
      <c r="V819" s="77"/>
    </row>
    <row r="820" ht="14.25" customHeight="1">
      <c r="V820" s="77"/>
    </row>
    <row r="821" ht="14.25" customHeight="1">
      <c r="V821" s="77"/>
    </row>
    <row r="822" ht="14.25" customHeight="1">
      <c r="V822" s="77"/>
    </row>
    <row r="823" ht="14.25" customHeight="1">
      <c r="V823" s="77"/>
    </row>
    <row r="824" ht="14.25" customHeight="1">
      <c r="V824" s="77"/>
    </row>
    <row r="825" ht="14.25" customHeight="1">
      <c r="V825" s="77"/>
    </row>
    <row r="826" ht="14.25" customHeight="1">
      <c r="V826" s="77"/>
    </row>
    <row r="827" ht="14.25" customHeight="1">
      <c r="V827" s="77"/>
    </row>
    <row r="828" ht="14.25" customHeight="1">
      <c r="V828" s="77"/>
    </row>
    <row r="829" ht="14.25" customHeight="1">
      <c r="V829" s="77"/>
    </row>
    <row r="830" ht="14.25" customHeight="1">
      <c r="V830" s="77"/>
    </row>
    <row r="831" ht="14.25" customHeight="1">
      <c r="V831" s="77"/>
    </row>
    <row r="832" ht="14.25" customHeight="1">
      <c r="V832" s="77"/>
    </row>
    <row r="833" ht="14.25" customHeight="1">
      <c r="V833" s="77"/>
    </row>
    <row r="834" ht="14.25" customHeight="1">
      <c r="V834" s="77"/>
    </row>
    <row r="835" ht="14.25" customHeight="1">
      <c r="V835" s="77"/>
    </row>
    <row r="836" ht="14.25" customHeight="1">
      <c r="V836" s="77"/>
    </row>
    <row r="837" ht="14.25" customHeight="1">
      <c r="V837" s="77"/>
    </row>
    <row r="838" ht="14.25" customHeight="1">
      <c r="V838" s="77"/>
    </row>
    <row r="839" ht="14.25" customHeight="1">
      <c r="V839" s="77"/>
    </row>
    <row r="840" ht="14.25" customHeight="1">
      <c r="V840" s="77"/>
    </row>
    <row r="841" ht="14.25" customHeight="1">
      <c r="V841" s="77"/>
    </row>
    <row r="842" ht="14.25" customHeight="1">
      <c r="V842" s="77"/>
    </row>
    <row r="843" ht="14.25" customHeight="1">
      <c r="V843" s="77"/>
    </row>
    <row r="844" ht="14.25" customHeight="1">
      <c r="V844" s="77"/>
    </row>
    <row r="845" ht="14.25" customHeight="1">
      <c r="V845" s="77"/>
    </row>
    <row r="846" ht="14.25" customHeight="1">
      <c r="V846" s="77"/>
    </row>
    <row r="847" ht="14.25" customHeight="1">
      <c r="V847" s="77"/>
    </row>
    <row r="848" ht="14.25" customHeight="1">
      <c r="V848" s="77"/>
    </row>
    <row r="849" ht="14.25" customHeight="1">
      <c r="V849" s="77"/>
    </row>
    <row r="850" ht="14.25" customHeight="1">
      <c r="V850" s="77"/>
    </row>
    <row r="851" ht="14.25" customHeight="1">
      <c r="V851" s="77"/>
    </row>
    <row r="852" ht="14.25" customHeight="1">
      <c r="V852" s="77"/>
    </row>
    <row r="853" ht="14.25" customHeight="1">
      <c r="V853" s="77"/>
    </row>
    <row r="854" ht="14.25" customHeight="1">
      <c r="V854" s="77"/>
    </row>
    <row r="855" ht="14.25" customHeight="1">
      <c r="V855" s="77"/>
    </row>
    <row r="856" ht="14.25" customHeight="1">
      <c r="V856" s="77"/>
    </row>
    <row r="857" ht="14.25" customHeight="1">
      <c r="V857" s="77"/>
    </row>
    <row r="858" ht="14.25" customHeight="1">
      <c r="V858" s="77"/>
    </row>
    <row r="859" ht="14.25" customHeight="1">
      <c r="V859" s="77"/>
    </row>
    <row r="860" ht="14.25" customHeight="1">
      <c r="V860" s="77"/>
    </row>
    <row r="861" ht="14.25" customHeight="1">
      <c r="V861" s="77"/>
    </row>
    <row r="862" ht="14.25" customHeight="1">
      <c r="V862" s="77"/>
    </row>
    <row r="863" ht="14.25" customHeight="1">
      <c r="V863" s="77"/>
    </row>
    <row r="864" ht="14.25" customHeight="1">
      <c r="V864" s="77"/>
    </row>
    <row r="865" ht="14.25" customHeight="1">
      <c r="V865" s="77"/>
    </row>
    <row r="866" ht="14.25" customHeight="1">
      <c r="V866" s="77"/>
    </row>
    <row r="867" ht="14.25" customHeight="1">
      <c r="V867" s="77"/>
    </row>
    <row r="868" ht="14.25" customHeight="1">
      <c r="V868" s="77"/>
    </row>
    <row r="869" ht="14.25" customHeight="1">
      <c r="V869" s="77"/>
    </row>
    <row r="870" ht="14.25" customHeight="1">
      <c r="V870" s="77"/>
    </row>
    <row r="871" ht="14.25" customHeight="1">
      <c r="V871" s="77"/>
    </row>
    <row r="872" ht="14.25" customHeight="1">
      <c r="V872" s="77"/>
    </row>
    <row r="873" ht="14.25" customHeight="1">
      <c r="V873" s="77"/>
    </row>
    <row r="874" ht="14.25" customHeight="1">
      <c r="V874" s="77"/>
    </row>
    <row r="875" ht="14.25" customHeight="1">
      <c r="V875" s="77"/>
    </row>
    <row r="876" ht="14.25" customHeight="1">
      <c r="V876" s="77"/>
    </row>
    <row r="877" ht="14.25" customHeight="1">
      <c r="V877" s="77"/>
    </row>
    <row r="878" ht="14.25" customHeight="1">
      <c r="V878" s="77"/>
    </row>
    <row r="879" ht="14.25" customHeight="1">
      <c r="V879" s="77"/>
    </row>
    <row r="880" ht="14.25" customHeight="1">
      <c r="V880" s="77"/>
    </row>
    <row r="881" ht="14.25" customHeight="1">
      <c r="V881" s="77"/>
    </row>
    <row r="882" ht="14.25" customHeight="1">
      <c r="V882" s="77"/>
    </row>
    <row r="883" ht="14.25" customHeight="1">
      <c r="V883" s="77"/>
    </row>
    <row r="884" ht="14.25" customHeight="1">
      <c r="V884" s="77"/>
    </row>
    <row r="885" ht="14.25" customHeight="1">
      <c r="V885" s="77"/>
    </row>
    <row r="886" ht="14.25" customHeight="1">
      <c r="V886" s="77"/>
    </row>
    <row r="887" ht="14.25" customHeight="1">
      <c r="V887" s="77"/>
    </row>
    <row r="888" ht="14.25" customHeight="1">
      <c r="V888" s="77"/>
    </row>
    <row r="889" ht="14.25" customHeight="1">
      <c r="V889" s="77"/>
    </row>
    <row r="890" ht="14.25" customHeight="1">
      <c r="V890" s="77"/>
    </row>
    <row r="891" ht="14.25" customHeight="1">
      <c r="V891" s="77"/>
    </row>
    <row r="892" ht="14.25" customHeight="1">
      <c r="V892" s="77"/>
    </row>
    <row r="893" ht="14.25" customHeight="1">
      <c r="V893" s="77"/>
    </row>
    <row r="894" ht="14.25" customHeight="1">
      <c r="V894" s="77"/>
    </row>
    <row r="895" ht="14.25" customHeight="1">
      <c r="V895" s="77"/>
    </row>
    <row r="896" ht="14.25" customHeight="1">
      <c r="V896" s="77"/>
    </row>
    <row r="897" ht="14.25" customHeight="1">
      <c r="V897" s="77"/>
    </row>
    <row r="898" ht="14.25" customHeight="1">
      <c r="V898" s="77"/>
    </row>
    <row r="899" ht="14.25" customHeight="1">
      <c r="V899" s="77"/>
    </row>
    <row r="900" ht="14.25" customHeight="1">
      <c r="V900" s="77"/>
    </row>
    <row r="901" ht="14.25" customHeight="1">
      <c r="V901" s="77"/>
    </row>
    <row r="902" ht="14.25" customHeight="1">
      <c r="V902" s="77"/>
    </row>
    <row r="903" ht="14.25" customHeight="1">
      <c r="V903" s="77"/>
    </row>
    <row r="904" ht="14.25" customHeight="1">
      <c r="V904" s="77"/>
    </row>
    <row r="905" ht="14.25" customHeight="1">
      <c r="V905" s="77"/>
    </row>
    <row r="906" ht="14.25" customHeight="1">
      <c r="V906" s="77"/>
    </row>
    <row r="907" ht="14.25" customHeight="1">
      <c r="V907" s="77"/>
    </row>
    <row r="908" ht="14.25" customHeight="1">
      <c r="V908" s="77"/>
    </row>
    <row r="909" ht="14.25" customHeight="1">
      <c r="V909" s="77"/>
    </row>
    <row r="910" ht="14.25" customHeight="1">
      <c r="V910" s="77"/>
    </row>
    <row r="911" ht="14.25" customHeight="1">
      <c r="V911" s="77"/>
    </row>
    <row r="912" ht="14.25" customHeight="1">
      <c r="V912" s="77"/>
    </row>
    <row r="913" ht="14.25" customHeight="1">
      <c r="V913" s="77"/>
    </row>
    <row r="914" ht="14.25" customHeight="1">
      <c r="V914" s="77"/>
    </row>
    <row r="915" ht="14.25" customHeight="1">
      <c r="V915" s="77"/>
    </row>
    <row r="916" ht="14.25" customHeight="1">
      <c r="V916" s="77"/>
    </row>
    <row r="917" ht="14.25" customHeight="1">
      <c r="V917" s="77"/>
    </row>
    <row r="918" ht="14.25" customHeight="1">
      <c r="V918" s="77"/>
    </row>
    <row r="919" ht="14.25" customHeight="1">
      <c r="V919" s="77"/>
    </row>
    <row r="920" ht="14.25" customHeight="1">
      <c r="V920" s="77"/>
    </row>
    <row r="921" ht="14.25" customHeight="1">
      <c r="V921" s="77"/>
    </row>
    <row r="922" ht="14.25" customHeight="1">
      <c r="V922" s="77"/>
    </row>
    <row r="923" ht="14.25" customHeight="1">
      <c r="V923" s="77"/>
    </row>
    <row r="924" ht="14.25" customHeight="1">
      <c r="V924" s="77"/>
    </row>
    <row r="925" ht="14.25" customHeight="1">
      <c r="V925" s="77"/>
    </row>
    <row r="926" ht="14.25" customHeight="1">
      <c r="V926" s="77"/>
    </row>
    <row r="927" ht="14.25" customHeight="1">
      <c r="V927" s="77"/>
    </row>
    <row r="928" ht="14.25" customHeight="1">
      <c r="V928" s="77"/>
    </row>
    <row r="929" ht="14.25" customHeight="1">
      <c r="V929" s="77"/>
    </row>
    <row r="930" ht="14.25" customHeight="1">
      <c r="V930" s="77"/>
    </row>
    <row r="931" ht="14.25" customHeight="1">
      <c r="V931" s="77"/>
    </row>
    <row r="932" ht="14.25" customHeight="1">
      <c r="V932" s="77"/>
    </row>
    <row r="933" ht="14.25" customHeight="1">
      <c r="V933" s="77"/>
    </row>
    <row r="934" ht="14.25" customHeight="1">
      <c r="V934" s="77"/>
    </row>
    <row r="935" ht="14.25" customHeight="1">
      <c r="V935" s="77"/>
    </row>
    <row r="936" ht="14.25" customHeight="1">
      <c r="V936" s="77"/>
    </row>
    <row r="937" ht="14.25" customHeight="1">
      <c r="V937" s="77"/>
    </row>
    <row r="938" ht="14.25" customHeight="1">
      <c r="V938" s="77"/>
    </row>
    <row r="939" ht="14.25" customHeight="1">
      <c r="V939" s="77"/>
    </row>
    <row r="940" ht="14.25" customHeight="1">
      <c r="V940" s="77"/>
    </row>
    <row r="941" ht="14.25" customHeight="1">
      <c r="V941" s="77"/>
    </row>
    <row r="942" ht="14.25" customHeight="1">
      <c r="V942" s="77"/>
    </row>
    <row r="943" ht="14.25" customHeight="1">
      <c r="V943" s="77"/>
    </row>
    <row r="944" ht="14.25" customHeight="1">
      <c r="V944" s="77"/>
    </row>
    <row r="945" ht="14.25" customHeight="1">
      <c r="V945" s="77"/>
    </row>
    <row r="946" ht="14.25" customHeight="1">
      <c r="V946" s="77"/>
    </row>
    <row r="947" ht="14.25" customHeight="1">
      <c r="V947" s="77"/>
    </row>
    <row r="948" ht="14.25" customHeight="1">
      <c r="V948" s="77"/>
    </row>
    <row r="949" ht="14.25" customHeight="1">
      <c r="V949" s="77"/>
    </row>
    <row r="950" ht="14.25" customHeight="1">
      <c r="V950" s="77"/>
    </row>
    <row r="951" ht="14.25" customHeight="1">
      <c r="V951" s="77"/>
    </row>
    <row r="952" ht="14.25" customHeight="1">
      <c r="V952" s="77"/>
    </row>
    <row r="953" ht="14.25" customHeight="1">
      <c r="V953" s="77"/>
    </row>
    <row r="954" ht="14.25" customHeight="1">
      <c r="V954" s="77"/>
    </row>
    <row r="955" ht="14.25" customHeight="1">
      <c r="V955" s="77"/>
    </row>
    <row r="956" ht="14.25" customHeight="1">
      <c r="V956" s="77"/>
    </row>
    <row r="957" ht="14.25" customHeight="1">
      <c r="V957" s="77"/>
    </row>
    <row r="958" ht="14.25" customHeight="1">
      <c r="V958" s="77"/>
    </row>
    <row r="959" ht="14.25" customHeight="1">
      <c r="V959" s="77"/>
    </row>
    <row r="960" ht="14.25" customHeight="1">
      <c r="V960" s="77"/>
    </row>
    <row r="961" ht="14.25" customHeight="1">
      <c r="V961" s="77"/>
    </row>
    <row r="962" ht="14.25" customHeight="1">
      <c r="V962" s="77"/>
    </row>
    <row r="963" ht="14.25" customHeight="1">
      <c r="V963" s="77"/>
    </row>
    <row r="964" ht="14.25" customHeight="1">
      <c r="V964" s="77"/>
    </row>
    <row r="965" ht="14.25" customHeight="1">
      <c r="V965" s="77"/>
    </row>
    <row r="966" ht="14.25" customHeight="1">
      <c r="V966" s="77"/>
    </row>
    <row r="967" ht="14.25" customHeight="1">
      <c r="V967" s="77"/>
    </row>
    <row r="968" ht="14.25" customHeight="1">
      <c r="V968" s="77"/>
    </row>
    <row r="969" ht="14.25" customHeight="1">
      <c r="V969" s="77"/>
    </row>
    <row r="970" ht="14.25" customHeight="1">
      <c r="V970" s="77"/>
    </row>
    <row r="971" ht="14.25" customHeight="1">
      <c r="V971" s="77"/>
    </row>
    <row r="972" ht="14.25" customHeight="1">
      <c r="V972" s="77"/>
    </row>
    <row r="973" ht="14.25" customHeight="1">
      <c r="V973" s="77"/>
    </row>
    <row r="974" ht="14.25" customHeight="1">
      <c r="V974" s="77"/>
    </row>
    <row r="975" ht="14.25" customHeight="1">
      <c r="V975" s="77"/>
    </row>
    <row r="976" ht="14.25" customHeight="1">
      <c r="V976" s="77"/>
    </row>
    <row r="977" ht="14.25" customHeight="1">
      <c r="V977" s="77"/>
    </row>
    <row r="978" ht="14.25" customHeight="1">
      <c r="V978" s="77"/>
    </row>
    <row r="979" ht="14.25" customHeight="1">
      <c r="V979" s="77"/>
    </row>
    <row r="980" ht="14.25" customHeight="1">
      <c r="V980" s="77"/>
    </row>
    <row r="981" ht="14.25" customHeight="1">
      <c r="V981" s="77"/>
    </row>
    <row r="982" ht="14.25" customHeight="1">
      <c r="V982" s="77"/>
    </row>
    <row r="983" ht="14.25" customHeight="1">
      <c r="V983" s="77"/>
    </row>
    <row r="984" ht="14.25" customHeight="1">
      <c r="V984" s="77"/>
    </row>
    <row r="985" ht="14.25" customHeight="1">
      <c r="V985" s="77"/>
    </row>
    <row r="986" ht="14.25" customHeight="1">
      <c r="V986" s="77"/>
    </row>
    <row r="987" ht="14.25" customHeight="1">
      <c r="V987" s="77"/>
    </row>
    <row r="988" ht="14.25" customHeight="1">
      <c r="V988" s="77"/>
    </row>
    <row r="989" ht="14.25" customHeight="1">
      <c r="V989" s="77"/>
    </row>
    <row r="990" ht="14.25" customHeight="1">
      <c r="V990" s="77"/>
    </row>
    <row r="991" ht="14.25" customHeight="1">
      <c r="V991" s="77"/>
    </row>
    <row r="992" ht="14.25" customHeight="1">
      <c r="V992" s="77"/>
    </row>
    <row r="993" ht="14.25" customHeight="1">
      <c r="V993" s="77"/>
    </row>
    <row r="994" ht="14.25" customHeight="1">
      <c r="V994" s="77"/>
    </row>
    <row r="995" ht="14.25" customHeight="1">
      <c r="V995" s="77"/>
    </row>
    <row r="996" ht="14.25" customHeight="1">
      <c r="V996" s="77"/>
    </row>
    <row r="997" ht="14.25" customHeight="1">
      <c r="V997" s="77"/>
    </row>
    <row r="998" ht="14.25" customHeight="1">
      <c r="V998" s="77"/>
    </row>
    <row r="999" ht="14.25" customHeight="1">
      <c r="V999" s="77"/>
    </row>
    <row r="1000" ht="14.25" customHeight="1">
      <c r="V1000" s="77"/>
    </row>
  </sheetData>
  <mergeCells count="19">
    <mergeCell ref="S5:U5"/>
    <mergeCell ref="V5:X5"/>
    <mergeCell ref="A49:B49"/>
    <mergeCell ref="D65:D66"/>
    <mergeCell ref="R71:T71"/>
    <mergeCell ref="R78:T78"/>
    <mergeCell ref="Y5:AA5"/>
    <mergeCell ref="AB5:AD5"/>
    <mergeCell ref="AE5:AG5"/>
    <mergeCell ref="AH5:AJ5"/>
    <mergeCell ref="AK5:AM5"/>
    <mergeCell ref="AN5:AQ5"/>
    <mergeCell ref="A2:AQ2"/>
    <mergeCell ref="A3:AQ3"/>
    <mergeCell ref="D5:F5"/>
    <mergeCell ref="G5:I5"/>
    <mergeCell ref="J5:L5"/>
    <mergeCell ref="M5:O5"/>
    <mergeCell ref="P5:R5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9.29"/>
    <col customWidth="1" min="3" max="3" width="10.57"/>
    <col customWidth="1" min="4" max="26" width="8.71"/>
  </cols>
  <sheetData>
    <row r="1">
      <c r="A1" s="77" t="s">
        <v>135</v>
      </c>
      <c r="B1" s="77"/>
      <c r="C1" s="77" t="s">
        <v>34</v>
      </c>
    </row>
    <row r="2">
      <c r="A2" s="77">
        <v>2022.0</v>
      </c>
      <c r="B2" s="77"/>
      <c r="C2" s="77">
        <v>1149242.0</v>
      </c>
    </row>
    <row r="3">
      <c r="A3" s="77">
        <v>2023.0</v>
      </c>
      <c r="B3" s="77"/>
      <c r="C3" s="77" t="str">
        <f>'2024 1257'!#REF!</f>
        <v>#ERROR!</v>
      </c>
    </row>
    <row r="5">
      <c r="E5" s="152" t="str">
        <f>(C3-C2)/C2*100</f>
        <v>#ERROR!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36.86"/>
    <col customWidth="1" hidden="1" min="4" max="4" width="9.71"/>
    <col customWidth="1" hidden="1" min="5" max="5" width="8.14"/>
    <col customWidth="1" hidden="1" min="6" max="6" width="12.71"/>
    <col customWidth="1" hidden="1" min="7" max="7" width="9.43"/>
    <col customWidth="1" hidden="1" min="8" max="8" width="6.86"/>
    <col customWidth="1" hidden="1" min="9" max="9" width="13.29"/>
    <col customWidth="1" hidden="1" min="10" max="10" width="9.29"/>
    <col customWidth="1" hidden="1" min="11" max="11" width="5.86"/>
    <col customWidth="1" hidden="1" min="12" max="12" width="14.0"/>
    <col customWidth="1" hidden="1" min="13" max="13" width="8.57"/>
    <col customWidth="1" hidden="1" min="14" max="14" width="6.14"/>
    <col customWidth="1" hidden="1" min="15" max="15" width="13.43"/>
    <col customWidth="1" hidden="1" min="16" max="16" width="9.29"/>
    <col customWidth="1" hidden="1" min="17" max="17" width="6.14"/>
    <col customWidth="1" hidden="1" min="18" max="18" width="13.14"/>
    <col customWidth="1" hidden="1" min="19" max="19" width="9.14"/>
    <col customWidth="1" hidden="1" min="20" max="20" width="7.71"/>
    <col customWidth="1" hidden="1" min="21" max="21" width="12.86"/>
    <col customWidth="1" hidden="1" min="22" max="23" width="9.14"/>
    <col customWidth="1" hidden="1" min="24" max="24" width="14.29"/>
    <col customWidth="1" hidden="1" min="25" max="39" width="9.14"/>
    <col customWidth="1" min="41" max="41" width="11.0"/>
    <col customWidth="1" min="42" max="42" width="13.29"/>
    <col customWidth="1" min="43" max="43" width="15.0"/>
    <col customWidth="1" min="44" max="45" width="9.14"/>
    <col customWidth="1" min="46" max="55" width="12.29"/>
  </cols>
  <sheetData>
    <row r="1" ht="15.75" customHeight="1">
      <c r="A1" s="1" t="s">
        <v>0</v>
      </c>
      <c r="D1" s="9"/>
      <c r="E1" s="9"/>
      <c r="F1" s="9"/>
      <c r="G1" s="10"/>
      <c r="H1" s="10"/>
      <c r="I1" s="6"/>
      <c r="J1" s="6"/>
      <c r="K1" s="6"/>
      <c r="L1" s="6"/>
      <c r="M1" s="6"/>
      <c r="N1" s="6"/>
      <c r="O1" s="10"/>
      <c r="P1" s="6"/>
      <c r="Q1" s="6"/>
      <c r="R1" s="6"/>
      <c r="S1" s="6"/>
      <c r="T1" s="6"/>
      <c r="U1" s="6"/>
      <c r="V1" s="77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7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ht="15.75" customHeight="1">
      <c r="A2" s="3" t="s">
        <v>1</v>
      </c>
      <c r="D2" s="9"/>
      <c r="E2" s="9"/>
      <c r="F2" s="9"/>
      <c r="G2" s="10"/>
      <c r="H2" s="10"/>
      <c r="I2" s="6"/>
      <c r="J2" s="6"/>
      <c r="K2" s="6"/>
      <c r="L2" s="6"/>
      <c r="M2" s="6"/>
      <c r="N2" s="6"/>
      <c r="O2" s="10"/>
      <c r="P2" s="6"/>
      <c r="Q2" s="6"/>
      <c r="R2" s="6"/>
      <c r="S2" s="6"/>
      <c r="T2" s="6"/>
      <c r="U2" s="6"/>
      <c r="V2" s="77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7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ht="15.0" customHeight="1">
      <c r="A3" s="4"/>
      <c r="B3" s="5"/>
      <c r="C3" s="6"/>
      <c r="D3" s="9"/>
      <c r="E3" s="9"/>
      <c r="F3" s="9"/>
      <c r="G3" s="10"/>
      <c r="H3" s="10"/>
      <c r="I3" s="6"/>
      <c r="J3" s="6"/>
      <c r="K3" s="6"/>
      <c r="L3" s="6"/>
      <c r="M3" s="6"/>
      <c r="N3" s="6"/>
      <c r="O3" s="10"/>
      <c r="P3" s="6"/>
      <c r="Q3" s="6"/>
      <c r="R3" s="6"/>
      <c r="S3" s="6"/>
      <c r="T3" s="6"/>
      <c r="U3" s="6"/>
      <c r="V3" s="77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7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ht="15.0" customHeight="1">
      <c r="A4" s="7" t="s">
        <v>2</v>
      </c>
      <c r="AR4" s="8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</row>
    <row r="5" ht="15.0" customHeight="1">
      <c r="A5" s="7" t="s">
        <v>3</v>
      </c>
      <c r="AR5" s="8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</row>
    <row r="6" ht="15.0" customHeight="1">
      <c r="A6" s="4"/>
      <c r="B6" s="5"/>
      <c r="C6" s="6"/>
      <c r="D6" s="9"/>
      <c r="E6" s="9"/>
      <c r="F6" s="9"/>
      <c r="G6" s="10"/>
      <c r="H6" s="10"/>
      <c r="I6" s="6"/>
      <c r="J6" s="6"/>
      <c r="K6" s="6"/>
      <c r="L6" s="6"/>
      <c r="M6" s="6"/>
      <c r="N6" s="6"/>
      <c r="O6" s="10"/>
      <c r="P6" s="6"/>
      <c r="Q6" s="6"/>
      <c r="R6" s="6"/>
      <c r="S6" s="6"/>
      <c r="T6" s="6"/>
      <c r="U6" s="6"/>
      <c r="V6" s="77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7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</row>
    <row r="7" ht="14.25" customHeight="1">
      <c r="A7" s="11" t="s">
        <v>4</v>
      </c>
      <c r="B7" s="11" t="s">
        <v>5</v>
      </c>
      <c r="C7" s="139" t="s">
        <v>7</v>
      </c>
      <c r="D7" s="140" t="s">
        <v>8</v>
      </c>
      <c r="E7" s="13"/>
      <c r="F7" s="14"/>
      <c r="G7" s="140" t="s">
        <v>125</v>
      </c>
      <c r="H7" s="13"/>
      <c r="I7" s="14"/>
      <c r="J7" s="140" t="s">
        <v>32</v>
      </c>
      <c r="K7" s="13"/>
      <c r="L7" s="14"/>
      <c r="M7" s="140" t="s">
        <v>33</v>
      </c>
      <c r="N7" s="13"/>
      <c r="O7" s="14"/>
      <c r="P7" s="140" t="s">
        <v>12</v>
      </c>
      <c r="Q7" s="13"/>
      <c r="R7" s="14"/>
      <c r="S7" s="17" t="s">
        <v>34</v>
      </c>
      <c r="T7" s="84"/>
      <c r="U7" s="18"/>
      <c r="V7" s="141" t="s">
        <v>35</v>
      </c>
      <c r="W7" s="84"/>
      <c r="X7" s="18"/>
      <c r="Y7" s="17" t="s">
        <v>36</v>
      </c>
      <c r="Z7" s="84"/>
      <c r="AA7" s="18"/>
      <c r="AB7" s="17" t="s">
        <v>37</v>
      </c>
      <c r="AC7" s="84"/>
      <c r="AD7" s="18"/>
      <c r="AE7" s="17" t="s">
        <v>38</v>
      </c>
      <c r="AF7" s="84"/>
      <c r="AG7" s="18"/>
      <c r="AH7" s="17" t="s">
        <v>108</v>
      </c>
      <c r="AI7" s="84"/>
      <c r="AJ7" s="18"/>
      <c r="AK7" s="17" t="s">
        <v>40</v>
      </c>
      <c r="AL7" s="84"/>
      <c r="AM7" s="84"/>
      <c r="AN7" s="153" t="s">
        <v>136</v>
      </c>
      <c r="AO7" s="140" t="s">
        <v>41</v>
      </c>
      <c r="AP7" s="13"/>
      <c r="AQ7" s="14"/>
      <c r="AR7" s="154"/>
      <c r="AS7" s="16"/>
      <c r="AT7" s="16" t="s">
        <v>20</v>
      </c>
      <c r="AU7" s="16" t="s">
        <v>21</v>
      </c>
      <c r="AV7" s="16" t="s">
        <v>22</v>
      </c>
      <c r="AW7" s="16" t="s">
        <v>23</v>
      </c>
      <c r="AX7" s="16" t="s">
        <v>24</v>
      </c>
      <c r="AY7" s="16" t="s">
        <v>25</v>
      </c>
      <c r="AZ7" s="16" t="s">
        <v>26</v>
      </c>
      <c r="BA7" s="16" t="s">
        <v>27</v>
      </c>
      <c r="BB7" s="16" t="s">
        <v>28</v>
      </c>
      <c r="BC7" s="16" t="s">
        <v>29</v>
      </c>
    </row>
    <row r="8" ht="14.25" customHeight="1">
      <c r="A8" s="85"/>
      <c r="B8" s="85"/>
      <c r="C8" s="142"/>
      <c r="D8" s="20" t="s">
        <v>109</v>
      </c>
      <c r="E8" s="20" t="s">
        <v>110</v>
      </c>
      <c r="F8" s="20" t="s">
        <v>111</v>
      </c>
      <c r="G8" s="20" t="s">
        <v>109</v>
      </c>
      <c r="H8" s="20" t="s">
        <v>110</v>
      </c>
      <c r="I8" s="20" t="s">
        <v>111</v>
      </c>
      <c r="J8" s="20" t="s">
        <v>109</v>
      </c>
      <c r="K8" s="20" t="s">
        <v>110</v>
      </c>
      <c r="L8" s="20" t="s">
        <v>111</v>
      </c>
      <c r="M8" s="20" t="s">
        <v>109</v>
      </c>
      <c r="N8" s="20" t="s">
        <v>110</v>
      </c>
      <c r="O8" s="20" t="s">
        <v>111</v>
      </c>
      <c r="P8" s="20" t="s">
        <v>109</v>
      </c>
      <c r="Q8" s="20" t="s">
        <v>110</v>
      </c>
      <c r="R8" s="20" t="s">
        <v>111</v>
      </c>
      <c r="S8" s="16" t="s">
        <v>109</v>
      </c>
      <c r="T8" s="16" t="s">
        <v>110</v>
      </c>
      <c r="U8" s="87" t="s">
        <v>111</v>
      </c>
      <c r="V8" s="86" t="s">
        <v>109</v>
      </c>
      <c r="W8" s="16" t="s">
        <v>110</v>
      </c>
      <c r="X8" s="87" t="s">
        <v>111</v>
      </c>
      <c r="Y8" s="86" t="s">
        <v>109</v>
      </c>
      <c r="Z8" s="16" t="s">
        <v>110</v>
      </c>
      <c r="AA8" s="87" t="s">
        <v>111</v>
      </c>
      <c r="AB8" s="86" t="s">
        <v>109</v>
      </c>
      <c r="AC8" s="16" t="s">
        <v>110</v>
      </c>
      <c r="AD8" s="87" t="s">
        <v>111</v>
      </c>
      <c r="AE8" s="86" t="s">
        <v>109</v>
      </c>
      <c r="AF8" s="16" t="s">
        <v>110</v>
      </c>
      <c r="AG8" s="87" t="s">
        <v>111</v>
      </c>
      <c r="AH8" s="86" t="s">
        <v>109</v>
      </c>
      <c r="AI8" s="16" t="s">
        <v>110</v>
      </c>
      <c r="AJ8" s="87" t="s">
        <v>111</v>
      </c>
      <c r="AK8" s="86" t="s">
        <v>109</v>
      </c>
      <c r="AL8" s="16" t="s">
        <v>110</v>
      </c>
      <c r="AM8" s="16" t="s">
        <v>111</v>
      </c>
      <c r="AN8" s="153"/>
      <c r="AO8" s="20" t="s">
        <v>109</v>
      </c>
      <c r="AP8" s="20" t="s">
        <v>110</v>
      </c>
      <c r="AQ8" s="20" t="s">
        <v>111</v>
      </c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</row>
    <row r="9" hidden="1">
      <c r="A9" s="26">
        <v>1.0</v>
      </c>
      <c r="B9" s="27" t="s">
        <v>42</v>
      </c>
      <c r="C9" s="27" t="s">
        <v>43</v>
      </c>
      <c r="D9" s="155">
        <v>300.0</v>
      </c>
      <c r="E9" s="155"/>
      <c r="F9" s="155"/>
      <c r="G9" s="156">
        <v>240.0</v>
      </c>
      <c r="H9" s="156"/>
      <c r="I9" s="157"/>
      <c r="J9" s="157">
        <v>180.0</v>
      </c>
      <c r="K9" s="157"/>
      <c r="L9" s="157"/>
      <c r="M9" s="156">
        <v>510.0</v>
      </c>
      <c r="N9" s="156"/>
      <c r="O9" s="157"/>
      <c r="P9" s="158">
        <v>0.0</v>
      </c>
      <c r="Q9" s="157"/>
      <c r="R9" s="157"/>
      <c r="S9" s="36">
        <v>0.0</v>
      </c>
      <c r="T9" s="34"/>
      <c r="U9" s="34"/>
      <c r="V9" s="61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91"/>
      <c r="AN9" s="153" t="s">
        <v>137</v>
      </c>
      <c r="AO9" s="45">
        <f t="shared" ref="AO9:AQ9" si="1">D9+G9+J9+M9+P9+S9+V9+Y9+AB9+AE9+AH9+AK9</f>
        <v>1230</v>
      </c>
      <c r="AP9" s="45">
        <f t="shared" si="1"/>
        <v>0</v>
      </c>
      <c r="AQ9" s="45">
        <f t="shared" si="1"/>
        <v>0</v>
      </c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</row>
    <row r="10" hidden="1">
      <c r="A10" s="26">
        <v>2.0</v>
      </c>
      <c r="B10" s="27" t="s">
        <v>44</v>
      </c>
      <c r="C10" s="27" t="s">
        <v>45</v>
      </c>
      <c r="D10" s="44">
        <v>733.0</v>
      </c>
      <c r="E10" s="44"/>
      <c r="F10" s="44">
        <v>1.0995E7</v>
      </c>
      <c r="G10" s="45">
        <v>829.0</v>
      </c>
      <c r="H10" s="45"/>
      <c r="I10" s="45">
        <v>1.2435E7</v>
      </c>
      <c r="J10" s="35">
        <v>901.0</v>
      </c>
      <c r="K10" s="35"/>
      <c r="L10" s="45">
        <f>J10*15000</f>
        <v>13515000</v>
      </c>
      <c r="M10" s="45">
        <f>334+6575</f>
        <v>6909</v>
      </c>
      <c r="N10" s="45"/>
      <c r="O10" s="45">
        <f>M10*15000</f>
        <v>103635000</v>
      </c>
      <c r="P10" s="36">
        <v>2663.0</v>
      </c>
      <c r="Q10" s="36">
        <v>0.0</v>
      </c>
      <c r="R10" s="30">
        <f>P10*15000</f>
        <v>39945000</v>
      </c>
      <c r="S10" s="36">
        <v>1505.0</v>
      </c>
      <c r="T10" s="36">
        <v>0.0</v>
      </c>
      <c r="U10" s="30">
        <f>S10*15000</f>
        <v>22575000</v>
      </c>
      <c r="V10" s="34"/>
      <c r="W10" s="34"/>
      <c r="X10" s="34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91"/>
      <c r="AN10" s="153" t="s">
        <v>138</v>
      </c>
      <c r="AO10" s="30">
        <f t="shared" ref="AO10:AQ10" si="2">D10+G10+J10+M10+P10+S10+V10+Y10+AB10+AE10+AH10+AK10</f>
        <v>13540</v>
      </c>
      <c r="AP10" s="30">
        <f t="shared" si="2"/>
        <v>0</v>
      </c>
      <c r="AQ10" s="30">
        <f t="shared" si="2"/>
        <v>203100000</v>
      </c>
      <c r="AR10" s="6"/>
      <c r="AS10" s="6"/>
      <c r="AT10" s="10">
        <v>6000000.0</v>
      </c>
      <c r="AU10" s="6"/>
      <c r="AV10" s="6"/>
      <c r="AW10" s="6"/>
      <c r="AX10" s="6"/>
      <c r="AY10" s="6"/>
      <c r="AZ10" s="6"/>
      <c r="BA10" s="6"/>
      <c r="BB10" s="6"/>
      <c r="BC10" s="6"/>
    </row>
    <row r="11" hidden="1">
      <c r="A11" s="41">
        <v>3.0</v>
      </c>
      <c r="B11" s="43" t="s">
        <v>46</v>
      </c>
      <c r="C11" s="43" t="s">
        <v>47</v>
      </c>
      <c r="D11" s="44">
        <v>50.0</v>
      </c>
      <c r="E11" s="44"/>
      <c r="F11" s="44"/>
      <c r="G11" s="45">
        <v>87.0</v>
      </c>
      <c r="H11" s="45"/>
      <c r="I11" s="35"/>
      <c r="J11" s="35">
        <v>0.0</v>
      </c>
      <c r="K11" s="35"/>
      <c r="L11" s="35"/>
      <c r="M11" s="45">
        <v>0.0</v>
      </c>
      <c r="N11" s="45"/>
      <c r="O11" s="35"/>
      <c r="P11" s="61">
        <v>0.0</v>
      </c>
      <c r="Q11" s="61"/>
      <c r="R11" s="35"/>
      <c r="S11" s="61">
        <v>0.0</v>
      </c>
      <c r="T11" s="35"/>
      <c r="U11" s="35"/>
      <c r="V11" s="61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91"/>
      <c r="AN11" s="153" t="s">
        <v>137</v>
      </c>
      <c r="AO11" s="45">
        <f t="shared" ref="AO11:AQ11" si="3">D11+G11+J11+M11+P11+S11+V11+Y11+AB11+AE11+AH11+AK11</f>
        <v>137</v>
      </c>
      <c r="AP11" s="45">
        <f t="shared" si="3"/>
        <v>0</v>
      </c>
      <c r="AQ11" s="45">
        <f t="shared" si="3"/>
        <v>0</v>
      </c>
      <c r="AR11" s="6"/>
      <c r="AS11" s="6"/>
      <c r="AT11" s="10">
        <v>1415000.0</v>
      </c>
      <c r="AU11" s="6"/>
      <c r="AV11" s="6"/>
      <c r="AW11" s="6"/>
      <c r="AX11" s="6"/>
      <c r="AY11" s="6"/>
      <c r="AZ11" s="6"/>
      <c r="BA11" s="6"/>
      <c r="BB11" s="6"/>
      <c r="BC11" s="6"/>
    </row>
    <row r="12" hidden="1">
      <c r="A12" s="159"/>
      <c r="B12" s="160" t="s">
        <v>48</v>
      </c>
      <c r="C12" s="160" t="s">
        <v>49</v>
      </c>
      <c r="D12" s="37"/>
      <c r="E12" s="37"/>
      <c r="F12" s="37"/>
      <c r="G12" s="39">
        <v>30.0</v>
      </c>
      <c r="H12" s="39"/>
      <c r="I12" s="38"/>
      <c r="J12" s="38"/>
      <c r="K12" s="38"/>
      <c r="L12" s="38"/>
      <c r="M12" s="39"/>
      <c r="N12" s="39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161"/>
      <c r="AN12" s="153"/>
      <c r="AO12" s="39">
        <f t="shared" ref="AO12:AQ12" si="4">D12+G12+J12+M12+P12+S12+V12+Y12+AB12+AE12+AH12+AK12</f>
        <v>30</v>
      </c>
      <c r="AP12" s="39">
        <f t="shared" si="4"/>
        <v>0</v>
      </c>
      <c r="AQ12" s="39">
        <f t="shared" si="4"/>
        <v>0</v>
      </c>
      <c r="AR12" s="6"/>
      <c r="AS12" s="6"/>
      <c r="AT12" s="10">
        <v>25000.0</v>
      </c>
      <c r="AU12" s="6"/>
      <c r="AV12" s="6"/>
      <c r="AW12" s="6"/>
      <c r="AX12" s="6"/>
      <c r="AY12" s="6"/>
      <c r="AZ12" s="6"/>
      <c r="BA12" s="6"/>
      <c r="BB12" s="6"/>
      <c r="BC12" s="6"/>
    </row>
    <row r="13" hidden="1">
      <c r="A13" s="144">
        <v>4.0</v>
      </c>
      <c r="B13" s="95" t="s">
        <v>50</v>
      </c>
      <c r="C13" s="95" t="s">
        <v>51</v>
      </c>
      <c r="D13" s="96">
        <v>0.0</v>
      </c>
      <c r="E13" s="96"/>
      <c r="F13" s="96"/>
      <c r="G13" s="97">
        <v>1200.0</v>
      </c>
      <c r="H13" s="97"/>
      <c r="I13" s="98"/>
      <c r="J13" s="98">
        <v>300.0</v>
      </c>
      <c r="K13" s="98"/>
      <c r="L13" s="98"/>
      <c r="M13" s="97">
        <v>0.0</v>
      </c>
      <c r="N13" s="97"/>
      <c r="O13" s="98"/>
      <c r="P13" s="99">
        <v>1400.0</v>
      </c>
      <c r="Q13" s="98"/>
      <c r="R13" s="35"/>
      <c r="S13" s="61">
        <v>1500.0</v>
      </c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91"/>
      <c r="AN13" s="153" t="s">
        <v>137</v>
      </c>
      <c r="AO13" s="45">
        <f t="shared" ref="AO13:AQ13" si="5">D13+G13+J13+M13+P13+S13+V13+Y13+AB13+AE13+AH13+AK13</f>
        <v>4400</v>
      </c>
      <c r="AP13" s="45">
        <f t="shared" si="5"/>
        <v>0</v>
      </c>
      <c r="AQ13" s="45">
        <f t="shared" si="5"/>
        <v>0</v>
      </c>
      <c r="AR13" s="6"/>
      <c r="AS13" s="6"/>
      <c r="AT13" s="10">
        <f>SUM(AT10:AT12)</f>
        <v>7440000</v>
      </c>
      <c r="AU13" s="6">
        <v>7440000.0</v>
      </c>
      <c r="AV13" s="6"/>
      <c r="AW13" s="6"/>
      <c r="AX13" s="6"/>
      <c r="AY13" s="6"/>
      <c r="AZ13" s="6"/>
      <c r="BA13" s="6"/>
      <c r="BB13" s="6"/>
      <c r="BC13" s="6"/>
    </row>
    <row r="14" hidden="1">
      <c r="A14" s="144">
        <v>5.0</v>
      </c>
      <c r="B14" s="101" t="s">
        <v>52</v>
      </c>
      <c r="C14" s="95" t="s">
        <v>51</v>
      </c>
      <c r="D14" s="96">
        <f>(25*6)+50</f>
        <v>200</v>
      </c>
      <c r="E14" s="96"/>
      <c r="F14" s="96"/>
      <c r="G14" s="97">
        <v>300.0</v>
      </c>
      <c r="H14" s="97"/>
      <c r="I14" s="98"/>
      <c r="J14" s="98">
        <v>500.0</v>
      </c>
      <c r="K14" s="98"/>
      <c r="L14" s="98"/>
      <c r="M14" s="97">
        <v>900.0</v>
      </c>
      <c r="N14" s="97"/>
      <c r="O14" s="98"/>
      <c r="P14" s="99">
        <v>300.0</v>
      </c>
      <c r="Q14" s="99"/>
      <c r="R14" s="61"/>
      <c r="S14" s="61">
        <v>350.0</v>
      </c>
      <c r="T14" s="61"/>
      <c r="U14" s="61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91"/>
      <c r="AN14" s="153" t="s">
        <v>139</v>
      </c>
      <c r="AO14" s="45">
        <f t="shared" ref="AO14:AQ14" si="6">D14+G14+J14+M14+P14+S14+V14+Y14+AB14+AE14+AH14+AK14</f>
        <v>2550</v>
      </c>
      <c r="AP14" s="45">
        <f t="shared" si="6"/>
        <v>0</v>
      </c>
      <c r="AQ14" s="45">
        <f t="shared" si="6"/>
        <v>0</v>
      </c>
      <c r="AR14" s="6"/>
      <c r="AS14" s="6"/>
      <c r="AT14" s="10"/>
      <c r="AU14" s="6">
        <f>AU13/3000</f>
        <v>2480</v>
      </c>
      <c r="AV14" s="6"/>
      <c r="AW14" s="6"/>
      <c r="AX14" s="6"/>
      <c r="AY14" s="6"/>
      <c r="AZ14" s="6"/>
      <c r="BA14" s="6"/>
      <c r="BB14" s="6"/>
      <c r="BC14" s="6"/>
    </row>
    <row r="15" hidden="1">
      <c r="A15" s="144">
        <v>6.0</v>
      </c>
      <c r="B15" s="101" t="s">
        <v>53</v>
      </c>
      <c r="C15" s="95" t="s">
        <v>51</v>
      </c>
      <c r="D15" s="96">
        <f>(50*5)+100+200</f>
        <v>550</v>
      </c>
      <c r="E15" s="96"/>
      <c r="F15" s="96"/>
      <c r="G15" s="97">
        <v>500.0</v>
      </c>
      <c r="H15" s="97"/>
      <c r="I15" s="98"/>
      <c r="J15" s="98">
        <v>300.0</v>
      </c>
      <c r="K15" s="98"/>
      <c r="L15" s="98"/>
      <c r="M15" s="97">
        <v>900.0</v>
      </c>
      <c r="N15" s="97"/>
      <c r="O15" s="98"/>
      <c r="P15" s="99">
        <v>500.0</v>
      </c>
      <c r="Q15" s="99"/>
      <c r="R15" s="61"/>
      <c r="S15" s="61">
        <v>550.0</v>
      </c>
      <c r="T15" s="61"/>
      <c r="U15" s="61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91"/>
      <c r="AN15" s="153" t="s">
        <v>139</v>
      </c>
      <c r="AO15" s="45">
        <f t="shared" ref="AO15:AQ15" si="7">D15+G15+J15+M15+P15+S15+V15+Y15+AB15+AE15+AH15+AK15</f>
        <v>3300</v>
      </c>
      <c r="AP15" s="45">
        <f t="shared" si="7"/>
        <v>0</v>
      </c>
      <c r="AQ15" s="45">
        <f t="shared" si="7"/>
        <v>0</v>
      </c>
      <c r="AR15" s="6"/>
      <c r="AS15" s="6"/>
      <c r="AT15" s="10"/>
      <c r="AU15" s="6"/>
      <c r="AV15" s="6"/>
      <c r="AW15" s="6"/>
      <c r="AX15" s="6"/>
      <c r="AY15" s="6"/>
      <c r="AZ15" s="6"/>
      <c r="BA15" s="6"/>
      <c r="BB15" s="6"/>
      <c r="BC15" s="6"/>
    </row>
    <row r="16" hidden="1">
      <c r="A16" s="144">
        <v>7.0</v>
      </c>
      <c r="B16" s="42" t="s">
        <v>54</v>
      </c>
      <c r="C16" s="43" t="s">
        <v>55</v>
      </c>
      <c r="D16" s="44">
        <f>(15*6)+30</f>
        <v>120</v>
      </c>
      <c r="E16" s="44"/>
      <c r="F16" s="44"/>
      <c r="G16" s="45">
        <v>123.0</v>
      </c>
      <c r="H16" s="45"/>
      <c r="I16" s="35"/>
      <c r="J16" s="35">
        <v>180.0</v>
      </c>
      <c r="K16" s="35"/>
      <c r="L16" s="35"/>
      <c r="M16" s="45">
        <v>210.0</v>
      </c>
      <c r="N16" s="45"/>
      <c r="O16" s="35"/>
      <c r="P16" s="35">
        <v>240.0</v>
      </c>
      <c r="Q16" s="35"/>
      <c r="R16" s="35"/>
      <c r="S16" s="35">
        <v>300.0</v>
      </c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91"/>
      <c r="AN16" s="153" t="s">
        <v>139</v>
      </c>
      <c r="AO16" s="45">
        <f t="shared" ref="AO16:AQ16" si="8">D16+G16+J16+M16+P16+S16+V16+Y16+AB16+AE16+AH16+AK16</f>
        <v>1173</v>
      </c>
      <c r="AP16" s="45">
        <f t="shared" si="8"/>
        <v>0</v>
      </c>
      <c r="AQ16" s="45">
        <f t="shared" si="8"/>
        <v>0</v>
      </c>
      <c r="AR16" s="6"/>
      <c r="AS16" s="6"/>
      <c r="AT16" s="6"/>
      <c r="AU16" s="6">
        <v>2280000.0</v>
      </c>
      <c r="AV16" s="6"/>
      <c r="AW16" s="6"/>
      <c r="AX16" s="6"/>
      <c r="AY16" s="6"/>
      <c r="AZ16" s="6"/>
      <c r="BA16" s="6"/>
      <c r="BB16" s="6"/>
      <c r="BC16" s="6"/>
    </row>
    <row r="17" hidden="1">
      <c r="A17" s="144">
        <v>8.0</v>
      </c>
      <c r="B17" s="46" t="s">
        <v>56</v>
      </c>
      <c r="C17" s="43" t="s">
        <v>57</v>
      </c>
      <c r="D17" s="44">
        <v>50.0</v>
      </c>
      <c r="E17" s="44"/>
      <c r="F17" s="44"/>
      <c r="G17" s="45">
        <v>60.0</v>
      </c>
      <c r="H17" s="45"/>
      <c r="I17" s="35"/>
      <c r="J17" s="35">
        <v>80.0</v>
      </c>
      <c r="K17" s="35"/>
      <c r="L17" s="35"/>
      <c r="M17" s="45">
        <v>100.0</v>
      </c>
      <c r="N17" s="45"/>
      <c r="O17" s="45"/>
      <c r="P17" s="35">
        <v>110.0</v>
      </c>
      <c r="Q17" s="35"/>
      <c r="R17" s="35"/>
      <c r="S17" s="35">
        <v>80.0</v>
      </c>
      <c r="T17" s="35"/>
      <c r="U17" s="35"/>
      <c r="V17" s="61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91"/>
      <c r="AN17" s="153" t="s">
        <v>140</v>
      </c>
      <c r="AO17" s="45">
        <f t="shared" ref="AO17:AQ17" si="9">D17+G17+J17+M17+P17+S17+V17+Y17+AB17+AE17+AH17+AK17</f>
        <v>480</v>
      </c>
      <c r="AP17" s="45">
        <f t="shared" si="9"/>
        <v>0</v>
      </c>
      <c r="AQ17" s="45">
        <f t="shared" si="9"/>
        <v>0</v>
      </c>
      <c r="AR17" s="6"/>
      <c r="AS17" s="6"/>
      <c r="AT17" s="6"/>
      <c r="AU17" s="6">
        <f>AU16/3000</f>
        <v>760</v>
      </c>
      <c r="AV17" s="6"/>
      <c r="AW17" s="6"/>
      <c r="AX17" s="6"/>
      <c r="AY17" s="6"/>
      <c r="AZ17" s="6"/>
      <c r="BA17" s="6"/>
      <c r="BB17" s="6"/>
      <c r="BC17" s="6"/>
    </row>
    <row r="18" hidden="1">
      <c r="A18" s="26">
        <v>9.0</v>
      </c>
      <c r="B18" s="40" t="s">
        <v>58</v>
      </c>
      <c r="C18" s="27" t="s">
        <v>43</v>
      </c>
      <c r="D18" s="33">
        <v>29.0</v>
      </c>
      <c r="E18" s="33"/>
      <c r="F18" s="33"/>
      <c r="G18" s="30">
        <v>32.0</v>
      </c>
      <c r="H18" s="30"/>
      <c r="I18" s="34"/>
      <c r="J18" s="34">
        <v>37.0</v>
      </c>
      <c r="K18" s="34"/>
      <c r="L18" s="34"/>
      <c r="M18" s="30">
        <v>46.0</v>
      </c>
      <c r="N18" s="30"/>
      <c r="O18" s="34"/>
      <c r="P18" s="36">
        <v>65.0</v>
      </c>
      <c r="Q18" s="34"/>
      <c r="R18" s="34"/>
      <c r="S18" s="36">
        <v>0.0</v>
      </c>
      <c r="T18" s="34"/>
      <c r="U18" s="34"/>
      <c r="V18" s="61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91"/>
      <c r="AN18" s="153" t="s">
        <v>141</v>
      </c>
      <c r="AO18" s="45">
        <f t="shared" ref="AO18:AQ18" si="10">D18+G18+J18+M18+P18+S18+V18+Y18+AB18+AE18+AH18+AK18</f>
        <v>209</v>
      </c>
      <c r="AP18" s="45">
        <f t="shared" si="10"/>
        <v>0</v>
      </c>
      <c r="AQ18" s="45">
        <f t="shared" si="10"/>
        <v>0</v>
      </c>
      <c r="AR18" s="6"/>
      <c r="AS18" s="6"/>
      <c r="AT18" s="6"/>
      <c r="AU18" s="6">
        <f>AU17*2</f>
        <v>1520</v>
      </c>
      <c r="AV18" s="6"/>
      <c r="AW18" s="6"/>
      <c r="AX18" s="6"/>
      <c r="AY18" s="6"/>
      <c r="AZ18" s="6"/>
      <c r="BA18" s="6"/>
      <c r="BB18" s="6"/>
      <c r="BC18" s="6"/>
    </row>
    <row r="19" hidden="1">
      <c r="A19" s="144">
        <v>10.0</v>
      </c>
      <c r="B19" s="104" t="s">
        <v>59</v>
      </c>
      <c r="C19" s="162" t="s">
        <v>49</v>
      </c>
      <c r="D19" s="105">
        <v>0.0</v>
      </c>
      <c r="E19" s="105"/>
      <c r="F19" s="105"/>
      <c r="G19" s="106">
        <v>394.0</v>
      </c>
      <c r="H19" s="106"/>
      <c r="I19" s="64"/>
      <c r="J19" s="61">
        <v>0.0</v>
      </c>
      <c r="K19" s="35"/>
      <c r="L19" s="35"/>
      <c r="M19" s="45">
        <v>0.0</v>
      </c>
      <c r="N19" s="45"/>
      <c r="O19" s="35"/>
      <c r="P19" s="61">
        <v>0.0</v>
      </c>
      <c r="Q19" s="35"/>
      <c r="R19" s="35"/>
      <c r="S19" s="61">
        <v>0.0</v>
      </c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91"/>
      <c r="AN19" s="153" t="s">
        <v>142</v>
      </c>
      <c r="AO19" s="45">
        <f t="shared" ref="AO19:AQ19" si="11">D19+G19+J19+M19+P19+S19+V19+Y19+AB19+AE19+AH19+AK19</f>
        <v>394</v>
      </c>
      <c r="AP19" s="45">
        <f t="shared" si="11"/>
        <v>0</v>
      </c>
      <c r="AQ19" s="45">
        <f t="shared" si="11"/>
        <v>0</v>
      </c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</row>
    <row r="20" ht="15.75" hidden="1" customHeight="1">
      <c r="A20" s="144">
        <v>11.0</v>
      </c>
      <c r="B20" s="46" t="s">
        <v>60</v>
      </c>
      <c r="C20" s="43" t="s">
        <v>43</v>
      </c>
      <c r="D20" s="44">
        <v>437.0</v>
      </c>
      <c r="E20" s="44"/>
      <c r="F20" s="44"/>
      <c r="G20" s="45">
        <v>617.0</v>
      </c>
      <c r="H20" s="45"/>
      <c r="I20" s="35"/>
      <c r="J20" s="35">
        <v>260.0</v>
      </c>
      <c r="K20" s="35"/>
      <c r="L20" s="35"/>
      <c r="M20" s="45">
        <v>745.0</v>
      </c>
      <c r="N20" s="45"/>
      <c r="O20" s="35"/>
      <c r="P20" s="61">
        <v>1470.0</v>
      </c>
      <c r="Q20" s="35"/>
      <c r="R20" s="35"/>
      <c r="S20" s="61">
        <v>1349.0</v>
      </c>
      <c r="T20" s="35"/>
      <c r="U20" s="35"/>
      <c r="V20" s="61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91"/>
      <c r="AN20" s="153" t="s">
        <v>139</v>
      </c>
      <c r="AO20" s="45">
        <f t="shared" ref="AO20:AQ20" si="12">D20+G20+J20+M20+P20+S20+V20+Y20+AB20+AE20+AH20+AK20</f>
        <v>4878</v>
      </c>
      <c r="AP20" s="45">
        <f t="shared" si="12"/>
        <v>0</v>
      </c>
      <c r="AQ20" s="45">
        <f t="shared" si="12"/>
        <v>0</v>
      </c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</row>
    <row r="21" ht="15.75" hidden="1" customHeight="1">
      <c r="A21" s="144">
        <v>12.0</v>
      </c>
      <c r="B21" s="43" t="s">
        <v>61</v>
      </c>
      <c r="C21" s="43" t="s">
        <v>47</v>
      </c>
      <c r="D21" s="44">
        <v>0.0</v>
      </c>
      <c r="E21" s="44"/>
      <c r="F21" s="44"/>
      <c r="G21" s="45">
        <v>0.0</v>
      </c>
      <c r="H21" s="45"/>
      <c r="I21" s="45"/>
      <c r="J21" s="35">
        <v>0.0</v>
      </c>
      <c r="K21" s="35"/>
      <c r="L21" s="35"/>
      <c r="M21" s="45">
        <v>0.0</v>
      </c>
      <c r="N21" s="45"/>
      <c r="O21" s="35"/>
      <c r="P21" s="61">
        <v>0.0</v>
      </c>
      <c r="Q21" s="61"/>
      <c r="R21" s="35"/>
      <c r="S21" s="61">
        <v>41800.0</v>
      </c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91"/>
      <c r="AN21" s="153" t="s">
        <v>142</v>
      </c>
      <c r="AO21" s="45">
        <f t="shared" ref="AO21:AQ21" si="13">D21+G21+J21+M21+P21+S21+V21+Y21+AB21+AE21+AH21+AK21</f>
        <v>41800</v>
      </c>
      <c r="AP21" s="45">
        <f t="shared" si="13"/>
        <v>0</v>
      </c>
      <c r="AQ21" s="45">
        <f t="shared" si="13"/>
        <v>0</v>
      </c>
      <c r="AR21" s="6"/>
      <c r="AS21" s="6"/>
      <c r="AT21" s="6"/>
      <c r="AU21" s="6">
        <f>AU14+AU17</f>
        <v>3240</v>
      </c>
      <c r="AV21" s="6"/>
      <c r="AW21" s="6"/>
      <c r="AX21" s="6"/>
      <c r="AY21" s="6"/>
      <c r="AZ21" s="6"/>
      <c r="BA21" s="6"/>
      <c r="BB21" s="6"/>
      <c r="BC21" s="6"/>
    </row>
    <row r="22" ht="15.75" hidden="1" customHeight="1">
      <c r="A22" s="144">
        <v>13.0</v>
      </c>
      <c r="B22" s="43" t="s">
        <v>62</v>
      </c>
      <c r="C22" s="43" t="s">
        <v>45</v>
      </c>
      <c r="D22" s="44">
        <v>0.0</v>
      </c>
      <c r="E22" s="44"/>
      <c r="F22" s="44"/>
      <c r="G22" s="45">
        <v>0.0</v>
      </c>
      <c r="H22" s="45"/>
      <c r="I22" s="35"/>
      <c r="J22" s="35">
        <v>0.0</v>
      </c>
      <c r="K22" s="35"/>
      <c r="L22" s="35"/>
      <c r="M22" s="45">
        <v>0.0</v>
      </c>
      <c r="N22" s="45"/>
      <c r="O22" s="35"/>
      <c r="P22" s="61">
        <v>0.0</v>
      </c>
      <c r="Q22" s="35"/>
      <c r="R22" s="35"/>
      <c r="S22" s="61">
        <v>50460.0</v>
      </c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91"/>
      <c r="AN22" s="153" t="s">
        <v>142</v>
      </c>
      <c r="AO22" s="45">
        <f t="shared" ref="AO22:AQ22" si="14">D22+G22+J22+M22+P22+S22+V22+Y22+AB22+AE22+AH22+AK22</f>
        <v>50460</v>
      </c>
      <c r="AP22" s="45">
        <f t="shared" si="14"/>
        <v>0</v>
      </c>
      <c r="AQ22" s="45">
        <f t="shared" si="14"/>
        <v>0</v>
      </c>
      <c r="AR22" s="6"/>
      <c r="AS22" s="6"/>
      <c r="AT22" s="6"/>
      <c r="AU22" s="6">
        <f>AU21/2</f>
        <v>1620</v>
      </c>
      <c r="AV22" s="6"/>
      <c r="AW22" s="6"/>
      <c r="AX22" s="6"/>
      <c r="AY22" s="6"/>
      <c r="AZ22" s="6"/>
      <c r="BA22" s="6"/>
      <c r="BB22" s="6"/>
      <c r="BC22" s="6"/>
    </row>
    <row r="23" ht="15.75" hidden="1" customHeight="1">
      <c r="A23" s="26">
        <v>14.0</v>
      </c>
      <c r="B23" s="27" t="s">
        <v>63</v>
      </c>
      <c r="C23" s="27" t="s">
        <v>64</v>
      </c>
      <c r="D23" s="37"/>
      <c r="E23" s="37"/>
      <c r="F23" s="37"/>
      <c r="G23" s="30">
        <v>1420.0</v>
      </c>
      <c r="H23" s="30"/>
      <c r="I23" s="34"/>
      <c r="J23" s="30">
        <v>1815.0</v>
      </c>
      <c r="K23" s="30"/>
      <c r="L23" s="30"/>
      <c r="M23" s="30">
        <v>2045.0</v>
      </c>
      <c r="N23" s="30"/>
      <c r="O23" s="34"/>
      <c r="P23" s="36">
        <v>1730.0</v>
      </c>
      <c r="Q23" s="34"/>
      <c r="R23" s="34"/>
      <c r="S23" s="36">
        <v>0.0</v>
      </c>
      <c r="T23" s="34"/>
      <c r="U23" s="34"/>
      <c r="V23" s="61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91"/>
      <c r="AN23" s="153" t="s">
        <v>143</v>
      </c>
      <c r="AO23" s="45">
        <f t="shared" ref="AO23:AQ23" si="15">D23+G23+J23+M23+P23+S23+V23+Y23+AB23+AE23+AH23+AK23</f>
        <v>7010</v>
      </c>
      <c r="AP23" s="45">
        <f t="shared" si="15"/>
        <v>0</v>
      </c>
      <c r="AQ23" s="45">
        <f t="shared" si="15"/>
        <v>0</v>
      </c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</row>
    <row r="24" ht="15.75" hidden="1" customHeight="1">
      <c r="A24" s="144">
        <v>15.0</v>
      </c>
      <c r="B24" s="95" t="s">
        <v>65</v>
      </c>
      <c r="C24" s="95" t="s">
        <v>51</v>
      </c>
      <c r="D24" s="96">
        <v>10698.0</v>
      </c>
      <c r="E24" s="96"/>
      <c r="F24" s="96"/>
      <c r="G24" s="97">
        <v>10061.0</v>
      </c>
      <c r="H24" s="97"/>
      <c r="I24" s="97"/>
      <c r="J24" s="97">
        <v>9604.0</v>
      </c>
      <c r="K24" s="97"/>
      <c r="L24" s="97"/>
      <c r="M24" s="97">
        <v>5514.0</v>
      </c>
      <c r="N24" s="97"/>
      <c r="O24" s="98"/>
      <c r="P24" s="99">
        <v>8980.0</v>
      </c>
      <c r="Q24" s="98"/>
      <c r="R24" s="98"/>
      <c r="S24" s="61">
        <v>9120.0</v>
      </c>
      <c r="T24" s="35"/>
      <c r="U24" s="35"/>
      <c r="V24" s="61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91"/>
      <c r="AN24" s="153" t="s">
        <v>140</v>
      </c>
      <c r="AO24" s="45">
        <f t="shared" ref="AO24:AQ24" si="16">D24+G24+J24+M24+P24+S24+V24+Y24+AB24+AE24+AH24+AK24</f>
        <v>53977</v>
      </c>
      <c r="AP24" s="45">
        <f t="shared" si="16"/>
        <v>0</v>
      </c>
      <c r="AQ24" s="45">
        <f t="shared" si="16"/>
        <v>0</v>
      </c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</row>
    <row r="25" ht="15.75" hidden="1" customHeight="1">
      <c r="A25" s="144">
        <v>16.0</v>
      </c>
      <c r="B25" s="43" t="s">
        <v>66</v>
      </c>
      <c r="C25" s="43" t="s">
        <v>49</v>
      </c>
      <c r="D25" s="44">
        <v>108.0</v>
      </c>
      <c r="E25" s="44"/>
      <c r="F25" s="44"/>
      <c r="G25" s="45">
        <v>16.0</v>
      </c>
      <c r="H25" s="45"/>
      <c r="I25" s="35"/>
      <c r="J25" s="35">
        <v>186.0</v>
      </c>
      <c r="K25" s="35"/>
      <c r="L25" s="35"/>
      <c r="M25" s="45">
        <v>30.0</v>
      </c>
      <c r="N25" s="45"/>
      <c r="O25" s="35"/>
      <c r="P25" s="35">
        <v>86.0</v>
      </c>
      <c r="Q25" s="35"/>
      <c r="R25" s="35"/>
      <c r="S25" s="35">
        <v>72.0</v>
      </c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91"/>
      <c r="AN25" s="153" t="s">
        <v>140</v>
      </c>
      <c r="AO25" s="45">
        <f t="shared" ref="AO25:AQ25" si="17">D25+G25+J25+M25+P25+S25+V25+Y25+AB25+AE25+AH25+AK25</f>
        <v>498</v>
      </c>
      <c r="AP25" s="45">
        <f t="shared" si="17"/>
        <v>0</v>
      </c>
      <c r="AQ25" s="45">
        <f t="shared" si="17"/>
        <v>0</v>
      </c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</row>
    <row r="26" ht="15.75" hidden="1" customHeight="1">
      <c r="A26" s="144">
        <v>17.0</v>
      </c>
      <c r="B26" s="43" t="s">
        <v>67</v>
      </c>
      <c r="C26" s="43" t="s">
        <v>68</v>
      </c>
      <c r="D26" s="44">
        <v>574.0</v>
      </c>
      <c r="E26" s="44"/>
      <c r="F26" s="44">
        <f>D26*7000</f>
        <v>4018000</v>
      </c>
      <c r="G26" s="45">
        <v>465.0</v>
      </c>
      <c r="H26" s="45"/>
      <c r="I26" s="45">
        <f>G26*7000</f>
        <v>3255000</v>
      </c>
      <c r="J26" s="35">
        <v>478.0</v>
      </c>
      <c r="K26" s="35"/>
      <c r="L26" s="45">
        <v>3346000.0</v>
      </c>
      <c r="M26" s="61">
        <v>795.0</v>
      </c>
      <c r="N26" s="45"/>
      <c r="O26" s="45">
        <v>5565000.0</v>
      </c>
      <c r="P26" s="61">
        <v>398.0</v>
      </c>
      <c r="Q26" s="35"/>
      <c r="R26" s="61">
        <f>P26*7000</f>
        <v>2786000</v>
      </c>
      <c r="S26" s="61">
        <v>427.0</v>
      </c>
      <c r="T26" s="35"/>
      <c r="U26" s="61">
        <f>S26*7000</f>
        <v>2989000</v>
      </c>
      <c r="V26" s="35"/>
      <c r="W26" s="35"/>
      <c r="X26" s="61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91"/>
      <c r="AN26" s="153" t="s">
        <v>138</v>
      </c>
      <c r="AO26" s="45">
        <f t="shared" ref="AO26:AQ26" si="18">D26+G26+J26+M26+P26+S26+V26+Y26+AB26+AE26+AH26+AK26</f>
        <v>3137</v>
      </c>
      <c r="AP26" s="45">
        <f t="shared" si="18"/>
        <v>0</v>
      </c>
      <c r="AQ26" s="45">
        <f t="shared" si="18"/>
        <v>21959000</v>
      </c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</row>
    <row r="27" ht="15.75" customHeight="1">
      <c r="A27" s="144">
        <v>18.0</v>
      </c>
      <c r="B27" s="43" t="s">
        <v>69</v>
      </c>
      <c r="C27" s="43" t="s">
        <v>70</v>
      </c>
      <c r="D27" s="44">
        <v>0.0</v>
      </c>
      <c r="E27" s="44"/>
      <c r="F27" s="44"/>
      <c r="G27" s="45">
        <v>0.0</v>
      </c>
      <c r="H27" s="45"/>
      <c r="I27" s="35"/>
      <c r="J27" s="35">
        <v>0.0</v>
      </c>
      <c r="K27" s="35"/>
      <c r="L27" s="35"/>
      <c r="M27" s="45">
        <v>1527.0</v>
      </c>
      <c r="N27" s="45"/>
      <c r="O27" s="35"/>
      <c r="P27" s="61">
        <v>0.0</v>
      </c>
      <c r="Q27" s="61"/>
      <c r="R27" s="35"/>
      <c r="S27" s="61">
        <v>0.0</v>
      </c>
      <c r="T27" s="35"/>
      <c r="U27" s="35"/>
      <c r="V27" s="61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91"/>
      <c r="AN27" s="153" t="s">
        <v>138</v>
      </c>
      <c r="AO27" s="45">
        <f t="shared" ref="AO27:AQ27" si="19">D27+G27+J27+M27+P27+S27+V27+Y27+AB27+AE27+AH27+AK27</f>
        <v>1527</v>
      </c>
      <c r="AP27" s="45">
        <f t="shared" si="19"/>
        <v>0</v>
      </c>
      <c r="AQ27" s="45">
        <f t="shared" si="19"/>
        <v>0</v>
      </c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</row>
    <row r="28" ht="15.75" hidden="1" customHeight="1">
      <c r="A28" s="144">
        <v>19.0</v>
      </c>
      <c r="B28" s="43" t="s">
        <v>71</v>
      </c>
      <c r="C28" s="43" t="s">
        <v>68</v>
      </c>
      <c r="D28" s="44">
        <v>98724.0</v>
      </c>
      <c r="E28" s="44"/>
      <c r="F28" s="44">
        <v>9.9525E7</v>
      </c>
      <c r="G28" s="45">
        <v>135801.0</v>
      </c>
      <c r="H28" s="45"/>
      <c r="I28" s="45">
        <v>1.36506E8</v>
      </c>
      <c r="J28" s="45">
        <v>107307.0</v>
      </c>
      <c r="K28" s="45">
        <v>46.0</v>
      </c>
      <c r="L28" s="45">
        <v>1.19634E8</v>
      </c>
      <c r="M28" s="45">
        <v>28849.0</v>
      </c>
      <c r="N28" s="45"/>
      <c r="O28" s="45">
        <v>1.0629E7</v>
      </c>
      <c r="P28" s="61">
        <f>R28/3000</f>
        <v>30642</v>
      </c>
      <c r="Q28" s="61"/>
      <c r="R28" s="61">
        <v>9.1926E7</v>
      </c>
      <c r="S28" s="61">
        <f>(U28/3000)-T28</f>
        <v>14416</v>
      </c>
      <c r="T28" s="35">
        <v>16.0</v>
      </c>
      <c r="U28" s="61">
        <v>4.3296E7</v>
      </c>
      <c r="V28" s="61"/>
      <c r="W28" s="35"/>
      <c r="X28" s="61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91"/>
      <c r="AN28" s="153" t="s">
        <v>144</v>
      </c>
      <c r="AO28" s="45">
        <f t="shared" ref="AO28:AQ28" si="20">D28+G28+J28+M28+P28+S28+V28+Y28+AB28+AE28+AH28+AK28</f>
        <v>415739</v>
      </c>
      <c r="AP28" s="45">
        <f t="shared" si="20"/>
        <v>62</v>
      </c>
      <c r="AQ28" s="45">
        <f t="shared" si="20"/>
        <v>501516000</v>
      </c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</row>
    <row r="29" ht="15.75" hidden="1" customHeight="1">
      <c r="A29" s="144">
        <v>20.0</v>
      </c>
      <c r="B29" s="43" t="s">
        <v>72</v>
      </c>
      <c r="C29" s="43" t="s">
        <v>73</v>
      </c>
      <c r="D29" s="37"/>
      <c r="E29" s="37"/>
      <c r="F29" s="37"/>
      <c r="G29" s="45">
        <v>553.0</v>
      </c>
      <c r="H29" s="45"/>
      <c r="I29" s="35"/>
      <c r="J29" s="61">
        <v>3200.0</v>
      </c>
      <c r="K29" s="45"/>
      <c r="L29" s="35"/>
      <c r="M29" s="45">
        <v>9940.0</v>
      </c>
      <c r="N29" s="45"/>
      <c r="O29" s="35"/>
      <c r="P29" s="61">
        <v>7800.0</v>
      </c>
      <c r="Q29" s="35"/>
      <c r="R29" s="35"/>
      <c r="S29" s="61">
        <v>3550.0</v>
      </c>
      <c r="T29" s="35"/>
      <c r="U29" s="35"/>
      <c r="V29" s="61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91"/>
      <c r="AN29" s="153" t="s">
        <v>144</v>
      </c>
      <c r="AO29" s="45">
        <f t="shared" ref="AO29:AQ29" si="21">D29+G29+J29+M29+P29+S29+V29+Y29+AB29+AE29+AH29+AK29</f>
        <v>25043</v>
      </c>
      <c r="AP29" s="45">
        <f t="shared" si="21"/>
        <v>0</v>
      </c>
      <c r="AQ29" s="45">
        <f t="shared" si="21"/>
        <v>0</v>
      </c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</row>
    <row r="30" ht="15.75" hidden="1" customHeight="1">
      <c r="A30" s="144">
        <v>21.0</v>
      </c>
      <c r="B30" s="43" t="s">
        <v>74</v>
      </c>
      <c r="C30" s="43" t="s">
        <v>68</v>
      </c>
      <c r="D30" s="44">
        <v>64695.0</v>
      </c>
      <c r="E30" s="44"/>
      <c r="F30" s="44">
        <f>(D30*3000)/2</f>
        <v>97042500</v>
      </c>
      <c r="G30" s="45">
        <f>((I30*2)/3000)</f>
        <v>100140</v>
      </c>
      <c r="H30" s="45"/>
      <c r="I30" s="45">
        <v>1.5021E8</v>
      </c>
      <c r="J30" s="45">
        <f>((L30*2)/3000)</f>
        <v>93040</v>
      </c>
      <c r="K30" s="45"/>
      <c r="L30" s="45">
        <v>1.3956E8</v>
      </c>
      <c r="M30" s="45">
        <f>((O30*2)/3000)</f>
        <v>7645</v>
      </c>
      <c r="N30" s="45"/>
      <c r="O30" s="45">
        <v>1.14675E7</v>
      </c>
      <c r="P30" s="61">
        <f>((R30*2)/3000)</f>
        <v>86120</v>
      </c>
      <c r="Q30" s="61"/>
      <c r="R30" s="61">
        <v>1.2918E8</v>
      </c>
      <c r="S30" s="61">
        <f>((U30*2)/3000)</f>
        <v>60715</v>
      </c>
      <c r="T30" s="35"/>
      <c r="U30" s="61">
        <v>9.10725E7</v>
      </c>
      <c r="V30" s="61"/>
      <c r="W30" s="35"/>
      <c r="X30" s="61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91"/>
      <c r="AN30" s="153" t="s">
        <v>144</v>
      </c>
      <c r="AO30" s="45">
        <f t="shared" ref="AO30:AQ30" si="22">D30+G30+J30+M30+P30+S30+V30+Y30+AB30+AE30+AH30+AK30</f>
        <v>412355</v>
      </c>
      <c r="AP30" s="45">
        <f t="shared" si="22"/>
        <v>0</v>
      </c>
      <c r="AQ30" s="45">
        <f t="shared" si="22"/>
        <v>618532500</v>
      </c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</row>
    <row r="31" ht="15.75" hidden="1" customHeight="1">
      <c r="A31" s="144">
        <v>22.0</v>
      </c>
      <c r="B31" s="43" t="s">
        <v>75</v>
      </c>
      <c r="C31" s="43" t="s">
        <v>57</v>
      </c>
      <c r="D31" s="44">
        <v>43.0</v>
      </c>
      <c r="E31" s="44"/>
      <c r="F31" s="44"/>
      <c r="G31" s="45">
        <v>65.0</v>
      </c>
      <c r="H31" s="45"/>
      <c r="I31" s="62"/>
      <c r="J31" s="35">
        <v>100.0</v>
      </c>
      <c r="K31" s="35"/>
      <c r="L31" s="35"/>
      <c r="M31" s="45">
        <v>120.0</v>
      </c>
      <c r="N31" s="45"/>
      <c r="O31" s="45"/>
      <c r="P31" s="63">
        <v>150.0</v>
      </c>
      <c r="Q31" s="63"/>
      <c r="R31" s="35"/>
      <c r="S31" s="35">
        <v>90.0</v>
      </c>
      <c r="T31" s="35"/>
      <c r="U31" s="35"/>
      <c r="V31" s="61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91"/>
      <c r="AN31" s="153" t="s">
        <v>144</v>
      </c>
      <c r="AO31" s="45">
        <f t="shared" ref="AO31:AQ31" si="23">D31+G31+J31+M31+P31+S31+V31+Y31+AB31+AE31+AH31+AK31</f>
        <v>568</v>
      </c>
      <c r="AP31" s="45">
        <f t="shared" si="23"/>
        <v>0</v>
      </c>
      <c r="AQ31" s="45">
        <f t="shared" si="23"/>
        <v>0</v>
      </c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</row>
    <row r="32" ht="15.75" hidden="1" customHeight="1">
      <c r="A32" s="144">
        <v>23.0</v>
      </c>
      <c r="B32" s="43" t="s">
        <v>76</v>
      </c>
      <c r="C32" s="43" t="s">
        <v>73</v>
      </c>
      <c r="D32" s="44">
        <v>1259.0</v>
      </c>
      <c r="E32" s="44"/>
      <c r="F32" s="44"/>
      <c r="G32" s="45">
        <v>1300.0</v>
      </c>
      <c r="H32" s="45"/>
      <c r="I32" s="35"/>
      <c r="J32" s="61">
        <v>2400.0</v>
      </c>
      <c r="K32" s="35"/>
      <c r="L32" s="35"/>
      <c r="M32" s="45">
        <v>3200.0</v>
      </c>
      <c r="N32" s="45"/>
      <c r="O32" s="35"/>
      <c r="P32" s="61">
        <v>3100.0</v>
      </c>
      <c r="Q32" s="61"/>
      <c r="R32" s="61"/>
      <c r="S32" s="61">
        <v>3200.0</v>
      </c>
      <c r="T32" s="35"/>
      <c r="U32" s="35"/>
      <c r="V32" s="61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91"/>
      <c r="AN32" s="153" t="s">
        <v>144</v>
      </c>
      <c r="AO32" s="45">
        <f t="shared" ref="AO32:AQ32" si="24">D32+G32+J32+M32+P32+S32+V32+Y32+AB32+AE32+AH32+AK32</f>
        <v>14459</v>
      </c>
      <c r="AP32" s="45">
        <f t="shared" si="24"/>
        <v>0</v>
      </c>
      <c r="AQ32" s="45">
        <f t="shared" si="24"/>
        <v>0</v>
      </c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</row>
    <row r="33" ht="15.75" hidden="1" customHeight="1">
      <c r="A33" s="144">
        <v>24.0</v>
      </c>
      <c r="B33" s="43" t="s">
        <v>77</v>
      </c>
      <c r="C33" s="43" t="s">
        <v>73</v>
      </c>
      <c r="D33" s="44">
        <v>1000.0</v>
      </c>
      <c r="E33" s="44"/>
      <c r="F33" s="44"/>
      <c r="G33" s="45">
        <v>1000.0</v>
      </c>
      <c r="H33" s="45"/>
      <c r="I33" s="35"/>
      <c r="J33" s="61">
        <v>1300.0</v>
      </c>
      <c r="K33" s="35"/>
      <c r="L33" s="35"/>
      <c r="M33" s="45">
        <v>2500.0</v>
      </c>
      <c r="N33" s="45"/>
      <c r="O33" s="35"/>
      <c r="P33" s="61">
        <v>2200.0</v>
      </c>
      <c r="Q33" s="35"/>
      <c r="R33" s="35"/>
      <c r="S33" s="61">
        <v>2300.0</v>
      </c>
      <c r="T33" s="35"/>
      <c r="U33" s="35"/>
      <c r="V33" s="61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91"/>
      <c r="AN33" s="153" t="s">
        <v>140</v>
      </c>
      <c r="AO33" s="45">
        <f t="shared" ref="AO33:AQ33" si="25">D33+G33+J33+M33+P33+S33+V33+Y33+AB33+AE33+AH33+AK33</f>
        <v>10300</v>
      </c>
      <c r="AP33" s="45">
        <f t="shared" si="25"/>
        <v>0</v>
      </c>
      <c r="AQ33" s="45">
        <f t="shared" si="25"/>
        <v>0</v>
      </c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</row>
    <row r="34" ht="15.75" hidden="1" customHeight="1">
      <c r="A34" s="144">
        <v>25.0</v>
      </c>
      <c r="B34" s="43" t="s">
        <v>78</v>
      </c>
      <c r="C34" s="43" t="s">
        <v>68</v>
      </c>
      <c r="D34" s="44">
        <v>1588.0</v>
      </c>
      <c r="E34" s="44"/>
      <c r="F34" s="44">
        <f>D34*10000</f>
        <v>15880000</v>
      </c>
      <c r="G34" s="45">
        <v>1271.0</v>
      </c>
      <c r="H34" s="45"/>
      <c r="I34" s="35"/>
      <c r="J34" s="35">
        <v>954.0</v>
      </c>
      <c r="K34" s="35"/>
      <c r="L34" s="61">
        <f>J34*10000</f>
        <v>9540000</v>
      </c>
      <c r="M34" s="45">
        <v>3210.0</v>
      </c>
      <c r="N34" s="45"/>
      <c r="O34" s="61">
        <f>M34*10000</f>
        <v>32100000</v>
      </c>
      <c r="P34" s="61">
        <v>2530.0</v>
      </c>
      <c r="Q34" s="35"/>
      <c r="R34" s="61">
        <f>P34*10000</f>
        <v>25300000</v>
      </c>
      <c r="S34" s="61">
        <v>1897.0</v>
      </c>
      <c r="T34" s="35"/>
      <c r="U34" s="61">
        <f>S34*10000</f>
        <v>18970000</v>
      </c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91"/>
      <c r="AN34" s="153" t="s">
        <v>139</v>
      </c>
      <c r="AO34" s="45">
        <f t="shared" ref="AO34:AQ34" si="26">D34+G34+J34+M34+P34+S34+V34+Y34+AB34+AE34+AH34+AK34</f>
        <v>11450</v>
      </c>
      <c r="AP34" s="45">
        <f t="shared" si="26"/>
        <v>0</v>
      </c>
      <c r="AQ34" s="45">
        <f t="shared" si="26"/>
        <v>101790000</v>
      </c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</row>
    <row r="35" ht="15.75" hidden="1" customHeight="1">
      <c r="A35" s="26">
        <v>26.0</v>
      </c>
      <c r="B35" s="27" t="s">
        <v>79</v>
      </c>
      <c r="C35" s="27" t="s">
        <v>57</v>
      </c>
      <c r="D35" s="33">
        <v>2518.0</v>
      </c>
      <c r="E35" s="33"/>
      <c r="F35" s="33"/>
      <c r="G35" s="30">
        <v>1983.0</v>
      </c>
      <c r="H35" s="30"/>
      <c r="I35" s="34"/>
      <c r="J35" s="34">
        <v>2347.0</v>
      </c>
      <c r="K35" s="34"/>
      <c r="L35" s="36"/>
      <c r="M35" s="30">
        <v>1020.0</v>
      </c>
      <c r="N35" s="30"/>
      <c r="O35" s="30"/>
      <c r="P35" s="34"/>
      <c r="Q35" s="34"/>
      <c r="R35" s="34"/>
      <c r="S35" s="34"/>
      <c r="T35" s="34"/>
      <c r="U35" s="34"/>
      <c r="V35" s="61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91"/>
      <c r="AN35" s="153" t="s">
        <v>139</v>
      </c>
      <c r="AO35" s="45">
        <f t="shared" ref="AO35:AQ35" si="27">D35+G35+J35+M35+P35+S35+V35+Y35+AB35+AE35+AH35+AK35</f>
        <v>7868</v>
      </c>
      <c r="AP35" s="45">
        <f t="shared" si="27"/>
        <v>0</v>
      </c>
      <c r="AQ35" s="45">
        <f t="shared" si="27"/>
        <v>0</v>
      </c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</row>
    <row r="36" ht="15.75" hidden="1" customHeight="1">
      <c r="A36" s="144">
        <v>27.0</v>
      </c>
      <c r="B36" s="43" t="s">
        <v>80</v>
      </c>
      <c r="C36" s="43" t="s">
        <v>47</v>
      </c>
      <c r="D36" s="44">
        <v>752.0</v>
      </c>
      <c r="E36" s="44"/>
      <c r="F36" s="44">
        <f>D36*7500</f>
        <v>5640000</v>
      </c>
      <c r="G36" s="45">
        <v>730.0</v>
      </c>
      <c r="H36" s="45"/>
      <c r="I36" s="35"/>
      <c r="J36" s="35">
        <v>350.0</v>
      </c>
      <c r="K36" s="35"/>
      <c r="L36" s="61"/>
      <c r="M36" s="45">
        <v>900.0</v>
      </c>
      <c r="N36" s="45"/>
      <c r="O36" s="35"/>
      <c r="P36" s="61">
        <v>400.0</v>
      </c>
      <c r="Q36" s="61"/>
      <c r="R36" s="35"/>
      <c r="S36" s="61">
        <v>565.0</v>
      </c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91"/>
      <c r="AN36" s="153" t="s">
        <v>139</v>
      </c>
      <c r="AO36" s="45">
        <f t="shared" ref="AO36:AQ36" si="28">D36+G36+J36+M36+P36+S36+V36+Y36+AB36+AE36+AH36+AK36</f>
        <v>3697</v>
      </c>
      <c r="AP36" s="45">
        <f t="shared" si="28"/>
        <v>0</v>
      </c>
      <c r="AQ36" s="45">
        <f t="shared" si="28"/>
        <v>5640000</v>
      </c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</row>
    <row r="37" ht="15.75" hidden="1" customHeight="1">
      <c r="A37" s="26">
        <v>28.0</v>
      </c>
      <c r="B37" s="27" t="s">
        <v>81</v>
      </c>
      <c r="C37" s="27" t="s">
        <v>43</v>
      </c>
      <c r="D37" s="33">
        <v>5026.0</v>
      </c>
      <c r="E37" s="33"/>
      <c r="F37" s="33">
        <f>D37*10000</f>
        <v>50260000</v>
      </c>
      <c r="G37" s="30">
        <v>3830.0</v>
      </c>
      <c r="H37" s="30"/>
      <c r="I37" s="34"/>
      <c r="J37" s="34">
        <v>2321.0</v>
      </c>
      <c r="K37" s="34"/>
      <c r="L37" s="36">
        <f>J37*10000</f>
        <v>23210000</v>
      </c>
      <c r="M37" s="30">
        <v>5230.0</v>
      </c>
      <c r="N37" s="30"/>
      <c r="O37" s="34"/>
      <c r="P37" s="36">
        <v>0.0</v>
      </c>
      <c r="Q37" s="34"/>
      <c r="R37" s="34"/>
      <c r="S37" s="36">
        <v>0.0</v>
      </c>
      <c r="T37" s="34"/>
      <c r="U37" s="34"/>
      <c r="V37" s="61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91"/>
      <c r="AN37" s="153" t="s">
        <v>139</v>
      </c>
      <c r="AO37" s="45">
        <f t="shared" ref="AO37:AQ37" si="29">D37+G37+J37+M37+P37+S37+V37+Y37+AB37+AE37+AH37+AK37</f>
        <v>16407</v>
      </c>
      <c r="AP37" s="45">
        <f t="shared" si="29"/>
        <v>0</v>
      </c>
      <c r="AQ37" s="45">
        <f t="shared" si="29"/>
        <v>73470000</v>
      </c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</row>
    <row r="38" ht="15.75" hidden="1" customHeight="1">
      <c r="A38" s="144">
        <v>29.0</v>
      </c>
      <c r="B38" s="43" t="s">
        <v>82</v>
      </c>
      <c r="C38" s="43" t="s">
        <v>45</v>
      </c>
      <c r="D38" s="44">
        <v>0.0</v>
      </c>
      <c r="E38" s="44"/>
      <c r="F38" s="44"/>
      <c r="G38" s="45">
        <v>0.0</v>
      </c>
      <c r="H38" s="45"/>
      <c r="I38" s="35"/>
      <c r="J38" s="35">
        <v>0.0</v>
      </c>
      <c r="K38" s="35"/>
      <c r="L38" s="35"/>
      <c r="M38" s="45">
        <v>0.0</v>
      </c>
      <c r="N38" s="45"/>
      <c r="O38" s="35"/>
      <c r="P38" s="61">
        <v>0.0</v>
      </c>
      <c r="Q38" s="35"/>
      <c r="R38" s="35"/>
      <c r="S38" s="61">
        <v>0.0</v>
      </c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91"/>
      <c r="AN38" s="153" t="s">
        <v>142</v>
      </c>
      <c r="AO38" s="45">
        <f t="shared" ref="AO38:AQ38" si="30">D38+G38+J38+M38+P38+S38+V38+Y38+AB38+AE38+AH38+AK38</f>
        <v>0</v>
      </c>
      <c r="AP38" s="45">
        <f t="shared" si="30"/>
        <v>0</v>
      </c>
      <c r="AQ38" s="45">
        <f t="shared" si="30"/>
        <v>0</v>
      </c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</row>
    <row r="39" ht="15.75" customHeight="1">
      <c r="A39" s="144">
        <v>30.0</v>
      </c>
      <c r="B39" s="43" t="s">
        <v>83</v>
      </c>
      <c r="C39" s="43" t="s">
        <v>84</v>
      </c>
      <c r="D39" s="44">
        <v>1620.0</v>
      </c>
      <c r="E39" s="44"/>
      <c r="F39" s="44"/>
      <c r="G39" s="45">
        <v>2513.0</v>
      </c>
      <c r="H39" s="45"/>
      <c r="I39" s="35"/>
      <c r="J39" s="35">
        <v>3687.0</v>
      </c>
      <c r="K39" s="35"/>
      <c r="L39" s="35"/>
      <c r="M39" s="45">
        <v>154.0</v>
      </c>
      <c r="N39" s="45"/>
      <c r="O39" s="35"/>
      <c r="P39" s="61">
        <v>4355.0</v>
      </c>
      <c r="Q39" s="61"/>
      <c r="R39" s="35"/>
      <c r="S39" s="61">
        <v>2135.0</v>
      </c>
      <c r="T39" s="35"/>
      <c r="U39" s="35"/>
      <c r="V39" s="61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91"/>
      <c r="AN39" s="153" t="s">
        <v>144</v>
      </c>
      <c r="AO39" s="45">
        <f t="shared" ref="AO39:AQ39" si="31">D39+G39+J39+M39+P39+S39+V39+Y39+AB39+AE39+AH39+AK39</f>
        <v>14464</v>
      </c>
      <c r="AP39" s="45">
        <f t="shared" si="31"/>
        <v>0</v>
      </c>
      <c r="AQ39" s="45">
        <f t="shared" si="31"/>
        <v>0</v>
      </c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</row>
    <row r="40" ht="15.75" hidden="1" customHeight="1">
      <c r="A40" s="26">
        <v>31.0</v>
      </c>
      <c r="B40" s="27" t="s">
        <v>85</v>
      </c>
      <c r="C40" s="27" t="s">
        <v>86</v>
      </c>
      <c r="D40" s="44">
        <v>0.0</v>
      </c>
      <c r="E40" s="44"/>
      <c r="F40" s="44"/>
      <c r="G40" s="45">
        <v>0.0</v>
      </c>
      <c r="H40" s="45"/>
      <c r="I40" s="35"/>
      <c r="J40" s="35">
        <v>0.0</v>
      </c>
      <c r="K40" s="35"/>
      <c r="L40" s="35"/>
      <c r="M40" s="45">
        <v>0.0</v>
      </c>
      <c r="N40" s="45"/>
      <c r="O40" s="35"/>
      <c r="P40" s="36">
        <v>0.0</v>
      </c>
      <c r="Q40" s="34"/>
      <c r="R40" s="34"/>
      <c r="S40" s="36">
        <v>0.0</v>
      </c>
      <c r="T40" s="34"/>
      <c r="U40" s="34"/>
      <c r="V40" s="34"/>
      <c r="W40" s="34"/>
      <c r="X40" s="34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91"/>
      <c r="AN40" s="153" t="s">
        <v>141</v>
      </c>
      <c r="AO40" s="30">
        <f t="shared" ref="AO40:AQ40" si="32">D40+G40+J40+M40+P40+S40+V40+Y40+AB40+AE40+AH40+AK40</f>
        <v>0</v>
      </c>
      <c r="AP40" s="30">
        <f t="shared" si="32"/>
        <v>0</v>
      </c>
      <c r="AQ40" s="30">
        <f t="shared" si="32"/>
        <v>0</v>
      </c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</row>
    <row r="41" ht="15.75" hidden="1" customHeight="1">
      <c r="A41" s="144">
        <v>32.0</v>
      </c>
      <c r="B41" s="43" t="s">
        <v>87</v>
      </c>
      <c r="C41" s="43" t="s">
        <v>68</v>
      </c>
      <c r="D41" s="44">
        <v>0.0</v>
      </c>
      <c r="E41" s="44"/>
      <c r="F41" s="44"/>
      <c r="G41" s="45">
        <v>0.0</v>
      </c>
      <c r="H41" s="45"/>
      <c r="I41" s="35"/>
      <c r="J41" s="45">
        <v>0.0</v>
      </c>
      <c r="K41" s="45"/>
      <c r="L41" s="35"/>
      <c r="M41" s="45">
        <v>0.0</v>
      </c>
      <c r="N41" s="45"/>
      <c r="O41" s="45"/>
      <c r="P41" s="61">
        <v>0.0</v>
      </c>
      <c r="Q41" s="61"/>
      <c r="R41" s="35"/>
      <c r="S41" s="61">
        <v>16900.0</v>
      </c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91"/>
      <c r="AN41" s="153" t="s">
        <v>142</v>
      </c>
      <c r="AO41" s="45">
        <f t="shared" ref="AO41:AQ41" si="33">D41+G41+J41+M41+P41+S41+V41+Y41+AB41+AE41+AH41+AK41</f>
        <v>16900</v>
      </c>
      <c r="AP41" s="45">
        <f t="shared" si="33"/>
        <v>0</v>
      </c>
      <c r="AQ41" s="45">
        <f t="shared" si="33"/>
        <v>0</v>
      </c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</row>
    <row r="42" ht="15.75" hidden="1" customHeight="1">
      <c r="A42" s="144">
        <v>33.0</v>
      </c>
      <c r="B42" s="43" t="s">
        <v>88</v>
      </c>
      <c r="C42" s="43" t="s">
        <v>73</v>
      </c>
      <c r="D42" s="44"/>
      <c r="E42" s="44"/>
      <c r="F42" s="44"/>
      <c r="G42" s="45">
        <v>20200.0</v>
      </c>
      <c r="H42" s="45"/>
      <c r="I42" s="35"/>
      <c r="J42" s="61">
        <v>0.0</v>
      </c>
      <c r="K42" s="35"/>
      <c r="L42" s="35"/>
      <c r="M42" s="45">
        <v>0.0</v>
      </c>
      <c r="N42" s="45"/>
      <c r="O42" s="35"/>
      <c r="P42" s="61">
        <v>0.0</v>
      </c>
      <c r="Q42" s="61"/>
      <c r="R42" s="35"/>
      <c r="S42" s="61"/>
      <c r="T42" s="35"/>
      <c r="U42" s="35"/>
      <c r="V42" s="61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91"/>
      <c r="AN42" s="153" t="s">
        <v>144</v>
      </c>
      <c r="AO42" s="45">
        <f t="shared" ref="AO42:AQ42" si="34">D42+G42+J42+M42+P42+S42+V42+Y42+AB42+AE42+AH42+AK42</f>
        <v>20200</v>
      </c>
      <c r="AP42" s="45">
        <f t="shared" si="34"/>
        <v>0</v>
      </c>
      <c r="AQ42" s="45">
        <f t="shared" si="34"/>
        <v>0</v>
      </c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</row>
    <row r="43" ht="15.75" hidden="1" customHeight="1">
      <c r="A43" s="144">
        <v>34.0</v>
      </c>
      <c r="B43" s="43" t="s">
        <v>89</v>
      </c>
      <c r="C43" s="43" t="s">
        <v>47</v>
      </c>
      <c r="D43" s="44">
        <v>0.0</v>
      </c>
      <c r="E43" s="44"/>
      <c r="F43" s="44"/>
      <c r="G43" s="45">
        <v>0.0</v>
      </c>
      <c r="H43" s="45"/>
      <c r="I43" s="35"/>
      <c r="J43" s="35">
        <v>0.0</v>
      </c>
      <c r="K43" s="35"/>
      <c r="L43" s="35"/>
      <c r="M43" s="45">
        <v>0.0</v>
      </c>
      <c r="N43" s="45"/>
      <c r="O43" s="35"/>
      <c r="P43" s="61">
        <v>0.0</v>
      </c>
      <c r="Q43" s="61"/>
      <c r="R43" s="35"/>
      <c r="S43" s="61">
        <v>0.0</v>
      </c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91"/>
      <c r="AN43" s="153" t="s">
        <v>144</v>
      </c>
      <c r="AO43" s="45">
        <f t="shared" ref="AO43:AQ43" si="35">D43+G43+J43+M43+P43+S43+V43+Y43+AB43+AE43+AH43+AK43</f>
        <v>0</v>
      </c>
      <c r="AP43" s="45">
        <f t="shared" si="35"/>
        <v>0</v>
      </c>
      <c r="AQ43" s="45">
        <f t="shared" si="35"/>
        <v>0</v>
      </c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</row>
    <row r="44" ht="15.75" customHeight="1">
      <c r="A44" s="144">
        <v>35.0</v>
      </c>
      <c r="B44" s="43" t="s">
        <v>90</v>
      </c>
      <c r="C44" s="43" t="s">
        <v>84</v>
      </c>
      <c r="D44" s="44">
        <v>12613.0</v>
      </c>
      <c r="E44" s="44"/>
      <c r="F44" s="44"/>
      <c r="G44" s="45">
        <v>0.0</v>
      </c>
      <c r="H44" s="45"/>
      <c r="I44" s="35"/>
      <c r="J44" s="35">
        <v>0.0</v>
      </c>
      <c r="K44" s="35"/>
      <c r="L44" s="35"/>
      <c r="M44" s="45">
        <v>0.0</v>
      </c>
      <c r="N44" s="45"/>
      <c r="O44" s="35"/>
      <c r="P44" s="61">
        <v>0.0</v>
      </c>
      <c r="Q44" s="61"/>
      <c r="R44" s="35"/>
      <c r="S44" s="61">
        <v>0.0</v>
      </c>
      <c r="T44" s="35"/>
      <c r="U44" s="35"/>
      <c r="V44" s="61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91"/>
      <c r="AN44" s="153" t="s">
        <v>144</v>
      </c>
      <c r="AO44" s="45">
        <f t="shared" ref="AO44:AQ44" si="36">D44+G44+J44+M44+P44+S44+V44+Y44+AB44+AE44+AH44+AK44</f>
        <v>12613</v>
      </c>
      <c r="AP44" s="45">
        <f t="shared" si="36"/>
        <v>0</v>
      </c>
      <c r="AQ44" s="45">
        <f t="shared" si="36"/>
        <v>0</v>
      </c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</row>
    <row r="45" ht="15.75" hidden="1" customHeight="1">
      <c r="A45" s="144">
        <v>36.0</v>
      </c>
      <c r="B45" s="43" t="s">
        <v>91</v>
      </c>
      <c r="C45" s="43" t="s">
        <v>73</v>
      </c>
      <c r="D45" s="44">
        <v>1100.0</v>
      </c>
      <c r="E45" s="44"/>
      <c r="F45" s="44"/>
      <c r="G45" s="45">
        <v>0.0</v>
      </c>
      <c r="H45" s="45"/>
      <c r="I45" s="35"/>
      <c r="J45" s="61">
        <v>1400.0</v>
      </c>
      <c r="K45" s="35"/>
      <c r="L45" s="35"/>
      <c r="M45" s="45">
        <v>2300.0</v>
      </c>
      <c r="N45" s="45"/>
      <c r="O45" s="35"/>
      <c r="P45" s="61">
        <v>6000.0</v>
      </c>
      <c r="Q45" s="35"/>
      <c r="R45" s="35"/>
      <c r="S45" s="61">
        <v>1550.0</v>
      </c>
      <c r="T45" s="35"/>
      <c r="U45" s="35"/>
      <c r="V45" s="61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91"/>
      <c r="AN45" s="153" t="s">
        <v>144</v>
      </c>
      <c r="AO45" s="45">
        <f t="shared" ref="AO45:AQ45" si="37">D45+G45+J45+M45+P45+S45+V45+Y45+AB45+AE45+AH45+AK45</f>
        <v>12350</v>
      </c>
      <c r="AP45" s="45">
        <f t="shared" si="37"/>
        <v>0</v>
      </c>
      <c r="AQ45" s="45">
        <f t="shared" si="37"/>
        <v>0</v>
      </c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</row>
    <row r="46" ht="15.75" hidden="1" customHeight="1">
      <c r="A46" s="144">
        <v>37.0</v>
      </c>
      <c r="B46" s="43" t="s">
        <v>92</v>
      </c>
      <c r="C46" s="43" t="s">
        <v>73</v>
      </c>
      <c r="D46" s="44">
        <v>0.0</v>
      </c>
      <c r="E46" s="44"/>
      <c r="F46" s="44"/>
      <c r="G46" s="45">
        <v>0.0</v>
      </c>
      <c r="H46" s="45"/>
      <c r="I46" s="35"/>
      <c r="J46" s="61">
        <v>24200.0</v>
      </c>
      <c r="K46" s="45"/>
      <c r="L46" s="35"/>
      <c r="M46" s="45">
        <v>0.0</v>
      </c>
      <c r="N46" s="45"/>
      <c r="O46" s="35"/>
      <c r="P46" s="61">
        <v>0.0</v>
      </c>
      <c r="Q46" s="61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91"/>
      <c r="AN46" s="153" t="s">
        <v>144</v>
      </c>
      <c r="AO46" s="45">
        <f t="shared" ref="AO46:AQ46" si="38">D46+G46+J46+M46+P46+S46+V46+Y46+AB46+AE46+AH46+AK46</f>
        <v>24200</v>
      </c>
      <c r="AP46" s="45">
        <f t="shared" si="38"/>
        <v>0</v>
      </c>
      <c r="AQ46" s="45">
        <f t="shared" si="38"/>
        <v>0</v>
      </c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</row>
    <row r="47" ht="15.75" hidden="1" customHeight="1">
      <c r="A47" s="26">
        <v>38.0</v>
      </c>
      <c r="B47" s="27" t="s">
        <v>94</v>
      </c>
      <c r="C47" s="27" t="s">
        <v>57</v>
      </c>
      <c r="D47" s="33">
        <v>1072.0</v>
      </c>
      <c r="E47" s="33"/>
      <c r="F47" s="33"/>
      <c r="G47" s="30">
        <v>921.0</v>
      </c>
      <c r="H47" s="30"/>
      <c r="I47" s="34"/>
      <c r="J47" s="30">
        <v>984.0</v>
      </c>
      <c r="K47" s="30"/>
      <c r="L47" s="30">
        <f>J47*7500</f>
        <v>7380000</v>
      </c>
      <c r="M47" s="30">
        <v>4306.0</v>
      </c>
      <c r="N47" s="30"/>
      <c r="O47" s="30"/>
      <c r="P47" s="34"/>
      <c r="Q47" s="34"/>
      <c r="R47" s="34"/>
      <c r="S47" s="34"/>
      <c r="T47" s="34"/>
      <c r="U47" s="34"/>
      <c r="V47" s="61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91"/>
      <c r="AN47" s="153" t="s">
        <v>139</v>
      </c>
      <c r="AO47" s="45">
        <f t="shared" ref="AO47:AQ47" si="39">D47+G47+J47+M47+P47+S47+V47+Y47+AB47+AE47+AH47+AK47</f>
        <v>7283</v>
      </c>
      <c r="AP47" s="45">
        <f t="shared" si="39"/>
        <v>0</v>
      </c>
      <c r="AQ47" s="45">
        <f t="shared" si="39"/>
        <v>7380000</v>
      </c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</row>
    <row r="48" ht="15.75" hidden="1" customHeight="1">
      <c r="A48" s="144">
        <v>39.0</v>
      </c>
      <c r="B48" s="95" t="s">
        <v>95</v>
      </c>
      <c r="C48" s="95" t="s">
        <v>51</v>
      </c>
      <c r="D48" s="116">
        <v>112.0</v>
      </c>
      <c r="E48" s="116"/>
      <c r="F48" s="116"/>
      <c r="G48" s="99">
        <v>119.0</v>
      </c>
      <c r="H48" s="99"/>
      <c r="I48" s="99"/>
      <c r="J48" s="99">
        <v>211.0</v>
      </c>
      <c r="K48" s="99"/>
      <c r="L48" s="99"/>
      <c r="M48" s="99">
        <v>110.0</v>
      </c>
      <c r="N48" s="99"/>
      <c r="O48" s="99"/>
      <c r="P48" s="99">
        <v>113.0</v>
      </c>
      <c r="Q48" s="98"/>
      <c r="R48" s="98"/>
      <c r="S48" s="99">
        <v>230.0</v>
      </c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91"/>
      <c r="AN48" s="153" t="s">
        <v>137</v>
      </c>
      <c r="AO48" s="45">
        <f t="shared" ref="AO48:AQ48" si="40">D48+G48+J48+M48+P48+S48+V48+Y48+AB48+AE48+AH48+AK48</f>
        <v>895</v>
      </c>
      <c r="AP48" s="45">
        <f t="shared" si="40"/>
        <v>0</v>
      </c>
      <c r="AQ48" s="45">
        <f t="shared" si="40"/>
        <v>0</v>
      </c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</row>
    <row r="49" ht="15.75" hidden="1" customHeight="1">
      <c r="A49" s="144">
        <v>40.0</v>
      </c>
      <c r="B49" s="43" t="s">
        <v>96</v>
      </c>
      <c r="C49" s="43" t="s">
        <v>68</v>
      </c>
      <c r="D49" s="44">
        <v>2270.0</v>
      </c>
      <c r="E49" s="44"/>
      <c r="F49" s="44">
        <v>2.6257E7</v>
      </c>
      <c r="G49" s="45">
        <v>985.0</v>
      </c>
      <c r="H49" s="45"/>
      <c r="I49" s="45">
        <f>G49*10000</f>
        <v>9850000</v>
      </c>
      <c r="J49" s="64">
        <v>420.0</v>
      </c>
      <c r="K49" s="64"/>
      <c r="L49" s="106">
        <f>J49*10000</f>
        <v>4200000</v>
      </c>
      <c r="M49" s="106">
        <v>3247.0</v>
      </c>
      <c r="N49" s="106"/>
      <c r="O49" s="106">
        <f>M49*10000</f>
        <v>32470000</v>
      </c>
      <c r="P49" s="63">
        <v>2214.0</v>
      </c>
      <c r="Q49" s="64"/>
      <c r="R49" s="106">
        <f>P49*10000</f>
        <v>22140000</v>
      </c>
      <c r="S49" s="63">
        <v>2015.0</v>
      </c>
      <c r="T49" s="64"/>
      <c r="U49" s="61">
        <f>S49*10000</f>
        <v>20150000</v>
      </c>
      <c r="V49" s="64"/>
      <c r="W49" s="64"/>
      <c r="X49" s="61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163"/>
      <c r="AN49" s="153" t="s">
        <v>139</v>
      </c>
      <c r="AO49" s="45">
        <f t="shared" ref="AO49:AQ49" si="41">D49+G49+J49+M49+P49+S49+V49+Y49+AB49+AE49+AH49+AK49</f>
        <v>11151</v>
      </c>
      <c r="AP49" s="45">
        <f t="shared" si="41"/>
        <v>0</v>
      </c>
      <c r="AQ49" s="45">
        <f t="shared" si="41"/>
        <v>115067000</v>
      </c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</row>
    <row r="50" ht="15.75" customHeight="1">
      <c r="A50" s="144">
        <v>41.0</v>
      </c>
      <c r="B50" s="43" t="s">
        <v>97</v>
      </c>
      <c r="C50" s="43" t="s">
        <v>84</v>
      </c>
      <c r="D50" s="44">
        <v>1256.0</v>
      </c>
      <c r="E50" s="44"/>
      <c r="F50" s="44"/>
      <c r="G50" s="45">
        <v>964.0</v>
      </c>
      <c r="H50" s="45"/>
      <c r="I50" s="35"/>
      <c r="J50" s="35">
        <v>0.0</v>
      </c>
      <c r="K50" s="35"/>
      <c r="L50" s="35"/>
      <c r="M50" s="45">
        <v>0.0</v>
      </c>
      <c r="N50" s="45"/>
      <c r="O50" s="35"/>
      <c r="P50" s="61"/>
      <c r="Q50" s="61"/>
      <c r="R50" s="35"/>
      <c r="S50" s="61">
        <v>0.0</v>
      </c>
      <c r="T50" s="35"/>
      <c r="U50" s="35"/>
      <c r="V50" s="61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91"/>
      <c r="AN50" s="153" t="s">
        <v>138</v>
      </c>
      <c r="AO50" s="45">
        <f t="shared" ref="AO50:AQ50" si="42">D50+G50+J50+M50+P50+S50+V50+Y50+AB50+AE50+AH50+AK50</f>
        <v>2220</v>
      </c>
      <c r="AP50" s="45">
        <f t="shared" si="42"/>
        <v>0</v>
      </c>
      <c r="AQ50" s="45">
        <f t="shared" si="42"/>
        <v>0</v>
      </c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</row>
    <row r="51" ht="15.75" hidden="1" customHeight="1">
      <c r="A51" s="65" t="s">
        <v>41</v>
      </c>
      <c r="B51" s="14"/>
      <c r="C51" s="67"/>
      <c r="D51" s="69">
        <f t="shared" ref="D51:U51" si="43">SUM(D9:D50)</f>
        <v>209497</v>
      </c>
      <c r="E51" s="69">
        <f t="shared" si="43"/>
        <v>0</v>
      </c>
      <c r="F51" s="69">
        <f t="shared" si="43"/>
        <v>309617500</v>
      </c>
      <c r="G51" s="69">
        <f t="shared" si="43"/>
        <v>288749</v>
      </c>
      <c r="H51" s="69">
        <f t="shared" si="43"/>
        <v>0</v>
      </c>
      <c r="I51" s="69">
        <f t="shared" si="43"/>
        <v>312256000</v>
      </c>
      <c r="J51" s="69">
        <f t="shared" si="43"/>
        <v>259042</v>
      </c>
      <c r="K51" s="69">
        <f t="shared" si="43"/>
        <v>46</v>
      </c>
      <c r="L51" s="69">
        <f t="shared" si="43"/>
        <v>320385000</v>
      </c>
      <c r="M51" s="69">
        <f t="shared" si="43"/>
        <v>92962</v>
      </c>
      <c r="N51" s="69">
        <f t="shared" si="43"/>
        <v>0</v>
      </c>
      <c r="O51" s="69">
        <f t="shared" si="43"/>
        <v>195866500</v>
      </c>
      <c r="P51" s="69">
        <f t="shared" si="43"/>
        <v>163566</v>
      </c>
      <c r="Q51" s="69">
        <f t="shared" si="43"/>
        <v>0</v>
      </c>
      <c r="R51" s="69">
        <f t="shared" si="43"/>
        <v>311277000</v>
      </c>
      <c r="S51" s="69">
        <f t="shared" si="43"/>
        <v>217076</v>
      </c>
      <c r="T51" s="69">
        <f t="shared" si="43"/>
        <v>16</v>
      </c>
      <c r="U51" s="69">
        <f t="shared" si="43"/>
        <v>199052500</v>
      </c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125"/>
      <c r="AN51" s="76"/>
      <c r="AO51" s="148">
        <f t="shared" ref="AO51:AQ51" si="44">SUM(AO9:AO50)</f>
        <v>1230892</v>
      </c>
      <c r="AP51" s="148">
        <f t="shared" si="44"/>
        <v>62</v>
      </c>
      <c r="AQ51" s="148">
        <f t="shared" si="44"/>
        <v>1648454500</v>
      </c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</row>
    <row r="52" ht="15.75" customHeight="1">
      <c r="A52" s="16"/>
      <c r="B52" s="2"/>
      <c r="C52" s="68"/>
      <c r="D52" s="71"/>
      <c r="E52" s="71"/>
      <c r="F52" s="71"/>
      <c r="G52" s="71"/>
      <c r="H52" s="71"/>
      <c r="I52" s="68"/>
      <c r="J52" s="71"/>
      <c r="K52" s="71"/>
      <c r="L52" s="71"/>
      <c r="M52" s="71"/>
      <c r="N52" s="71"/>
      <c r="O52" s="71"/>
      <c r="P52" s="71"/>
      <c r="Q52" s="71"/>
      <c r="R52" s="68"/>
      <c r="S52" s="68"/>
      <c r="T52" s="68"/>
      <c r="U52" s="68"/>
      <c r="V52" s="70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76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</row>
    <row r="53" ht="15.75" customHeight="1">
      <c r="A53" s="16"/>
      <c r="B53" s="2"/>
      <c r="C53" s="68"/>
      <c r="D53" s="71"/>
      <c r="E53" s="71"/>
      <c r="F53" s="71"/>
      <c r="G53" s="72"/>
      <c r="H53" s="72"/>
      <c r="I53" s="68"/>
      <c r="J53" s="73" t="s">
        <v>98</v>
      </c>
      <c r="K53" s="73"/>
      <c r="L53" s="71"/>
      <c r="M53" s="71"/>
      <c r="N53" s="71"/>
      <c r="O53" s="71"/>
      <c r="P53" s="71"/>
      <c r="Q53" s="71"/>
      <c r="R53" s="68"/>
      <c r="S53" s="68"/>
      <c r="T53" s="68"/>
      <c r="U53" s="68"/>
      <c r="V53" s="70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76"/>
      <c r="AO53" s="80">
        <f>AO14+AO15+AO16+AO20+AO34+AO35+AO36+AO37+AO47+AO49</f>
        <v>69757</v>
      </c>
      <c r="AP53" s="80">
        <f>AO51+AP51</f>
        <v>1230954</v>
      </c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</row>
    <row r="54" ht="4.5" customHeight="1">
      <c r="A54" s="16"/>
      <c r="B54" s="2"/>
      <c r="C54" s="68"/>
      <c r="D54" s="71"/>
      <c r="E54" s="71"/>
      <c r="F54" s="71"/>
      <c r="G54" s="72"/>
      <c r="H54" s="72"/>
      <c r="I54" s="68"/>
      <c r="J54" s="74"/>
      <c r="K54" s="74"/>
      <c r="L54" s="71"/>
      <c r="M54" s="71"/>
      <c r="N54" s="71"/>
      <c r="O54" s="71"/>
      <c r="P54" s="71"/>
      <c r="Q54" s="71"/>
      <c r="R54" s="68"/>
      <c r="S54" s="68"/>
      <c r="T54" s="68"/>
      <c r="U54" s="68"/>
      <c r="V54" s="70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76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</row>
    <row r="55" ht="15.75" customHeight="1">
      <c r="A55" s="16"/>
      <c r="B55" s="2"/>
      <c r="C55" s="68"/>
      <c r="D55" s="71"/>
      <c r="E55" s="71"/>
      <c r="F55" s="71"/>
      <c r="G55" s="72"/>
      <c r="H55" s="72"/>
      <c r="I55" s="68"/>
      <c r="J55" s="73" t="s">
        <v>99</v>
      </c>
      <c r="K55" s="73"/>
      <c r="L55" s="71"/>
      <c r="M55" s="71"/>
      <c r="N55" s="71"/>
      <c r="O55" s="71"/>
      <c r="P55" s="71"/>
      <c r="Q55" s="71"/>
      <c r="R55" s="68"/>
      <c r="S55" s="68"/>
      <c r="T55" s="68"/>
      <c r="U55" s="68"/>
      <c r="V55" s="70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76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</row>
    <row r="56" ht="15.75" customHeight="1">
      <c r="A56" s="16"/>
      <c r="B56" s="2"/>
      <c r="C56" s="68"/>
      <c r="D56" s="71"/>
      <c r="E56" s="71"/>
      <c r="F56" s="71"/>
      <c r="G56" s="72"/>
      <c r="H56" s="72"/>
      <c r="I56" s="68"/>
      <c r="J56" s="74"/>
      <c r="K56" s="74"/>
      <c r="L56" s="71"/>
      <c r="M56" s="71"/>
      <c r="N56" s="71"/>
      <c r="O56" s="71"/>
      <c r="P56" s="71"/>
      <c r="Q56" s="71"/>
      <c r="R56" s="68"/>
      <c r="S56" s="68"/>
      <c r="T56" s="68"/>
      <c r="U56" s="80">
        <f>D51+G51+J51+K51+M51+N51+P51+Q51+S51+T51</f>
        <v>1230954</v>
      </c>
      <c r="V56" s="70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76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</row>
    <row r="57" ht="15.75" customHeight="1">
      <c r="A57" s="16"/>
      <c r="B57" s="2"/>
      <c r="C57" s="68"/>
      <c r="D57" s="71"/>
      <c r="E57" s="71"/>
      <c r="F57" s="71"/>
      <c r="G57" s="72"/>
      <c r="H57" s="72"/>
      <c r="I57" s="68"/>
      <c r="J57" s="74"/>
      <c r="K57" s="74"/>
      <c r="L57" s="71"/>
      <c r="M57" s="71"/>
      <c r="N57" s="71"/>
      <c r="O57" s="71"/>
      <c r="P57" s="71"/>
      <c r="Q57" s="71"/>
      <c r="R57" s="68"/>
      <c r="S57" s="68"/>
      <c r="T57" s="68"/>
      <c r="U57" s="68"/>
      <c r="V57" s="70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76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</row>
    <row r="58" ht="15.75" customHeight="1">
      <c r="A58" s="16"/>
      <c r="B58" s="2"/>
      <c r="C58" s="68"/>
      <c r="D58" s="71"/>
      <c r="E58" s="71"/>
      <c r="F58" s="71"/>
      <c r="G58" s="72"/>
      <c r="H58" s="72"/>
      <c r="I58" s="68"/>
      <c r="J58" s="74"/>
      <c r="K58" s="74"/>
      <c r="L58" s="71"/>
      <c r="M58" s="71"/>
      <c r="N58" s="71"/>
      <c r="O58" s="71"/>
      <c r="P58" s="71"/>
      <c r="Q58" s="71"/>
      <c r="R58" s="68"/>
      <c r="S58" s="68"/>
      <c r="T58" s="68"/>
      <c r="U58" s="68"/>
      <c r="V58" s="70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76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</row>
    <row r="59" ht="15.75" customHeight="1">
      <c r="A59" s="16"/>
      <c r="B59" s="2"/>
      <c r="C59" s="68"/>
      <c r="D59" s="71"/>
      <c r="E59" s="71"/>
      <c r="F59" s="71"/>
      <c r="G59" s="72"/>
      <c r="H59" s="72"/>
      <c r="I59" s="68"/>
      <c r="J59" s="75" t="s">
        <v>100</v>
      </c>
      <c r="K59" s="75"/>
      <c r="L59" s="71"/>
      <c r="M59" s="71"/>
      <c r="N59" s="71"/>
      <c r="O59" s="71"/>
      <c r="P59" s="71"/>
      <c r="Q59" s="71"/>
      <c r="R59" s="68"/>
      <c r="S59" s="68"/>
      <c r="T59" s="68"/>
      <c r="U59" s="68"/>
      <c r="V59" s="70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76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</row>
    <row r="60" ht="15.75" customHeight="1">
      <c r="A60" s="16"/>
      <c r="B60" s="2"/>
      <c r="C60" s="68"/>
      <c r="D60" s="71"/>
      <c r="E60" s="71"/>
      <c r="F60" s="71"/>
      <c r="G60" s="72"/>
      <c r="H60" s="72"/>
      <c r="I60" s="68"/>
      <c r="J60" s="73" t="s">
        <v>101</v>
      </c>
      <c r="K60" s="73"/>
      <c r="L60" s="71"/>
      <c r="M60" s="71"/>
      <c r="N60" s="71"/>
      <c r="O60" s="71"/>
      <c r="P60" s="71"/>
      <c r="Q60" s="71"/>
      <c r="R60" s="68"/>
      <c r="S60" s="68"/>
      <c r="T60" s="68"/>
      <c r="U60" s="68"/>
      <c r="V60" s="70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76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</row>
    <row r="61" ht="15.75" customHeight="1">
      <c r="A61" s="16"/>
      <c r="B61" s="2"/>
      <c r="C61" s="68"/>
      <c r="D61" s="71"/>
      <c r="E61" s="71"/>
      <c r="F61" s="71"/>
      <c r="G61" s="72"/>
      <c r="H61" s="72"/>
      <c r="I61" s="68"/>
      <c r="J61" s="73" t="s">
        <v>102</v>
      </c>
      <c r="K61" s="73"/>
      <c r="L61" s="71"/>
      <c r="M61" s="71"/>
      <c r="N61" s="71"/>
      <c r="O61" s="71"/>
      <c r="P61" s="71"/>
      <c r="Q61" s="71"/>
      <c r="R61" s="68"/>
      <c r="S61" s="68"/>
      <c r="T61" s="68"/>
      <c r="U61" s="68"/>
      <c r="V61" s="70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76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</row>
    <row r="62" ht="15.75" customHeight="1">
      <c r="A62" s="16"/>
      <c r="B62" s="2"/>
      <c r="C62" s="68"/>
      <c r="D62" s="71"/>
      <c r="E62" s="71"/>
      <c r="F62" s="71"/>
      <c r="G62" s="71"/>
      <c r="H62" s="71"/>
      <c r="I62" s="68"/>
      <c r="J62" s="71"/>
      <c r="K62" s="71"/>
      <c r="L62" s="71"/>
      <c r="M62" s="71"/>
      <c r="N62" s="71"/>
      <c r="O62" s="71"/>
      <c r="P62" s="71"/>
      <c r="Q62" s="71"/>
      <c r="R62" s="68"/>
      <c r="S62" s="68"/>
      <c r="T62" s="68"/>
      <c r="U62" s="68"/>
      <c r="V62" s="70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76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</row>
    <row r="63" ht="15.75" customHeight="1">
      <c r="A63" s="76"/>
      <c r="B63" s="6"/>
      <c r="C63" s="6"/>
      <c r="D63" s="9"/>
      <c r="E63" s="9"/>
      <c r="F63" s="9"/>
      <c r="G63" s="10"/>
      <c r="H63" s="10"/>
      <c r="I63" s="6"/>
      <c r="J63" s="6"/>
      <c r="K63" s="6"/>
      <c r="L63" s="6"/>
      <c r="M63" s="6"/>
      <c r="N63" s="6"/>
      <c r="O63" s="10"/>
      <c r="P63" s="6"/>
      <c r="Q63" s="6"/>
      <c r="R63" s="6"/>
      <c r="S63" s="6"/>
      <c r="T63" s="6"/>
      <c r="U63" s="6"/>
      <c r="V63" s="77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7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</row>
    <row r="64" ht="15.75" customHeight="1">
      <c r="A64" s="76"/>
      <c r="B64" s="6"/>
      <c r="C64" s="6"/>
      <c r="D64" s="44">
        <v>2286.0</v>
      </c>
      <c r="E64" s="9"/>
      <c r="F64" s="9"/>
      <c r="G64" s="78">
        <f>(G51-D51)/D51*100</f>
        <v>37.82965866</v>
      </c>
      <c r="H64" s="78"/>
      <c r="I64" s="78">
        <f t="shared" ref="I64:J64" si="45">(I51-F51)/F51*100</f>
        <v>0.8521805131</v>
      </c>
      <c r="J64" s="78">
        <f t="shared" si="45"/>
        <v>-10.28817416</v>
      </c>
      <c r="K64" s="78"/>
      <c r="L64" s="78">
        <f t="shared" ref="L64:M64" si="46">(L51-I51)/I51*100</f>
        <v>2.603312667</v>
      </c>
      <c r="M64" s="78">
        <f t="shared" si="46"/>
        <v>-64.1131554</v>
      </c>
      <c r="N64" s="78"/>
      <c r="O64" s="78">
        <f t="shared" ref="O64:P64" si="47">(O51-L51)/L51*100</f>
        <v>-38.86527147</v>
      </c>
      <c r="P64" s="78">
        <f t="shared" si="47"/>
        <v>75.94931262</v>
      </c>
      <c r="Q64" s="78"/>
      <c r="R64" s="2"/>
      <c r="S64" s="78">
        <f>(S51-P51)/P51*100</f>
        <v>32.71462284</v>
      </c>
      <c r="T64" s="2"/>
      <c r="U64" s="6"/>
      <c r="V64" s="77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7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</row>
    <row r="65" ht="15.75" customHeight="1">
      <c r="A65" s="76"/>
      <c r="B65" s="6"/>
      <c r="C65" s="6"/>
      <c r="D65" s="9"/>
      <c r="E65" s="9"/>
      <c r="F65" s="9"/>
      <c r="G65" s="79"/>
      <c r="H65" s="79"/>
      <c r="I65" s="6"/>
      <c r="J65" s="6"/>
      <c r="K65" s="6"/>
      <c r="L65" s="6"/>
      <c r="M65" s="6"/>
      <c r="N65" s="6"/>
      <c r="O65" s="10"/>
      <c r="P65" s="6"/>
      <c r="Q65" s="6"/>
      <c r="R65" s="2"/>
      <c r="S65" s="2"/>
      <c r="T65" s="2"/>
      <c r="U65" s="6"/>
      <c r="V65" s="77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7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</row>
    <row r="66" ht="15.75" customHeight="1">
      <c r="A66" s="76"/>
      <c r="B66" s="6"/>
      <c r="C66" s="6"/>
      <c r="D66" s="9"/>
      <c r="E66" s="9"/>
      <c r="F66" s="9"/>
      <c r="G66" s="80">
        <f>D51+G51+J51+M51</f>
        <v>850250</v>
      </c>
      <c r="H66" s="80"/>
      <c r="I66" s="6"/>
      <c r="J66" s="6"/>
      <c r="K66" s="6"/>
      <c r="L66" s="6"/>
      <c r="M66" s="6" t="s">
        <v>33</v>
      </c>
      <c r="N66" s="6"/>
      <c r="O66" s="10"/>
      <c r="P66" s="6" t="s">
        <v>12</v>
      </c>
      <c r="Q66" s="6"/>
      <c r="R66" s="2"/>
      <c r="S66" s="2"/>
      <c r="T66" s="2"/>
      <c r="U66" s="6"/>
      <c r="V66" s="77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7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</row>
    <row r="67" ht="15.75" customHeight="1">
      <c r="A67" s="76"/>
      <c r="B67" s="6"/>
      <c r="C67" s="6"/>
      <c r="D67" s="9"/>
      <c r="E67" s="9"/>
      <c r="F67" s="9"/>
      <c r="G67" s="10"/>
      <c r="H67" s="10"/>
      <c r="I67" s="6"/>
      <c r="J67" s="6"/>
      <c r="K67" s="6"/>
      <c r="L67" s="6"/>
      <c r="M67" s="10">
        <f>D51+G51+J51+M51</f>
        <v>850250</v>
      </c>
      <c r="N67" s="10"/>
      <c r="O67" s="10"/>
      <c r="P67" s="10">
        <f>D51+G51+J51+M51+P51</f>
        <v>1013816</v>
      </c>
      <c r="Q67" s="10"/>
      <c r="R67" s="2"/>
      <c r="S67" s="2"/>
      <c r="T67" s="2"/>
      <c r="U67" s="6"/>
      <c r="V67" s="77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7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</row>
    <row r="68" ht="15.75" customHeight="1">
      <c r="A68" s="76"/>
      <c r="B68" s="6"/>
      <c r="C68" s="6"/>
      <c r="D68" s="9"/>
      <c r="E68" s="9"/>
      <c r="F68" s="9"/>
      <c r="G68" s="10"/>
      <c r="H68" s="10"/>
      <c r="I68" s="6"/>
      <c r="J68" s="6"/>
      <c r="K68" s="6"/>
      <c r="L68" s="6"/>
      <c r="M68" s="77">
        <v>782753.0</v>
      </c>
      <c r="N68" s="77"/>
      <c r="O68" s="77"/>
      <c r="P68" s="77">
        <v>982778.0</v>
      </c>
      <c r="Q68" s="77"/>
      <c r="R68" s="2"/>
      <c r="S68" s="2"/>
      <c r="T68" s="2"/>
      <c r="U68" s="6"/>
      <c r="V68" s="77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7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</row>
    <row r="69" ht="15.75" customHeight="1">
      <c r="A69" s="76"/>
      <c r="B69" s="6"/>
      <c r="C69" s="6"/>
      <c r="D69" s="9"/>
      <c r="E69" s="9"/>
      <c r="F69" s="9"/>
      <c r="G69" s="10"/>
      <c r="H69" s="10"/>
      <c r="I69" s="6"/>
      <c r="J69" s="10" t="s">
        <v>103</v>
      </c>
      <c r="K69" s="10"/>
      <c r="L69" s="6"/>
      <c r="M69" s="10">
        <f>M67-M68</f>
        <v>67497</v>
      </c>
      <c r="N69" s="10"/>
      <c r="O69" s="10">
        <f t="shared" ref="O69:P69" si="48">O67-O68</f>
        <v>0</v>
      </c>
      <c r="P69" s="10">
        <f t="shared" si="48"/>
        <v>31038</v>
      </c>
      <c r="Q69" s="10"/>
      <c r="R69" s="2"/>
      <c r="S69" s="2"/>
      <c r="T69" s="2"/>
      <c r="U69" s="6"/>
      <c r="V69" s="77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7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</row>
    <row r="70" ht="15.75" customHeight="1">
      <c r="A70" s="76"/>
      <c r="B70" s="6"/>
      <c r="C70" s="6"/>
      <c r="D70" s="9"/>
      <c r="E70" s="9"/>
      <c r="F70" s="9"/>
      <c r="G70" s="10"/>
      <c r="H70" s="10"/>
      <c r="I70" s="6"/>
      <c r="J70" s="10"/>
      <c r="K70" s="10"/>
      <c r="L70" s="6"/>
      <c r="M70" s="78">
        <f>(M67-M68)/M67*100</f>
        <v>7.93848868</v>
      </c>
      <c r="N70" s="78"/>
      <c r="O70" s="78" t="str">
        <f t="shared" ref="O70:P70" si="49">(O67-O68)/O67*100</f>
        <v>#DIV/0!</v>
      </c>
      <c r="P70" s="78">
        <f t="shared" si="49"/>
        <v>3.061502284</v>
      </c>
      <c r="Q70" s="78"/>
      <c r="R70" s="2"/>
      <c r="S70" s="2"/>
      <c r="T70" s="2"/>
      <c r="U70" s="6"/>
      <c r="V70" s="77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7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</row>
    <row r="71" ht="15.75" customHeight="1">
      <c r="A71" s="76"/>
      <c r="B71" s="6"/>
      <c r="C71" s="6"/>
      <c r="D71" s="9"/>
      <c r="E71" s="9"/>
      <c r="F71" s="9"/>
      <c r="G71" s="10"/>
      <c r="H71" s="10"/>
      <c r="I71" s="6"/>
      <c r="J71" s="6"/>
      <c r="K71" s="6"/>
      <c r="L71" s="6"/>
      <c r="M71" s="6"/>
      <c r="N71" s="6"/>
      <c r="O71" s="10"/>
      <c r="P71" s="6"/>
      <c r="Q71" s="6"/>
      <c r="R71" s="2"/>
      <c r="S71" s="2"/>
      <c r="T71" s="2"/>
      <c r="U71" s="6"/>
      <c r="V71" s="77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7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</row>
    <row r="72" ht="15.75" customHeight="1">
      <c r="A72" s="76"/>
      <c r="B72" s="6"/>
      <c r="C72" s="6"/>
      <c r="D72" s="9"/>
      <c r="E72" s="9"/>
      <c r="F72" s="9"/>
      <c r="G72" s="10"/>
      <c r="H72" s="10"/>
      <c r="I72" s="6"/>
      <c r="J72" s="6"/>
      <c r="K72" s="6"/>
      <c r="L72" s="6"/>
      <c r="M72" s="6"/>
      <c r="N72" s="6"/>
      <c r="O72" s="10"/>
      <c r="P72" s="6"/>
      <c r="Q72" s="6"/>
      <c r="R72" s="2"/>
      <c r="S72" s="2"/>
      <c r="T72" s="2"/>
      <c r="U72" s="6"/>
      <c r="V72" s="77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7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</row>
    <row r="73" ht="15.75" customHeight="1">
      <c r="A73" s="76"/>
      <c r="B73" s="6"/>
      <c r="C73" s="6"/>
      <c r="D73" s="9"/>
      <c r="E73" s="9"/>
      <c r="F73" s="9"/>
      <c r="G73" s="10"/>
      <c r="H73" s="10"/>
      <c r="I73" s="10"/>
      <c r="J73" s="6"/>
      <c r="K73" s="6"/>
      <c r="L73" s="6"/>
      <c r="M73" s="6"/>
      <c r="N73" s="6"/>
      <c r="O73" s="10"/>
      <c r="P73" s="6"/>
      <c r="Q73" s="6"/>
      <c r="R73" s="151" t="s">
        <v>127</v>
      </c>
      <c r="U73" s="6"/>
      <c r="V73" s="77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7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</row>
    <row r="74" ht="15.75" customHeight="1">
      <c r="A74" s="76"/>
      <c r="B74" s="6"/>
      <c r="C74" s="6"/>
      <c r="D74" s="9"/>
      <c r="E74" s="9"/>
      <c r="F74" s="9"/>
      <c r="G74" s="10"/>
      <c r="H74" s="10"/>
      <c r="I74" s="10"/>
      <c r="J74" s="6"/>
      <c r="K74" s="6"/>
      <c r="L74" s="6"/>
      <c r="M74" s="6"/>
      <c r="N74" s="6"/>
      <c r="O74" s="10"/>
      <c r="P74" s="6"/>
      <c r="Q74" s="6"/>
      <c r="R74" s="6" t="s">
        <v>128</v>
      </c>
      <c r="S74" s="6">
        <f>450*2</f>
        <v>900</v>
      </c>
      <c r="T74" s="77">
        <f>S74*8</f>
        <v>7200</v>
      </c>
      <c r="U74" s="6"/>
      <c r="V74" s="77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7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</row>
    <row r="75" ht="15.75" customHeight="1">
      <c r="A75" s="76"/>
      <c r="B75" s="6"/>
      <c r="C75" s="6"/>
      <c r="D75" s="9"/>
      <c r="E75" s="9"/>
      <c r="F75" s="9"/>
      <c r="G75" s="10"/>
      <c r="H75" s="10"/>
      <c r="I75" s="10"/>
      <c r="J75" s="6"/>
      <c r="K75" s="6"/>
      <c r="L75" s="6"/>
      <c r="M75" s="6"/>
      <c r="N75" s="6"/>
      <c r="O75" s="10"/>
      <c r="P75" s="6"/>
      <c r="Q75" s="6"/>
      <c r="R75" s="6" t="s">
        <v>129</v>
      </c>
      <c r="S75" s="6">
        <f>3.5*400</f>
        <v>1400</v>
      </c>
      <c r="T75" s="77">
        <f>S75*2</f>
        <v>2800</v>
      </c>
      <c r="U75" s="6"/>
      <c r="V75" s="77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7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</row>
    <row r="76" ht="15.75" customHeight="1">
      <c r="A76" s="76"/>
      <c r="B76" s="6"/>
      <c r="C76" s="6"/>
      <c r="D76" s="9"/>
      <c r="E76" s="9"/>
      <c r="F76" s="9"/>
      <c r="G76" s="10"/>
      <c r="H76" s="10"/>
      <c r="I76" s="10"/>
      <c r="J76" s="6"/>
      <c r="K76" s="6"/>
      <c r="L76" s="6"/>
      <c r="M76" s="6"/>
      <c r="N76" s="6"/>
      <c r="O76" s="10"/>
      <c r="P76" s="6"/>
      <c r="Q76" s="6"/>
      <c r="R76" s="6" t="s">
        <v>130</v>
      </c>
      <c r="S76" s="6">
        <v>1500.0</v>
      </c>
      <c r="T76" s="77">
        <f t="shared" ref="T76:T77" si="50">S76*3</f>
        <v>4500</v>
      </c>
      <c r="U76" s="6"/>
      <c r="V76" s="77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7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</row>
    <row r="77" ht="15.75" customHeight="1">
      <c r="A77" s="76"/>
      <c r="B77" s="6"/>
      <c r="C77" s="6"/>
      <c r="D77" s="9"/>
      <c r="E77" s="9"/>
      <c r="F77" s="9"/>
      <c r="G77" s="10"/>
      <c r="H77" s="10"/>
      <c r="I77" s="10"/>
      <c r="J77" s="6"/>
      <c r="K77" s="6"/>
      <c r="L77" s="6"/>
      <c r="M77" s="6"/>
      <c r="N77" s="6"/>
      <c r="O77" s="10"/>
      <c r="P77" s="6"/>
      <c r="Q77" s="6"/>
      <c r="R77" s="6" t="s">
        <v>131</v>
      </c>
      <c r="S77" s="6">
        <v>800.0</v>
      </c>
      <c r="T77" s="77">
        <f t="shared" si="50"/>
        <v>2400</v>
      </c>
      <c r="U77" s="6"/>
      <c r="V77" s="77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7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</row>
    <row r="78" ht="15.75" customHeight="1">
      <c r="A78" s="76"/>
      <c r="B78" s="6"/>
      <c r="C78" s="6"/>
      <c r="D78" s="9"/>
      <c r="E78" s="9"/>
      <c r="F78" s="9"/>
      <c r="G78" s="10"/>
      <c r="H78" s="10"/>
      <c r="I78" s="6"/>
      <c r="J78" s="6"/>
      <c r="K78" s="6"/>
      <c r="L78" s="6"/>
      <c r="M78" s="6"/>
      <c r="N78" s="6"/>
      <c r="O78" s="10"/>
      <c r="P78" s="6"/>
      <c r="Q78" s="6"/>
      <c r="R78" s="6"/>
      <c r="S78" s="6"/>
      <c r="T78" s="77">
        <f>SUBTOTAL(9,T74:T77)</f>
        <v>16900</v>
      </c>
      <c r="U78" s="6"/>
      <c r="V78" s="77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7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</row>
    <row r="79" ht="15.75" customHeight="1">
      <c r="A79" s="76"/>
      <c r="B79" s="6"/>
      <c r="C79" s="6"/>
      <c r="D79" s="9"/>
      <c r="E79" s="9"/>
      <c r="F79" s="9"/>
      <c r="G79" s="10"/>
      <c r="H79" s="10"/>
      <c r="I79" s="6"/>
      <c r="J79" s="6"/>
      <c r="K79" s="6"/>
      <c r="L79" s="6"/>
      <c r="M79" s="6"/>
      <c r="N79" s="6"/>
      <c r="O79" s="10"/>
      <c r="P79" s="6"/>
      <c r="Q79" s="6"/>
      <c r="R79" s="6"/>
      <c r="S79" s="6"/>
      <c r="T79" s="6"/>
      <c r="U79" s="6"/>
      <c r="V79" s="77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7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</row>
    <row r="80" ht="15.75" customHeight="1">
      <c r="A80" s="76"/>
      <c r="B80" s="6"/>
      <c r="C80" s="6"/>
      <c r="D80" s="9"/>
      <c r="E80" s="9"/>
      <c r="F80" s="9"/>
      <c r="G80" s="10"/>
      <c r="H80" s="10"/>
      <c r="I80" s="6"/>
      <c r="J80" s="6"/>
      <c r="K80" s="6"/>
      <c r="L80" s="6"/>
      <c r="M80" s="6"/>
      <c r="N80" s="6"/>
      <c r="O80" s="10"/>
      <c r="P80" s="6"/>
      <c r="Q80" s="6"/>
      <c r="R80" s="151" t="s">
        <v>61</v>
      </c>
      <c r="U80" s="6"/>
      <c r="V80" s="77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7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</row>
    <row r="81" ht="15.75" customHeight="1">
      <c r="A81" s="76"/>
      <c r="B81" s="6"/>
      <c r="C81" s="6"/>
      <c r="D81" s="9"/>
      <c r="E81" s="9"/>
      <c r="F81" s="9"/>
      <c r="G81" s="10"/>
      <c r="H81" s="10"/>
      <c r="I81" s="6"/>
      <c r="J81" s="6"/>
      <c r="K81" s="6"/>
      <c r="L81" s="6"/>
      <c r="M81" s="6"/>
      <c r="N81" s="6"/>
      <c r="O81" s="10"/>
      <c r="P81" s="6"/>
      <c r="Q81" s="6"/>
      <c r="R81" s="6" t="s">
        <v>132</v>
      </c>
      <c r="S81" s="77">
        <v>2100.0</v>
      </c>
      <c r="T81" s="77">
        <f t="shared" ref="T81:T82" si="51">S81*9</f>
        <v>18900</v>
      </c>
      <c r="U81" s="6"/>
      <c r="V81" s="77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7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</row>
    <row r="82" ht="15.75" customHeight="1">
      <c r="A82" s="76"/>
      <c r="B82" s="6"/>
      <c r="C82" s="6"/>
      <c r="D82" s="9"/>
      <c r="E82" s="9"/>
      <c r="F82" s="9"/>
      <c r="G82" s="10"/>
      <c r="H82" s="10"/>
      <c r="I82" s="6"/>
      <c r="J82" s="6"/>
      <c r="K82" s="6"/>
      <c r="L82" s="6"/>
      <c r="M82" s="6"/>
      <c r="N82" s="6"/>
      <c r="O82" s="10"/>
      <c r="P82" s="6"/>
      <c r="Q82" s="6"/>
      <c r="R82" s="6" t="s">
        <v>133</v>
      </c>
      <c r="S82" s="77">
        <v>2100.0</v>
      </c>
      <c r="T82" s="77">
        <f t="shared" si="51"/>
        <v>18900</v>
      </c>
      <c r="U82" s="6"/>
      <c r="V82" s="77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7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</row>
    <row r="83" ht="15.75" customHeight="1">
      <c r="A83" s="76"/>
      <c r="B83" s="6"/>
      <c r="C83" s="6"/>
      <c r="D83" s="9"/>
      <c r="E83" s="9"/>
      <c r="F83" s="9"/>
      <c r="G83" s="10"/>
      <c r="H83" s="10"/>
      <c r="I83" s="6"/>
      <c r="J83" s="6"/>
      <c r="K83" s="6"/>
      <c r="L83" s="6"/>
      <c r="M83" s="6"/>
      <c r="N83" s="6"/>
      <c r="O83" s="10"/>
      <c r="P83" s="6"/>
      <c r="Q83" s="6"/>
      <c r="R83" s="6" t="s">
        <v>134</v>
      </c>
      <c r="S83" s="77">
        <f>10*8</f>
        <v>80</v>
      </c>
      <c r="T83" s="77">
        <f>S83*5</f>
        <v>400</v>
      </c>
      <c r="U83" s="6"/>
      <c r="V83" s="77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7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</row>
    <row r="84" ht="15.75" customHeight="1">
      <c r="A84" s="76"/>
      <c r="B84" s="6"/>
      <c r="C84" s="6"/>
      <c r="D84" s="9"/>
      <c r="E84" s="9"/>
      <c r="F84" s="9"/>
      <c r="G84" s="10"/>
      <c r="H84" s="10"/>
      <c r="I84" s="6"/>
      <c r="J84" s="6"/>
      <c r="K84" s="6"/>
      <c r="L84" s="6"/>
      <c r="M84" s="6"/>
      <c r="N84" s="6"/>
      <c r="O84" s="10"/>
      <c r="P84" s="6"/>
      <c r="Q84" s="6"/>
      <c r="R84" s="6"/>
      <c r="S84" s="77"/>
      <c r="T84" s="77">
        <f>T83*10</f>
        <v>4000</v>
      </c>
      <c r="U84" s="6"/>
      <c r="V84" s="77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7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</row>
    <row r="85" ht="15.75" customHeight="1">
      <c r="A85" s="76"/>
      <c r="B85" s="6"/>
      <c r="C85" s="6"/>
      <c r="D85" s="9"/>
      <c r="E85" s="9"/>
      <c r="F85" s="9"/>
      <c r="G85" s="10"/>
      <c r="H85" s="10"/>
      <c r="I85" s="6"/>
      <c r="J85" s="6"/>
      <c r="K85" s="6"/>
      <c r="L85" s="6"/>
      <c r="M85" s="6"/>
      <c r="N85" s="6"/>
      <c r="O85" s="10"/>
      <c r="P85" s="6"/>
      <c r="Q85" s="6"/>
      <c r="R85" s="6"/>
      <c r="S85" s="6"/>
      <c r="T85" s="77">
        <f>T81+T82+T84</f>
        <v>41800</v>
      </c>
      <c r="U85" s="6"/>
      <c r="V85" s="77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7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</row>
    <row r="86" ht="15.75" customHeight="1">
      <c r="A86" s="76"/>
      <c r="B86" s="6"/>
      <c r="C86" s="6"/>
      <c r="D86" s="9"/>
      <c r="E86" s="9"/>
      <c r="F86" s="9"/>
      <c r="G86" s="10"/>
      <c r="H86" s="10"/>
      <c r="I86" s="6"/>
      <c r="J86" s="6"/>
      <c r="K86" s="6"/>
      <c r="L86" s="6"/>
      <c r="M86" s="6"/>
      <c r="N86" s="6"/>
      <c r="O86" s="10"/>
      <c r="P86" s="6"/>
      <c r="Q86" s="6"/>
      <c r="R86" s="6"/>
      <c r="S86" s="6"/>
      <c r="T86" s="6"/>
      <c r="U86" s="6"/>
      <c r="V86" s="77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7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</row>
    <row r="87" ht="15.75" customHeight="1">
      <c r="A87" s="76"/>
      <c r="B87" s="6"/>
      <c r="C87" s="6"/>
      <c r="D87" s="9"/>
      <c r="E87" s="9"/>
      <c r="F87" s="9"/>
      <c r="G87" s="10"/>
      <c r="H87" s="10"/>
      <c r="I87" s="6"/>
      <c r="J87" s="6"/>
      <c r="K87" s="6"/>
      <c r="L87" s="6"/>
      <c r="M87" s="6"/>
      <c r="N87" s="6"/>
      <c r="O87" s="10"/>
      <c r="P87" s="6"/>
      <c r="Q87" s="6"/>
      <c r="R87" s="6"/>
      <c r="S87" s="6"/>
      <c r="T87" s="6"/>
      <c r="U87" s="6"/>
      <c r="V87" s="77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7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</row>
    <row r="88" ht="15.75" customHeight="1">
      <c r="A88" s="76"/>
      <c r="B88" s="6"/>
      <c r="C88" s="6"/>
      <c r="D88" s="9"/>
      <c r="E88" s="9"/>
      <c r="F88" s="9"/>
      <c r="G88" s="10"/>
      <c r="H88" s="10"/>
      <c r="I88" s="6"/>
      <c r="J88" s="6"/>
      <c r="K88" s="6"/>
      <c r="L88" s="6"/>
      <c r="M88" s="6"/>
      <c r="N88" s="6"/>
      <c r="O88" s="10"/>
      <c r="P88" s="6"/>
      <c r="Q88" s="6"/>
      <c r="R88" s="6"/>
      <c r="S88" s="6"/>
      <c r="T88" s="6"/>
      <c r="U88" s="6"/>
      <c r="V88" s="77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7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</row>
    <row r="89" ht="15.75" customHeight="1">
      <c r="A89" s="76"/>
      <c r="B89" s="6"/>
      <c r="C89" s="6"/>
      <c r="D89" s="9"/>
      <c r="E89" s="9"/>
      <c r="F89" s="9"/>
      <c r="G89" s="10"/>
      <c r="H89" s="10"/>
      <c r="I89" s="6"/>
      <c r="J89" s="6"/>
      <c r="K89" s="6"/>
      <c r="L89" s="6"/>
      <c r="M89" s="6"/>
      <c r="N89" s="6"/>
      <c r="O89" s="10"/>
      <c r="P89" s="6"/>
      <c r="Q89" s="6"/>
      <c r="R89" s="6"/>
      <c r="S89" s="6"/>
      <c r="T89" s="6"/>
      <c r="U89" s="6"/>
      <c r="V89" s="77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7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</row>
    <row r="90" ht="15.75" customHeight="1">
      <c r="A90" s="76"/>
      <c r="B90" s="6"/>
      <c r="C90" s="6"/>
      <c r="D90" s="9"/>
      <c r="E90" s="9"/>
      <c r="F90" s="9"/>
      <c r="G90" s="10"/>
      <c r="H90" s="10"/>
      <c r="I90" s="6"/>
      <c r="J90" s="6"/>
      <c r="K90" s="6"/>
      <c r="L90" s="6"/>
      <c r="M90" s="6"/>
      <c r="N90" s="6"/>
      <c r="O90" s="10"/>
      <c r="P90" s="6"/>
      <c r="Q90" s="6"/>
      <c r="R90" s="6"/>
      <c r="S90" s="6"/>
      <c r="T90" s="6"/>
      <c r="U90" s="6"/>
      <c r="V90" s="77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7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</row>
    <row r="91" ht="15.75" customHeight="1">
      <c r="A91" s="76"/>
      <c r="B91" s="6"/>
      <c r="C91" s="6"/>
      <c r="D91" s="9"/>
      <c r="E91" s="9"/>
      <c r="F91" s="9"/>
      <c r="G91" s="10"/>
      <c r="H91" s="10"/>
      <c r="I91" s="6"/>
      <c r="J91" s="6"/>
      <c r="K91" s="6"/>
      <c r="L91" s="6"/>
      <c r="M91" s="6"/>
      <c r="N91" s="6"/>
      <c r="O91" s="10"/>
      <c r="P91" s="6"/>
      <c r="Q91" s="6"/>
      <c r="R91" s="6"/>
      <c r="S91" s="6"/>
      <c r="T91" s="6"/>
      <c r="U91" s="6"/>
      <c r="V91" s="77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7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</row>
    <row r="92" ht="15.75" customHeight="1">
      <c r="A92" s="76"/>
      <c r="B92" s="6"/>
      <c r="C92" s="6"/>
      <c r="D92" s="9"/>
      <c r="E92" s="9"/>
      <c r="F92" s="9"/>
      <c r="G92" s="10"/>
      <c r="H92" s="10"/>
      <c r="I92" s="6"/>
      <c r="J92" s="6"/>
      <c r="K92" s="6"/>
      <c r="L92" s="6"/>
      <c r="M92" s="6"/>
      <c r="N92" s="6"/>
      <c r="O92" s="10"/>
      <c r="P92" s="6"/>
      <c r="Q92" s="6"/>
      <c r="R92" s="6"/>
      <c r="S92" s="6"/>
      <c r="T92" s="6"/>
      <c r="U92" s="6"/>
      <c r="V92" s="77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7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</row>
    <row r="93" ht="15.75" customHeight="1">
      <c r="A93" s="76"/>
      <c r="B93" s="6"/>
      <c r="C93" s="6"/>
      <c r="D93" s="9"/>
      <c r="E93" s="9"/>
      <c r="F93" s="9"/>
      <c r="G93" s="10"/>
      <c r="H93" s="10"/>
      <c r="I93" s="6"/>
      <c r="J93" s="6"/>
      <c r="K93" s="6"/>
      <c r="L93" s="6"/>
      <c r="M93" s="6"/>
      <c r="N93" s="6"/>
      <c r="O93" s="10"/>
      <c r="P93" s="6"/>
      <c r="Q93" s="6"/>
      <c r="R93" s="6"/>
      <c r="S93" s="6"/>
      <c r="T93" s="6"/>
      <c r="U93" s="6"/>
      <c r="V93" s="77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7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</row>
    <row r="94" ht="15.75" customHeight="1">
      <c r="A94" s="76"/>
      <c r="B94" s="6"/>
      <c r="C94" s="6"/>
      <c r="D94" s="9"/>
      <c r="E94" s="9"/>
      <c r="F94" s="9"/>
      <c r="G94" s="10"/>
      <c r="H94" s="10"/>
      <c r="I94" s="6"/>
      <c r="J94" s="6"/>
      <c r="K94" s="6"/>
      <c r="L94" s="6"/>
      <c r="M94" s="6"/>
      <c r="N94" s="6"/>
      <c r="O94" s="10"/>
      <c r="P94" s="6"/>
      <c r="Q94" s="6"/>
      <c r="R94" s="6"/>
      <c r="S94" s="6"/>
      <c r="T94" s="6"/>
      <c r="U94" s="6"/>
      <c r="V94" s="77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7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</row>
    <row r="95" ht="15.75" customHeight="1">
      <c r="A95" s="76"/>
      <c r="B95" s="6"/>
      <c r="C95" s="6"/>
      <c r="D95" s="9"/>
      <c r="E95" s="9"/>
      <c r="F95" s="9"/>
      <c r="G95" s="10"/>
      <c r="H95" s="10"/>
      <c r="I95" s="6"/>
      <c r="J95" s="6"/>
      <c r="K95" s="6"/>
      <c r="L95" s="6"/>
      <c r="M95" s="6"/>
      <c r="N95" s="6"/>
      <c r="O95" s="10"/>
      <c r="P95" s="6"/>
      <c r="Q95" s="6"/>
      <c r="R95" s="6"/>
      <c r="S95" s="6"/>
      <c r="T95" s="6"/>
      <c r="U95" s="6"/>
      <c r="V95" s="77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7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</row>
    <row r="96" ht="15.75" customHeight="1">
      <c r="A96" s="76"/>
      <c r="B96" s="6"/>
      <c r="C96" s="6"/>
      <c r="D96" s="9"/>
      <c r="E96" s="9"/>
      <c r="F96" s="9"/>
      <c r="G96" s="10"/>
      <c r="H96" s="10"/>
      <c r="I96" s="6"/>
      <c r="J96" s="6"/>
      <c r="K96" s="6"/>
      <c r="L96" s="6"/>
      <c r="M96" s="6"/>
      <c r="N96" s="6"/>
      <c r="O96" s="10"/>
      <c r="P96" s="6"/>
      <c r="Q96" s="6"/>
      <c r="R96" s="6"/>
      <c r="S96" s="6"/>
      <c r="T96" s="6"/>
      <c r="U96" s="6"/>
      <c r="V96" s="77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7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</row>
    <row r="97" ht="15.75" customHeight="1">
      <c r="A97" s="76"/>
      <c r="B97" s="6"/>
      <c r="C97" s="6"/>
      <c r="D97" s="9"/>
      <c r="E97" s="9"/>
      <c r="F97" s="9"/>
      <c r="G97" s="10"/>
      <c r="H97" s="10"/>
      <c r="I97" s="6"/>
      <c r="J97" s="6"/>
      <c r="K97" s="6"/>
      <c r="L97" s="6"/>
      <c r="M97" s="6"/>
      <c r="N97" s="6"/>
      <c r="O97" s="10"/>
      <c r="P97" s="6"/>
      <c r="Q97" s="6"/>
      <c r="R97" s="6"/>
      <c r="S97" s="6"/>
      <c r="T97" s="6"/>
      <c r="U97" s="6"/>
      <c r="V97" s="77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7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</row>
    <row r="98" ht="15.75" customHeight="1">
      <c r="A98" s="76"/>
      <c r="B98" s="6"/>
      <c r="C98" s="6"/>
      <c r="D98" s="9"/>
      <c r="E98" s="9"/>
      <c r="F98" s="9"/>
      <c r="G98" s="10"/>
      <c r="H98" s="10"/>
      <c r="I98" s="6"/>
      <c r="J98" s="6"/>
      <c r="K98" s="6"/>
      <c r="L98" s="6"/>
      <c r="M98" s="6"/>
      <c r="N98" s="6"/>
      <c r="O98" s="10"/>
      <c r="P98" s="6"/>
      <c r="Q98" s="6"/>
      <c r="R98" s="6"/>
      <c r="S98" s="6"/>
      <c r="T98" s="6"/>
      <c r="U98" s="6"/>
      <c r="V98" s="77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7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</row>
    <row r="99" ht="15.75" customHeight="1">
      <c r="A99" s="76"/>
      <c r="B99" s="6"/>
      <c r="C99" s="6"/>
      <c r="D99" s="9"/>
      <c r="E99" s="9"/>
      <c r="F99" s="9"/>
      <c r="G99" s="10"/>
      <c r="H99" s="10"/>
      <c r="I99" s="6"/>
      <c r="J99" s="6"/>
      <c r="K99" s="6"/>
      <c r="L99" s="6"/>
      <c r="M99" s="6"/>
      <c r="N99" s="6"/>
      <c r="O99" s="10"/>
      <c r="P99" s="6"/>
      <c r="Q99" s="6"/>
      <c r="R99" s="6"/>
      <c r="S99" s="6"/>
      <c r="T99" s="6"/>
      <c r="U99" s="6"/>
      <c r="V99" s="77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7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</row>
    <row r="100" ht="15.75" customHeight="1">
      <c r="A100" s="76"/>
      <c r="B100" s="6"/>
      <c r="C100" s="6"/>
      <c r="D100" s="9"/>
      <c r="E100" s="9"/>
      <c r="F100" s="9"/>
      <c r="G100" s="10"/>
      <c r="H100" s="10"/>
      <c r="I100" s="6"/>
      <c r="J100" s="6"/>
      <c r="K100" s="6"/>
      <c r="L100" s="6"/>
      <c r="M100" s="6"/>
      <c r="N100" s="6"/>
      <c r="O100" s="10"/>
      <c r="P100" s="6"/>
      <c r="Q100" s="6"/>
      <c r="R100" s="6"/>
      <c r="S100" s="6"/>
      <c r="T100" s="6"/>
      <c r="U100" s="6"/>
      <c r="V100" s="77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7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</row>
    <row r="101" ht="15.75" customHeight="1">
      <c r="A101" s="76"/>
      <c r="B101" s="6"/>
      <c r="C101" s="6"/>
      <c r="D101" s="9"/>
      <c r="E101" s="9"/>
      <c r="F101" s="9"/>
      <c r="G101" s="10"/>
      <c r="H101" s="10"/>
      <c r="I101" s="6"/>
      <c r="J101" s="6"/>
      <c r="K101" s="6"/>
      <c r="L101" s="6"/>
      <c r="M101" s="6"/>
      <c r="N101" s="6"/>
      <c r="O101" s="10"/>
      <c r="P101" s="6"/>
      <c r="Q101" s="6"/>
      <c r="R101" s="6"/>
      <c r="S101" s="6"/>
      <c r="T101" s="6"/>
      <c r="U101" s="6"/>
      <c r="V101" s="77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7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</row>
    <row r="102" ht="15.75" customHeight="1">
      <c r="A102" s="76"/>
      <c r="B102" s="6"/>
      <c r="C102" s="6"/>
      <c r="D102" s="9"/>
      <c r="E102" s="9"/>
      <c r="F102" s="9"/>
      <c r="G102" s="10"/>
      <c r="H102" s="10"/>
      <c r="I102" s="6"/>
      <c r="J102" s="6"/>
      <c r="K102" s="6"/>
      <c r="L102" s="6"/>
      <c r="M102" s="6"/>
      <c r="N102" s="6"/>
      <c r="O102" s="10"/>
      <c r="P102" s="6"/>
      <c r="Q102" s="6"/>
      <c r="R102" s="6"/>
      <c r="S102" s="6"/>
      <c r="T102" s="6"/>
      <c r="U102" s="6"/>
      <c r="V102" s="77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7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</row>
    <row r="103" ht="15.75" customHeight="1">
      <c r="A103" s="76"/>
      <c r="B103" s="6"/>
      <c r="C103" s="6"/>
      <c r="D103" s="9"/>
      <c r="E103" s="9"/>
      <c r="F103" s="9"/>
      <c r="G103" s="10"/>
      <c r="H103" s="10"/>
      <c r="I103" s="6"/>
      <c r="J103" s="6"/>
      <c r="K103" s="6"/>
      <c r="L103" s="6"/>
      <c r="M103" s="6"/>
      <c r="N103" s="6"/>
      <c r="O103" s="10"/>
      <c r="P103" s="6"/>
      <c r="Q103" s="6"/>
      <c r="R103" s="6"/>
      <c r="S103" s="6"/>
      <c r="T103" s="6"/>
      <c r="U103" s="6"/>
      <c r="V103" s="77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7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</row>
    <row r="104" ht="15.75" customHeight="1">
      <c r="A104" s="76"/>
      <c r="B104" s="6"/>
      <c r="C104" s="6"/>
      <c r="D104" s="9"/>
      <c r="E104" s="9"/>
      <c r="F104" s="9"/>
      <c r="G104" s="10"/>
      <c r="H104" s="10"/>
      <c r="I104" s="6"/>
      <c r="J104" s="6"/>
      <c r="K104" s="6"/>
      <c r="L104" s="6"/>
      <c r="M104" s="6"/>
      <c r="N104" s="6"/>
      <c r="O104" s="10"/>
      <c r="P104" s="6"/>
      <c r="Q104" s="6"/>
      <c r="R104" s="6"/>
      <c r="S104" s="6"/>
      <c r="T104" s="6"/>
      <c r="U104" s="6"/>
      <c r="V104" s="77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7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</row>
    <row r="105" ht="15.75" customHeight="1">
      <c r="A105" s="76"/>
      <c r="B105" s="6"/>
      <c r="C105" s="6"/>
      <c r="D105" s="9"/>
      <c r="E105" s="9"/>
      <c r="F105" s="9"/>
      <c r="G105" s="10"/>
      <c r="H105" s="10"/>
      <c r="I105" s="6"/>
      <c r="J105" s="6"/>
      <c r="K105" s="6"/>
      <c r="L105" s="6"/>
      <c r="M105" s="6"/>
      <c r="N105" s="6"/>
      <c r="O105" s="10"/>
      <c r="P105" s="6"/>
      <c r="Q105" s="6"/>
      <c r="R105" s="6"/>
      <c r="S105" s="6"/>
      <c r="T105" s="6"/>
      <c r="U105" s="6"/>
      <c r="V105" s="77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7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</row>
    <row r="106" ht="15.75" customHeight="1">
      <c r="A106" s="76"/>
      <c r="B106" s="6"/>
      <c r="C106" s="6"/>
      <c r="D106" s="9"/>
      <c r="E106" s="9"/>
      <c r="F106" s="9"/>
      <c r="G106" s="10"/>
      <c r="H106" s="10"/>
      <c r="I106" s="6"/>
      <c r="J106" s="6"/>
      <c r="K106" s="6"/>
      <c r="L106" s="6"/>
      <c r="M106" s="6"/>
      <c r="N106" s="6"/>
      <c r="O106" s="10"/>
      <c r="P106" s="6"/>
      <c r="Q106" s="6"/>
      <c r="R106" s="6"/>
      <c r="S106" s="6"/>
      <c r="T106" s="6"/>
      <c r="U106" s="6"/>
      <c r="V106" s="77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7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</row>
    <row r="107" ht="15.75" customHeight="1">
      <c r="A107" s="76"/>
      <c r="B107" s="6"/>
      <c r="C107" s="6"/>
      <c r="D107" s="9"/>
      <c r="E107" s="9"/>
      <c r="F107" s="9"/>
      <c r="G107" s="10"/>
      <c r="H107" s="10"/>
      <c r="I107" s="6"/>
      <c r="J107" s="6"/>
      <c r="K107" s="6"/>
      <c r="L107" s="6"/>
      <c r="M107" s="6"/>
      <c r="N107" s="6"/>
      <c r="O107" s="10"/>
      <c r="P107" s="6"/>
      <c r="Q107" s="6"/>
      <c r="R107" s="6"/>
      <c r="S107" s="6"/>
      <c r="T107" s="6"/>
      <c r="U107" s="6"/>
      <c r="V107" s="77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7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</row>
    <row r="108" ht="15.75" customHeight="1">
      <c r="A108" s="76"/>
      <c r="B108" s="6"/>
      <c r="C108" s="6"/>
      <c r="D108" s="9"/>
      <c r="E108" s="9"/>
      <c r="F108" s="9"/>
      <c r="G108" s="10"/>
      <c r="H108" s="10"/>
      <c r="I108" s="6"/>
      <c r="J108" s="6"/>
      <c r="K108" s="6"/>
      <c r="L108" s="6"/>
      <c r="M108" s="6"/>
      <c r="N108" s="6"/>
      <c r="O108" s="10"/>
      <c r="P108" s="6"/>
      <c r="Q108" s="6"/>
      <c r="R108" s="6"/>
      <c r="S108" s="6"/>
      <c r="T108" s="6"/>
      <c r="U108" s="6"/>
      <c r="V108" s="77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7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</row>
    <row r="109" ht="15.75" customHeight="1">
      <c r="A109" s="76"/>
      <c r="B109" s="6"/>
      <c r="C109" s="6"/>
      <c r="D109" s="9"/>
      <c r="E109" s="9"/>
      <c r="F109" s="9"/>
      <c r="G109" s="10"/>
      <c r="H109" s="10"/>
      <c r="I109" s="6"/>
      <c r="J109" s="6"/>
      <c r="K109" s="6"/>
      <c r="L109" s="6"/>
      <c r="M109" s="6"/>
      <c r="N109" s="6"/>
      <c r="O109" s="10"/>
      <c r="P109" s="6"/>
      <c r="Q109" s="6"/>
      <c r="R109" s="6"/>
      <c r="S109" s="6"/>
      <c r="T109" s="6"/>
      <c r="U109" s="6"/>
      <c r="V109" s="77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7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</row>
    <row r="110" ht="15.75" customHeight="1">
      <c r="A110" s="76"/>
      <c r="B110" s="6"/>
      <c r="C110" s="6"/>
      <c r="D110" s="9"/>
      <c r="E110" s="9"/>
      <c r="F110" s="9"/>
      <c r="G110" s="10"/>
      <c r="H110" s="10"/>
      <c r="I110" s="6"/>
      <c r="J110" s="6"/>
      <c r="K110" s="6"/>
      <c r="L110" s="6"/>
      <c r="M110" s="6"/>
      <c r="N110" s="6"/>
      <c r="O110" s="10"/>
      <c r="P110" s="6"/>
      <c r="Q110" s="6"/>
      <c r="R110" s="6"/>
      <c r="S110" s="6"/>
      <c r="T110" s="6"/>
      <c r="U110" s="6"/>
      <c r="V110" s="77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7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</row>
    <row r="111" ht="15.75" customHeight="1">
      <c r="A111" s="76"/>
      <c r="B111" s="6"/>
      <c r="C111" s="6"/>
      <c r="D111" s="9"/>
      <c r="E111" s="9"/>
      <c r="F111" s="9"/>
      <c r="G111" s="10"/>
      <c r="H111" s="10"/>
      <c r="I111" s="6"/>
      <c r="J111" s="6"/>
      <c r="K111" s="6"/>
      <c r="L111" s="6"/>
      <c r="M111" s="6"/>
      <c r="N111" s="6"/>
      <c r="O111" s="10"/>
      <c r="P111" s="6"/>
      <c r="Q111" s="6"/>
      <c r="R111" s="6"/>
      <c r="S111" s="6"/>
      <c r="T111" s="6"/>
      <c r="U111" s="6"/>
      <c r="V111" s="77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7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</row>
    <row r="112" ht="15.75" customHeight="1">
      <c r="A112" s="76"/>
      <c r="B112" s="6"/>
      <c r="C112" s="6"/>
      <c r="D112" s="9"/>
      <c r="E112" s="9"/>
      <c r="F112" s="9"/>
      <c r="G112" s="10"/>
      <c r="H112" s="10"/>
      <c r="I112" s="6"/>
      <c r="J112" s="6"/>
      <c r="K112" s="6"/>
      <c r="L112" s="6"/>
      <c r="M112" s="6"/>
      <c r="N112" s="6"/>
      <c r="O112" s="10"/>
      <c r="P112" s="6"/>
      <c r="Q112" s="6"/>
      <c r="R112" s="6"/>
      <c r="S112" s="6"/>
      <c r="T112" s="6"/>
      <c r="U112" s="6"/>
      <c r="V112" s="77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7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</row>
    <row r="113" ht="15.75" customHeight="1">
      <c r="A113" s="76"/>
      <c r="B113" s="6"/>
      <c r="C113" s="6"/>
      <c r="D113" s="9"/>
      <c r="E113" s="9"/>
      <c r="F113" s="9"/>
      <c r="G113" s="10"/>
      <c r="H113" s="10"/>
      <c r="I113" s="6"/>
      <c r="J113" s="6"/>
      <c r="K113" s="6"/>
      <c r="L113" s="6"/>
      <c r="M113" s="6"/>
      <c r="N113" s="6"/>
      <c r="O113" s="10"/>
      <c r="P113" s="6"/>
      <c r="Q113" s="6"/>
      <c r="R113" s="6"/>
      <c r="S113" s="6"/>
      <c r="T113" s="6"/>
      <c r="U113" s="6"/>
      <c r="V113" s="77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7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</row>
    <row r="114" ht="15.75" customHeight="1">
      <c r="A114" s="76"/>
      <c r="B114" s="6"/>
      <c r="C114" s="6"/>
      <c r="D114" s="9"/>
      <c r="E114" s="9"/>
      <c r="F114" s="9"/>
      <c r="G114" s="10"/>
      <c r="H114" s="10"/>
      <c r="I114" s="6"/>
      <c r="J114" s="6"/>
      <c r="K114" s="6"/>
      <c r="L114" s="6"/>
      <c r="M114" s="6"/>
      <c r="N114" s="6"/>
      <c r="O114" s="10"/>
      <c r="P114" s="6"/>
      <c r="Q114" s="6"/>
      <c r="R114" s="6"/>
      <c r="S114" s="6"/>
      <c r="T114" s="6"/>
      <c r="U114" s="6"/>
      <c r="V114" s="77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7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</row>
    <row r="115" ht="15.75" customHeight="1">
      <c r="A115" s="76"/>
      <c r="B115" s="6"/>
      <c r="C115" s="6"/>
      <c r="D115" s="9"/>
      <c r="E115" s="9"/>
      <c r="F115" s="9"/>
      <c r="G115" s="10"/>
      <c r="H115" s="10"/>
      <c r="I115" s="6"/>
      <c r="J115" s="6"/>
      <c r="K115" s="6"/>
      <c r="L115" s="6"/>
      <c r="M115" s="6"/>
      <c r="N115" s="6"/>
      <c r="O115" s="10"/>
      <c r="P115" s="6"/>
      <c r="Q115" s="6"/>
      <c r="R115" s="6"/>
      <c r="S115" s="6"/>
      <c r="T115" s="6"/>
      <c r="U115" s="6"/>
      <c r="V115" s="77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7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</row>
    <row r="116" ht="15.75" customHeight="1">
      <c r="A116" s="76"/>
      <c r="B116" s="6"/>
      <c r="C116" s="6"/>
      <c r="D116" s="9"/>
      <c r="E116" s="9"/>
      <c r="F116" s="9"/>
      <c r="G116" s="10"/>
      <c r="H116" s="10"/>
      <c r="I116" s="6"/>
      <c r="J116" s="6"/>
      <c r="K116" s="6"/>
      <c r="L116" s="6"/>
      <c r="M116" s="6"/>
      <c r="N116" s="6"/>
      <c r="O116" s="10"/>
      <c r="P116" s="6"/>
      <c r="Q116" s="6"/>
      <c r="R116" s="6"/>
      <c r="S116" s="6"/>
      <c r="T116" s="6"/>
      <c r="U116" s="6"/>
      <c r="V116" s="77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7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</row>
    <row r="117" ht="15.75" customHeight="1">
      <c r="A117" s="76"/>
      <c r="B117" s="6"/>
      <c r="C117" s="6"/>
      <c r="D117" s="9"/>
      <c r="E117" s="9"/>
      <c r="F117" s="9"/>
      <c r="G117" s="10"/>
      <c r="H117" s="10"/>
      <c r="I117" s="6"/>
      <c r="J117" s="6"/>
      <c r="K117" s="6"/>
      <c r="L117" s="6"/>
      <c r="M117" s="6"/>
      <c r="N117" s="6"/>
      <c r="O117" s="10"/>
      <c r="P117" s="6"/>
      <c r="Q117" s="6"/>
      <c r="R117" s="6"/>
      <c r="S117" s="6"/>
      <c r="T117" s="6"/>
      <c r="U117" s="6"/>
      <c r="V117" s="77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7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</row>
    <row r="118" ht="15.75" customHeight="1">
      <c r="A118" s="76"/>
      <c r="B118" s="6"/>
      <c r="C118" s="6"/>
      <c r="D118" s="9"/>
      <c r="E118" s="9"/>
      <c r="F118" s="9"/>
      <c r="G118" s="10"/>
      <c r="H118" s="10"/>
      <c r="I118" s="6"/>
      <c r="J118" s="6"/>
      <c r="K118" s="6"/>
      <c r="L118" s="6"/>
      <c r="M118" s="6"/>
      <c r="N118" s="6"/>
      <c r="O118" s="10"/>
      <c r="P118" s="6"/>
      <c r="Q118" s="6"/>
      <c r="R118" s="6"/>
      <c r="S118" s="6"/>
      <c r="T118" s="6"/>
      <c r="U118" s="6"/>
      <c r="V118" s="77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7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</row>
    <row r="119" ht="15.75" customHeight="1">
      <c r="A119" s="76"/>
      <c r="B119" s="6"/>
      <c r="C119" s="6"/>
      <c r="D119" s="9"/>
      <c r="E119" s="9"/>
      <c r="F119" s="9"/>
      <c r="G119" s="10"/>
      <c r="H119" s="10"/>
      <c r="I119" s="6"/>
      <c r="J119" s="6"/>
      <c r="K119" s="6"/>
      <c r="L119" s="6"/>
      <c r="M119" s="6"/>
      <c r="N119" s="6"/>
      <c r="O119" s="10"/>
      <c r="P119" s="6"/>
      <c r="Q119" s="6"/>
      <c r="R119" s="6"/>
      <c r="S119" s="6"/>
      <c r="T119" s="6"/>
      <c r="U119" s="6"/>
      <c r="V119" s="77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7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</row>
    <row r="120" ht="15.75" customHeight="1">
      <c r="A120" s="76"/>
      <c r="B120" s="6"/>
      <c r="C120" s="6"/>
      <c r="D120" s="9"/>
      <c r="E120" s="9"/>
      <c r="F120" s="9"/>
      <c r="G120" s="10"/>
      <c r="H120" s="10"/>
      <c r="I120" s="6"/>
      <c r="J120" s="6"/>
      <c r="K120" s="6"/>
      <c r="L120" s="6"/>
      <c r="M120" s="6"/>
      <c r="N120" s="6"/>
      <c r="O120" s="10"/>
      <c r="P120" s="6"/>
      <c r="Q120" s="6"/>
      <c r="R120" s="6"/>
      <c r="S120" s="6"/>
      <c r="T120" s="6"/>
      <c r="U120" s="6"/>
      <c r="V120" s="77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7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</row>
    <row r="121" ht="15.75" customHeight="1">
      <c r="A121" s="76"/>
      <c r="B121" s="6"/>
      <c r="C121" s="6"/>
      <c r="D121" s="9"/>
      <c r="E121" s="9"/>
      <c r="F121" s="9"/>
      <c r="G121" s="10"/>
      <c r="H121" s="10"/>
      <c r="I121" s="6"/>
      <c r="J121" s="6"/>
      <c r="K121" s="6"/>
      <c r="L121" s="6"/>
      <c r="M121" s="6"/>
      <c r="N121" s="6"/>
      <c r="O121" s="10"/>
      <c r="P121" s="6"/>
      <c r="Q121" s="6"/>
      <c r="R121" s="6"/>
      <c r="S121" s="6"/>
      <c r="T121" s="6"/>
      <c r="U121" s="6"/>
      <c r="V121" s="77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7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</row>
    <row r="122" ht="15.75" customHeight="1">
      <c r="A122" s="76"/>
      <c r="B122" s="6"/>
      <c r="C122" s="6"/>
      <c r="D122" s="9"/>
      <c r="E122" s="9"/>
      <c r="F122" s="9"/>
      <c r="G122" s="10"/>
      <c r="H122" s="10"/>
      <c r="I122" s="6"/>
      <c r="J122" s="6"/>
      <c r="K122" s="6"/>
      <c r="L122" s="6"/>
      <c r="M122" s="6"/>
      <c r="N122" s="6"/>
      <c r="O122" s="10"/>
      <c r="P122" s="6"/>
      <c r="Q122" s="6"/>
      <c r="R122" s="6"/>
      <c r="S122" s="6"/>
      <c r="T122" s="6"/>
      <c r="U122" s="6"/>
      <c r="V122" s="77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7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</row>
    <row r="123" ht="15.75" customHeight="1">
      <c r="A123" s="76"/>
      <c r="B123" s="6"/>
      <c r="C123" s="6"/>
      <c r="D123" s="9"/>
      <c r="E123" s="9"/>
      <c r="F123" s="9"/>
      <c r="G123" s="10"/>
      <c r="H123" s="10"/>
      <c r="I123" s="6"/>
      <c r="J123" s="6"/>
      <c r="K123" s="6"/>
      <c r="L123" s="6"/>
      <c r="M123" s="6"/>
      <c r="N123" s="6"/>
      <c r="O123" s="10"/>
      <c r="P123" s="6"/>
      <c r="Q123" s="6"/>
      <c r="R123" s="6"/>
      <c r="S123" s="6"/>
      <c r="T123" s="6"/>
      <c r="U123" s="6"/>
      <c r="V123" s="77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7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</row>
    <row r="124" ht="15.75" customHeight="1">
      <c r="A124" s="76"/>
      <c r="B124" s="6"/>
      <c r="C124" s="6"/>
      <c r="D124" s="9"/>
      <c r="E124" s="9"/>
      <c r="F124" s="9"/>
      <c r="G124" s="10"/>
      <c r="H124" s="10"/>
      <c r="I124" s="6"/>
      <c r="J124" s="6"/>
      <c r="K124" s="6"/>
      <c r="L124" s="6"/>
      <c r="M124" s="6"/>
      <c r="N124" s="6"/>
      <c r="O124" s="10"/>
      <c r="P124" s="6"/>
      <c r="Q124" s="6"/>
      <c r="R124" s="6"/>
      <c r="S124" s="6"/>
      <c r="T124" s="6"/>
      <c r="U124" s="6"/>
      <c r="V124" s="77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7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</row>
    <row r="125" ht="15.75" customHeight="1">
      <c r="A125" s="76"/>
      <c r="B125" s="6"/>
      <c r="C125" s="6"/>
      <c r="D125" s="9"/>
      <c r="E125" s="9"/>
      <c r="F125" s="9"/>
      <c r="G125" s="10"/>
      <c r="H125" s="10"/>
      <c r="I125" s="6"/>
      <c r="J125" s="6"/>
      <c r="K125" s="6"/>
      <c r="L125" s="6"/>
      <c r="M125" s="6"/>
      <c r="N125" s="6"/>
      <c r="O125" s="10"/>
      <c r="P125" s="6"/>
      <c r="Q125" s="6"/>
      <c r="R125" s="6"/>
      <c r="S125" s="6"/>
      <c r="T125" s="6"/>
      <c r="U125" s="6"/>
      <c r="V125" s="77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7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</row>
    <row r="126" ht="15.75" customHeight="1">
      <c r="A126" s="76"/>
      <c r="B126" s="6"/>
      <c r="C126" s="6"/>
      <c r="D126" s="9"/>
      <c r="E126" s="9"/>
      <c r="F126" s="9"/>
      <c r="G126" s="10"/>
      <c r="H126" s="10"/>
      <c r="I126" s="6"/>
      <c r="J126" s="6"/>
      <c r="K126" s="6"/>
      <c r="L126" s="6"/>
      <c r="M126" s="6"/>
      <c r="N126" s="6"/>
      <c r="O126" s="10"/>
      <c r="P126" s="6"/>
      <c r="Q126" s="6"/>
      <c r="R126" s="6"/>
      <c r="S126" s="6"/>
      <c r="T126" s="6"/>
      <c r="U126" s="6"/>
      <c r="V126" s="77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7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</row>
    <row r="127" ht="15.75" customHeight="1">
      <c r="A127" s="76"/>
      <c r="B127" s="6"/>
      <c r="C127" s="6"/>
      <c r="D127" s="9"/>
      <c r="E127" s="9"/>
      <c r="F127" s="9"/>
      <c r="G127" s="10"/>
      <c r="H127" s="10"/>
      <c r="I127" s="6"/>
      <c r="J127" s="6"/>
      <c r="K127" s="6"/>
      <c r="L127" s="6"/>
      <c r="M127" s="6"/>
      <c r="N127" s="6"/>
      <c r="O127" s="10"/>
      <c r="P127" s="6"/>
      <c r="Q127" s="6"/>
      <c r="R127" s="6"/>
      <c r="S127" s="6"/>
      <c r="T127" s="6"/>
      <c r="U127" s="6"/>
      <c r="V127" s="77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7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</row>
    <row r="128" ht="15.75" customHeight="1">
      <c r="A128" s="76"/>
      <c r="B128" s="6"/>
      <c r="C128" s="6"/>
      <c r="D128" s="9"/>
      <c r="E128" s="9"/>
      <c r="F128" s="9"/>
      <c r="G128" s="10"/>
      <c r="H128" s="10"/>
      <c r="I128" s="6"/>
      <c r="J128" s="6"/>
      <c r="K128" s="6"/>
      <c r="L128" s="6"/>
      <c r="M128" s="6"/>
      <c r="N128" s="6"/>
      <c r="O128" s="10"/>
      <c r="P128" s="6"/>
      <c r="Q128" s="6"/>
      <c r="R128" s="6"/>
      <c r="S128" s="6"/>
      <c r="T128" s="6"/>
      <c r="U128" s="6"/>
      <c r="V128" s="77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7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</row>
    <row r="129" ht="15.75" customHeight="1">
      <c r="A129" s="76"/>
      <c r="B129" s="6"/>
      <c r="C129" s="6"/>
      <c r="D129" s="9"/>
      <c r="E129" s="9"/>
      <c r="F129" s="9"/>
      <c r="G129" s="10"/>
      <c r="H129" s="10"/>
      <c r="I129" s="6"/>
      <c r="J129" s="6"/>
      <c r="K129" s="6"/>
      <c r="L129" s="6"/>
      <c r="M129" s="6"/>
      <c r="N129" s="6"/>
      <c r="O129" s="10"/>
      <c r="P129" s="6"/>
      <c r="Q129" s="6"/>
      <c r="R129" s="6"/>
      <c r="S129" s="6"/>
      <c r="T129" s="6"/>
      <c r="U129" s="6"/>
      <c r="V129" s="77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7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</row>
    <row r="130" ht="15.75" customHeight="1">
      <c r="A130" s="76"/>
      <c r="B130" s="6"/>
      <c r="C130" s="6"/>
      <c r="D130" s="9"/>
      <c r="E130" s="9"/>
      <c r="F130" s="9"/>
      <c r="G130" s="10"/>
      <c r="H130" s="10"/>
      <c r="I130" s="6"/>
      <c r="J130" s="6"/>
      <c r="K130" s="6"/>
      <c r="L130" s="6"/>
      <c r="M130" s="6"/>
      <c r="N130" s="6"/>
      <c r="O130" s="10"/>
      <c r="P130" s="6"/>
      <c r="Q130" s="6"/>
      <c r="R130" s="6"/>
      <c r="S130" s="6"/>
      <c r="T130" s="6"/>
      <c r="U130" s="6"/>
      <c r="V130" s="77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7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</row>
    <row r="131" ht="15.75" customHeight="1">
      <c r="A131" s="76"/>
      <c r="B131" s="6"/>
      <c r="C131" s="6"/>
      <c r="D131" s="9"/>
      <c r="E131" s="9"/>
      <c r="F131" s="9"/>
      <c r="G131" s="10"/>
      <c r="H131" s="10"/>
      <c r="I131" s="6"/>
      <c r="J131" s="6"/>
      <c r="K131" s="6"/>
      <c r="L131" s="6"/>
      <c r="M131" s="6"/>
      <c r="N131" s="6"/>
      <c r="O131" s="10"/>
      <c r="P131" s="6"/>
      <c r="Q131" s="6"/>
      <c r="R131" s="6"/>
      <c r="S131" s="6"/>
      <c r="T131" s="6"/>
      <c r="U131" s="6"/>
      <c r="V131" s="77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7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</row>
    <row r="132" ht="15.75" customHeight="1">
      <c r="A132" s="76"/>
      <c r="B132" s="6"/>
      <c r="C132" s="6"/>
      <c r="D132" s="9"/>
      <c r="E132" s="9"/>
      <c r="F132" s="9"/>
      <c r="G132" s="10"/>
      <c r="H132" s="10"/>
      <c r="I132" s="6"/>
      <c r="J132" s="6"/>
      <c r="K132" s="6"/>
      <c r="L132" s="6"/>
      <c r="M132" s="6"/>
      <c r="N132" s="6"/>
      <c r="O132" s="10"/>
      <c r="P132" s="6"/>
      <c r="Q132" s="6"/>
      <c r="R132" s="6"/>
      <c r="S132" s="6"/>
      <c r="T132" s="6"/>
      <c r="U132" s="6"/>
      <c r="V132" s="77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7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</row>
    <row r="133" ht="15.75" customHeight="1">
      <c r="A133" s="76"/>
      <c r="B133" s="6"/>
      <c r="C133" s="6"/>
      <c r="D133" s="9"/>
      <c r="E133" s="9"/>
      <c r="F133" s="9"/>
      <c r="G133" s="10"/>
      <c r="H133" s="10"/>
      <c r="I133" s="6"/>
      <c r="J133" s="6"/>
      <c r="K133" s="6"/>
      <c r="L133" s="6"/>
      <c r="M133" s="6"/>
      <c r="N133" s="6"/>
      <c r="O133" s="10"/>
      <c r="P133" s="6"/>
      <c r="Q133" s="6"/>
      <c r="R133" s="6"/>
      <c r="S133" s="6"/>
      <c r="T133" s="6"/>
      <c r="U133" s="6"/>
      <c r="V133" s="77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7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</row>
    <row r="134" ht="15.75" customHeight="1">
      <c r="A134" s="76"/>
      <c r="B134" s="6"/>
      <c r="C134" s="6"/>
      <c r="D134" s="9"/>
      <c r="E134" s="9"/>
      <c r="F134" s="9"/>
      <c r="G134" s="10"/>
      <c r="H134" s="10"/>
      <c r="I134" s="6"/>
      <c r="J134" s="6"/>
      <c r="K134" s="6"/>
      <c r="L134" s="6"/>
      <c r="M134" s="6"/>
      <c r="N134" s="6"/>
      <c r="O134" s="10"/>
      <c r="P134" s="6"/>
      <c r="Q134" s="6"/>
      <c r="R134" s="6"/>
      <c r="S134" s="6"/>
      <c r="T134" s="6"/>
      <c r="U134" s="6"/>
      <c r="V134" s="77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7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</row>
    <row r="135" ht="15.75" customHeight="1">
      <c r="A135" s="76"/>
      <c r="B135" s="6"/>
      <c r="C135" s="6"/>
      <c r="D135" s="9"/>
      <c r="E135" s="9"/>
      <c r="F135" s="9"/>
      <c r="G135" s="10"/>
      <c r="H135" s="10"/>
      <c r="I135" s="6"/>
      <c r="J135" s="6"/>
      <c r="K135" s="6"/>
      <c r="L135" s="6"/>
      <c r="M135" s="6"/>
      <c r="N135" s="6"/>
      <c r="O135" s="10"/>
      <c r="P135" s="6"/>
      <c r="Q135" s="6"/>
      <c r="R135" s="6"/>
      <c r="S135" s="6"/>
      <c r="T135" s="6"/>
      <c r="U135" s="6"/>
      <c r="V135" s="77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7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</row>
    <row r="136" ht="15.75" customHeight="1">
      <c r="A136" s="76"/>
      <c r="B136" s="6"/>
      <c r="C136" s="6"/>
      <c r="D136" s="9"/>
      <c r="E136" s="9"/>
      <c r="F136" s="9"/>
      <c r="G136" s="10"/>
      <c r="H136" s="10"/>
      <c r="I136" s="6"/>
      <c r="J136" s="6"/>
      <c r="K136" s="6"/>
      <c r="L136" s="6"/>
      <c r="M136" s="6"/>
      <c r="N136" s="6"/>
      <c r="O136" s="10"/>
      <c r="P136" s="6"/>
      <c r="Q136" s="6"/>
      <c r="R136" s="6"/>
      <c r="S136" s="6"/>
      <c r="T136" s="6"/>
      <c r="U136" s="6"/>
      <c r="V136" s="77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7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</row>
    <row r="137" ht="15.75" customHeight="1">
      <c r="A137" s="76"/>
      <c r="B137" s="6"/>
      <c r="C137" s="6"/>
      <c r="D137" s="9"/>
      <c r="E137" s="9"/>
      <c r="F137" s="9"/>
      <c r="G137" s="10"/>
      <c r="H137" s="10"/>
      <c r="I137" s="6"/>
      <c r="J137" s="6"/>
      <c r="K137" s="6"/>
      <c r="L137" s="6"/>
      <c r="M137" s="6"/>
      <c r="N137" s="6"/>
      <c r="O137" s="10"/>
      <c r="P137" s="6"/>
      <c r="Q137" s="6"/>
      <c r="R137" s="6"/>
      <c r="S137" s="6"/>
      <c r="T137" s="6"/>
      <c r="U137" s="6"/>
      <c r="V137" s="77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7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</row>
    <row r="138" ht="15.75" customHeight="1">
      <c r="A138" s="76"/>
      <c r="B138" s="6"/>
      <c r="C138" s="6"/>
      <c r="D138" s="9"/>
      <c r="E138" s="9"/>
      <c r="F138" s="9"/>
      <c r="G138" s="10"/>
      <c r="H138" s="10"/>
      <c r="I138" s="6"/>
      <c r="J138" s="6"/>
      <c r="K138" s="6"/>
      <c r="L138" s="6"/>
      <c r="M138" s="6"/>
      <c r="N138" s="6"/>
      <c r="O138" s="10"/>
      <c r="P138" s="6"/>
      <c r="Q138" s="6"/>
      <c r="R138" s="6"/>
      <c r="S138" s="6"/>
      <c r="T138" s="6"/>
      <c r="U138" s="6"/>
      <c r="V138" s="77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7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</row>
    <row r="139" ht="15.75" customHeight="1">
      <c r="A139" s="76"/>
      <c r="B139" s="6"/>
      <c r="C139" s="6"/>
      <c r="D139" s="9"/>
      <c r="E139" s="9"/>
      <c r="F139" s="9"/>
      <c r="G139" s="10"/>
      <c r="H139" s="10"/>
      <c r="I139" s="6"/>
      <c r="J139" s="6"/>
      <c r="K139" s="6"/>
      <c r="L139" s="6"/>
      <c r="M139" s="6"/>
      <c r="N139" s="6"/>
      <c r="O139" s="10"/>
      <c r="P139" s="6"/>
      <c r="Q139" s="6"/>
      <c r="R139" s="6"/>
      <c r="S139" s="6"/>
      <c r="T139" s="6"/>
      <c r="U139" s="6"/>
      <c r="V139" s="77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7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</row>
    <row r="140" ht="15.75" customHeight="1">
      <c r="A140" s="76"/>
      <c r="B140" s="6"/>
      <c r="C140" s="6"/>
      <c r="D140" s="9"/>
      <c r="E140" s="9"/>
      <c r="F140" s="9"/>
      <c r="G140" s="10"/>
      <c r="H140" s="10"/>
      <c r="I140" s="6"/>
      <c r="J140" s="6"/>
      <c r="K140" s="6"/>
      <c r="L140" s="6"/>
      <c r="M140" s="6"/>
      <c r="N140" s="6"/>
      <c r="O140" s="10"/>
      <c r="P140" s="6"/>
      <c r="Q140" s="6"/>
      <c r="R140" s="6"/>
      <c r="S140" s="6"/>
      <c r="T140" s="6"/>
      <c r="U140" s="6"/>
      <c r="V140" s="77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7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</row>
    <row r="141" ht="15.75" customHeight="1">
      <c r="A141" s="76"/>
      <c r="B141" s="6"/>
      <c r="C141" s="6"/>
      <c r="D141" s="9"/>
      <c r="E141" s="9"/>
      <c r="F141" s="9"/>
      <c r="G141" s="10"/>
      <c r="H141" s="10"/>
      <c r="I141" s="6"/>
      <c r="J141" s="6"/>
      <c r="K141" s="6"/>
      <c r="L141" s="6"/>
      <c r="M141" s="6"/>
      <c r="N141" s="6"/>
      <c r="O141" s="10"/>
      <c r="P141" s="6"/>
      <c r="Q141" s="6"/>
      <c r="R141" s="6"/>
      <c r="S141" s="6"/>
      <c r="T141" s="6"/>
      <c r="U141" s="6"/>
      <c r="V141" s="77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7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</row>
    <row r="142" ht="15.75" customHeight="1">
      <c r="A142" s="76"/>
      <c r="B142" s="6"/>
      <c r="C142" s="6"/>
      <c r="D142" s="9"/>
      <c r="E142" s="9"/>
      <c r="F142" s="9"/>
      <c r="G142" s="10"/>
      <c r="H142" s="10"/>
      <c r="I142" s="6"/>
      <c r="J142" s="6"/>
      <c r="K142" s="6"/>
      <c r="L142" s="6"/>
      <c r="M142" s="6"/>
      <c r="N142" s="6"/>
      <c r="O142" s="10"/>
      <c r="P142" s="6"/>
      <c r="Q142" s="6"/>
      <c r="R142" s="6"/>
      <c r="S142" s="6"/>
      <c r="T142" s="6"/>
      <c r="U142" s="6"/>
      <c r="V142" s="77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7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</row>
    <row r="143" ht="15.75" customHeight="1">
      <c r="A143" s="76"/>
      <c r="B143" s="6"/>
      <c r="C143" s="6"/>
      <c r="D143" s="9"/>
      <c r="E143" s="9"/>
      <c r="F143" s="9"/>
      <c r="G143" s="10"/>
      <c r="H143" s="10"/>
      <c r="I143" s="6"/>
      <c r="J143" s="6"/>
      <c r="K143" s="6"/>
      <c r="L143" s="6"/>
      <c r="M143" s="6"/>
      <c r="N143" s="6"/>
      <c r="O143" s="10"/>
      <c r="P143" s="6"/>
      <c r="Q143" s="6"/>
      <c r="R143" s="6"/>
      <c r="S143" s="6"/>
      <c r="T143" s="6"/>
      <c r="U143" s="6"/>
      <c r="V143" s="77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7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</row>
    <row r="144" ht="15.75" customHeight="1">
      <c r="A144" s="76"/>
      <c r="B144" s="6"/>
      <c r="C144" s="6"/>
      <c r="D144" s="9"/>
      <c r="E144" s="9"/>
      <c r="F144" s="9"/>
      <c r="G144" s="10"/>
      <c r="H144" s="10"/>
      <c r="I144" s="6"/>
      <c r="J144" s="6"/>
      <c r="K144" s="6"/>
      <c r="L144" s="6"/>
      <c r="M144" s="6"/>
      <c r="N144" s="6"/>
      <c r="O144" s="10"/>
      <c r="P144" s="6"/>
      <c r="Q144" s="6"/>
      <c r="R144" s="6"/>
      <c r="S144" s="6"/>
      <c r="T144" s="6"/>
      <c r="U144" s="6"/>
      <c r="V144" s="77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7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</row>
    <row r="145" ht="15.75" customHeight="1">
      <c r="A145" s="76"/>
      <c r="B145" s="6"/>
      <c r="C145" s="6"/>
      <c r="D145" s="9"/>
      <c r="E145" s="9"/>
      <c r="F145" s="9"/>
      <c r="G145" s="10"/>
      <c r="H145" s="10"/>
      <c r="I145" s="6"/>
      <c r="J145" s="6"/>
      <c r="K145" s="6"/>
      <c r="L145" s="6"/>
      <c r="M145" s="6"/>
      <c r="N145" s="6"/>
      <c r="O145" s="10"/>
      <c r="P145" s="6"/>
      <c r="Q145" s="6"/>
      <c r="R145" s="6"/>
      <c r="S145" s="6"/>
      <c r="T145" s="6"/>
      <c r="U145" s="6"/>
      <c r="V145" s="77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7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</row>
    <row r="146" ht="15.75" customHeight="1">
      <c r="A146" s="76"/>
      <c r="B146" s="6"/>
      <c r="C146" s="6"/>
      <c r="D146" s="9"/>
      <c r="E146" s="9"/>
      <c r="F146" s="9"/>
      <c r="G146" s="10"/>
      <c r="H146" s="10"/>
      <c r="I146" s="6"/>
      <c r="J146" s="6"/>
      <c r="K146" s="6"/>
      <c r="L146" s="6"/>
      <c r="M146" s="6"/>
      <c r="N146" s="6"/>
      <c r="O146" s="10"/>
      <c r="P146" s="6"/>
      <c r="Q146" s="6"/>
      <c r="R146" s="6"/>
      <c r="S146" s="6"/>
      <c r="T146" s="6"/>
      <c r="U146" s="6"/>
      <c r="V146" s="77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7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</row>
    <row r="147" ht="15.75" customHeight="1">
      <c r="A147" s="76"/>
      <c r="B147" s="6"/>
      <c r="C147" s="6"/>
      <c r="D147" s="9"/>
      <c r="E147" s="9"/>
      <c r="F147" s="9"/>
      <c r="G147" s="10"/>
      <c r="H147" s="10"/>
      <c r="I147" s="6"/>
      <c r="J147" s="6"/>
      <c r="K147" s="6"/>
      <c r="L147" s="6"/>
      <c r="M147" s="6"/>
      <c r="N147" s="6"/>
      <c r="O147" s="10"/>
      <c r="P147" s="6"/>
      <c r="Q147" s="6"/>
      <c r="R147" s="6"/>
      <c r="S147" s="6"/>
      <c r="T147" s="6"/>
      <c r="U147" s="6"/>
      <c r="V147" s="77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7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</row>
    <row r="148" ht="15.75" customHeight="1">
      <c r="A148" s="76"/>
      <c r="B148" s="6"/>
      <c r="C148" s="6"/>
      <c r="D148" s="9"/>
      <c r="E148" s="9"/>
      <c r="F148" s="9"/>
      <c r="G148" s="10"/>
      <c r="H148" s="10"/>
      <c r="I148" s="6"/>
      <c r="J148" s="6"/>
      <c r="K148" s="6"/>
      <c r="L148" s="6"/>
      <c r="M148" s="6"/>
      <c r="N148" s="6"/>
      <c r="O148" s="10"/>
      <c r="P148" s="6"/>
      <c r="Q148" s="6"/>
      <c r="R148" s="6"/>
      <c r="S148" s="6"/>
      <c r="T148" s="6"/>
      <c r="U148" s="6"/>
      <c r="V148" s="77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7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</row>
    <row r="149" ht="15.75" customHeight="1">
      <c r="A149" s="76"/>
      <c r="B149" s="6"/>
      <c r="C149" s="6"/>
      <c r="D149" s="9"/>
      <c r="E149" s="9"/>
      <c r="F149" s="9"/>
      <c r="G149" s="10"/>
      <c r="H149" s="10"/>
      <c r="I149" s="6"/>
      <c r="J149" s="6"/>
      <c r="K149" s="6"/>
      <c r="L149" s="6"/>
      <c r="M149" s="6"/>
      <c r="N149" s="6"/>
      <c r="O149" s="10"/>
      <c r="P149" s="6"/>
      <c r="Q149" s="6"/>
      <c r="R149" s="6"/>
      <c r="S149" s="6"/>
      <c r="T149" s="6"/>
      <c r="U149" s="6"/>
      <c r="V149" s="77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7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</row>
    <row r="150" ht="15.75" customHeight="1">
      <c r="A150" s="76"/>
      <c r="B150" s="6"/>
      <c r="C150" s="6"/>
      <c r="D150" s="9"/>
      <c r="E150" s="9"/>
      <c r="F150" s="9"/>
      <c r="G150" s="10"/>
      <c r="H150" s="10"/>
      <c r="I150" s="6"/>
      <c r="J150" s="6"/>
      <c r="K150" s="6"/>
      <c r="L150" s="6"/>
      <c r="M150" s="6"/>
      <c r="N150" s="6"/>
      <c r="O150" s="10"/>
      <c r="P150" s="6"/>
      <c r="Q150" s="6"/>
      <c r="R150" s="6"/>
      <c r="S150" s="6"/>
      <c r="T150" s="6"/>
      <c r="U150" s="6"/>
      <c r="V150" s="77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7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</row>
    <row r="151" ht="15.75" customHeight="1">
      <c r="A151" s="76"/>
      <c r="B151" s="6"/>
      <c r="C151" s="6"/>
      <c r="D151" s="9"/>
      <c r="E151" s="9"/>
      <c r="F151" s="9"/>
      <c r="G151" s="10"/>
      <c r="H151" s="10"/>
      <c r="I151" s="6"/>
      <c r="J151" s="6"/>
      <c r="K151" s="6"/>
      <c r="L151" s="6"/>
      <c r="M151" s="6"/>
      <c r="N151" s="6"/>
      <c r="O151" s="10"/>
      <c r="P151" s="6"/>
      <c r="Q151" s="6"/>
      <c r="R151" s="6"/>
      <c r="S151" s="6"/>
      <c r="T151" s="6"/>
      <c r="U151" s="6"/>
      <c r="V151" s="77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7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</row>
    <row r="152" ht="15.75" customHeight="1">
      <c r="A152" s="76"/>
      <c r="B152" s="6"/>
      <c r="C152" s="6"/>
      <c r="D152" s="9"/>
      <c r="E152" s="9"/>
      <c r="F152" s="9"/>
      <c r="G152" s="10"/>
      <c r="H152" s="10"/>
      <c r="I152" s="6"/>
      <c r="J152" s="6"/>
      <c r="K152" s="6"/>
      <c r="L152" s="6"/>
      <c r="M152" s="6"/>
      <c r="N152" s="6"/>
      <c r="O152" s="10"/>
      <c r="P152" s="6"/>
      <c r="Q152" s="6"/>
      <c r="R152" s="6"/>
      <c r="S152" s="6"/>
      <c r="T152" s="6"/>
      <c r="U152" s="6"/>
      <c r="V152" s="77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7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</row>
    <row r="153" ht="15.75" customHeight="1">
      <c r="A153" s="76"/>
      <c r="B153" s="6"/>
      <c r="C153" s="6"/>
      <c r="D153" s="9"/>
      <c r="E153" s="9"/>
      <c r="F153" s="9"/>
      <c r="G153" s="10"/>
      <c r="H153" s="10"/>
      <c r="I153" s="6"/>
      <c r="J153" s="6"/>
      <c r="K153" s="6"/>
      <c r="L153" s="6"/>
      <c r="M153" s="6"/>
      <c r="N153" s="6"/>
      <c r="O153" s="10"/>
      <c r="P153" s="6"/>
      <c r="Q153" s="6"/>
      <c r="R153" s="6"/>
      <c r="S153" s="6"/>
      <c r="T153" s="6"/>
      <c r="U153" s="6"/>
      <c r="V153" s="77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7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</row>
    <row r="154" ht="15.75" customHeight="1">
      <c r="A154" s="76"/>
      <c r="B154" s="6"/>
      <c r="C154" s="6"/>
      <c r="D154" s="9"/>
      <c r="E154" s="9"/>
      <c r="F154" s="9"/>
      <c r="G154" s="10"/>
      <c r="H154" s="10"/>
      <c r="I154" s="6"/>
      <c r="J154" s="6"/>
      <c r="K154" s="6"/>
      <c r="L154" s="6"/>
      <c r="M154" s="6"/>
      <c r="N154" s="6"/>
      <c r="O154" s="10"/>
      <c r="P154" s="6"/>
      <c r="Q154" s="6"/>
      <c r="R154" s="6"/>
      <c r="S154" s="6"/>
      <c r="T154" s="6"/>
      <c r="U154" s="6"/>
      <c r="V154" s="77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7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</row>
    <row r="155" ht="15.75" customHeight="1">
      <c r="A155" s="76"/>
      <c r="B155" s="6"/>
      <c r="C155" s="6"/>
      <c r="D155" s="9"/>
      <c r="E155" s="9"/>
      <c r="F155" s="9"/>
      <c r="G155" s="10"/>
      <c r="H155" s="10"/>
      <c r="I155" s="6"/>
      <c r="J155" s="6"/>
      <c r="K155" s="6"/>
      <c r="L155" s="6"/>
      <c r="M155" s="6"/>
      <c r="N155" s="6"/>
      <c r="O155" s="10"/>
      <c r="P155" s="6"/>
      <c r="Q155" s="6"/>
      <c r="R155" s="6"/>
      <c r="S155" s="6"/>
      <c r="T155" s="6"/>
      <c r="U155" s="6"/>
      <c r="V155" s="77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7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</row>
    <row r="156" ht="15.75" customHeight="1">
      <c r="A156" s="76"/>
      <c r="B156" s="6"/>
      <c r="C156" s="6"/>
      <c r="D156" s="9"/>
      <c r="E156" s="9"/>
      <c r="F156" s="9"/>
      <c r="G156" s="10"/>
      <c r="H156" s="10"/>
      <c r="I156" s="6"/>
      <c r="J156" s="6"/>
      <c r="K156" s="6"/>
      <c r="L156" s="6"/>
      <c r="M156" s="6"/>
      <c r="N156" s="6"/>
      <c r="O156" s="10"/>
      <c r="P156" s="6"/>
      <c r="Q156" s="6"/>
      <c r="R156" s="6"/>
      <c r="S156" s="6"/>
      <c r="T156" s="6"/>
      <c r="U156" s="6"/>
      <c r="V156" s="77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7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</row>
    <row r="157" ht="15.75" customHeight="1">
      <c r="A157" s="76"/>
      <c r="B157" s="6"/>
      <c r="C157" s="6"/>
      <c r="D157" s="9"/>
      <c r="E157" s="9"/>
      <c r="F157" s="9"/>
      <c r="G157" s="10"/>
      <c r="H157" s="10"/>
      <c r="I157" s="6"/>
      <c r="J157" s="6"/>
      <c r="K157" s="6"/>
      <c r="L157" s="6"/>
      <c r="M157" s="6"/>
      <c r="N157" s="6"/>
      <c r="O157" s="10"/>
      <c r="P157" s="6"/>
      <c r="Q157" s="6"/>
      <c r="R157" s="6"/>
      <c r="S157" s="6"/>
      <c r="T157" s="6"/>
      <c r="U157" s="6"/>
      <c r="V157" s="77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7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</row>
    <row r="158" ht="15.75" customHeight="1">
      <c r="A158" s="76"/>
      <c r="B158" s="6"/>
      <c r="C158" s="6"/>
      <c r="D158" s="9"/>
      <c r="E158" s="9"/>
      <c r="F158" s="9"/>
      <c r="G158" s="10"/>
      <c r="H158" s="10"/>
      <c r="I158" s="6"/>
      <c r="J158" s="6"/>
      <c r="K158" s="6"/>
      <c r="L158" s="6"/>
      <c r="M158" s="6"/>
      <c r="N158" s="6"/>
      <c r="O158" s="10"/>
      <c r="P158" s="6"/>
      <c r="Q158" s="6"/>
      <c r="R158" s="6"/>
      <c r="S158" s="6"/>
      <c r="T158" s="6"/>
      <c r="U158" s="6"/>
      <c r="V158" s="77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7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</row>
    <row r="159" ht="15.75" customHeight="1">
      <c r="A159" s="76"/>
      <c r="B159" s="6"/>
      <c r="C159" s="6"/>
      <c r="D159" s="9"/>
      <c r="E159" s="9"/>
      <c r="F159" s="9"/>
      <c r="G159" s="10"/>
      <c r="H159" s="10"/>
      <c r="I159" s="6"/>
      <c r="J159" s="6"/>
      <c r="K159" s="6"/>
      <c r="L159" s="6"/>
      <c r="M159" s="6"/>
      <c r="N159" s="6"/>
      <c r="O159" s="10"/>
      <c r="P159" s="6"/>
      <c r="Q159" s="6"/>
      <c r="R159" s="6"/>
      <c r="S159" s="6"/>
      <c r="T159" s="6"/>
      <c r="U159" s="6"/>
      <c r="V159" s="77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7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</row>
    <row r="160" ht="15.75" customHeight="1">
      <c r="A160" s="76"/>
      <c r="B160" s="6"/>
      <c r="C160" s="6"/>
      <c r="D160" s="9"/>
      <c r="E160" s="9"/>
      <c r="F160" s="9"/>
      <c r="G160" s="10"/>
      <c r="H160" s="10"/>
      <c r="I160" s="6"/>
      <c r="J160" s="6"/>
      <c r="K160" s="6"/>
      <c r="L160" s="6"/>
      <c r="M160" s="6"/>
      <c r="N160" s="6"/>
      <c r="O160" s="10"/>
      <c r="P160" s="6"/>
      <c r="Q160" s="6"/>
      <c r="R160" s="6"/>
      <c r="S160" s="6"/>
      <c r="T160" s="6"/>
      <c r="U160" s="6"/>
      <c r="V160" s="77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7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</row>
    <row r="161" ht="15.75" customHeight="1">
      <c r="A161" s="76"/>
      <c r="B161" s="6"/>
      <c r="C161" s="6"/>
      <c r="D161" s="9"/>
      <c r="E161" s="9"/>
      <c r="F161" s="9"/>
      <c r="G161" s="10"/>
      <c r="H161" s="10"/>
      <c r="I161" s="6"/>
      <c r="J161" s="6"/>
      <c r="K161" s="6"/>
      <c r="L161" s="6"/>
      <c r="M161" s="6"/>
      <c r="N161" s="6"/>
      <c r="O161" s="10"/>
      <c r="P161" s="6"/>
      <c r="Q161" s="6"/>
      <c r="R161" s="6"/>
      <c r="S161" s="6"/>
      <c r="T161" s="6"/>
      <c r="U161" s="6"/>
      <c r="V161" s="77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7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</row>
    <row r="162" ht="15.75" customHeight="1">
      <c r="A162" s="76"/>
      <c r="B162" s="6"/>
      <c r="C162" s="6"/>
      <c r="D162" s="9"/>
      <c r="E162" s="9"/>
      <c r="F162" s="9"/>
      <c r="G162" s="10"/>
      <c r="H162" s="10"/>
      <c r="I162" s="6"/>
      <c r="J162" s="6"/>
      <c r="K162" s="6"/>
      <c r="L162" s="6"/>
      <c r="M162" s="6"/>
      <c r="N162" s="6"/>
      <c r="O162" s="10"/>
      <c r="P162" s="6"/>
      <c r="Q162" s="6"/>
      <c r="R162" s="6"/>
      <c r="S162" s="6"/>
      <c r="T162" s="6"/>
      <c r="U162" s="6"/>
      <c r="V162" s="77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7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</row>
    <row r="163" ht="15.75" customHeight="1">
      <c r="A163" s="76"/>
      <c r="B163" s="6"/>
      <c r="C163" s="6"/>
      <c r="D163" s="9"/>
      <c r="E163" s="9"/>
      <c r="F163" s="9"/>
      <c r="G163" s="10"/>
      <c r="H163" s="10"/>
      <c r="I163" s="6"/>
      <c r="J163" s="6"/>
      <c r="K163" s="6"/>
      <c r="L163" s="6"/>
      <c r="M163" s="6"/>
      <c r="N163" s="6"/>
      <c r="O163" s="10"/>
      <c r="P163" s="6"/>
      <c r="Q163" s="6"/>
      <c r="R163" s="6"/>
      <c r="S163" s="6"/>
      <c r="T163" s="6"/>
      <c r="U163" s="6"/>
      <c r="V163" s="77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7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</row>
    <row r="164" ht="15.75" customHeight="1">
      <c r="A164" s="76"/>
      <c r="B164" s="6"/>
      <c r="C164" s="6"/>
      <c r="D164" s="9"/>
      <c r="E164" s="9"/>
      <c r="F164" s="9"/>
      <c r="G164" s="10"/>
      <c r="H164" s="10"/>
      <c r="I164" s="6"/>
      <c r="J164" s="6"/>
      <c r="K164" s="6"/>
      <c r="L164" s="6"/>
      <c r="M164" s="6"/>
      <c r="N164" s="6"/>
      <c r="O164" s="10"/>
      <c r="P164" s="6"/>
      <c r="Q164" s="6"/>
      <c r="R164" s="6"/>
      <c r="S164" s="6"/>
      <c r="T164" s="6"/>
      <c r="U164" s="6"/>
      <c r="V164" s="77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7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</row>
    <row r="165" ht="15.75" customHeight="1">
      <c r="A165" s="76"/>
      <c r="B165" s="6"/>
      <c r="C165" s="6"/>
      <c r="D165" s="9"/>
      <c r="E165" s="9"/>
      <c r="F165" s="9"/>
      <c r="G165" s="10"/>
      <c r="H165" s="10"/>
      <c r="I165" s="6"/>
      <c r="J165" s="6"/>
      <c r="K165" s="6"/>
      <c r="L165" s="6"/>
      <c r="M165" s="6"/>
      <c r="N165" s="6"/>
      <c r="O165" s="10"/>
      <c r="P165" s="6"/>
      <c r="Q165" s="6"/>
      <c r="R165" s="6"/>
      <c r="S165" s="6"/>
      <c r="T165" s="6"/>
      <c r="U165" s="6"/>
      <c r="V165" s="77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7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</row>
    <row r="166" ht="15.75" customHeight="1">
      <c r="A166" s="76"/>
      <c r="B166" s="6"/>
      <c r="C166" s="6"/>
      <c r="D166" s="9"/>
      <c r="E166" s="9"/>
      <c r="F166" s="9"/>
      <c r="G166" s="10"/>
      <c r="H166" s="10"/>
      <c r="I166" s="6"/>
      <c r="J166" s="6"/>
      <c r="K166" s="6"/>
      <c r="L166" s="6"/>
      <c r="M166" s="6"/>
      <c r="N166" s="6"/>
      <c r="O166" s="10"/>
      <c r="P166" s="6"/>
      <c r="Q166" s="6"/>
      <c r="R166" s="6"/>
      <c r="S166" s="6"/>
      <c r="T166" s="6"/>
      <c r="U166" s="6"/>
      <c r="V166" s="77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7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</row>
    <row r="167" ht="15.75" customHeight="1">
      <c r="A167" s="76"/>
      <c r="B167" s="6"/>
      <c r="C167" s="6"/>
      <c r="D167" s="9"/>
      <c r="E167" s="9"/>
      <c r="F167" s="9"/>
      <c r="G167" s="10"/>
      <c r="H167" s="10"/>
      <c r="I167" s="6"/>
      <c r="J167" s="6"/>
      <c r="K167" s="6"/>
      <c r="L167" s="6"/>
      <c r="M167" s="6"/>
      <c r="N167" s="6"/>
      <c r="O167" s="10"/>
      <c r="P167" s="6"/>
      <c r="Q167" s="6"/>
      <c r="R167" s="6"/>
      <c r="S167" s="6"/>
      <c r="T167" s="6"/>
      <c r="U167" s="6"/>
      <c r="V167" s="77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7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</row>
    <row r="168" ht="15.75" customHeight="1">
      <c r="A168" s="76"/>
      <c r="B168" s="6"/>
      <c r="C168" s="6"/>
      <c r="D168" s="9"/>
      <c r="E168" s="9"/>
      <c r="F168" s="9"/>
      <c r="G168" s="10"/>
      <c r="H168" s="10"/>
      <c r="I168" s="6"/>
      <c r="J168" s="6"/>
      <c r="K168" s="6"/>
      <c r="L168" s="6"/>
      <c r="M168" s="6"/>
      <c r="N168" s="6"/>
      <c r="O168" s="10"/>
      <c r="P168" s="6"/>
      <c r="Q168" s="6"/>
      <c r="R168" s="6"/>
      <c r="S168" s="6"/>
      <c r="T168" s="6"/>
      <c r="U168" s="6"/>
      <c r="V168" s="77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7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</row>
    <row r="169" ht="15.75" customHeight="1">
      <c r="A169" s="76"/>
      <c r="B169" s="6"/>
      <c r="C169" s="6"/>
      <c r="D169" s="9"/>
      <c r="E169" s="9"/>
      <c r="F169" s="9"/>
      <c r="G169" s="10"/>
      <c r="H169" s="10"/>
      <c r="I169" s="6"/>
      <c r="J169" s="6"/>
      <c r="K169" s="6"/>
      <c r="L169" s="6"/>
      <c r="M169" s="6"/>
      <c r="N169" s="6"/>
      <c r="O169" s="10"/>
      <c r="P169" s="6"/>
      <c r="Q169" s="6"/>
      <c r="R169" s="6"/>
      <c r="S169" s="6"/>
      <c r="T169" s="6"/>
      <c r="U169" s="6"/>
      <c r="V169" s="77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7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</row>
    <row r="170" ht="15.75" customHeight="1">
      <c r="A170" s="76"/>
      <c r="B170" s="6"/>
      <c r="C170" s="6"/>
      <c r="D170" s="9"/>
      <c r="E170" s="9"/>
      <c r="F170" s="9"/>
      <c r="G170" s="10"/>
      <c r="H170" s="10"/>
      <c r="I170" s="6"/>
      <c r="J170" s="6"/>
      <c r="K170" s="6"/>
      <c r="L170" s="6"/>
      <c r="M170" s="6"/>
      <c r="N170" s="6"/>
      <c r="O170" s="10"/>
      <c r="P170" s="6"/>
      <c r="Q170" s="6"/>
      <c r="R170" s="6"/>
      <c r="S170" s="6"/>
      <c r="T170" s="6"/>
      <c r="U170" s="6"/>
      <c r="V170" s="77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7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</row>
    <row r="171" ht="15.75" customHeight="1">
      <c r="A171" s="76"/>
      <c r="B171" s="6"/>
      <c r="C171" s="6"/>
      <c r="D171" s="9"/>
      <c r="E171" s="9"/>
      <c r="F171" s="9"/>
      <c r="G171" s="10"/>
      <c r="H171" s="10"/>
      <c r="I171" s="6"/>
      <c r="J171" s="6"/>
      <c r="K171" s="6"/>
      <c r="L171" s="6"/>
      <c r="M171" s="6"/>
      <c r="N171" s="6"/>
      <c r="O171" s="10"/>
      <c r="P171" s="6"/>
      <c r="Q171" s="6"/>
      <c r="R171" s="6"/>
      <c r="S171" s="6"/>
      <c r="T171" s="6"/>
      <c r="U171" s="6"/>
      <c r="V171" s="77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7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</row>
    <row r="172" ht="15.75" customHeight="1">
      <c r="A172" s="76"/>
      <c r="B172" s="6"/>
      <c r="C172" s="6"/>
      <c r="D172" s="9"/>
      <c r="E172" s="9"/>
      <c r="F172" s="9"/>
      <c r="G172" s="10"/>
      <c r="H172" s="10"/>
      <c r="I172" s="6"/>
      <c r="J172" s="6"/>
      <c r="K172" s="6"/>
      <c r="L172" s="6"/>
      <c r="M172" s="6"/>
      <c r="N172" s="6"/>
      <c r="O172" s="10"/>
      <c r="P172" s="6"/>
      <c r="Q172" s="6"/>
      <c r="R172" s="6"/>
      <c r="S172" s="6"/>
      <c r="T172" s="6"/>
      <c r="U172" s="6"/>
      <c r="V172" s="77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7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</row>
    <row r="173" ht="15.75" customHeight="1">
      <c r="A173" s="76"/>
      <c r="B173" s="6"/>
      <c r="C173" s="6"/>
      <c r="D173" s="9"/>
      <c r="E173" s="9"/>
      <c r="F173" s="9"/>
      <c r="G173" s="10"/>
      <c r="H173" s="10"/>
      <c r="I173" s="6"/>
      <c r="J173" s="6"/>
      <c r="K173" s="6"/>
      <c r="L173" s="6"/>
      <c r="M173" s="6"/>
      <c r="N173" s="6"/>
      <c r="O173" s="10"/>
      <c r="P173" s="6"/>
      <c r="Q173" s="6"/>
      <c r="R173" s="6"/>
      <c r="S173" s="6"/>
      <c r="T173" s="6"/>
      <c r="U173" s="6"/>
      <c r="V173" s="77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7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</row>
    <row r="174" ht="15.75" customHeight="1">
      <c r="A174" s="76"/>
      <c r="B174" s="6"/>
      <c r="C174" s="6"/>
      <c r="D174" s="9"/>
      <c r="E174" s="9"/>
      <c r="F174" s="9"/>
      <c r="G174" s="10"/>
      <c r="H174" s="10"/>
      <c r="I174" s="6"/>
      <c r="J174" s="6"/>
      <c r="K174" s="6"/>
      <c r="L174" s="6"/>
      <c r="M174" s="6"/>
      <c r="N174" s="6"/>
      <c r="O174" s="10"/>
      <c r="P174" s="6"/>
      <c r="Q174" s="6"/>
      <c r="R174" s="6"/>
      <c r="S174" s="6"/>
      <c r="T174" s="6"/>
      <c r="U174" s="6"/>
      <c r="V174" s="77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7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</row>
    <row r="175" ht="15.75" customHeight="1">
      <c r="A175" s="76"/>
      <c r="B175" s="6"/>
      <c r="C175" s="6"/>
      <c r="D175" s="9"/>
      <c r="E175" s="9"/>
      <c r="F175" s="9"/>
      <c r="G175" s="10"/>
      <c r="H175" s="10"/>
      <c r="I175" s="6"/>
      <c r="J175" s="6"/>
      <c r="K175" s="6"/>
      <c r="L175" s="6"/>
      <c r="M175" s="6"/>
      <c r="N175" s="6"/>
      <c r="O175" s="10"/>
      <c r="P175" s="6"/>
      <c r="Q175" s="6"/>
      <c r="R175" s="6"/>
      <c r="S175" s="6"/>
      <c r="T175" s="6"/>
      <c r="U175" s="6"/>
      <c r="V175" s="77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7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</row>
    <row r="176" ht="15.75" customHeight="1">
      <c r="A176" s="76"/>
      <c r="B176" s="6"/>
      <c r="C176" s="6"/>
      <c r="D176" s="9"/>
      <c r="E176" s="9"/>
      <c r="F176" s="9"/>
      <c r="G176" s="10"/>
      <c r="H176" s="10"/>
      <c r="I176" s="6"/>
      <c r="J176" s="6"/>
      <c r="K176" s="6"/>
      <c r="L176" s="6"/>
      <c r="M176" s="6"/>
      <c r="N176" s="6"/>
      <c r="O176" s="10"/>
      <c r="P176" s="6"/>
      <c r="Q176" s="6"/>
      <c r="R176" s="6"/>
      <c r="S176" s="6"/>
      <c r="T176" s="6"/>
      <c r="U176" s="6"/>
      <c r="V176" s="77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7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</row>
    <row r="177" ht="15.75" customHeight="1">
      <c r="A177" s="76"/>
      <c r="B177" s="6"/>
      <c r="C177" s="6"/>
      <c r="D177" s="9"/>
      <c r="E177" s="9"/>
      <c r="F177" s="9"/>
      <c r="G177" s="10"/>
      <c r="H177" s="10"/>
      <c r="I177" s="6"/>
      <c r="J177" s="6"/>
      <c r="K177" s="6"/>
      <c r="L177" s="6"/>
      <c r="M177" s="6"/>
      <c r="N177" s="6"/>
      <c r="O177" s="10"/>
      <c r="P177" s="6"/>
      <c r="Q177" s="6"/>
      <c r="R177" s="6"/>
      <c r="S177" s="6"/>
      <c r="T177" s="6"/>
      <c r="U177" s="6"/>
      <c r="V177" s="77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7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</row>
    <row r="178" ht="15.75" customHeight="1">
      <c r="A178" s="76"/>
      <c r="B178" s="6"/>
      <c r="C178" s="6"/>
      <c r="D178" s="9"/>
      <c r="E178" s="9"/>
      <c r="F178" s="9"/>
      <c r="G178" s="10"/>
      <c r="H178" s="10"/>
      <c r="I178" s="6"/>
      <c r="J178" s="6"/>
      <c r="K178" s="6"/>
      <c r="L178" s="6"/>
      <c r="M178" s="6"/>
      <c r="N178" s="6"/>
      <c r="O178" s="10"/>
      <c r="P178" s="6"/>
      <c r="Q178" s="6"/>
      <c r="R178" s="6"/>
      <c r="S178" s="6"/>
      <c r="T178" s="6"/>
      <c r="U178" s="6"/>
      <c r="V178" s="77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7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</row>
    <row r="179" ht="15.75" customHeight="1">
      <c r="A179" s="76"/>
      <c r="B179" s="6"/>
      <c r="C179" s="6"/>
      <c r="D179" s="9"/>
      <c r="E179" s="9"/>
      <c r="F179" s="9"/>
      <c r="G179" s="10"/>
      <c r="H179" s="10"/>
      <c r="I179" s="6"/>
      <c r="J179" s="6"/>
      <c r="K179" s="6"/>
      <c r="L179" s="6"/>
      <c r="M179" s="6"/>
      <c r="N179" s="6"/>
      <c r="O179" s="10"/>
      <c r="P179" s="6"/>
      <c r="Q179" s="6"/>
      <c r="R179" s="6"/>
      <c r="S179" s="6"/>
      <c r="T179" s="6"/>
      <c r="U179" s="6"/>
      <c r="V179" s="77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7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</row>
    <row r="180" ht="15.75" customHeight="1">
      <c r="A180" s="76"/>
      <c r="B180" s="6"/>
      <c r="C180" s="6"/>
      <c r="D180" s="9"/>
      <c r="E180" s="9"/>
      <c r="F180" s="9"/>
      <c r="G180" s="10"/>
      <c r="H180" s="10"/>
      <c r="I180" s="6"/>
      <c r="J180" s="6"/>
      <c r="K180" s="6"/>
      <c r="L180" s="6"/>
      <c r="M180" s="6"/>
      <c r="N180" s="6"/>
      <c r="O180" s="10"/>
      <c r="P180" s="6"/>
      <c r="Q180" s="6"/>
      <c r="R180" s="6"/>
      <c r="S180" s="6"/>
      <c r="T180" s="6"/>
      <c r="U180" s="6"/>
      <c r="V180" s="77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7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</row>
    <row r="181" ht="15.75" customHeight="1">
      <c r="A181" s="76"/>
      <c r="B181" s="6"/>
      <c r="C181" s="6"/>
      <c r="D181" s="9"/>
      <c r="E181" s="9"/>
      <c r="F181" s="9"/>
      <c r="G181" s="10"/>
      <c r="H181" s="10"/>
      <c r="I181" s="6"/>
      <c r="J181" s="6"/>
      <c r="K181" s="6"/>
      <c r="L181" s="6"/>
      <c r="M181" s="6"/>
      <c r="N181" s="6"/>
      <c r="O181" s="10"/>
      <c r="P181" s="6"/>
      <c r="Q181" s="6"/>
      <c r="R181" s="6"/>
      <c r="S181" s="6"/>
      <c r="T181" s="6"/>
      <c r="U181" s="6"/>
      <c r="V181" s="77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7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</row>
    <row r="182" ht="15.75" customHeight="1">
      <c r="A182" s="76"/>
      <c r="B182" s="6"/>
      <c r="C182" s="6"/>
      <c r="D182" s="9"/>
      <c r="E182" s="9"/>
      <c r="F182" s="9"/>
      <c r="G182" s="10"/>
      <c r="H182" s="10"/>
      <c r="I182" s="6"/>
      <c r="J182" s="6"/>
      <c r="K182" s="6"/>
      <c r="L182" s="6"/>
      <c r="M182" s="6"/>
      <c r="N182" s="6"/>
      <c r="O182" s="10"/>
      <c r="P182" s="6"/>
      <c r="Q182" s="6"/>
      <c r="R182" s="6"/>
      <c r="S182" s="6"/>
      <c r="T182" s="6"/>
      <c r="U182" s="6"/>
      <c r="V182" s="77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7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</row>
    <row r="183" ht="15.75" customHeight="1">
      <c r="A183" s="76"/>
      <c r="B183" s="6"/>
      <c r="C183" s="6"/>
      <c r="D183" s="9"/>
      <c r="E183" s="9"/>
      <c r="F183" s="9"/>
      <c r="G183" s="10"/>
      <c r="H183" s="10"/>
      <c r="I183" s="6"/>
      <c r="J183" s="6"/>
      <c r="K183" s="6"/>
      <c r="L183" s="6"/>
      <c r="M183" s="6"/>
      <c r="N183" s="6"/>
      <c r="O183" s="10"/>
      <c r="P183" s="6"/>
      <c r="Q183" s="6"/>
      <c r="R183" s="6"/>
      <c r="S183" s="6"/>
      <c r="T183" s="6"/>
      <c r="U183" s="6"/>
      <c r="V183" s="77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7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</row>
    <row r="184" ht="15.75" customHeight="1">
      <c r="A184" s="76"/>
      <c r="B184" s="6"/>
      <c r="C184" s="6"/>
      <c r="D184" s="9"/>
      <c r="E184" s="9"/>
      <c r="F184" s="9"/>
      <c r="G184" s="10"/>
      <c r="H184" s="10"/>
      <c r="I184" s="6"/>
      <c r="J184" s="6"/>
      <c r="K184" s="6"/>
      <c r="L184" s="6"/>
      <c r="M184" s="6"/>
      <c r="N184" s="6"/>
      <c r="O184" s="10"/>
      <c r="P184" s="6"/>
      <c r="Q184" s="6"/>
      <c r="R184" s="6"/>
      <c r="S184" s="6"/>
      <c r="T184" s="6"/>
      <c r="U184" s="6"/>
      <c r="V184" s="77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7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</row>
    <row r="185" ht="15.75" customHeight="1">
      <c r="A185" s="76"/>
      <c r="B185" s="6"/>
      <c r="C185" s="6"/>
      <c r="D185" s="9"/>
      <c r="E185" s="9"/>
      <c r="F185" s="9"/>
      <c r="G185" s="10"/>
      <c r="H185" s="10"/>
      <c r="I185" s="6"/>
      <c r="J185" s="6"/>
      <c r="K185" s="6"/>
      <c r="L185" s="6"/>
      <c r="M185" s="6"/>
      <c r="N185" s="6"/>
      <c r="O185" s="10"/>
      <c r="P185" s="6"/>
      <c r="Q185" s="6"/>
      <c r="R185" s="6"/>
      <c r="S185" s="6"/>
      <c r="T185" s="6"/>
      <c r="U185" s="6"/>
      <c r="V185" s="77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7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</row>
    <row r="186" ht="15.75" customHeight="1">
      <c r="A186" s="76"/>
      <c r="B186" s="6"/>
      <c r="C186" s="6"/>
      <c r="D186" s="9"/>
      <c r="E186" s="9"/>
      <c r="F186" s="9"/>
      <c r="G186" s="10"/>
      <c r="H186" s="10"/>
      <c r="I186" s="6"/>
      <c r="J186" s="6"/>
      <c r="K186" s="6"/>
      <c r="L186" s="6"/>
      <c r="M186" s="6"/>
      <c r="N186" s="6"/>
      <c r="O186" s="10"/>
      <c r="P186" s="6"/>
      <c r="Q186" s="6"/>
      <c r="R186" s="6"/>
      <c r="S186" s="6"/>
      <c r="T186" s="6"/>
      <c r="U186" s="6"/>
      <c r="V186" s="77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7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</row>
    <row r="187" ht="15.75" customHeight="1">
      <c r="A187" s="76"/>
      <c r="B187" s="6"/>
      <c r="C187" s="6"/>
      <c r="D187" s="9"/>
      <c r="E187" s="9"/>
      <c r="F187" s="9"/>
      <c r="G187" s="10"/>
      <c r="H187" s="10"/>
      <c r="I187" s="6"/>
      <c r="J187" s="6"/>
      <c r="K187" s="6"/>
      <c r="L187" s="6"/>
      <c r="M187" s="6"/>
      <c r="N187" s="6"/>
      <c r="O187" s="10"/>
      <c r="P187" s="6"/>
      <c r="Q187" s="6"/>
      <c r="R187" s="6"/>
      <c r="S187" s="6"/>
      <c r="T187" s="6"/>
      <c r="U187" s="6"/>
      <c r="V187" s="77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7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</row>
    <row r="188" ht="15.75" customHeight="1">
      <c r="A188" s="76"/>
      <c r="B188" s="6"/>
      <c r="C188" s="6"/>
      <c r="D188" s="9"/>
      <c r="E188" s="9"/>
      <c r="F188" s="9"/>
      <c r="G188" s="10"/>
      <c r="H188" s="10"/>
      <c r="I188" s="6"/>
      <c r="J188" s="6"/>
      <c r="K188" s="6"/>
      <c r="L188" s="6"/>
      <c r="M188" s="6"/>
      <c r="N188" s="6"/>
      <c r="O188" s="10"/>
      <c r="P188" s="6"/>
      <c r="Q188" s="6"/>
      <c r="R188" s="6"/>
      <c r="S188" s="6"/>
      <c r="T188" s="6"/>
      <c r="U188" s="6"/>
      <c r="V188" s="77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7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</row>
    <row r="189" ht="15.75" customHeight="1">
      <c r="A189" s="76"/>
      <c r="B189" s="6"/>
      <c r="C189" s="6"/>
      <c r="D189" s="9"/>
      <c r="E189" s="9"/>
      <c r="F189" s="9"/>
      <c r="G189" s="10"/>
      <c r="H189" s="10"/>
      <c r="I189" s="6"/>
      <c r="J189" s="6"/>
      <c r="K189" s="6"/>
      <c r="L189" s="6"/>
      <c r="M189" s="6"/>
      <c r="N189" s="6"/>
      <c r="O189" s="10"/>
      <c r="P189" s="6"/>
      <c r="Q189" s="6"/>
      <c r="R189" s="6"/>
      <c r="S189" s="6"/>
      <c r="T189" s="6"/>
      <c r="U189" s="6"/>
      <c r="V189" s="77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7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</row>
    <row r="190" ht="15.75" customHeight="1">
      <c r="A190" s="76"/>
      <c r="B190" s="6"/>
      <c r="C190" s="6"/>
      <c r="D190" s="9"/>
      <c r="E190" s="9"/>
      <c r="F190" s="9"/>
      <c r="G190" s="10"/>
      <c r="H190" s="10"/>
      <c r="I190" s="6"/>
      <c r="J190" s="6"/>
      <c r="K190" s="6"/>
      <c r="L190" s="6"/>
      <c r="M190" s="6"/>
      <c r="N190" s="6"/>
      <c r="O190" s="10"/>
      <c r="P190" s="6"/>
      <c r="Q190" s="6"/>
      <c r="R190" s="6"/>
      <c r="S190" s="6"/>
      <c r="T190" s="6"/>
      <c r="U190" s="6"/>
      <c r="V190" s="77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7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</row>
    <row r="191" ht="15.75" customHeight="1">
      <c r="A191" s="76"/>
      <c r="B191" s="6"/>
      <c r="C191" s="6"/>
      <c r="D191" s="9"/>
      <c r="E191" s="9"/>
      <c r="F191" s="9"/>
      <c r="G191" s="10"/>
      <c r="H191" s="10"/>
      <c r="I191" s="6"/>
      <c r="J191" s="6"/>
      <c r="K191" s="6"/>
      <c r="L191" s="6"/>
      <c r="M191" s="6"/>
      <c r="N191" s="6"/>
      <c r="O191" s="10"/>
      <c r="P191" s="6"/>
      <c r="Q191" s="6"/>
      <c r="R191" s="6"/>
      <c r="S191" s="6"/>
      <c r="T191" s="6"/>
      <c r="U191" s="6"/>
      <c r="V191" s="77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7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</row>
    <row r="192" ht="15.75" customHeight="1">
      <c r="A192" s="76"/>
      <c r="B192" s="6"/>
      <c r="C192" s="6"/>
      <c r="D192" s="9"/>
      <c r="E192" s="9"/>
      <c r="F192" s="9"/>
      <c r="G192" s="10"/>
      <c r="H192" s="10"/>
      <c r="I192" s="6"/>
      <c r="J192" s="6"/>
      <c r="K192" s="6"/>
      <c r="L192" s="6"/>
      <c r="M192" s="6"/>
      <c r="N192" s="6"/>
      <c r="O192" s="10"/>
      <c r="P192" s="6"/>
      <c r="Q192" s="6"/>
      <c r="R192" s="6"/>
      <c r="S192" s="6"/>
      <c r="T192" s="6"/>
      <c r="U192" s="6"/>
      <c r="V192" s="77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7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</row>
    <row r="193" ht="15.75" customHeight="1">
      <c r="A193" s="76"/>
      <c r="B193" s="6"/>
      <c r="C193" s="6"/>
      <c r="D193" s="9"/>
      <c r="E193" s="9"/>
      <c r="F193" s="9"/>
      <c r="G193" s="10"/>
      <c r="H193" s="10"/>
      <c r="I193" s="6"/>
      <c r="J193" s="6"/>
      <c r="K193" s="6"/>
      <c r="L193" s="6"/>
      <c r="M193" s="6"/>
      <c r="N193" s="6"/>
      <c r="O193" s="10"/>
      <c r="P193" s="6"/>
      <c r="Q193" s="6"/>
      <c r="R193" s="6"/>
      <c r="S193" s="6"/>
      <c r="T193" s="6"/>
      <c r="U193" s="6"/>
      <c r="V193" s="77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7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</row>
    <row r="194" ht="15.75" customHeight="1">
      <c r="A194" s="76"/>
      <c r="B194" s="6"/>
      <c r="C194" s="6"/>
      <c r="D194" s="9"/>
      <c r="E194" s="9"/>
      <c r="F194" s="9"/>
      <c r="G194" s="10"/>
      <c r="H194" s="10"/>
      <c r="I194" s="6"/>
      <c r="J194" s="6"/>
      <c r="K194" s="6"/>
      <c r="L194" s="6"/>
      <c r="M194" s="6"/>
      <c r="N194" s="6"/>
      <c r="O194" s="10"/>
      <c r="P194" s="6"/>
      <c r="Q194" s="6"/>
      <c r="R194" s="6"/>
      <c r="S194" s="6"/>
      <c r="T194" s="6"/>
      <c r="U194" s="6"/>
      <c r="V194" s="77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7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</row>
    <row r="195" ht="15.75" customHeight="1">
      <c r="A195" s="76"/>
      <c r="B195" s="6"/>
      <c r="C195" s="6"/>
      <c r="D195" s="9"/>
      <c r="E195" s="9"/>
      <c r="F195" s="9"/>
      <c r="G195" s="10"/>
      <c r="H195" s="10"/>
      <c r="I195" s="6"/>
      <c r="J195" s="6"/>
      <c r="K195" s="6"/>
      <c r="L195" s="6"/>
      <c r="M195" s="6"/>
      <c r="N195" s="6"/>
      <c r="O195" s="10"/>
      <c r="P195" s="6"/>
      <c r="Q195" s="6"/>
      <c r="R195" s="6"/>
      <c r="S195" s="6"/>
      <c r="T195" s="6"/>
      <c r="U195" s="6"/>
      <c r="V195" s="77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7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</row>
    <row r="196" ht="15.75" customHeight="1">
      <c r="A196" s="76"/>
      <c r="B196" s="6"/>
      <c r="C196" s="6"/>
      <c r="D196" s="9"/>
      <c r="E196" s="9"/>
      <c r="F196" s="9"/>
      <c r="G196" s="10"/>
      <c r="H196" s="10"/>
      <c r="I196" s="6"/>
      <c r="J196" s="6"/>
      <c r="K196" s="6"/>
      <c r="L196" s="6"/>
      <c r="M196" s="6"/>
      <c r="N196" s="6"/>
      <c r="O196" s="10"/>
      <c r="P196" s="6"/>
      <c r="Q196" s="6"/>
      <c r="R196" s="6"/>
      <c r="S196" s="6"/>
      <c r="T196" s="6"/>
      <c r="U196" s="6"/>
      <c r="V196" s="77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7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</row>
    <row r="197" ht="15.75" customHeight="1">
      <c r="A197" s="76"/>
      <c r="B197" s="6"/>
      <c r="C197" s="6"/>
      <c r="D197" s="9"/>
      <c r="E197" s="9"/>
      <c r="F197" s="9"/>
      <c r="G197" s="10"/>
      <c r="H197" s="10"/>
      <c r="I197" s="6"/>
      <c r="J197" s="6"/>
      <c r="K197" s="6"/>
      <c r="L197" s="6"/>
      <c r="M197" s="6"/>
      <c r="N197" s="6"/>
      <c r="O197" s="10"/>
      <c r="P197" s="6"/>
      <c r="Q197" s="6"/>
      <c r="R197" s="6"/>
      <c r="S197" s="6"/>
      <c r="T197" s="6"/>
      <c r="U197" s="6"/>
      <c r="V197" s="77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7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</row>
    <row r="198" ht="15.75" customHeight="1">
      <c r="A198" s="76"/>
      <c r="B198" s="6"/>
      <c r="C198" s="6"/>
      <c r="D198" s="9"/>
      <c r="E198" s="9"/>
      <c r="F198" s="9"/>
      <c r="G198" s="10"/>
      <c r="H198" s="10"/>
      <c r="I198" s="6"/>
      <c r="J198" s="6"/>
      <c r="K198" s="6"/>
      <c r="L198" s="6"/>
      <c r="M198" s="6"/>
      <c r="N198" s="6"/>
      <c r="O198" s="10"/>
      <c r="P198" s="6"/>
      <c r="Q198" s="6"/>
      <c r="R198" s="6"/>
      <c r="S198" s="6"/>
      <c r="T198" s="6"/>
      <c r="U198" s="6"/>
      <c r="V198" s="77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7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</row>
    <row r="199" ht="15.75" customHeight="1">
      <c r="A199" s="76"/>
      <c r="B199" s="6"/>
      <c r="C199" s="6"/>
      <c r="D199" s="9"/>
      <c r="E199" s="9"/>
      <c r="F199" s="9"/>
      <c r="G199" s="10"/>
      <c r="H199" s="10"/>
      <c r="I199" s="6"/>
      <c r="J199" s="6"/>
      <c r="K199" s="6"/>
      <c r="L199" s="6"/>
      <c r="M199" s="6"/>
      <c r="N199" s="6"/>
      <c r="O199" s="10"/>
      <c r="P199" s="6"/>
      <c r="Q199" s="6"/>
      <c r="R199" s="6"/>
      <c r="S199" s="6"/>
      <c r="T199" s="6"/>
      <c r="U199" s="6"/>
      <c r="V199" s="77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7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</row>
    <row r="200" ht="15.75" customHeight="1">
      <c r="A200" s="76"/>
      <c r="B200" s="6"/>
      <c r="C200" s="6"/>
      <c r="D200" s="9"/>
      <c r="E200" s="9"/>
      <c r="F200" s="9"/>
      <c r="G200" s="10"/>
      <c r="H200" s="10"/>
      <c r="I200" s="6"/>
      <c r="J200" s="6"/>
      <c r="K200" s="6"/>
      <c r="L200" s="6"/>
      <c r="M200" s="6"/>
      <c r="N200" s="6"/>
      <c r="O200" s="10"/>
      <c r="P200" s="6"/>
      <c r="Q200" s="6"/>
      <c r="R200" s="6"/>
      <c r="S200" s="6"/>
      <c r="T200" s="6"/>
      <c r="U200" s="6"/>
      <c r="V200" s="77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7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</row>
    <row r="201" ht="15.75" customHeight="1">
      <c r="A201" s="76"/>
      <c r="B201" s="6"/>
      <c r="C201" s="6"/>
      <c r="D201" s="9"/>
      <c r="E201" s="9"/>
      <c r="F201" s="9"/>
      <c r="G201" s="10"/>
      <c r="H201" s="10"/>
      <c r="I201" s="6"/>
      <c r="J201" s="6"/>
      <c r="K201" s="6"/>
      <c r="L201" s="6"/>
      <c r="M201" s="6"/>
      <c r="N201" s="6"/>
      <c r="O201" s="10"/>
      <c r="P201" s="6"/>
      <c r="Q201" s="6"/>
      <c r="R201" s="6"/>
      <c r="S201" s="6"/>
      <c r="T201" s="6"/>
      <c r="U201" s="6"/>
      <c r="V201" s="77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7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</row>
    <row r="202" ht="15.75" customHeight="1">
      <c r="A202" s="76"/>
      <c r="B202" s="6"/>
      <c r="C202" s="6"/>
      <c r="D202" s="9"/>
      <c r="E202" s="9"/>
      <c r="F202" s="9"/>
      <c r="G202" s="10"/>
      <c r="H202" s="10"/>
      <c r="I202" s="6"/>
      <c r="J202" s="6"/>
      <c r="K202" s="6"/>
      <c r="L202" s="6"/>
      <c r="M202" s="6"/>
      <c r="N202" s="6"/>
      <c r="O202" s="10"/>
      <c r="P202" s="6"/>
      <c r="Q202" s="6"/>
      <c r="R202" s="6"/>
      <c r="S202" s="6"/>
      <c r="T202" s="6"/>
      <c r="U202" s="6"/>
      <c r="V202" s="77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7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</row>
    <row r="203" ht="15.75" customHeight="1">
      <c r="A203" s="76"/>
      <c r="B203" s="6"/>
      <c r="C203" s="6"/>
      <c r="D203" s="9"/>
      <c r="E203" s="9"/>
      <c r="F203" s="9"/>
      <c r="G203" s="10"/>
      <c r="H203" s="10"/>
      <c r="I203" s="6"/>
      <c r="J203" s="6"/>
      <c r="K203" s="6"/>
      <c r="L203" s="6"/>
      <c r="M203" s="6"/>
      <c r="N203" s="6"/>
      <c r="O203" s="10"/>
      <c r="P203" s="6"/>
      <c r="Q203" s="6"/>
      <c r="R203" s="6"/>
      <c r="S203" s="6"/>
      <c r="T203" s="6"/>
      <c r="U203" s="6"/>
      <c r="V203" s="77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7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</row>
    <row r="204" ht="15.75" customHeight="1">
      <c r="A204" s="76"/>
      <c r="B204" s="6"/>
      <c r="C204" s="6"/>
      <c r="D204" s="9"/>
      <c r="E204" s="9"/>
      <c r="F204" s="9"/>
      <c r="G204" s="10"/>
      <c r="H204" s="10"/>
      <c r="I204" s="6"/>
      <c r="J204" s="6"/>
      <c r="K204" s="6"/>
      <c r="L204" s="6"/>
      <c r="M204" s="6"/>
      <c r="N204" s="6"/>
      <c r="O204" s="10"/>
      <c r="P204" s="6"/>
      <c r="Q204" s="6"/>
      <c r="R204" s="6"/>
      <c r="S204" s="6"/>
      <c r="T204" s="6"/>
      <c r="U204" s="6"/>
      <c r="V204" s="77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7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</row>
    <row r="205" ht="15.75" customHeight="1">
      <c r="A205" s="76"/>
      <c r="B205" s="6"/>
      <c r="C205" s="6"/>
      <c r="D205" s="9"/>
      <c r="E205" s="9"/>
      <c r="F205" s="9"/>
      <c r="G205" s="10"/>
      <c r="H205" s="10"/>
      <c r="I205" s="6"/>
      <c r="J205" s="6"/>
      <c r="K205" s="6"/>
      <c r="L205" s="6"/>
      <c r="M205" s="6"/>
      <c r="N205" s="6"/>
      <c r="O205" s="10"/>
      <c r="P205" s="6"/>
      <c r="Q205" s="6"/>
      <c r="R205" s="6"/>
      <c r="S205" s="6"/>
      <c r="T205" s="6"/>
      <c r="U205" s="6"/>
      <c r="V205" s="77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7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</row>
    <row r="206" ht="15.75" customHeight="1">
      <c r="A206" s="76"/>
      <c r="B206" s="6"/>
      <c r="C206" s="6"/>
      <c r="D206" s="9"/>
      <c r="E206" s="9"/>
      <c r="F206" s="9"/>
      <c r="G206" s="10"/>
      <c r="H206" s="10"/>
      <c r="I206" s="6"/>
      <c r="J206" s="6"/>
      <c r="K206" s="6"/>
      <c r="L206" s="6"/>
      <c r="M206" s="6"/>
      <c r="N206" s="6"/>
      <c r="O206" s="10"/>
      <c r="P206" s="6"/>
      <c r="Q206" s="6"/>
      <c r="R206" s="6"/>
      <c r="S206" s="6"/>
      <c r="T206" s="6"/>
      <c r="U206" s="6"/>
      <c r="V206" s="77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7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</row>
    <row r="207" ht="15.75" customHeight="1">
      <c r="A207" s="76"/>
      <c r="B207" s="6"/>
      <c r="C207" s="6"/>
      <c r="D207" s="9"/>
      <c r="E207" s="9"/>
      <c r="F207" s="9"/>
      <c r="G207" s="10"/>
      <c r="H207" s="10"/>
      <c r="I207" s="6"/>
      <c r="J207" s="6"/>
      <c r="K207" s="6"/>
      <c r="L207" s="6"/>
      <c r="M207" s="6"/>
      <c r="N207" s="6"/>
      <c r="O207" s="10"/>
      <c r="P207" s="6"/>
      <c r="Q207" s="6"/>
      <c r="R207" s="6"/>
      <c r="S207" s="6"/>
      <c r="T207" s="6"/>
      <c r="U207" s="6"/>
      <c r="V207" s="77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7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</row>
    <row r="208" ht="15.75" customHeight="1">
      <c r="A208" s="76"/>
      <c r="B208" s="6"/>
      <c r="C208" s="6"/>
      <c r="D208" s="9"/>
      <c r="E208" s="9"/>
      <c r="F208" s="9"/>
      <c r="G208" s="10"/>
      <c r="H208" s="10"/>
      <c r="I208" s="6"/>
      <c r="J208" s="6"/>
      <c r="K208" s="6"/>
      <c r="L208" s="6"/>
      <c r="M208" s="6"/>
      <c r="N208" s="6"/>
      <c r="O208" s="10"/>
      <c r="P208" s="6"/>
      <c r="Q208" s="6"/>
      <c r="R208" s="6"/>
      <c r="S208" s="6"/>
      <c r="T208" s="6"/>
      <c r="U208" s="6"/>
      <c r="V208" s="77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7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</row>
    <row r="209" ht="15.75" customHeight="1">
      <c r="A209" s="76"/>
      <c r="B209" s="6"/>
      <c r="C209" s="6"/>
      <c r="D209" s="9"/>
      <c r="E209" s="9"/>
      <c r="F209" s="9"/>
      <c r="G209" s="10"/>
      <c r="H209" s="10"/>
      <c r="I209" s="6"/>
      <c r="J209" s="6"/>
      <c r="K209" s="6"/>
      <c r="L209" s="6"/>
      <c r="M209" s="6"/>
      <c r="N209" s="6"/>
      <c r="O209" s="10"/>
      <c r="P209" s="6"/>
      <c r="Q209" s="6"/>
      <c r="R209" s="6"/>
      <c r="S209" s="6"/>
      <c r="T209" s="6"/>
      <c r="U209" s="6"/>
      <c r="V209" s="77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7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</row>
    <row r="210" ht="15.75" customHeight="1">
      <c r="A210" s="76"/>
      <c r="B210" s="6"/>
      <c r="C210" s="6"/>
      <c r="D210" s="9"/>
      <c r="E210" s="9"/>
      <c r="F210" s="9"/>
      <c r="G210" s="10"/>
      <c r="H210" s="10"/>
      <c r="I210" s="6"/>
      <c r="J210" s="6"/>
      <c r="K210" s="6"/>
      <c r="L210" s="6"/>
      <c r="M210" s="6"/>
      <c r="N210" s="6"/>
      <c r="O210" s="10"/>
      <c r="P210" s="6"/>
      <c r="Q210" s="6"/>
      <c r="R210" s="6"/>
      <c r="S210" s="6"/>
      <c r="T210" s="6"/>
      <c r="U210" s="6"/>
      <c r="V210" s="77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7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</row>
    <row r="211" ht="15.75" customHeight="1">
      <c r="A211" s="76"/>
      <c r="B211" s="6"/>
      <c r="C211" s="6"/>
      <c r="D211" s="9"/>
      <c r="E211" s="9"/>
      <c r="F211" s="9"/>
      <c r="G211" s="10"/>
      <c r="H211" s="10"/>
      <c r="I211" s="6"/>
      <c r="J211" s="6"/>
      <c r="K211" s="6"/>
      <c r="L211" s="6"/>
      <c r="M211" s="6"/>
      <c r="N211" s="6"/>
      <c r="O211" s="10"/>
      <c r="P211" s="6"/>
      <c r="Q211" s="6"/>
      <c r="R211" s="6"/>
      <c r="S211" s="6"/>
      <c r="T211" s="6"/>
      <c r="U211" s="6"/>
      <c r="V211" s="77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7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</row>
    <row r="212" ht="15.75" customHeight="1">
      <c r="A212" s="76"/>
      <c r="B212" s="6"/>
      <c r="C212" s="6"/>
      <c r="D212" s="9"/>
      <c r="E212" s="9"/>
      <c r="F212" s="9"/>
      <c r="G212" s="10"/>
      <c r="H212" s="10"/>
      <c r="I212" s="6"/>
      <c r="J212" s="6"/>
      <c r="K212" s="6"/>
      <c r="L212" s="6"/>
      <c r="M212" s="6"/>
      <c r="N212" s="6"/>
      <c r="O212" s="10"/>
      <c r="P212" s="6"/>
      <c r="Q212" s="6"/>
      <c r="R212" s="6"/>
      <c r="S212" s="6"/>
      <c r="T212" s="6"/>
      <c r="U212" s="6"/>
      <c r="V212" s="77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7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</row>
    <row r="213" ht="15.75" customHeight="1">
      <c r="A213" s="76"/>
      <c r="B213" s="6"/>
      <c r="C213" s="6"/>
      <c r="D213" s="9"/>
      <c r="E213" s="9"/>
      <c r="F213" s="9"/>
      <c r="G213" s="10"/>
      <c r="H213" s="10"/>
      <c r="I213" s="6"/>
      <c r="J213" s="6"/>
      <c r="K213" s="6"/>
      <c r="L213" s="6"/>
      <c r="M213" s="6"/>
      <c r="N213" s="6"/>
      <c r="O213" s="10"/>
      <c r="P213" s="6"/>
      <c r="Q213" s="6"/>
      <c r="R213" s="6"/>
      <c r="S213" s="6"/>
      <c r="T213" s="6"/>
      <c r="U213" s="6"/>
      <c r="V213" s="77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7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</row>
    <row r="214" ht="15.75" customHeight="1">
      <c r="A214" s="76"/>
      <c r="B214" s="6"/>
      <c r="C214" s="6"/>
      <c r="D214" s="9"/>
      <c r="E214" s="9"/>
      <c r="F214" s="9"/>
      <c r="G214" s="10"/>
      <c r="H214" s="10"/>
      <c r="I214" s="6"/>
      <c r="J214" s="6"/>
      <c r="K214" s="6"/>
      <c r="L214" s="6"/>
      <c r="M214" s="6"/>
      <c r="N214" s="6"/>
      <c r="O214" s="10"/>
      <c r="P214" s="6"/>
      <c r="Q214" s="6"/>
      <c r="R214" s="6"/>
      <c r="S214" s="6"/>
      <c r="T214" s="6"/>
      <c r="U214" s="6"/>
      <c r="V214" s="77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7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</row>
    <row r="215" ht="15.75" customHeight="1">
      <c r="A215" s="76"/>
      <c r="B215" s="6"/>
      <c r="C215" s="6"/>
      <c r="D215" s="9"/>
      <c r="E215" s="9"/>
      <c r="F215" s="9"/>
      <c r="G215" s="10"/>
      <c r="H215" s="10"/>
      <c r="I215" s="6"/>
      <c r="J215" s="6"/>
      <c r="K215" s="6"/>
      <c r="L215" s="6"/>
      <c r="M215" s="6"/>
      <c r="N215" s="6"/>
      <c r="O215" s="10"/>
      <c r="P215" s="6"/>
      <c r="Q215" s="6"/>
      <c r="R215" s="6"/>
      <c r="S215" s="6"/>
      <c r="T215" s="6"/>
      <c r="U215" s="6"/>
      <c r="V215" s="77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7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</row>
    <row r="216" ht="15.75" customHeight="1">
      <c r="A216" s="76"/>
      <c r="B216" s="6"/>
      <c r="C216" s="6"/>
      <c r="D216" s="9"/>
      <c r="E216" s="9"/>
      <c r="F216" s="9"/>
      <c r="G216" s="10"/>
      <c r="H216" s="10"/>
      <c r="I216" s="6"/>
      <c r="J216" s="6"/>
      <c r="K216" s="6"/>
      <c r="L216" s="6"/>
      <c r="M216" s="6"/>
      <c r="N216" s="6"/>
      <c r="O216" s="10"/>
      <c r="P216" s="6"/>
      <c r="Q216" s="6"/>
      <c r="R216" s="6"/>
      <c r="S216" s="6"/>
      <c r="T216" s="6"/>
      <c r="U216" s="6"/>
      <c r="V216" s="77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7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</row>
    <row r="217" ht="15.75" customHeight="1">
      <c r="A217" s="76"/>
      <c r="B217" s="6"/>
      <c r="C217" s="6"/>
      <c r="D217" s="9"/>
      <c r="E217" s="9"/>
      <c r="F217" s="9"/>
      <c r="G217" s="10"/>
      <c r="H217" s="10"/>
      <c r="I217" s="6"/>
      <c r="J217" s="6"/>
      <c r="K217" s="6"/>
      <c r="L217" s="6"/>
      <c r="M217" s="6"/>
      <c r="N217" s="6"/>
      <c r="O217" s="10"/>
      <c r="P217" s="6"/>
      <c r="Q217" s="6"/>
      <c r="R217" s="6"/>
      <c r="S217" s="6"/>
      <c r="T217" s="6"/>
      <c r="U217" s="6"/>
      <c r="V217" s="77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7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</row>
    <row r="218" ht="15.75" customHeight="1">
      <c r="A218" s="76"/>
      <c r="B218" s="6"/>
      <c r="C218" s="6"/>
      <c r="D218" s="9"/>
      <c r="E218" s="9"/>
      <c r="F218" s="9"/>
      <c r="G218" s="10"/>
      <c r="H218" s="10"/>
      <c r="I218" s="6"/>
      <c r="J218" s="6"/>
      <c r="K218" s="6"/>
      <c r="L218" s="6"/>
      <c r="M218" s="6"/>
      <c r="N218" s="6"/>
      <c r="O218" s="10"/>
      <c r="P218" s="6"/>
      <c r="Q218" s="6"/>
      <c r="R218" s="6"/>
      <c r="S218" s="6"/>
      <c r="T218" s="6"/>
      <c r="U218" s="6"/>
      <c r="V218" s="77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7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</row>
    <row r="219" ht="15.75" customHeight="1">
      <c r="A219" s="76"/>
      <c r="B219" s="6"/>
      <c r="C219" s="6"/>
      <c r="D219" s="9"/>
      <c r="E219" s="9"/>
      <c r="F219" s="9"/>
      <c r="G219" s="10"/>
      <c r="H219" s="10"/>
      <c r="I219" s="6"/>
      <c r="J219" s="6"/>
      <c r="K219" s="6"/>
      <c r="L219" s="6"/>
      <c r="M219" s="6"/>
      <c r="N219" s="6"/>
      <c r="O219" s="10"/>
      <c r="P219" s="6"/>
      <c r="Q219" s="6"/>
      <c r="R219" s="6"/>
      <c r="S219" s="6"/>
      <c r="T219" s="6"/>
      <c r="U219" s="6"/>
      <c r="V219" s="77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7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</row>
    <row r="220" ht="15.75" customHeight="1">
      <c r="A220" s="76"/>
      <c r="B220" s="6"/>
      <c r="C220" s="6"/>
      <c r="D220" s="9"/>
      <c r="E220" s="9"/>
      <c r="F220" s="9"/>
      <c r="G220" s="10"/>
      <c r="H220" s="10"/>
      <c r="I220" s="6"/>
      <c r="J220" s="6"/>
      <c r="K220" s="6"/>
      <c r="L220" s="6"/>
      <c r="M220" s="6"/>
      <c r="N220" s="6"/>
      <c r="O220" s="10"/>
      <c r="P220" s="6"/>
      <c r="Q220" s="6"/>
      <c r="R220" s="6"/>
      <c r="S220" s="6"/>
      <c r="T220" s="6"/>
      <c r="U220" s="6"/>
      <c r="V220" s="77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7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</row>
    <row r="221" ht="15.75" customHeight="1">
      <c r="A221" s="76"/>
      <c r="B221" s="6"/>
      <c r="C221" s="6"/>
      <c r="D221" s="9"/>
      <c r="E221" s="9"/>
      <c r="F221" s="9"/>
      <c r="G221" s="10"/>
      <c r="H221" s="10"/>
      <c r="I221" s="6"/>
      <c r="J221" s="6"/>
      <c r="K221" s="6"/>
      <c r="L221" s="6"/>
      <c r="M221" s="6"/>
      <c r="N221" s="6"/>
      <c r="O221" s="10"/>
      <c r="P221" s="6"/>
      <c r="Q221" s="6"/>
      <c r="R221" s="6"/>
      <c r="S221" s="6"/>
      <c r="T221" s="6"/>
      <c r="U221" s="6"/>
      <c r="V221" s="77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7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</row>
    <row r="222" ht="15.75" customHeight="1">
      <c r="A222" s="76"/>
      <c r="B222" s="6"/>
      <c r="C222" s="6"/>
      <c r="D222" s="9"/>
      <c r="E222" s="9"/>
      <c r="F222" s="9"/>
      <c r="G222" s="10"/>
      <c r="H222" s="10"/>
      <c r="I222" s="6"/>
      <c r="J222" s="6"/>
      <c r="K222" s="6"/>
      <c r="L222" s="6"/>
      <c r="M222" s="6"/>
      <c r="N222" s="6"/>
      <c r="O222" s="10"/>
      <c r="P222" s="6"/>
      <c r="Q222" s="6"/>
      <c r="R222" s="6"/>
      <c r="S222" s="6"/>
      <c r="T222" s="6"/>
      <c r="U222" s="6"/>
      <c r="V222" s="77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7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</row>
    <row r="223" ht="15.75" customHeight="1">
      <c r="A223" s="76"/>
      <c r="B223" s="6"/>
      <c r="C223" s="6"/>
      <c r="D223" s="9"/>
      <c r="E223" s="9"/>
      <c r="F223" s="9"/>
      <c r="G223" s="10"/>
      <c r="H223" s="10"/>
      <c r="I223" s="6"/>
      <c r="J223" s="6"/>
      <c r="K223" s="6"/>
      <c r="L223" s="6"/>
      <c r="M223" s="6"/>
      <c r="N223" s="6"/>
      <c r="O223" s="10"/>
      <c r="P223" s="6"/>
      <c r="Q223" s="6"/>
      <c r="R223" s="6"/>
      <c r="S223" s="6"/>
      <c r="T223" s="6"/>
      <c r="U223" s="6"/>
      <c r="V223" s="77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7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</row>
    <row r="224" ht="15.75" customHeight="1">
      <c r="A224" s="76"/>
      <c r="B224" s="6"/>
      <c r="C224" s="6"/>
      <c r="D224" s="9"/>
      <c r="E224" s="9"/>
      <c r="F224" s="9"/>
      <c r="G224" s="10"/>
      <c r="H224" s="10"/>
      <c r="I224" s="6"/>
      <c r="J224" s="6"/>
      <c r="K224" s="6"/>
      <c r="L224" s="6"/>
      <c r="M224" s="6"/>
      <c r="N224" s="6"/>
      <c r="O224" s="10"/>
      <c r="P224" s="6"/>
      <c r="Q224" s="6"/>
      <c r="R224" s="6"/>
      <c r="S224" s="6"/>
      <c r="T224" s="6"/>
      <c r="U224" s="6"/>
      <c r="V224" s="77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7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</row>
    <row r="225" ht="15.75" customHeight="1">
      <c r="A225" s="76"/>
      <c r="B225" s="6"/>
      <c r="C225" s="6"/>
      <c r="D225" s="9"/>
      <c r="E225" s="9"/>
      <c r="F225" s="9"/>
      <c r="G225" s="10"/>
      <c r="H225" s="10"/>
      <c r="I225" s="6"/>
      <c r="J225" s="6"/>
      <c r="K225" s="6"/>
      <c r="L225" s="6"/>
      <c r="M225" s="6"/>
      <c r="N225" s="6"/>
      <c r="O225" s="10"/>
      <c r="P225" s="6"/>
      <c r="Q225" s="6"/>
      <c r="R225" s="6"/>
      <c r="S225" s="6"/>
      <c r="T225" s="6"/>
      <c r="U225" s="6"/>
      <c r="V225" s="77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7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</row>
    <row r="226" ht="15.75" customHeight="1">
      <c r="A226" s="76"/>
      <c r="B226" s="6"/>
      <c r="C226" s="6"/>
      <c r="D226" s="9"/>
      <c r="E226" s="9"/>
      <c r="F226" s="9"/>
      <c r="G226" s="10"/>
      <c r="H226" s="10"/>
      <c r="I226" s="6"/>
      <c r="J226" s="6"/>
      <c r="K226" s="6"/>
      <c r="L226" s="6"/>
      <c r="M226" s="6"/>
      <c r="N226" s="6"/>
      <c r="O226" s="10"/>
      <c r="P226" s="6"/>
      <c r="Q226" s="6"/>
      <c r="R226" s="6"/>
      <c r="S226" s="6"/>
      <c r="T226" s="6"/>
      <c r="U226" s="6"/>
      <c r="V226" s="77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7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</row>
    <row r="227" ht="15.75" customHeight="1">
      <c r="A227" s="76"/>
      <c r="B227" s="6"/>
      <c r="C227" s="6"/>
      <c r="D227" s="9"/>
      <c r="E227" s="9"/>
      <c r="F227" s="9"/>
      <c r="G227" s="10"/>
      <c r="H227" s="10"/>
      <c r="I227" s="6"/>
      <c r="J227" s="6"/>
      <c r="K227" s="6"/>
      <c r="L227" s="6"/>
      <c r="M227" s="6"/>
      <c r="N227" s="6"/>
      <c r="O227" s="10"/>
      <c r="P227" s="6"/>
      <c r="Q227" s="6"/>
      <c r="R227" s="6"/>
      <c r="S227" s="6"/>
      <c r="T227" s="6"/>
      <c r="U227" s="6"/>
      <c r="V227" s="77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7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</row>
    <row r="228" ht="15.75" customHeight="1">
      <c r="A228" s="76"/>
      <c r="B228" s="6"/>
      <c r="C228" s="6"/>
      <c r="D228" s="9"/>
      <c r="E228" s="9"/>
      <c r="F228" s="9"/>
      <c r="G228" s="10"/>
      <c r="H228" s="10"/>
      <c r="I228" s="6"/>
      <c r="J228" s="6"/>
      <c r="K228" s="6"/>
      <c r="L228" s="6"/>
      <c r="M228" s="6"/>
      <c r="N228" s="6"/>
      <c r="O228" s="10"/>
      <c r="P228" s="6"/>
      <c r="Q228" s="6"/>
      <c r="R228" s="6"/>
      <c r="S228" s="6"/>
      <c r="T228" s="6"/>
      <c r="U228" s="6"/>
      <c r="V228" s="77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7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</row>
    <row r="229" ht="15.75" customHeight="1">
      <c r="A229" s="76"/>
      <c r="B229" s="6"/>
      <c r="C229" s="6"/>
      <c r="D229" s="9"/>
      <c r="E229" s="9"/>
      <c r="F229" s="9"/>
      <c r="G229" s="10"/>
      <c r="H229" s="10"/>
      <c r="I229" s="6"/>
      <c r="J229" s="6"/>
      <c r="K229" s="6"/>
      <c r="L229" s="6"/>
      <c r="M229" s="6"/>
      <c r="N229" s="6"/>
      <c r="O229" s="10"/>
      <c r="P229" s="6"/>
      <c r="Q229" s="6"/>
      <c r="R229" s="6"/>
      <c r="S229" s="6"/>
      <c r="T229" s="6"/>
      <c r="U229" s="6"/>
      <c r="V229" s="77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7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</row>
    <row r="230" ht="15.75" customHeight="1">
      <c r="A230" s="76"/>
      <c r="B230" s="6"/>
      <c r="C230" s="6"/>
      <c r="D230" s="9"/>
      <c r="E230" s="9"/>
      <c r="F230" s="9"/>
      <c r="G230" s="10"/>
      <c r="H230" s="10"/>
      <c r="I230" s="6"/>
      <c r="J230" s="6"/>
      <c r="K230" s="6"/>
      <c r="L230" s="6"/>
      <c r="M230" s="6"/>
      <c r="N230" s="6"/>
      <c r="O230" s="10"/>
      <c r="P230" s="6"/>
      <c r="Q230" s="6"/>
      <c r="R230" s="6"/>
      <c r="S230" s="6"/>
      <c r="T230" s="6"/>
      <c r="U230" s="6"/>
      <c r="V230" s="77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7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</row>
    <row r="231" ht="15.75" customHeight="1">
      <c r="A231" s="76"/>
      <c r="B231" s="6"/>
      <c r="C231" s="6"/>
      <c r="D231" s="9"/>
      <c r="E231" s="9"/>
      <c r="F231" s="9"/>
      <c r="G231" s="10"/>
      <c r="H231" s="10"/>
      <c r="I231" s="6"/>
      <c r="J231" s="6"/>
      <c r="K231" s="6"/>
      <c r="L231" s="6"/>
      <c r="M231" s="6"/>
      <c r="N231" s="6"/>
      <c r="O231" s="10"/>
      <c r="P231" s="6"/>
      <c r="Q231" s="6"/>
      <c r="R231" s="6"/>
      <c r="S231" s="6"/>
      <c r="T231" s="6"/>
      <c r="U231" s="6"/>
      <c r="V231" s="77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7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</row>
    <row r="232" ht="15.75" customHeight="1">
      <c r="A232" s="76"/>
      <c r="B232" s="6"/>
      <c r="C232" s="6"/>
      <c r="D232" s="9"/>
      <c r="E232" s="9"/>
      <c r="F232" s="9"/>
      <c r="G232" s="10"/>
      <c r="H232" s="10"/>
      <c r="I232" s="6"/>
      <c r="J232" s="6"/>
      <c r="K232" s="6"/>
      <c r="L232" s="6"/>
      <c r="M232" s="6"/>
      <c r="N232" s="6"/>
      <c r="O232" s="10"/>
      <c r="P232" s="6"/>
      <c r="Q232" s="6"/>
      <c r="R232" s="6"/>
      <c r="S232" s="6"/>
      <c r="T232" s="6"/>
      <c r="U232" s="6"/>
      <c r="V232" s="77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7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</row>
    <row r="233" ht="15.75" customHeight="1">
      <c r="A233" s="76"/>
      <c r="B233" s="6"/>
      <c r="C233" s="6"/>
      <c r="D233" s="9"/>
      <c r="E233" s="9"/>
      <c r="F233" s="9"/>
      <c r="G233" s="10"/>
      <c r="H233" s="10"/>
      <c r="I233" s="6"/>
      <c r="J233" s="6"/>
      <c r="K233" s="6"/>
      <c r="L233" s="6"/>
      <c r="M233" s="6"/>
      <c r="N233" s="6"/>
      <c r="O233" s="10"/>
      <c r="P233" s="6"/>
      <c r="Q233" s="6"/>
      <c r="R233" s="6"/>
      <c r="S233" s="6"/>
      <c r="T233" s="6"/>
      <c r="U233" s="6"/>
      <c r="V233" s="77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7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</row>
    <row r="234" ht="15.75" customHeight="1">
      <c r="A234" s="76"/>
      <c r="B234" s="6"/>
      <c r="C234" s="6"/>
      <c r="D234" s="9"/>
      <c r="E234" s="9"/>
      <c r="F234" s="9"/>
      <c r="G234" s="10"/>
      <c r="H234" s="10"/>
      <c r="I234" s="6"/>
      <c r="J234" s="6"/>
      <c r="K234" s="6"/>
      <c r="L234" s="6"/>
      <c r="M234" s="6"/>
      <c r="N234" s="6"/>
      <c r="O234" s="10"/>
      <c r="P234" s="6"/>
      <c r="Q234" s="6"/>
      <c r="R234" s="6"/>
      <c r="S234" s="6"/>
      <c r="T234" s="6"/>
      <c r="U234" s="6"/>
      <c r="V234" s="77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7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</row>
    <row r="235" ht="15.75" customHeight="1">
      <c r="A235" s="76"/>
      <c r="B235" s="6"/>
      <c r="C235" s="6"/>
      <c r="D235" s="9"/>
      <c r="E235" s="9"/>
      <c r="F235" s="9"/>
      <c r="G235" s="10"/>
      <c r="H235" s="10"/>
      <c r="I235" s="6"/>
      <c r="J235" s="6"/>
      <c r="K235" s="6"/>
      <c r="L235" s="6"/>
      <c r="M235" s="6"/>
      <c r="N235" s="6"/>
      <c r="O235" s="10"/>
      <c r="P235" s="6"/>
      <c r="Q235" s="6"/>
      <c r="R235" s="6"/>
      <c r="S235" s="6"/>
      <c r="T235" s="6"/>
      <c r="U235" s="6"/>
      <c r="V235" s="77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7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</row>
    <row r="236" ht="15.75" customHeight="1">
      <c r="A236" s="76"/>
      <c r="B236" s="6"/>
      <c r="C236" s="6"/>
      <c r="D236" s="9"/>
      <c r="E236" s="9"/>
      <c r="F236" s="9"/>
      <c r="G236" s="10"/>
      <c r="H236" s="10"/>
      <c r="I236" s="6"/>
      <c r="J236" s="6"/>
      <c r="K236" s="6"/>
      <c r="L236" s="6"/>
      <c r="M236" s="6"/>
      <c r="N236" s="6"/>
      <c r="O236" s="10"/>
      <c r="P236" s="6"/>
      <c r="Q236" s="6"/>
      <c r="R236" s="6"/>
      <c r="S236" s="6"/>
      <c r="T236" s="6"/>
      <c r="U236" s="6"/>
      <c r="V236" s="77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7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</row>
    <row r="237" ht="15.75" customHeight="1">
      <c r="A237" s="76"/>
      <c r="B237" s="6"/>
      <c r="C237" s="6"/>
      <c r="D237" s="9"/>
      <c r="E237" s="9"/>
      <c r="F237" s="9"/>
      <c r="G237" s="10"/>
      <c r="H237" s="10"/>
      <c r="I237" s="6"/>
      <c r="J237" s="6"/>
      <c r="K237" s="6"/>
      <c r="L237" s="6"/>
      <c r="M237" s="6"/>
      <c r="N237" s="6"/>
      <c r="O237" s="10"/>
      <c r="P237" s="6"/>
      <c r="Q237" s="6"/>
      <c r="R237" s="6"/>
      <c r="S237" s="6"/>
      <c r="T237" s="6"/>
      <c r="U237" s="6"/>
      <c r="V237" s="77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7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</row>
    <row r="238" ht="15.75" customHeight="1">
      <c r="A238" s="76"/>
      <c r="B238" s="6"/>
      <c r="C238" s="6"/>
      <c r="D238" s="9"/>
      <c r="E238" s="9"/>
      <c r="F238" s="9"/>
      <c r="G238" s="10"/>
      <c r="H238" s="10"/>
      <c r="I238" s="6"/>
      <c r="J238" s="6"/>
      <c r="K238" s="6"/>
      <c r="L238" s="6"/>
      <c r="M238" s="6"/>
      <c r="N238" s="6"/>
      <c r="O238" s="10"/>
      <c r="P238" s="6"/>
      <c r="Q238" s="6"/>
      <c r="R238" s="6"/>
      <c r="S238" s="6"/>
      <c r="T238" s="6"/>
      <c r="U238" s="6"/>
      <c r="V238" s="77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7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</row>
    <row r="239" ht="15.75" customHeight="1">
      <c r="A239" s="76"/>
      <c r="B239" s="6"/>
      <c r="C239" s="6"/>
      <c r="D239" s="9"/>
      <c r="E239" s="9"/>
      <c r="F239" s="9"/>
      <c r="G239" s="10"/>
      <c r="H239" s="10"/>
      <c r="I239" s="6"/>
      <c r="J239" s="6"/>
      <c r="K239" s="6"/>
      <c r="L239" s="6"/>
      <c r="M239" s="6"/>
      <c r="N239" s="6"/>
      <c r="O239" s="10"/>
      <c r="P239" s="6"/>
      <c r="Q239" s="6"/>
      <c r="R239" s="6"/>
      <c r="S239" s="6"/>
      <c r="T239" s="6"/>
      <c r="U239" s="6"/>
      <c r="V239" s="77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7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</row>
    <row r="240" ht="15.75" customHeight="1">
      <c r="A240" s="76"/>
      <c r="B240" s="6"/>
      <c r="C240" s="6"/>
      <c r="D240" s="9"/>
      <c r="E240" s="9"/>
      <c r="F240" s="9"/>
      <c r="G240" s="10"/>
      <c r="H240" s="10"/>
      <c r="I240" s="6"/>
      <c r="J240" s="6"/>
      <c r="K240" s="6"/>
      <c r="L240" s="6"/>
      <c r="M240" s="6"/>
      <c r="N240" s="6"/>
      <c r="O240" s="10"/>
      <c r="P240" s="6"/>
      <c r="Q240" s="6"/>
      <c r="R240" s="6"/>
      <c r="S240" s="6"/>
      <c r="T240" s="6"/>
      <c r="U240" s="6"/>
      <c r="V240" s="77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7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</row>
    <row r="241" ht="15.75" customHeight="1">
      <c r="A241" s="76"/>
      <c r="B241" s="6"/>
      <c r="C241" s="6"/>
      <c r="D241" s="9"/>
      <c r="E241" s="9"/>
      <c r="F241" s="9"/>
      <c r="G241" s="10"/>
      <c r="H241" s="10"/>
      <c r="I241" s="6"/>
      <c r="J241" s="6"/>
      <c r="K241" s="6"/>
      <c r="L241" s="6"/>
      <c r="M241" s="6"/>
      <c r="N241" s="6"/>
      <c r="O241" s="10"/>
      <c r="P241" s="6"/>
      <c r="Q241" s="6"/>
      <c r="R241" s="6"/>
      <c r="S241" s="6"/>
      <c r="T241" s="6"/>
      <c r="U241" s="6"/>
      <c r="V241" s="77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7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</row>
    <row r="242" ht="15.75" customHeight="1">
      <c r="A242" s="76"/>
      <c r="B242" s="6"/>
      <c r="C242" s="6"/>
      <c r="D242" s="9"/>
      <c r="E242" s="9"/>
      <c r="F242" s="9"/>
      <c r="G242" s="10"/>
      <c r="H242" s="10"/>
      <c r="I242" s="6"/>
      <c r="J242" s="6"/>
      <c r="K242" s="6"/>
      <c r="L242" s="6"/>
      <c r="M242" s="6"/>
      <c r="N242" s="6"/>
      <c r="O242" s="10"/>
      <c r="P242" s="6"/>
      <c r="Q242" s="6"/>
      <c r="R242" s="6"/>
      <c r="S242" s="6"/>
      <c r="T242" s="6"/>
      <c r="U242" s="6"/>
      <c r="V242" s="77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7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</row>
    <row r="243" ht="15.75" customHeight="1">
      <c r="A243" s="76"/>
      <c r="B243" s="6"/>
      <c r="C243" s="6"/>
      <c r="D243" s="9"/>
      <c r="E243" s="9"/>
      <c r="F243" s="9"/>
      <c r="G243" s="10"/>
      <c r="H243" s="10"/>
      <c r="I243" s="6"/>
      <c r="J243" s="6"/>
      <c r="K243" s="6"/>
      <c r="L243" s="6"/>
      <c r="M243" s="6"/>
      <c r="N243" s="6"/>
      <c r="O243" s="10"/>
      <c r="P243" s="6"/>
      <c r="Q243" s="6"/>
      <c r="R243" s="6"/>
      <c r="S243" s="6"/>
      <c r="T243" s="6"/>
      <c r="U243" s="6"/>
      <c r="V243" s="77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7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</row>
    <row r="244" ht="15.75" customHeight="1">
      <c r="A244" s="76"/>
      <c r="B244" s="6"/>
      <c r="C244" s="6"/>
      <c r="D244" s="9"/>
      <c r="E244" s="9"/>
      <c r="F244" s="9"/>
      <c r="G244" s="10"/>
      <c r="H244" s="10"/>
      <c r="I244" s="6"/>
      <c r="J244" s="6"/>
      <c r="K244" s="6"/>
      <c r="L244" s="6"/>
      <c r="M244" s="6"/>
      <c r="N244" s="6"/>
      <c r="O244" s="10"/>
      <c r="P244" s="6"/>
      <c r="Q244" s="6"/>
      <c r="R244" s="6"/>
      <c r="S244" s="6"/>
      <c r="T244" s="6"/>
      <c r="U244" s="6"/>
      <c r="V244" s="77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7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</row>
    <row r="245" ht="15.75" customHeight="1">
      <c r="A245" s="76"/>
      <c r="B245" s="6"/>
      <c r="C245" s="6"/>
      <c r="D245" s="9"/>
      <c r="E245" s="9"/>
      <c r="F245" s="9"/>
      <c r="G245" s="10"/>
      <c r="H245" s="10"/>
      <c r="I245" s="6"/>
      <c r="J245" s="6"/>
      <c r="K245" s="6"/>
      <c r="L245" s="6"/>
      <c r="M245" s="6"/>
      <c r="N245" s="6"/>
      <c r="O245" s="10"/>
      <c r="P245" s="6"/>
      <c r="Q245" s="6"/>
      <c r="R245" s="6"/>
      <c r="S245" s="6"/>
      <c r="T245" s="6"/>
      <c r="U245" s="6"/>
      <c r="V245" s="77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7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</row>
    <row r="246" ht="15.75" customHeight="1">
      <c r="A246" s="76"/>
      <c r="B246" s="6"/>
      <c r="C246" s="6"/>
      <c r="D246" s="9"/>
      <c r="E246" s="9"/>
      <c r="F246" s="9"/>
      <c r="G246" s="10"/>
      <c r="H246" s="10"/>
      <c r="I246" s="6"/>
      <c r="J246" s="6"/>
      <c r="K246" s="6"/>
      <c r="L246" s="6"/>
      <c r="M246" s="6"/>
      <c r="N246" s="6"/>
      <c r="O246" s="10"/>
      <c r="P246" s="6"/>
      <c r="Q246" s="6"/>
      <c r="R246" s="6"/>
      <c r="S246" s="6"/>
      <c r="T246" s="6"/>
      <c r="U246" s="6"/>
      <c r="V246" s="77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7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</row>
    <row r="247" ht="15.75" customHeight="1">
      <c r="A247" s="76"/>
      <c r="B247" s="6"/>
      <c r="C247" s="6"/>
      <c r="D247" s="9"/>
      <c r="E247" s="9"/>
      <c r="F247" s="9"/>
      <c r="G247" s="10"/>
      <c r="H247" s="10"/>
      <c r="I247" s="6"/>
      <c r="J247" s="6"/>
      <c r="K247" s="6"/>
      <c r="L247" s="6"/>
      <c r="M247" s="6"/>
      <c r="N247" s="6"/>
      <c r="O247" s="10"/>
      <c r="P247" s="6"/>
      <c r="Q247" s="6"/>
      <c r="R247" s="6"/>
      <c r="S247" s="6"/>
      <c r="T247" s="6"/>
      <c r="U247" s="6"/>
      <c r="V247" s="77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7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</row>
    <row r="248" ht="15.75" customHeight="1">
      <c r="A248" s="76"/>
      <c r="B248" s="6"/>
      <c r="C248" s="6"/>
      <c r="D248" s="9"/>
      <c r="E248" s="9"/>
      <c r="F248" s="9"/>
      <c r="G248" s="10"/>
      <c r="H248" s="10"/>
      <c r="I248" s="6"/>
      <c r="J248" s="6"/>
      <c r="K248" s="6"/>
      <c r="L248" s="6"/>
      <c r="M248" s="6"/>
      <c r="N248" s="6"/>
      <c r="O248" s="10"/>
      <c r="P248" s="6"/>
      <c r="Q248" s="6"/>
      <c r="R248" s="6"/>
      <c r="S248" s="6"/>
      <c r="T248" s="6"/>
      <c r="U248" s="6"/>
      <c r="V248" s="77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7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</row>
    <row r="249" ht="15.75" customHeight="1">
      <c r="A249" s="76"/>
      <c r="B249" s="6"/>
      <c r="C249" s="6"/>
      <c r="D249" s="9"/>
      <c r="E249" s="9"/>
      <c r="F249" s="9"/>
      <c r="G249" s="10"/>
      <c r="H249" s="10"/>
      <c r="I249" s="6"/>
      <c r="J249" s="6"/>
      <c r="K249" s="6"/>
      <c r="L249" s="6"/>
      <c r="M249" s="6"/>
      <c r="N249" s="6"/>
      <c r="O249" s="10"/>
      <c r="P249" s="6"/>
      <c r="Q249" s="6"/>
      <c r="R249" s="6"/>
      <c r="S249" s="6"/>
      <c r="T249" s="6"/>
      <c r="U249" s="6"/>
      <c r="V249" s="77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7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</row>
    <row r="250" ht="15.75" customHeight="1">
      <c r="A250" s="76"/>
      <c r="B250" s="6"/>
      <c r="C250" s="6"/>
      <c r="D250" s="9"/>
      <c r="E250" s="9"/>
      <c r="F250" s="9"/>
      <c r="G250" s="10"/>
      <c r="H250" s="10"/>
      <c r="I250" s="6"/>
      <c r="J250" s="6"/>
      <c r="K250" s="6"/>
      <c r="L250" s="6"/>
      <c r="M250" s="6"/>
      <c r="N250" s="6"/>
      <c r="O250" s="10"/>
      <c r="P250" s="6"/>
      <c r="Q250" s="6"/>
      <c r="R250" s="6"/>
      <c r="S250" s="6"/>
      <c r="T250" s="6"/>
      <c r="U250" s="6"/>
      <c r="V250" s="77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7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</row>
    <row r="251" ht="15.75" customHeight="1">
      <c r="A251" s="76"/>
      <c r="B251" s="6"/>
      <c r="C251" s="6"/>
      <c r="D251" s="9"/>
      <c r="E251" s="9"/>
      <c r="F251" s="9"/>
      <c r="G251" s="10"/>
      <c r="H251" s="10"/>
      <c r="I251" s="6"/>
      <c r="J251" s="6"/>
      <c r="K251" s="6"/>
      <c r="L251" s="6"/>
      <c r="M251" s="6"/>
      <c r="N251" s="6"/>
      <c r="O251" s="10"/>
      <c r="P251" s="6"/>
      <c r="Q251" s="6"/>
      <c r="R251" s="6"/>
      <c r="S251" s="6"/>
      <c r="T251" s="6"/>
      <c r="U251" s="6"/>
      <c r="V251" s="77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7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</row>
    <row r="252" ht="15.75" customHeight="1">
      <c r="A252" s="76"/>
      <c r="B252" s="6"/>
      <c r="C252" s="6"/>
      <c r="D252" s="9"/>
      <c r="E252" s="9"/>
      <c r="F252" s="9"/>
      <c r="G252" s="10"/>
      <c r="H252" s="10"/>
      <c r="I252" s="6"/>
      <c r="J252" s="6"/>
      <c r="K252" s="6"/>
      <c r="L252" s="6"/>
      <c r="M252" s="6"/>
      <c r="N252" s="6"/>
      <c r="O252" s="10"/>
      <c r="P252" s="6"/>
      <c r="Q252" s="6"/>
      <c r="R252" s="6"/>
      <c r="S252" s="6"/>
      <c r="T252" s="6"/>
      <c r="U252" s="6"/>
      <c r="V252" s="77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7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</row>
    <row r="253" ht="15.75" customHeight="1">
      <c r="A253" s="76"/>
      <c r="B253" s="6"/>
      <c r="C253" s="6"/>
      <c r="D253" s="9"/>
      <c r="E253" s="9"/>
      <c r="F253" s="9"/>
      <c r="G253" s="10"/>
      <c r="H253" s="10"/>
      <c r="I253" s="6"/>
      <c r="J253" s="6"/>
      <c r="K253" s="6"/>
      <c r="L253" s="6"/>
      <c r="M253" s="6"/>
      <c r="N253" s="6"/>
      <c r="O253" s="10"/>
      <c r="P253" s="6"/>
      <c r="Q253" s="6"/>
      <c r="R253" s="6"/>
      <c r="S253" s="6"/>
      <c r="T253" s="6"/>
      <c r="U253" s="6"/>
      <c r="V253" s="77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7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</row>
    <row r="254" ht="15.75" customHeight="1">
      <c r="A254" s="76"/>
      <c r="B254" s="6"/>
      <c r="C254" s="6"/>
      <c r="D254" s="9"/>
      <c r="E254" s="9"/>
      <c r="F254" s="9"/>
      <c r="G254" s="10"/>
      <c r="H254" s="10"/>
      <c r="I254" s="6"/>
      <c r="J254" s="6"/>
      <c r="K254" s="6"/>
      <c r="L254" s="6"/>
      <c r="M254" s="6"/>
      <c r="N254" s="6"/>
      <c r="O254" s="10"/>
      <c r="P254" s="6"/>
      <c r="Q254" s="6"/>
      <c r="R254" s="6"/>
      <c r="S254" s="6"/>
      <c r="T254" s="6"/>
      <c r="U254" s="6"/>
      <c r="V254" s="77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7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</row>
    <row r="255" ht="15.75" customHeight="1">
      <c r="A255" s="76"/>
      <c r="B255" s="6"/>
      <c r="C255" s="6"/>
      <c r="D255" s="9"/>
      <c r="E255" s="9"/>
      <c r="F255" s="9"/>
      <c r="G255" s="10"/>
      <c r="H255" s="10"/>
      <c r="I255" s="6"/>
      <c r="J255" s="6"/>
      <c r="K255" s="6"/>
      <c r="L255" s="6"/>
      <c r="M255" s="6"/>
      <c r="N255" s="6"/>
      <c r="O255" s="10"/>
      <c r="P255" s="6"/>
      <c r="Q255" s="6"/>
      <c r="R255" s="6"/>
      <c r="S255" s="6"/>
      <c r="T255" s="6"/>
      <c r="U255" s="6"/>
      <c r="V255" s="77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7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</row>
    <row r="256" ht="15.75" customHeight="1">
      <c r="A256" s="76"/>
      <c r="B256" s="6"/>
      <c r="C256" s="6"/>
      <c r="D256" s="9"/>
      <c r="E256" s="9"/>
      <c r="F256" s="9"/>
      <c r="G256" s="10"/>
      <c r="H256" s="10"/>
      <c r="I256" s="6"/>
      <c r="J256" s="6"/>
      <c r="K256" s="6"/>
      <c r="L256" s="6"/>
      <c r="M256" s="6"/>
      <c r="N256" s="6"/>
      <c r="O256" s="10"/>
      <c r="P256" s="6"/>
      <c r="Q256" s="6"/>
      <c r="R256" s="6"/>
      <c r="S256" s="6"/>
      <c r="T256" s="6"/>
      <c r="U256" s="6"/>
      <c r="V256" s="77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7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</row>
    <row r="257" ht="15.75" customHeight="1">
      <c r="A257" s="76"/>
      <c r="B257" s="6"/>
      <c r="C257" s="6"/>
      <c r="D257" s="9"/>
      <c r="E257" s="9"/>
      <c r="F257" s="9"/>
      <c r="G257" s="10"/>
      <c r="H257" s="10"/>
      <c r="I257" s="6"/>
      <c r="J257" s="6"/>
      <c r="K257" s="6"/>
      <c r="L257" s="6"/>
      <c r="M257" s="6"/>
      <c r="N257" s="6"/>
      <c r="O257" s="10"/>
      <c r="P257" s="6"/>
      <c r="Q257" s="6"/>
      <c r="R257" s="6"/>
      <c r="S257" s="6"/>
      <c r="T257" s="6"/>
      <c r="U257" s="6"/>
      <c r="V257" s="77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7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</row>
    <row r="258" ht="15.75" customHeight="1">
      <c r="A258" s="76"/>
      <c r="B258" s="6"/>
      <c r="C258" s="6"/>
      <c r="D258" s="9"/>
      <c r="E258" s="9"/>
      <c r="F258" s="9"/>
      <c r="G258" s="10"/>
      <c r="H258" s="10"/>
      <c r="I258" s="6"/>
      <c r="J258" s="6"/>
      <c r="K258" s="6"/>
      <c r="L258" s="6"/>
      <c r="M258" s="6"/>
      <c r="N258" s="6"/>
      <c r="O258" s="10"/>
      <c r="P258" s="6"/>
      <c r="Q258" s="6"/>
      <c r="R258" s="6"/>
      <c r="S258" s="6"/>
      <c r="T258" s="6"/>
      <c r="U258" s="6"/>
      <c r="V258" s="77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7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</row>
    <row r="259" ht="15.75" customHeight="1">
      <c r="A259" s="76"/>
      <c r="B259" s="6"/>
      <c r="C259" s="6"/>
      <c r="D259" s="9"/>
      <c r="E259" s="9"/>
      <c r="F259" s="9"/>
      <c r="G259" s="10"/>
      <c r="H259" s="10"/>
      <c r="I259" s="6"/>
      <c r="J259" s="6"/>
      <c r="K259" s="6"/>
      <c r="L259" s="6"/>
      <c r="M259" s="6"/>
      <c r="N259" s="6"/>
      <c r="O259" s="10"/>
      <c r="P259" s="6"/>
      <c r="Q259" s="6"/>
      <c r="R259" s="6"/>
      <c r="S259" s="6"/>
      <c r="T259" s="6"/>
      <c r="U259" s="6"/>
      <c r="V259" s="77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7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</row>
    <row r="260" ht="15.75" customHeight="1">
      <c r="A260" s="76"/>
      <c r="B260" s="6"/>
      <c r="C260" s="6"/>
      <c r="D260" s="9"/>
      <c r="E260" s="9"/>
      <c r="F260" s="9"/>
      <c r="G260" s="10"/>
      <c r="H260" s="10"/>
      <c r="I260" s="6"/>
      <c r="J260" s="6"/>
      <c r="K260" s="6"/>
      <c r="L260" s="6"/>
      <c r="M260" s="6"/>
      <c r="N260" s="6"/>
      <c r="O260" s="10"/>
      <c r="P260" s="6"/>
      <c r="Q260" s="6"/>
      <c r="R260" s="6"/>
      <c r="S260" s="6"/>
      <c r="T260" s="6"/>
      <c r="U260" s="6"/>
      <c r="V260" s="77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7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</row>
    <row r="261" ht="15.75" customHeight="1">
      <c r="A261" s="76"/>
      <c r="B261" s="6"/>
      <c r="C261" s="6"/>
      <c r="D261" s="9"/>
      <c r="E261" s="9"/>
      <c r="F261" s="9"/>
      <c r="G261" s="10"/>
      <c r="H261" s="10"/>
      <c r="I261" s="6"/>
      <c r="J261" s="6"/>
      <c r="K261" s="6"/>
      <c r="L261" s="6"/>
      <c r="M261" s="6"/>
      <c r="N261" s="6"/>
      <c r="O261" s="10"/>
      <c r="P261" s="6"/>
      <c r="Q261" s="6"/>
      <c r="R261" s="6"/>
      <c r="S261" s="6"/>
      <c r="T261" s="6"/>
      <c r="U261" s="6"/>
      <c r="V261" s="77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7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</row>
    <row r="262" ht="15.75" customHeight="1">
      <c r="A262" s="76"/>
      <c r="B262" s="6"/>
      <c r="C262" s="6"/>
      <c r="D262" s="9"/>
      <c r="E262" s="9"/>
      <c r="F262" s="9"/>
      <c r="G262" s="10"/>
      <c r="H262" s="10"/>
      <c r="I262" s="6"/>
      <c r="J262" s="6"/>
      <c r="K262" s="6"/>
      <c r="L262" s="6"/>
      <c r="M262" s="6"/>
      <c r="N262" s="6"/>
      <c r="O262" s="10"/>
      <c r="P262" s="6"/>
      <c r="Q262" s="6"/>
      <c r="R262" s="6"/>
      <c r="S262" s="6"/>
      <c r="T262" s="6"/>
      <c r="U262" s="6"/>
      <c r="V262" s="77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7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</row>
    <row r="263" ht="15.75" customHeight="1">
      <c r="A263" s="76"/>
      <c r="B263" s="6"/>
      <c r="C263" s="6"/>
      <c r="D263" s="9"/>
      <c r="E263" s="9"/>
      <c r="F263" s="9"/>
      <c r="G263" s="10"/>
      <c r="H263" s="10"/>
      <c r="I263" s="6"/>
      <c r="J263" s="6"/>
      <c r="K263" s="6"/>
      <c r="L263" s="6"/>
      <c r="M263" s="6"/>
      <c r="N263" s="6"/>
      <c r="O263" s="10"/>
      <c r="P263" s="6"/>
      <c r="Q263" s="6"/>
      <c r="R263" s="6"/>
      <c r="S263" s="6"/>
      <c r="T263" s="6"/>
      <c r="U263" s="6"/>
      <c r="V263" s="77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7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</row>
    <row r="264" ht="15.75" customHeight="1">
      <c r="A264" s="76"/>
      <c r="B264" s="6"/>
      <c r="C264" s="6"/>
      <c r="D264" s="9"/>
      <c r="E264" s="9"/>
      <c r="F264" s="9"/>
      <c r="G264" s="10"/>
      <c r="H264" s="10"/>
      <c r="I264" s="6"/>
      <c r="J264" s="6"/>
      <c r="K264" s="6"/>
      <c r="L264" s="6"/>
      <c r="M264" s="6"/>
      <c r="N264" s="6"/>
      <c r="O264" s="10"/>
      <c r="P264" s="6"/>
      <c r="Q264" s="6"/>
      <c r="R264" s="6"/>
      <c r="S264" s="6"/>
      <c r="T264" s="6"/>
      <c r="U264" s="6"/>
      <c r="V264" s="77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7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</row>
    <row r="265" ht="15.75" customHeight="1">
      <c r="A265" s="76"/>
      <c r="B265" s="6"/>
      <c r="C265" s="6"/>
      <c r="D265" s="9"/>
      <c r="E265" s="9"/>
      <c r="F265" s="9"/>
      <c r="G265" s="10"/>
      <c r="H265" s="10"/>
      <c r="I265" s="6"/>
      <c r="J265" s="6"/>
      <c r="K265" s="6"/>
      <c r="L265" s="6"/>
      <c r="M265" s="6"/>
      <c r="N265" s="6"/>
      <c r="O265" s="10"/>
      <c r="P265" s="6"/>
      <c r="Q265" s="6"/>
      <c r="R265" s="6"/>
      <c r="S265" s="6"/>
      <c r="T265" s="6"/>
      <c r="U265" s="6"/>
      <c r="V265" s="77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7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</row>
    <row r="266" ht="15.75" customHeight="1">
      <c r="A266" s="76"/>
      <c r="B266" s="6"/>
      <c r="C266" s="6"/>
      <c r="D266" s="9"/>
      <c r="E266" s="9"/>
      <c r="F266" s="9"/>
      <c r="G266" s="10"/>
      <c r="H266" s="10"/>
      <c r="I266" s="6"/>
      <c r="J266" s="6"/>
      <c r="K266" s="6"/>
      <c r="L266" s="6"/>
      <c r="M266" s="6"/>
      <c r="N266" s="6"/>
      <c r="O266" s="10"/>
      <c r="P266" s="6"/>
      <c r="Q266" s="6"/>
      <c r="R266" s="6"/>
      <c r="S266" s="6"/>
      <c r="T266" s="6"/>
      <c r="U266" s="6"/>
      <c r="V266" s="77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7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</row>
    <row r="267" ht="15.75" customHeight="1">
      <c r="A267" s="76"/>
      <c r="B267" s="6"/>
      <c r="C267" s="6"/>
      <c r="D267" s="9"/>
      <c r="E267" s="9"/>
      <c r="F267" s="9"/>
      <c r="G267" s="10"/>
      <c r="H267" s="10"/>
      <c r="I267" s="6"/>
      <c r="J267" s="6"/>
      <c r="K267" s="6"/>
      <c r="L267" s="6"/>
      <c r="M267" s="6"/>
      <c r="N267" s="6"/>
      <c r="O267" s="10"/>
      <c r="P267" s="6"/>
      <c r="Q267" s="6"/>
      <c r="R267" s="6"/>
      <c r="S267" s="6"/>
      <c r="T267" s="6"/>
      <c r="U267" s="6"/>
      <c r="V267" s="77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7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</row>
    <row r="268" ht="15.75" customHeight="1">
      <c r="A268" s="76"/>
      <c r="B268" s="6"/>
      <c r="C268" s="6"/>
      <c r="D268" s="9"/>
      <c r="E268" s="9"/>
      <c r="F268" s="9"/>
      <c r="G268" s="10"/>
      <c r="H268" s="10"/>
      <c r="I268" s="6"/>
      <c r="J268" s="6"/>
      <c r="K268" s="6"/>
      <c r="L268" s="6"/>
      <c r="M268" s="6"/>
      <c r="N268" s="6"/>
      <c r="O268" s="10"/>
      <c r="P268" s="6"/>
      <c r="Q268" s="6"/>
      <c r="R268" s="6"/>
      <c r="S268" s="6"/>
      <c r="T268" s="6"/>
      <c r="U268" s="6"/>
      <c r="V268" s="77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7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</row>
    <row r="269" ht="15.75" customHeight="1">
      <c r="A269" s="76"/>
      <c r="B269" s="6"/>
      <c r="C269" s="6"/>
      <c r="D269" s="9"/>
      <c r="E269" s="9"/>
      <c r="F269" s="9"/>
      <c r="G269" s="10"/>
      <c r="H269" s="10"/>
      <c r="I269" s="6"/>
      <c r="J269" s="6"/>
      <c r="K269" s="6"/>
      <c r="L269" s="6"/>
      <c r="M269" s="6"/>
      <c r="N269" s="6"/>
      <c r="O269" s="10"/>
      <c r="P269" s="6"/>
      <c r="Q269" s="6"/>
      <c r="R269" s="6"/>
      <c r="S269" s="6"/>
      <c r="T269" s="6"/>
      <c r="U269" s="6"/>
      <c r="V269" s="77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7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</row>
    <row r="270" ht="15.75" customHeight="1">
      <c r="A270" s="76"/>
      <c r="B270" s="6"/>
      <c r="C270" s="6"/>
      <c r="D270" s="9"/>
      <c r="E270" s="9"/>
      <c r="F270" s="9"/>
      <c r="G270" s="10"/>
      <c r="H270" s="10"/>
      <c r="I270" s="6"/>
      <c r="J270" s="6"/>
      <c r="K270" s="6"/>
      <c r="L270" s="6"/>
      <c r="M270" s="6"/>
      <c r="N270" s="6"/>
      <c r="O270" s="10"/>
      <c r="P270" s="6"/>
      <c r="Q270" s="6"/>
      <c r="R270" s="6"/>
      <c r="S270" s="6"/>
      <c r="T270" s="6"/>
      <c r="U270" s="6"/>
      <c r="V270" s="77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7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</row>
    <row r="271" ht="15.75" customHeight="1">
      <c r="A271" s="76"/>
      <c r="B271" s="6"/>
      <c r="C271" s="6"/>
      <c r="D271" s="9"/>
      <c r="E271" s="9"/>
      <c r="F271" s="9"/>
      <c r="G271" s="10"/>
      <c r="H271" s="10"/>
      <c r="I271" s="6"/>
      <c r="J271" s="6"/>
      <c r="K271" s="6"/>
      <c r="L271" s="6"/>
      <c r="M271" s="6"/>
      <c r="N271" s="6"/>
      <c r="O271" s="10"/>
      <c r="P271" s="6"/>
      <c r="Q271" s="6"/>
      <c r="R271" s="6"/>
      <c r="S271" s="6"/>
      <c r="T271" s="6"/>
      <c r="U271" s="6"/>
      <c r="V271" s="77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7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</row>
    <row r="272" ht="15.75" customHeight="1">
      <c r="A272" s="76"/>
      <c r="B272" s="6"/>
      <c r="C272" s="6"/>
      <c r="D272" s="9"/>
      <c r="E272" s="9"/>
      <c r="F272" s="9"/>
      <c r="G272" s="10"/>
      <c r="H272" s="10"/>
      <c r="I272" s="6"/>
      <c r="J272" s="6"/>
      <c r="K272" s="6"/>
      <c r="L272" s="6"/>
      <c r="M272" s="6"/>
      <c r="N272" s="6"/>
      <c r="O272" s="10"/>
      <c r="P272" s="6"/>
      <c r="Q272" s="6"/>
      <c r="R272" s="6"/>
      <c r="S272" s="6"/>
      <c r="T272" s="6"/>
      <c r="U272" s="6"/>
      <c r="V272" s="77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7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</row>
    <row r="273" ht="15.75" customHeight="1">
      <c r="A273" s="76"/>
      <c r="B273" s="6"/>
      <c r="C273" s="6"/>
      <c r="D273" s="9"/>
      <c r="E273" s="9"/>
      <c r="F273" s="9"/>
      <c r="G273" s="10"/>
      <c r="H273" s="10"/>
      <c r="I273" s="6"/>
      <c r="J273" s="6"/>
      <c r="K273" s="6"/>
      <c r="L273" s="6"/>
      <c r="M273" s="6"/>
      <c r="N273" s="6"/>
      <c r="O273" s="10"/>
      <c r="P273" s="6"/>
      <c r="Q273" s="6"/>
      <c r="R273" s="6"/>
      <c r="S273" s="6"/>
      <c r="T273" s="6"/>
      <c r="U273" s="6"/>
      <c r="V273" s="77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7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</row>
    <row r="274" ht="15.75" customHeight="1">
      <c r="A274" s="76"/>
      <c r="B274" s="6"/>
      <c r="C274" s="6"/>
      <c r="D274" s="9"/>
      <c r="E274" s="9"/>
      <c r="F274" s="9"/>
      <c r="G274" s="10"/>
      <c r="H274" s="10"/>
      <c r="I274" s="6"/>
      <c r="J274" s="6"/>
      <c r="K274" s="6"/>
      <c r="L274" s="6"/>
      <c r="M274" s="6"/>
      <c r="N274" s="6"/>
      <c r="O274" s="10"/>
      <c r="P274" s="6"/>
      <c r="Q274" s="6"/>
      <c r="R274" s="6"/>
      <c r="S274" s="6"/>
      <c r="T274" s="6"/>
      <c r="U274" s="6"/>
      <c r="V274" s="77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7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</row>
    <row r="275" ht="15.75" customHeight="1">
      <c r="A275" s="76"/>
      <c r="B275" s="6"/>
      <c r="C275" s="6"/>
      <c r="D275" s="9"/>
      <c r="E275" s="9"/>
      <c r="F275" s="9"/>
      <c r="G275" s="10"/>
      <c r="H275" s="10"/>
      <c r="I275" s="6"/>
      <c r="J275" s="6"/>
      <c r="K275" s="6"/>
      <c r="L275" s="6"/>
      <c r="M275" s="6"/>
      <c r="N275" s="6"/>
      <c r="O275" s="10"/>
      <c r="P275" s="6"/>
      <c r="Q275" s="6"/>
      <c r="R275" s="6"/>
      <c r="S275" s="6"/>
      <c r="T275" s="6"/>
      <c r="U275" s="6"/>
      <c r="V275" s="77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7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</row>
    <row r="276" ht="15.75" customHeight="1">
      <c r="A276" s="76"/>
      <c r="B276" s="6"/>
      <c r="C276" s="6"/>
      <c r="D276" s="9"/>
      <c r="E276" s="9"/>
      <c r="F276" s="9"/>
      <c r="G276" s="10"/>
      <c r="H276" s="10"/>
      <c r="I276" s="6"/>
      <c r="J276" s="6"/>
      <c r="K276" s="6"/>
      <c r="L276" s="6"/>
      <c r="M276" s="6"/>
      <c r="N276" s="6"/>
      <c r="O276" s="10"/>
      <c r="P276" s="6"/>
      <c r="Q276" s="6"/>
      <c r="R276" s="6"/>
      <c r="S276" s="6"/>
      <c r="T276" s="6"/>
      <c r="U276" s="6"/>
      <c r="V276" s="77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7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</row>
    <row r="277" ht="15.75" customHeight="1">
      <c r="A277" s="76"/>
      <c r="B277" s="6"/>
      <c r="C277" s="6"/>
      <c r="D277" s="9"/>
      <c r="E277" s="9"/>
      <c r="F277" s="9"/>
      <c r="G277" s="10"/>
      <c r="H277" s="10"/>
      <c r="I277" s="6"/>
      <c r="J277" s="6"/>
      <c r="K277" s="6"/>
      <c r="L277" s="6"/>
      <c r="M277" s="6"/>
      <c r="N277" s="6"/>
      <c r="O277" s="10"/>
      <c r="P277" s="6"/>
      <c r="Q277" s="6"/>
      <c r="R277" s="6"/>
      <c r="S277" s="6"/>
      <c r="T277" s="6"/>
      <c r="U277" s="6"/>
      <c r="V277" s="77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7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</row>
    <row r="278" ht="15.75" customHeight="1">
      <c r="A278" s="76"/>
      <c r="B278" s="6"/>
      <c r="C278" s="6"/>
      <c r="D278" s="9"/>
      <c r="E278" s="9"/>
      <c r="F278" s="9"/>
      <c r="G278" s="10"/>
      <c r="H278" s="10"/>
      <c r="I278" s="6"/>
      <c r="J278" s="6"/>
      <c r="K278" s="6"/>
      <c r="L278" s="6"/>
      <c r="M278" s="6"/>
      <c r="N278" s="6"/>
      <c r="O278" s="10"/>
      <c r="P278" s="6"/>
      <c r="Q278" s="6"/>
      <c r="R278" s="6"/>
      <c r="S278" s="6"/>
      <c r="T278" s="6"/>
      <c r="U278" s="6"/>
      <c r="V278" s="77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7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</row>
    <row r="279" ht="15.75" customHeight="1">
      <c r="A279" s="76"/>
      <c r="B279" s="6"/>
      <c r="C279" s="6"/>
      <c r="D279" s="9"/>
      <c r="E279" s="9"/>
      <c r="F279" s="9"/>
      <c r="G279" s="10"/>
      <c r="H279" s="10"/>
      <c r="I279" s="6"/>
      <c r="J279" s="6"/>
      <c r="K279" s="6"/>
      <c r="L279" s="6"/>
      <c r="M279" s="6"/>
      <c r="N279" s="6"/>
      <c r="O279" s="10"/>
      <c r="P279" s="6"/>
      <c r="Q279" s="6"/>
      <c r="R279" s="6"/>
      <c r="S279" s="6"/>
      <c r="T279" s="6"/>
      <c r="U279" s="6"/>
      <c r="V279" s="77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7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</row>
    <row r="280" ht="15.75" customHeight="1">
      <c r="A280" s="76"/>
      <c r="B280" s="6"/>
      <c r="C280" s="6"/>
      <c r="D280" s="9"/>
      <c r="E280" s="9"/>
      <c r="F280" s="9"/>
      <c r="G280" s="10"/>
      <c r="H280" s="10"/>
      <c r="I280" s="6"/>
      <c r="J280" s="6"/>
      <c r="K280" s="6"/>
      <c r="L280" s="6"/>
      <c r="M280" s="6"/>
      <c r="N280" s="6"/>
      <c r="O280" s="10"/>
      <c r="P280" s="6"/>
      <c r="Q280" s="6"/>
      <c r="R280" s="6"/>
      <c r="S280" s="6"/>
      <c r="T280" s="6"/>
      <c r="U280" s="6"/>
      <c r="V280" s="77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7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</row>
    <row r="281" ht="15.75" customHeight="1">
      <c r="A281" s="76"/>
      <c r="B281" s="6"/>
      <c r="C281" s="6"/>
      <c r="D281" s="9"/>
      <c r="E281" s="9"/>
      <c r="F281" s="9"/>
      <c r="G281" s="10"/>
      <c r="H281" s="10"/>
      <c r="I281" s="6"/>
      <c r="J281" s="6"/>
      <c r="K281" s="6"/>
      <c r="L281" s="6"/>
      <c r="M281" s="6"/>
      <c r="N281" s="6"/>
      <c r="O281" s="10"/>
      <c r="P281" s="6"/>
      <c r="Q281" s="6"/>
      <c r="R281" s="6"/>
      <c r="S281" s="6"/>
      <c r="T281" s="6"/>
      <c r="U281" s="6"/>
      <c r="V281" s="77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7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</row>
    <row r="282" ht="15.75" customHeight="1">
      <c r="A282" s="76"/>
      <c r="B282" s="6"/>
      <c r="C282" s="6"/>
      <c r="D282" s="9"/>
      <c r="E282" s="9"/>
      <c r="F282" s="9"/>
      <c r="G282" s="10"/>
      <c r="H282" s="10"/>
      <c r="I282" s="6"/>
      <c r="J282" s="6"/>
      <c r="K282" s="6"/>
      <c r="L282" s="6"/>
      <c r="M282" s="6"/>
      <c r="N282" s="6"/>
      <c r="O282" s="10"/>
      <c r="P282" s="6"/>
      <c r="Q282" s="6"/>
      <c r="R282" s="6"/>
      <c r="S282" s="6"/>
      <c r="T282" s="6"/>
      <c r="U282" s="6"/>
      <c r="V282" s="77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7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</row>
    <row r="283" ht="15.75" customHeight="1">
      <c r="A283" s="76"/>
      <c r="B283" s="6"/>
      <c r="C283" s="6"/>
      <c r="D283" s="9"/>
      <c r="E283" s="9"/>
      <c r="F283" s="9"/>
      <c r="G283" s="10"/>
      <c r="H283" s="10"/>
      <c r="I283" s="6"/>
      <c r="J283" s="6"/>
      <c r="K283" s="6"/>
      <c r="L283" s="6"/>
      <c r="M283" s="6"/>
      <c r="N283" s="6"/>
      <c r="O283" s="10"/>
      <c r="P283" s="6"/>
      <c r="Q283" s="6"/>
      <c r="R283" s="6"/>
      <c r="S283" s="6"/>
      <c r="T283" s="6"/>
      <c r="U283" s="6"/>
      <c r="V283" s="77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7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</row>
    <row r="284" ht="15.75" customHeight="1">
      <c r="A284" s="76"/>
      <c r="B284" s="6"/>
      <c r="C284" s="6"/>
      <c r="D284" s="9"/>
      <c r="E284" s="9"/>
      <c r="F284" s="9"/>
      <c r="G284" s="10"/>
      <c r="H284" s="10"/>
      <c r="I284" s="6"/>
      <c r="J284" s="6"/>
      <c r="K284" s="6"/>
      <c r="L284" s="6"/>
      <c r="M284" s="6"/>
      <c r="N284" s="6"/>
      <c r="O284" s="10"/>
      <c r="P284" s="6"/>
      <c r="Q284" s="6"/>
      <c r="R284" s="6"/>
      <c r="S284" s="6"/>
      <c r="T284" s="6"/>
      <c r="U284" s="6"/>
      <c r="V284" s="77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7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</row>
    <row r="285" ht="15.75" customHeight="1">
      <c r="A285" s="76"/>
      <c r="B285" s="6"/>
      <c r="C285" s="6"/>
      <c r="D285" s="9"/>
      <c r="E285" s="9"/>
      <c r="F285" s="9"/>
      <c r="G285" s="10"/>
      <c r="H285" s="10"/>
      <c r="I285" s="6"/>
      <c r="J285" s="6"/>
      <c r="K285" s="6"/>
      <c r="L285" s="6"/>
      <c r="M285" s="6"/>
      <c r="N285" s="6"/>
      <c r="O285" s="10"/>
      <c r="P285" s="6"/>
      <c r="Q285" s="6"/>
      <c r="R285" s="6"/>
      <c r="S285" s="6"/>
      <c r="T285" s="6"/>
      <c r="U285" s="6"/>
      <c r="V285" s="77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7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164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76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164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76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164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76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164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76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164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76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164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76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164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76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164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76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164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76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164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76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164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76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164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76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164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76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164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76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164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76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164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76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164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76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164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76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164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76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164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76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164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76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164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76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164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76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164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76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164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76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164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76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164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76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164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76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164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76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164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76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164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76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164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76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164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76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164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76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164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76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164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76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164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76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164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76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164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76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164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76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164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76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164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76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164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76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164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76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164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76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164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76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164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76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164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76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164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76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164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76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164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76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164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76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164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76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164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76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164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76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164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76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164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76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164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76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164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76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164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76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164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76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164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76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164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76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164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76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164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76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164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76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164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76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164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76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164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76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164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76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164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76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164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76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164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76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164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76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164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76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164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76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164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76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164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76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164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76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164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76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164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76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164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76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164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76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164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76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164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76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164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76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164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76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164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76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164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76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164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76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164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76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164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76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164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76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164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76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164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76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164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76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164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76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164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76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164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76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164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76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164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76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164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76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164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76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164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76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164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76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164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76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164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76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164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76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164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76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164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76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164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76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164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76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164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76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164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76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164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76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164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76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164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76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164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76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164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76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164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76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164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76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164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76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164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76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164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76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164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76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164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76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164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76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164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76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164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76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164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76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164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76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164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76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164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76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164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76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164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76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164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76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164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76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164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76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164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76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164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76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164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76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164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76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164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76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164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76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164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76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164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76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164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76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164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76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164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76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164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76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164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76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164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76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164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76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164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76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164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76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164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76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164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76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164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76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164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76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164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76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164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76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164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76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164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76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164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76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164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76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164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76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164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76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164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76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164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76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164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76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164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76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164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76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164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76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164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76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164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76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164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76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164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76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164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76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164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76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164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76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164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76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164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76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164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76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164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76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164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76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164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76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164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76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164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76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164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76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164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76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164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76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164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76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164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76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164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76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164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76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164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76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164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76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164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76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164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76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164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76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164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76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164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76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164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76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164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76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164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76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164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76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164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76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164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76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164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76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164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76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164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76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164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76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164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76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164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76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164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76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164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76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164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76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164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76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164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76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164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76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164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76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164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76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164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76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164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76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164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76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164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76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164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76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164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76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164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76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164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76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164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76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164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76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164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76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164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76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164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76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164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76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164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76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164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76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164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76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164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76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164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76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164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76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164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76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164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76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164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76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164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76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164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76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164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76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164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76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164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76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164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76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164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76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164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76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164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76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164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76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164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76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164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76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164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76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164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76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164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76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164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76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164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76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164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76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164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76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164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76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164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76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164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76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164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76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164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76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164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76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164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76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164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76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164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76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164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76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164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76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164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76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164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76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164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76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164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76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164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76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164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76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164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76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164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76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164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76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164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76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164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76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164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76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164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76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164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76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164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76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164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76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164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76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164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76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164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76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164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76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164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76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164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76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164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76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164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76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164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76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164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76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164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76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164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76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164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76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164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76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164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76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164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76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164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76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164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76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164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76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164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76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164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76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164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76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164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76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164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76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164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76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164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76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164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76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164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76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164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76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164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76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164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76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164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76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164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76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164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76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164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76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164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76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164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76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164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76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164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76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164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76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164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76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164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76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164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76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164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76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164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76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164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76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164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76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164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76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164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76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164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76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164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76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164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76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164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76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164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76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164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76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164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76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164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76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164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76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164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76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164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76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164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76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164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76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164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76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164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76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164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76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164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76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164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76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164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76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164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76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164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76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164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76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164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76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164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76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164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76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164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76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164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76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164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76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164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76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164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76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164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76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164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76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164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76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164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76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164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76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164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76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164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76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164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76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164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76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164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76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164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76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164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76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164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76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164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76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164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76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164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76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164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76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164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76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164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76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164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76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164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76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164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76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164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76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164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76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164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76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164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76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164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76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164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76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164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76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164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76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164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76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164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76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164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76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164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76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164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76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164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76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164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76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164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76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164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76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164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76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164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76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164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76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164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76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164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76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164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76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164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76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164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76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164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76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164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76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164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76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164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76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164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76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164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76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164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76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164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76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164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76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164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76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164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76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164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76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164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76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164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76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164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76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164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76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164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76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164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76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164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76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164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76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164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76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164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76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164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76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164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76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164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76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164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76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164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76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164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76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164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76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164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76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164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76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164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76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164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76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164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76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164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76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164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76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164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76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164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76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164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76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164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76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164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76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164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76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164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76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164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76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164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76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164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76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164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76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164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76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164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76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164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76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164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76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164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76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164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76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164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76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164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76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164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76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164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76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164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76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164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76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164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76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164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76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164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76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164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76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164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76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164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76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164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76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164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76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164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76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164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76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164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76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164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76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164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76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164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76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164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76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164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76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164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76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164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76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164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76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164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76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164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76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164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76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164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76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164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76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164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76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164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76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164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76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164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76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164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76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164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76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164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76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164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76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164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76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164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76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164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76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164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76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164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76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164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76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164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76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164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76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164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76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164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76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164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76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164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76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164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76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164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76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164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76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164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76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164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76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164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76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164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76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164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76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164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76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164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76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164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76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164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76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164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76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164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76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164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76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164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76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164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76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164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76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164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76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164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76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164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76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164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76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164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76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164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76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164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76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164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76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164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76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164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76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164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76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164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76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164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76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164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76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164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76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164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76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164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76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164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76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164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76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164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76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164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76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164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76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164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76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164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76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164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76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164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76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164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76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164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76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164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76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164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76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164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76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164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76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164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76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164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76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164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76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164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76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164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76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164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76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164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76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164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76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164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76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164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76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164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76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164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76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164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76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164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76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164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76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164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76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164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76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164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76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164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76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164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76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164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76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164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76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164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76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164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76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164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76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164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76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164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76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164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76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164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76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164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76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164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76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164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76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164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76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164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76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164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76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164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76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164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76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164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76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164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76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164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76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164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76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164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76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164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76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164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76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164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76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164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76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164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76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164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76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164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76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164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76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164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76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164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76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164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76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164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76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164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76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164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76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164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76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164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76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164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76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164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76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164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76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164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76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164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76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164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76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164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76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164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76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164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76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164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76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164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76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164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76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164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76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164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76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164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76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164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76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164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76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164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76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164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76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164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76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164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76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164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76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164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76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164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76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164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76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164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76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164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76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164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76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164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76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164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76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164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76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164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76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164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76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164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76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164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76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164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76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164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76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164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76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164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76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164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76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164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76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164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76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164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76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164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76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164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76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164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76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164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76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164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76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164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76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164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76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164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76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164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76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164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76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164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76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164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76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164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76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164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76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164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76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164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76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164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76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164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76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164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76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164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76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164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76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164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76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164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76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164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76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164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76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164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76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164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76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164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76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164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76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164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76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164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76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164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76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164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76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164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76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164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76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164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76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164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76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164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76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164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76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164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76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164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76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164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76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164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76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164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76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</row>
  </sheetData>
  <autoFilter ref="$A$8:$BC$51">
    <filterColumn colId="2">
      <filters>
        <filter val="Nakowan"/>
      </filters>
    </filterColumn>
  </autoFilter>
  <mergeCells count="20">
    <mergeCell ref="M7:O7"/>
    <mergeCell ref="P7:R7"/>
    <mergeCell ref="A51:B51"/>
    <mergeCell ref="S7:U7"/>
    <mergeCell ref="V7:X7"/>
    <mergeCell ref="R73:T73"/>
    <mergeCell ref="R80:T80"/>
    <mergeCell ref="Y7:AA7"/>
    <mergeCell ref="AB7:AD7"/>
    <mergeCell ref="AE7:AG7"/>
    <mergeCell ref="AH7:AJ7"/>
    <mergeCell ref="AK7:AM7"/>
    <mergeCell ref="AO7:AQ7"/>
    <mergeCell ref="A1:C1"/>
    <mergeCell ref="A2:C2"/>
    <mergeCell ref="A4:AQ4"/>
    <mergeCell ref="A5:AQ5"/>
    <mergeCell ref="D7:F7"/>
    <mergeCell ref="G7:I7"/>
    <mergeCell ref="J7:L7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36.86"/>
  </cols>
  <sheetData>
    <row r="1" ht="15.75" customHeight="1">
      <c r="A1" s="1" t="s">
        <v>0</v>
      </c>
      <c r="D1" s="76"/>
    </row>
    <row r="2" ht="15.75" customHeight="1">
      <c r="A2" s="3" t="s">
        <v>1</v>
      </c>
      <c r="D2" s="76"/>
    </row>
    <row r="3" ht="15.0" customHeight="1">
      <c r="A3" s="4"/>
      <c r="B3" s="5"/>
      <c r="C3" s="6"/>
      <c r="D3" s="76"/>
    </row>
    <row r="4" ht="15.0" customHeight="1">
      <c r="A4" s="7" t="s">
        <v>2</v>
      </c>
      <c r="D4" s="76"/>
    </row>
    <row r="5" ht="15.0" customHeight="1">
      <c r="A5" s="7" t="s">
        <v>3</v>
      </c>
      <c r="D5" s="76"/>
    </row>
    <row r="6" ht="15.0" customHeight="1">
      <c r="A6" s="4"/>
      <c r="B6" s="5"/>
      <c r="C6" s="6"/>
      <c r="D6" s="76"/>
    </row>
    <row r="7" ht="14.25" customHeight="1">
      <c r="A7" s="11" t="s">
        <v>4</v>
      </c>
      <c r="B7" s="11" t="s">
        <v>5</v>
      </c>
      <c r="C7" s="15" t="s">
        <v>7</v>
      </c>
      <c r="D7" s="165" t="s">
        <v>136</v>
      </c>
    </row>
    <row r="8" ht="14.25" customHeight="1">
      <c r="A8" s="22"/>
      <c r="B8" s="22"/>
      <c r="C8" s="22"/>
      <c r="D8" s="22"/>
    </row>
    <row r="9">
      <c r="A9" s="26">
        <v>1.0</v>
      </c>
      <c r="B9" s="27" t="s">
        <v>42</v>
      </c>
      <c r="C9" s="27" t="s">
        <v>43</v>
      </c>
      <c r="D9" s="153" t="s">
        <v>137</v>
      </c>
    </row>
    <row r="10">
      <c r="A10" s="26">
        <v>2.0</v>
      </c>
      <c r="B10" s="27" t="s">
        <v>44</v>
      </c>
      <c r="C10" s="27" t="s">
        <v>45</v>
      </c>
      <c r="D10" s="153" t="s">
        <v>138</v>
      </c>
    </row>
    <row r="11">
      <c r="A11" s="41">
        <v>3.0</v>
      </c>
      <c r="B11" s="43" t="s">
        <v>46</v>
      </c>
      <c r="C11" s="43" t="s">
        <v>47</v>
      </c>
      <c r="D11" s="153" t="s">
        <v>137</v>
      </c>
    </row>
    <row r="12">
      <c r="A12" s="159"/>
      <c r="B12" s="160" t="s">
        <v>48</v>
      </c>
      <c r="C12" s="160" t="s">
        <v>49</v>
      </c>
      <c r="D12" s="153"/>
    </row>
    <row r="13">
      <c r="A13" s="144">
        <v>4.0</v>
      </c>
      <c r="B13" s="95" t="s">
        <v>50</v>
      </c>
      <c r="C13" s="95" t="s">
        <v>51</v>
      </c>
      <c r="D13" s="153" t="s">
        <v>137</v>
      </c>
    </row>
    <row r="14">
      <c r="A14" s="144">
        <v>5.0</v>
      </c>
      <c r="B14" s="166" t="s">
        <v>52</v>
      </c>
      <c r="C14" s="95" t="s">
        <v>51</v>
      </c>
      <c r="D14" s="153" t="s">
        <v>139</v>
      </c>
    </row>
    <row r="15">
      <c r="A15" s="144">
        <v>6.0</v>
      </c>
      <c r="B15" s="166" t="s">
        <v>53</v>
      </c>
      <c r="C15" s="95" t="s">
        <v>51</v>
      </c>
      <c r="D15" s="153" t="s">
        <v>139</v>
      </c>
    </row>
    <row r="16">
      <c r="A16" s="144">
        <v>7.0</v>
      </c>
      <c r="B16" s="167" t="s">
        <v>54</v>
      </c>
      <c r="C16" s="43" t="s">
        <v>55</v>
      </c>
      <c r="D16" s="153" t="s">
        <v>139</v>
      </c>
    </row>
    <row r="17">
      <c r="A17" s="144">
        <v>8.0</v>
      </c>
      <c r="B17" s="43" t="s">
        <v>56</v>
      </c>
      <c r="C17" s="43" t="s">
        <v>57</v>
      </c>
      <c r="D17" s="153" t="s">
        <v>140</v>
      </c>
    </row>
    <row r="18">
      <c r="A18" s="26">
        <v>9.0</v>
      </c>
      <c r="B18" s="168" t="s">
        <v>58</v>
      </c>
      <c r="C18" s="27" t="s">
        <v>43</v>
      </c>
      <c r="D18" s="153" t="s">
        <v>141</v>
      </c>
    </row>
    <row r="19">
      <c r="A19" s="144">
        <v>10.0</v>
      </c>
      <c r="B19" s="162" t="s">
        <v>59</v>
      </c>
      <c r="C19" s="162" t="s">
        <v>49</v>
      </c>
      <c r="D19" s="153" t="s">
        <v>142</v>
      </c>
    </row>
    <row r="20" ht="15.75" customHeight="1">
      <c r="A20" s="144">
        <v>11.0</v>
      </c>
      <c r="B20" s="43" t="s">
        <v>60</v>
      </c>
      <c r="C20" s="43" t="s">
        <v>43</v>
      </c>
      <c r="D20" s="153" t="s">
        <v>139</v>
      </c>
    </row>
    <row r="21" ht="15.75" customHeight="1">
      <c r="A21" s="144">
        <v>12.0</v>
      </c>
      <c r="B21" s="43" t="s">
        <v>61</v>
      </c>
      <c r="C21" s="43" t="s">
        <v>47</v>
      </c>
      <c r="D21" s="153" t="s">
        <v>142</v>
      </c>
    </row>
    <row r="22" ht="15.75" customHeight="1">
      <c r="A22" s="144">
        <v>13.0</v>
      </c>
      <c r="B22" s="43" t="s">
        <v>62</v>
      </c>
      <c r="C22" s="43" t="s">
        <v>45</v>
      </c>
      <c r="D22" s="153" t="s">
        <v>142</v>
      </c>
    </row>
    <row r="23" ht="15.75" customHeight="1">
      <c r="A23" s="26">
        <v>14.0</v>
      </c>
      <c r="B23" s="27" t="s">
        <v>63</v>
      </c>
      <c r="C23" s="27" t="s">
        <v>64</v>
      </c>
      <c r="D23" s="153" t="s">
        <v>143</v>
      </c>
    </row>
    <row r="24" ht="15.75" customHeight="1">
      <c r="A24" s="144">
        <v>15.0</v>
      </c>
      <c r="B24" s="95" t="s">
        <v>65</v>
      </c>
      <c r="C24" s="95" t="s">
        <v>51</v>
      </c>
      <c r="D24" s="153" t="s">
        <v>140</v>
      </c>
    </row>
    <row r="25" ht="15.75" customHeight="1">
      <c r="A25" s="144">
        <v>16.0</v>
      </c>
      <c r="B25" s="43" t="s">
        <v>66</v>
      </c>
      <c r="C25" s="43" t="s">
        <v>49</v>
      </c>
      <c r="D25" s="153" t="s">
        <v>140</v>
      </c>
    </row>
    <row r="26" ht="15.75" customHeight="1">
      <c r="A26" s="144">
        <v>17.0</v>
      </c>
      <c r="B26" s="43" t="s">
        <v>67</v>
      </c>
      <c r="C26" s="43" t="s">
        <v>68</v>
      </c>
      <c r="D26" s="153" t="s">
        <v>138</v>
      </c>
    </row>
    <row r="27" ht="15.75" customHeight="1">
      <c r="A27" s="144">
        <v>18.0</v>
      </c>
      <c r="B27" s="43" t="s">
        <v>69</v>
      </c>
      <c r="C27" s="43" t="s">
        <v>70</v>
      </c>
      <c r="D27" s="153" t="s">
        <v>138</v>
      </c>
    </row>
    <row r="28" ht="15.75" customHeight="1">
      <c r="A28" s="144">
        <v>19.0</v>
      </c>
      <c r="B28" s="43" t="s">
        <v>71</v>
      </c>
      <c r="C28" s="43" t="s">
        <v>68</v>
      </c>
      <c r="D28" s="153" t="s">
        <v>144</v>
      </c>
    </row>
    <row r="29" ht="15.75" customHeight="1">
      <c r="A29" s="144">
        <v>20.0</v>
      </c>
      <c r="B29" s="43" t="s">
        <v>72</v>
      </c>
      <c r="C29" s="43" t="s">
        <v>73</v>
      </c>
      <c r="D29" s="153" t="s">
        <v>144</v>
      </c>
    </row>
    <row r="30" ht="15.75" customHeight="1">
      <c r="A30" s="144">
        <v>21.0</v>
      </c>
      <c r="B30" s="43" t="s">
        <v>74</v>
      </c>
      <c r="C30" s="43" t="s">
        <v>68</v>
      </c>
      <c r="D30" s="153" t="s">
        <v>144</v>
      </c>
    </row>
    <row r="31" ht="15.75" customHeight="1">
      <c r="A31" s="144">
        <v>22.0</v>
      </c>
      <c r="B31" s="43" t="s">
        <v>75</v>
      </c>
      <c r="C31" s="43" t="s">
        <v>57</v>
      </c>
      <c r="D31" s="153" t="s">
        <v>144</v>
      </c>
    </row>
    <row r="32" ht="15.75" customHeight="1">
      <c r="A32" s="144">
        <v>23.0</v>
      </c>
      <c r="B32" s="43" t="s">
        <v>76</v>
      </c>
      <c r="C32" s="43" t="s">
        <v>73</v>
      </c>
      <c r="D32" s="153" t="s">
        <v>144</v>
      </c>
    </row>
    <row r="33" ht="15.75" customHeight="1">
      <c r="A33" s="144">
        <v>24.0</v>
      </c>
      <c r="B33" s="43" t="s">
        <v>77</v>
      </c>
      <c r="C33" s="43" t="s">
        <v>73</v>
      </c>
      <c r="D33" s="153" t="s">
        <v>140</v>
      </c>
    </row>
    <row r="34" ht="15.75" customHeight="1">
      <c r="A34" s="144">
        <v>25.0</v>
      </c>
      <c r="B34" s="43" t="s">
        <v>78</v>
      </c>
      <c r="C34" s="43" t="s">
        <v>68</v>
      </c>
      <c r="D34" s="153" t="s">
        <v>139</v>
      </c>
    </row>
    <row r="35" ht="15.75" customHeight="1">
      <c r="A35" s="26">
        <v>26.0</v>
      </c>
      <c r="B35" s="27" t="s">
        <v>79</v>
      </c>
      <c r="C35" s="27" t="s">
        <v>57</v>
      </c>
      <c r="D35" s="153" t="s">
        <v>139</v>
      </c>
    </row>
    <row r="36" ht="15.75" customHeight="1">
      <c r="A36" s="144">
        <v>27.0</v>
      </c>
      <c r="B36" s="43" t="s">
        <v>80</v>
      </c>
      <c r="C36" s="43" t="s">
        <v>47</v>
      </c>
      <c r="D36" s="153" t="s">
        <v>139</v>
      </c>
    </row>
    <row r="37" ht="15.75" customHeight="1">
      <c r="A37" s="26">
        <v>28.0</v>
      </c>
      <c r="B37" s="27" t="s">
        <v>81</v>
      </c>
      <c r="C37" s="27" t="s">
        <v>43</v>
      </c>
      <c r="D37" s="153" t="s">
        <v>139</v>
      </c>
    </row>
    <row r="38" ht="15.75" customHeight="1">
      <c r="A38" s="144">
        <v>29.0</v>
      </c>
      <c r="B38" s="43" t="s">
        <v>82</v>
      </c>
      <c r="C38" s="43" t="s">
        <v>45</v>
      </c>
      <c r="D38" s="153" t="s">
        <v>142</v>
      </c>
    </row>
    <row r="39" ht="15.75" customHeight="1">
      <c r="A39" s="144">
        <v>30.0</v>
      </c>
      <c r="B39" s="43" t="s">
        <v>83</v>
      </c>
      <c r="C39" s="43" t="s">
        <v>84</v>
      </c>
      <c r="D39" s="153" t="s">
        <v>144</v>
      </c>
    </row>
    <row r="40" ht="15.75" customHeight="1">
      <c r="A40" s="26">
        <v>31.0</v>
      </c>
      <c r="B40" s="27" t="s">
        <v>85</v>
      </c>
      <c r="C40" s="27" t="s">
        <v>86</v>
      </c>
      <c r="D40" s="153" t="s">
        <v>141</v>
      </c>
    </row>
    <row r="41" ht="15.75" customHeight="1">
      <c r="A41" s="144">
        <v>32.0</v>
      </c>
      <c r="B41" s="43" t="s">
        <v>87</v>
      </c>
      <c r="C41" s="43" t="s">
        <v>68</v>
      </c>
      <c r="D41" s="153" t="s">
        <v>142</v>
      </c>
    </row>
    <row r="42" ht="15.75" customHeight="1">
      <c r="A42" s="144">
        <v>33.0</v>
      </c>
      <c r="B42" s="43" t="s">
        <v>88</v>
      </c>
      <c r="C42" s="43" t="s">
        <v>73</v>
      </c>
      <c r="D42" s="153" t="s">
        <v>144</v>
      </c>
    </row>
    <row r="43" ht="15.75" customHeight="1">
      <c r="A43" s="144">
        <v>34.0</v>
      </c>
      <c r="B43" s="43" t="s">
        <v>89</v>
      </c>
      <c r="C43" s="43" t="s">
        <v>47</v>
      </c>
      <c r="D43" s="153" t="s">
        <v>144</v>
      </c>
    </row>
    <row r="44" ht="15.75" customHeight="1">
      <c r="A44" s="144">
        <v>35.0</v>
      </c>
      <c r="B44" s="43" t="s">
        <v>90</v>
      </c>
      <c r="C44" s="43" t="s">
        <v>84</v>
      </c>
      <c r="D44" s="153" t="s">
        <v>144</v>
      </c>
    </row>
    <row r="45" ht="15.75" customHeight="1">
      <c r="A45" s="144">
        <v>36.0</v>
      </c>
      <c r="B45" s="43" t="s">
        <v>91</v>
      </c>
      <c r="C45" s="43" t="s">
        <v>73</v>
      </c>
      <c r="D45" s="153" t="s">
        <v>144</v>
      </c>
    </row>
    <row r="46" ht="15.75" customHeight="1">
      <c r="A46" s="144">
        <v>37.0</v>
      </c>
      <c r="B46" s="43" t="s">
        <v>92</v>
      </c>
      <c r="C46" s="43" t="s">
        <v>73</v>
      </c>
      <c r="D46" s="153" t="s">
        <v>144</v>
      </c>
    </row>
    <row r="47" ht="15.75" customHeight="1">
      <c r="A47" s="26">
        <v>38.0</v>
      </c>
      <c r="B47" s="27" t="s">
        <v>94</v>
      </c>
      <c r="C47" s="27" t="s">
        <v>57</v>
      </c>
      <c r="D47" s="153" t="s">
        <v>139</v>
      </c>
    </row>
    <row r="48" ht="15.75" customHeight="1">
      <c r="A48" s="144">
        <v>39.0</v>
      </c>
      <c r="B48" s="95" t="s">
        <v>95</v>
      </c>
      <c r="C48" s="95" t="s">
        <v>51</v>
      </c>
      <c r="D48" s="153" t="s">
        <v>137</v>
      </c>
    </row>
    <row r="49" ht="15.75" customHeight="1">
      <c r="A49" s="144">
        <v>40.0</v>
      </c>
      <c r="B49" s="43" t="s">
        <v>96</v>
      </c>
      <c r="C49" s="43" t="s">
        <v>68</v>
      </c>
      <c r="D49" s="153" t="s">
        <v>139</v>
      </c>
    </row>
    <row r="50" ht="15.75" customHeight="1">
      <c r="A50" s="144">
        <v>41.0</v>
      </c>
      <c r="B50" s="43" t="s">
        <v>97</v>
      </c>
      <c r="C50" s="43" t="s">
        <v>84</v>
      </c>
      <c r="D50" s="153" t="s">
        <v>138</v>
      </c>
    </row>
    <row r="51" ht="15.75" customHeight="1">
      <c r="A51" s="122" t="s">
        <v>41</v>
      </c>
      <c r="B51" s="123"/>
      <c r="C51" s="169"/>
      <c r="D51" s="76"/>
    </row>
    <row r="52" ht="15.75" customHeight="1">
      <c r="A52" s="16"/>
      <c r="B52" s="2"/>
      <c r="C52" s="68"/>
      <c r="D52" s="76"/>
    </row>
    <row r="53" ht="15.75" customHeight="1">
      <c r="A53" s="16"/>
      <c r="B53" s="2"/>
      <c r="C53" s="68"/>
      <c r="D53" s="76"/>
    </row>
    <row r="54" ht="4.5" customHeight="1">
      <c r="A54" s="16"/>
      <c r="B54" s="2"/>
      <c r="C54" s="68"/>
      <c r="D54" s="76"/>
    </row>
    <row r="55" ht="15.75" customHeight="1">
      <c r="A55" s="16"/>
      <c r="B55" s="2"/>
      <c r="C55" s="68"/>
      <c r="D55" s="76"/>
    </row>
    <row r="56" ht="15.75" customHeight="1">
      <c r="A56" s="16"/>
      <c r="B56" s="2"/>
      <c r="C56" s="68"/>
      <c r="D56" s="76"/>
    </row>
    <row r="57" ht="15.75" customHeight="1">
      <c r="A57" s="16"/>
      <c r="B57" s="2"/>
      <c r="C57" s="68"/>
      <c r="D57" s="76"/>
    </row>
    <row r="58" ht="15.75" customHeight="1">
      <c r="A58" s="16"/>
      <c r="B58" s="2"/>
      <c r="C58" s="68"/>
      <c r="D58" s="76"/>
    </row>
    <row r="59" ht="15.75" customHeight="1">
      <c r="A59" s="16"/>
      <c r="B59" s="2"/>
      <c r="C59" s="68"/>
      <c r="D59" s="76"/>
    </row>
    <row r="60" ht="15.75" customHeight="1">
      <c r="A60" s="16"/>
      <c r="B60" s="2"/>
      <c r="C60" s="68"/>
      <c r="D60" s="76"/>
    </row>
    <row r="61" ht="15.75" customHeight="1">
      <c r="A61" s="16"/>
      <c r="B61" s="2"/>
      <c r="C61" s="68"/>
      <c r="D61" s="76"/>
    </row>
    <row r="62" ht="15.75" customHeight="1">
      <c r="A62" s="16"/>
      <c r="B62" s="2"/>
      <c r="C62" s="68"/>
      <c r="D62" s="76"/>
    </row>
    <row r="63" ht="15.75" customHeight="1">
      <c r="A63" s="76"/>
      <c r="B63" s="6"/>
      <c r="C63" s="6"/>
      <c r="D63" s="76"/>
    </row>
    <row r="64" ht="15.75" customHeight="1">
      <c r="A64" s="76"/>
      <c r="B64" s="6"/>
      <c r="C64" s="6"/>
      <c r="D64" s="76"/>
    </row>
    <row r="65" ht="15.75" customHeight="1">
      <c r="A65" s="76"/>
      <c r="B65" s="6"/>
      <c r="C65" s="6"/>
      <c r="D65" s="76"/>
    </row>
    <row r="66" ht="15.75" customHeight="1">
      <c r="A66" s="76"/>
      <c r="B66" s="6"/>
      <c r="C66" s="6"/>
      <c r="D66" s="76"/>
    </row>
    <row r="67" ht="15.75" customHeight="1">
      <c r="A67" s="76"/>
      <c r="B67" s="6"/>
      <c r="C67" s="6"/>
      <c r="D67" s="76"/>
    </row>
    <row r="68" ht="15.75" customHeight="1">
      <c r="A68" s="76"/>
      <c r="B68" s="6"/>
      <c r="C68" s="6"/>
      <c r="D68" s="76"/>
    </row>
    <row r="69" ht="15.75" customHeight="1">
      <c r="A69" s="76"/>
      <c r="B69" s="6"/>
      <c r="C69" s="6"/>
      <c r="D69" s="76"/>
    </row>
    <row r="70" ht="15.75" customHeight="1">
      <c r="A70" s="76"/>
      <c r="B70" s="6"/>
      <c r="C70" s="6"/>
      <c r="D70" s="76"/>
    </row>
    <row r="71" ht="15.75" customHeight="1">
      <c r="A71" s="76"/>
      <c r="B71" s="6"/>
      <c r="C71" s="6"/>
      <c r="D71" s="76"/>
    </row>
    <row r="72" ht="15.75" customHeight="1">
      <c r="A72" s="76"/>
      <c r="B72" s="6"/>
      <c r="C72" s="6"/>
      <c r="D72" s="76"/>
    </row>
    <row r="73" ht="15.75" customHeight="1">
      <c r="A73" s="76"/>
      <c r="B73" s="6"/>
      <c r="C73" s="6"/>
      <c r="D73" s="76"/>
    </row>
    <row r="74" ht="15.75" customHeight="1">
      <c r="A74" s="76"/>
      <c r="B74" s="6"/>
      <c r="C74" s="6"/>
      <c r="D74" s="76"/>
    </row>
    <row r="75" ht="15.75" customHeight="1">
      <c r="A75" s="76"/>
      <c r="B75" s="6"/>
      <c r="C75" s="6"/>
      <c r="D75" s="76"/>
    </row>
    <row r="76" ht="15.75" customHeight="1">
      <c r="A76" s="76"/>
      <c r="B76" s="6"/>
      <c r="C76" s="6"/>
      <c r="D76" s="76"/>
    </row>
    <row r="77" ht="15.75" customHeight="1">
      <c r="A77" s="76"/>
      <c r="B77" s="6"/>
      <c r="C77" s="6"/>
      <c r="D77" s="76"/>
    </row>
    <row r="78" ht="15.75" customHeight="1">
      <c r="A78" s="76"/>
      <c r="B78" s="6"/>
      <c r="C78" s="6"/>
      <c r="D78" s="76"/>
    </row>
    <row r="79" ht="15.75" customHeight="1">
      <c r="A79" s="76"/>
      <c r="B79" s="6"/>
      <c r="C79" s="6"/>
      <c r="D79" s="76"/>
    </row>
    <row r="80" ht="15.75" customHeight="1">
      <c r="A80" s="76"/>
      <c r="B80" s="6"/>
      <c r="C80" s="6"/>
      <c r="D80" s="76"/>
    </row>
    <row r="81" ht="15.75" customHeight="1">
      <c r="A81" s="76"/>
      <c r="B81" s="6"/>
      <c r="C81" s="6"/>
      <c r="D81" s="76"/>
    </row>
    <row r="82" ht="15.75" customHeight="1">
      <c r="A82" s="76"/>
      <c r="B82" s="6"/>
      <c r="C82" s="6"/>
      <c r="D82" s="76"/>
    </row>
    <row r="83" ht="15.75" customHeight="1">
      <c r="A83" s="76"/>
      <c r="B83" s="6"/>
      <c r="C83" s="6"/>
      <c r="D83" s="76"/>
    </row>
    <row r="84" ht="15.75" customHeight="1">
      <c r="A84" s="76"/>
      <c r="B84" s="6"/>
      <c r="C84" s="6"/>
      <c r="D84" s="76"/>
    </row>
    <row r="85" ht="15.75" customHeight="1">
      <c r="A85" s="76"/>
      <c r="B85" s="6"/>
      <c r="C85" s="6"/>
      <c r="D85" s="76"/>
    </row>
    <row r="86" ht="15.75" customHeight="1">
      <c r="A86" s="76"/>
      <c r="B86" s="6"/>
      <c r="C86" s="6"/>
      <c r="D86" s="76"/>
    </row>
    <row r="87" ht="15.75" customHeight="1">
      <c r="A87" s="76"/>
      <c r="B87" s="6"/>
      <c r="C87" s="6"/>
      <c r="D87" s="76"/>
    </row>
    <row r="88" ht="15.75" customHeight="1">
      <c r="A88" s="76"/>
      <c r="B88" s="6"/>
      <c r="C88" s="6"/>
      <c r="D88" s="76"/>
    </row>
    <row r="89" ht="15.75" customHeight="1">
      <c r="A89" s="76"/>
      <c r="B89" s="6"/>
      <c r="C89" s="6"/>
      <c r="D89" s="76"/>
    </row>
    <row r="90" ht="15.75" customHeight="1">
      <c r="A90" s="76"/>
      <c r="B90" s="6"/>
      <c r="C90" s="6"/>
      <c r="D90" s="76"/>
    </row>
    <row r="91" ht="15.75" customHeight="1">
      <c r="A91" s="76"/>
      <c r="B91" s="6"/>
      <c r="C91" s="6"/>
      <c r="D91" s="76"/>
    </row>
    <row r="92" ht="15.75" customHeight="1">
      <c r="A92" s="76"/>
      <c r="B92" s="6"/>
      <c r="C92" s="6"/>
      <c r="D92" s="76"/>
    </row>
    <row r="93" ht="15.75" customHeight="1">
      <c r="A93" s="76"/>
      <c r="B93" s="6"/>
      <c r="C93" s="6"/>
      <c r="D93" s="76"/>
    </row>
    <row r="94" ht="15.75" customHeight="1">
      <c r="A94" s="76"/>
      <c r="B94" s="6"/>
      <c r="C94" s="6"/>
      <c r="D94" s="76"/>
    </row>
    <row r="95" ht="15.75" customHeight="1">
      <c r="A95" s="76"/>
      <c r="B95" s="6"/>
      <c r="C95" s="6"/>
      <c r="D95" s="76"/>
    </row>
    <row r="96" ht="15.75" customHeight="1">
      <c r="A96" s="76"/>
      <c r="B96" s="6"/>
      <c r="C96" s="6"/>
      <c r="D96" s="76"/>
    </row>
    <row r="97" ht="15.75" customHeight="1">
      <c r="A97" s="76"/>
      <c r="B97" s="6"/>
      <c r="C97" s="6"/>
      <c r="D97" s="76"/>
    </row>
    <row r="98" ht="15.75" customHeight="1">
      <c r="A98" s="76"/>
      <c r="B98" s="6"/>
      <c r="C98" s="6"/>
      <c r="D98" s="76"/>
    </row>
    <row r="99" ht="15.75" customHeight="1">
      <c r="A99" s="76"/>
      <c r="B99" s="6"/>
      <c r="C99" s="6"/>
      <c r="D99" s="76"/>
    </row>
    <row r="100" ht="15.75" customHeight="1">
      <c r="A100" s="76"/>
      <c r="B100" s="6"/>
      <c r="C100" s="6"/>
      <c r="D100" s="76"/>
    </row>
    <row r="101" ht="15.75" customHeight="1">
      <c r="A101" s="76"/>
      <c r="B101" s="6"/>
      <c r="C101" s="6"/>
      <c r="D101" s="76"/>
    </row>
    <row r="102" ht="15.75" customHeight="1">
      <c r="A102" s="76"/>
      <c r="B102" s="6"/>
      <c r="C102" s="6"/>
      <c r="D102" s="76"/>
    </row>
    <row r="103" ht="15.75" customHeight="1">
      <c r="A103" s="76"/>
      <c r="B103" s="6"/>
      <c r="C103" s="6"/>
      <c r="D103" s="76"/>
    </row>
    <row r="104" ht="15.75" customHeight="1">
      <c r="A104" s="76"/>
      <c r="B104" s="6"/>
      <c r="C104" s="6"/>
      <c r="D104" s="76"/>
    </row>
    <row r="105" ht="15.75" customHeight="1">
      <c r="A105" s="76"/>
      <c r="B105" s="6"/>
      <c r="C105" s="6"/>
      <c r="D105" s="76"/>
    </row>
    <row r="106" ht="15.75" customHeight="1">
      <c r="A106" s="76"/>
      <c r="B106" s="6"/>
      <c r="C106" s="6"/>
      <c r="D106" s="76"/>
    </row>
    <row r="107" ht="15.75" customHeight="1">
      <c r="A107" s="76"/>
      <c r="B107" s="6"/>
      <c r="C107" s="6"/>
      <c r="D107" s="76"/>
    </row>
    <row r="108" ht="15.75" customHeight="1">
      <c r="A108" s="76"/>
      <c r="B108" s="6"/>
      <c r="C108" s="6"/>
      <c r="D108" s="76"/>
    </row>
    <row r="109" ht="15.75" customHeight="1">
      <c r="A109" s="76"/>
      <c r="B109" s="6"/>
      <c r="C109" s="6"/>
      <c r="D109" s="76"/>
    </row>
    <row r="110" ht="15.75" customHeight="1">
      <c r="A110" s="76"/>
      <c r="B110" s="6"/>
      <c r="C110" s="6"/>
      <c r="D110" s="76"/>
    </row>
    <row r="111" ht="15.75" customHeight="1">
      <c r="A111" s="76"/>
      <c r="B111" s="6"/>
      <c r="C111" s="6"/>
      <c r="D111" s="76"/>
    </row>
    <row r="112" ht="15.75" customHeight="1">
      <c r="A112" s="76"/>
      <c r="B112" s="6"/>
      <c r="C112" s="6"/>
      <c r="D112" s="76"/>
    </row>
    <row r="113" ht="15.75" customHeight="1">
      <c r="A113" s="76"/>
      <c r="B113" s="6"/>
      <c r="C113" s="6"/>
      <c r="D113" s="76"/>
    </row>
    <row r="114" ht="15.75" customHeight="1">
      <c r="A114" s="76"/>
      <c r="B114" s="6"/>
      <c r="C114" s="6"/>
      <c r="D114" s="76"/>
    </row>
    <row r="115" ht="15.75" customHeight="1">
      <c r="A115" s="76"/>
      <c r="B115" s="6"/>
      <c r="C115" s="6"/>
      <c r="D115" s="76"/>
    </row>
    <row r="116" ht="15.75" customHeight="1">
      <c r="A116" s="76"/>
      <c r="B116" s="6"/>
      <c r="C116" s="6"/>
      <c r="D116" s="76"/>
    </row>
    <row r="117" ht="15.75" customHeight="1">
      <c r="A117" s="76"/>
      <c r="B117" s="6"/>
      <c r="C117" s="6"/>
      <c r="D117" s="76"/>
    </row>
    <row r="118" ht="15.75" customHeight="1">
      <c r="A118" s="76"/>
      <c r="B118" s="6"/>
      <c r="C118" s="6"/>
      <c r="D118" s="76"/>
    </row>
    <row r="119" ht="15.75" customHeight="1">
      <c r="A119" s="76"/>
      <c r="B119" s="6"/>
      <c r="C119" s="6"/>
      <c r="D119" s="76"/>
    </row>
    <row r="120" ht="15.75" customHeight="1">
      <c r="A120" s="76"/>
      <c r="B120" s="6"/>
      <c r="C120" s="6"/>
      <c r="D120" s="76"/>
    </row>
    <row r="121" ht="15.75" customHeight="1">
      <c r="A121" s="76"/>
      <c r="B121" s="6"/>
      <c r="C121" s="6"/>
      <c r="D121" s="76"/>
    </row>
    <row r="122" ht="15.75" customHeight="1">
      <c r="A122" s="76"/>
      <c r="B122" s="6"/>
      <c r="C122" s="6"/>
      <c r="D122" s="76"/>
    </row>
    <row r="123" ht="15.75" customHeight="1">
      <c r="A123" s="76"/>
      <c r="B123" s="6"/>
      <c r="C123" s="6"/>
      <c r="D123" s="76"/>
    </row>
    <row r="124" ht="15.75" customHeight="1">
      <c r="A124" s="76"/>
      <c r="B124" s="6"/>
      <c r="C124" s="6"/>
      <c r="D124" s="76"/>
    </row>
    <row r="125" ht="15.75" customHeight="1">
      <c r="A125" s="76"/>
      <c r="B125" s="6"/>
      <c r="C125" s="6"/>
      <c r="D125" s="76"/>
    </row>
    <row r="126" ht="15.75" customHeight="1">
      <c r="A126" s="76"/>
      <c r="B126" s="6"/>
      <c r="C126" s="6"/>
      <c r="D126" s="76"/>
    </row>
    <row r="127" ht="15.75" customHeight="1">
      <c r="A127" s="76"/>
      <c r="B127" s="6"/>
      <c r="C127" s="6"/>
      <c r="D127" s="76"/>
    </row>
    <row r="128" ht="15.75" customHeight="1">
      <c r="A128" s="76"/>
      <c r="B128" s="6"/>
      <c r="C128" s="6"/>
      <c r="D128" s="76"/>
    </row>
    <row r="129" ht="15.75" customHeight="1">
      <c r="A129" s="76"/>
      <c r="B129" s="6"/>
      <c r="C129" s="6"/>
      <c r="D129" s="76"/>
    </row>
    <row r="130" ht="15.75" customHeight="1">
      <c r="A130" s="76"/>
      <c r="B130" s="6"/>
      <c r="C130" s="6"/>
      <c r="D130" s="76"/>
    </row>
    <row r="131" ht="15.75" customHeight="1">
      <c r="A131" s="76"/>
      <c r="B131" s="6"/>
      <c r="C131" s="6"/>
      <c r="D131" s="76"/>
    </row>
    <row r="132" ht="15.75" customHeight="1">
      <c r="A132" s="76"/>
      <c r="B132" s="6"/>
      <c r="C132" s="6"/>
      <c r="D132" s="76"/>
    </row>
    <row r="133" ht="15.75" customHeight="1">
      <c r="A133" s="76"/>
      <c r="B133" s="6"/>
      <c r="C133" s="6"/>
      <c r="D133" s="76"/>
    </row>
    <row r="134" ht="15.75" customHeight="1">
      <c r="A134" s="76"/>
      <c r="B134" s="6"/>
      <c r="C134" s="6"/>
      <c r="D134" s="76"/>
    </row>
    <row r="135" ht="15.75" customHeight="1">
      <c r="A135" s="76"/>
      <c r="B135" s="6"/>
      <c r="C135" s="6"/>
      <c r="D135" s="76"/>
    </row>
    <row r="136" ht="15.75" customHeight="1">
      <c r="A136" s="76"/>
      <c r="B136" s="6"/>
      <c r="C136" s="6"/>
      <c r="D136" s="76"/>
    </row>
    <row r="137" ht="15.75" customHeight="1">
      <c r="A137" s="76"/>
      <c r="B137" s="6"/>
      <c r="C137" s="6"/>
      <c r="D137" s="76"/>
    </row>
    <row r="138" ht="15.75" customHeight="1">
      <c r="A138" s="76"/>
      <c r="B138" s="6"/>
      <c r="C138" s="6"/>
      <c r="D138" s="76"/>
    </row>
    <row r="139" ht="15.75" customHeight="1">
      <c r="A139" s="76"/>
      <c r="B139" s="6"/>
      <c r="C139" s="6"/>
      <c r="D139" s="76"/>
    </row>
    <row r="140" ht="15.75" customHeight="1">
      <c r="A140" s="76"/>
      <c r="B140" s="6"/>
      <c r="C140" s="6"/>
      <c r="D140" s="76"/>
    </row>
    <row r="141" ht="15.75" customHeight="1">
      <c r="A141" s="76"/>
      <c r="B141" s="6"/>
      <c r="C141" s="6"/>
      <c r="D141" s="76"/>
    </row>
    <row r="142" ht="15.75" customHeight="1">
      <c r="A142" s="76"/>
      <c r="B142" s="6"/>
      <c r="C142" s="6"/>
      <c r="D142" s="76"/>
    </row>
    <row r="143" ht="15.75" customHeight="1">
      <c r="A143" s="76"/>
      <c r="B143" s="6"/>
      <c r="C143" s="6"/>
      <c r="D143" s="76"/>
    </row>
    <row r="144" ht="15.75" customHeight="1">
      <c r="A144" s="76"/>
      <c r="B144" s="6"/>
      <c r="C144" s="6"/>
      <c r="D144" s="76"/>
    </row>
    <row r="145" ht="15.75" customHeight="1">
      <c r="A145" s="76"/>
      <c r="B145" s="6"/>
      <c r="C145" s="6"/>
      <c r="D145" s="76"/>
    </row>
    <row r="146" ht="15.75" customHeight="1">
      <c r="A146" s="76"/>
      <c r="B146" s="6"/>
      <c r="C146" s="6"/>
      <c r="D146" s="76"/>
    </row>
    <row r="147" ht="15.75" customHeight="1">
      <c r="A147" s="76"/>
      <c r="B147" s="6"/>
      <c r="C147" s="6"/>
      <c r="D147" s="76"/>
    </row>
    <row r="148" ht="15.75" customHeight="1">
      <c r="A148" s="76"/>
      <c r="B148" s="6"/>
      <c r="C148" s="6"/>
      <c r="D148" s="76"/>
    </row>
    <row r="149" ht="15.75" customHeight="1">
      <c r="A149" s="76"/>
      <c r="B149" s="6"/>
      <c r="C149" s="6"/>
      <c r="D149" s="76"/>
    </row>
    <row r="150" ht="15.75" customHeight="1">
      <c r="A150" s="76"/>
      <c r="B150" s="6"/>
      <c r="C150" s="6"/>
      <c r="D150" s="76"/>
    </row>
    <row r="151" ht="15.75" customHeight="1">
      <c r="A151" s="76"/>
      <c r="B151" s="6"/>
      <c r="C151" s="6"/>
      <c r="D151" s="76"/>
    </row>
    <row r="152" ht="15.75" customHeight="1">
      <c r="A152" s="76"/>
      <c r="B152" s="6"/>
      <c r="C152" s="6"/>
      <c r="D152" s="76"/>
    </row>
    <row r="153" ht="15.75" customHeight="1">
      <c r="A153" s="76"/>
      <c r="B153" s="6"/>
      <c r="C153" s="6"/>
      <c r="D153" s="76"/>
    </row>
    <row r="154" ht="15.75" customHeight="1">
      <c r="A154" s="76"/>
      <c r="B154" s="6"/>
      <c r="C154" s="6"/>
      <c r="D154" s="76"/>
    </row>
    <row r="155" ht="15.75" customHeight="1">
      <c r="A155" s="76"/>
      <c r="B155" s="6"/>
      <c r="C155" s="6"/>
      <c r="D155" s="76"/>
    </row>
    <row r="156" ht="15.75" customHeight="1">
      <c r="A156" s="76"/>
      <c r="B156" s="6"/>
      <c r="C156" s="6"/>
      <c r="D156" s="76"/>
    </row>
    <row r="157" ht="15.75" customHeight="1">
      <c r="A157" s="76"/>
      <c r="B157" s="6"/>
      <c r="C157" s="6"/>
      <c r="D157" s="76"/>
    </row>
    <row r="158" ht="15.75" customHeight="1">
      <c r="A158" s="76"/>
      <c r="B158" s="6"/>
      <c r="C158" s="6"/>
      <c r="D158" s="76"/>
    </row>
    <row r="159" ht="15.75" customHeight="1">
      <c r="A159" s="76"/>
      <c r="B159" s="6"/>
      <c r="C159" s="6"/>
      <c r="D159" s="76"/>
    </row>
    <row r="160" ht="15.75" customHeight="1">
      <c r="A160" s="76"/>
      <c r="B160" s="6"/>
      <c r="C160" s="6"/>
      <c r="D160" s="76"/>
    </row>
    <row r="161" ht="15.75" customHeight="1">
      <c r="A161" s="76"/>
      <c r="B161" s="6"/>
      <c r="C161" s="6"/>
      <c r="D161" s="76"/>
    </row>
    <row r="162" ht="15.75" customHeight="1">
      <c r="A162" s="76"/>
      <c r="B162" s="6"/>
      <c r="C162" s="6"/>
      <c r="D162" s="76"/>
    </row>
    <row r="163" ht="15.75" customHeight="1">
      <c r="A163" s="76"/>
      <c r="B163" s="6"/>
      <c r="C163" s="6"/>
      <c r="D163" s="76"/>
    </row>
    <row r="164" ht="15.75" customHeight="1">
      <c r="A164" s="76"/>
      <c r="B164" s="6"/>
      <c r="C164" s="6"/>
      <c r="D164" s="76"/>
    </row>
    <row r="165" ht="15.75" customHeight="1">
      <c r="A165" s="76"/>
      <c r="B165" s="6"/>
      <c r="C165" s="6"/>
      <c r="D165" s="76"/>
    </row>
    <row r="166" ht="15.75" customHeight="1">
      <c r="A166" s="76"/>
      <c r="B166" s="6"/>
      <c r="C166" s="6"/>
      <c r="D166" s="76"/>
    </row>
    <row r="167" ht="15.75" customHeight="1">
      <c r="A167" s="76"/>
      <c r="B167" s="6"/>
      <c r="C167" s="6"/>
      <c r="D167" s="76"/>
    </row>
    <row r="168" ht="15.75" customHeight="1">
      <c r="A168" s="76"/>
      <c r="B168" s="6"/>
      <c r="C168" s="6"/>
      <c r="D168" s="76"/>
    </row>
    <row r="169" ht="15.75" customHeight="1">
      <c r="A169" s="76"/>
      <c r="B169" s="6"/>
      <c r="C169" s="6"/>
      <c r="D169" s="76"/>
    </row>
    <row r="170" ht="15.75" customHeight="1">
      <c r="A170" s="76"/>
      <c r="B170" s="6"/>
      <c r="C170" s="6"/>
      <c r="D170" s="76"/>
    </row>
    <row r="171" ht="15.75" customHeight="1">
      <c r="A171" s="76"/>
      <c r="B171" s="6"/>
      <c r="C171" s="6"/>
      <c r="D171" s="76"/>
    </row>
    <row r="172" ht="15.75" customHeight="1">
      <c r="A172" s="76"/>
      <c r="B172" s="6"/>
      <c r="C172" s="6"/>
      <c r="D172" s="76"/>
    </row>
    <row r="173" ht="15.75" customHeight="1">
      <c r="A173" s="76"/>
      <c r="B173" s="6"/>
      <c r="C173" s="6"/>
      <c r="D173" s="76"/>
    </row>
    <row r="174" ht="15.75" customHeight="1">
      <c r="A174" s="76"/>
      <c r="B174" s="6"/>
      <c r="C174" s="6"/>
      <c r="D174" s="76"/>
    </row>
    <row r="175" ht="15.75" customHeight="1">
      <c r="A175" s="76"/>
      <c r="B175" s="6"/>
      <c r="C175" s="6"/>
      <c r="D175" s="76"/>
    </row>
    <row r="176" ht="15.75" customHeight="1">
      <c r="A176" s="76"/>
      <c r="B176" s="6"/>
      <c r="C176" s="6"/>
      <c r="D176" s="76"/>
    </row>
    <row r="177" ht="15.75" customHeight="1">
      <c r="A177" s="76"/>
      <c r="B177" s="6"/>
      <c r="C177" s="6"/>
      <c r="D177" s="76"/>
    </row>
    <row r="178" ht="15.75" customHeight="1">
      <c r="A178" s="76"/>
      <c r="B178" s="6"/>
      <c r="C178" s="6"/>
      <c r="D178" s="76"/>
    </row>
    <row r="179" ht="15.75" customHeight="1">
      <c r="A179" s="76"/>
      <c r="B179" s="6"/>
      <c r="C179" s="6"/>
      <c r="D179" s="76"/>
    </row>
    <row r="180" ht="15.75" customHeight="1">
      <c r="A180" s="76"/>
      <c r="B180" s="6"/>
      <c r="C180" s="6"/>
      <c r="D180" s="76"/>
    </row>
    <row r="181" ht="15.75" customHeight="1">
      <c r="A181" s="76"/>
      <c r="B181" s="6"/>
      <c r="C181" s="6"/>
      <c r="D181" s="76"/>
    </row>
    <row r="182" ht="15.75" customHeight="1">
      <c r="A182" s="76"/>
      <c r="B182" s="6"/>
      <c r="C182" s="6"/>
      <c r="D182" s="76"/>
    </row>
    <row r="183" ht="15.75" customHeight="1">
      <c r="A183" s="76"/>
      <c r="B183" s="6"/>
      <c r="C183" s="6"/>
      <c r="D183" s="76"/>
    </row>
    <row r="184" ht="15.75" customHeight="1">
      <c r="A184" s="76"/>
      <c r="B184" s="6"/>
      <c r="C184" s="6"/>
      <c r="D184" s="76"/>
    </row>
    <row r="185" ht="15.75" customHeight="1">
      <c r="A185" s="76"/>
      <c r="B185" s="6"/>
      <c r="C185" s="6"/>
      <c r="D185" s="76"/>
    </row>
    <row r="186" ht="15.75" customHeight="1">
      <c r="A186" s="76"/>
      <c r="B186" s="6"/>
      <c r="C186" s="6"/>
      <c r="D186" s="76"/>
    </row>
    <row r="187" ht="15.75" customHeight="1">
      <c r="A187" s="76"/>
      <c r="B187" s="6"/>
      <c r="C187" s="6"/>
      <c r="D187" s="76"/>
    </row>
    <row r="188" ht="15.75" customHeight="1">
      <c r="A188" s="76"/>
      <c r="B188" s="6"/>
      <c r="C188" s="6"/>
      <c r="D188" s="76"/>
    </row>
    <row r="189" ht="15.75" customHeight="1">
      <c r="A189" s="76"/>
      <c r="B189" s="6"/>
      <c r="C189" s="6"/>
      <c r="D189" s="76"/>
    </row>
    <row r="190" ht="15.75" customHeight="1">
      <c r="A190" s="76"/>
      <c r="B190" s="6"/>
      <c r="C190" s="6"/>
      <c r="D190" s="76"/>
    </row>
    <row r="191" ht="15.75" customHeight="1">
      <c r="A191" s="76"/>
      <c r="B191" s="6"/>
      <c r="C191" s="6"/>
      <c r="D191" s="76"/>
    </row>
    <row r="192" ht="15.75" customHeight="1">
      <c r="A192" s="76"/>
      <c r="B192" s="6"/>
      <c r="C192" s="6"/>
      <c r="D192" s="76"/>
    </row>
    <row r="193" ht="15.75" customHeight="1">
      <c r="A193" s="76"/>
      <c r="B193" s="6"/>
      <c r="C193" s="6"/>
      <c r="D193" s="76"/>
    </row>
    <row r="194" ht="15.75" customHeight="1">
      <c r="A194" s="76"/>
      <c r="B194" s="6"/>
      <c r="C194" s="6"/>
      <c r="D194" s="76"/>
    </row>
    <row r="195" ht="15.75" customHeight="1">
      <c r="A195" s="76"/>
      <c r="B195" s="6"/>
      <c r="C195" s="6"/>
      <c r="D195" s="76"/>
    </row>
    <row r="196" ht="15.75" customHeight="1">
      <c r="A196" s="76"/>
      <c r="B196" s="6"/>
      <c r="C196" s="6"/>
      <c r="D196" s="76"/>
    </row>
    <row r="197" ht="15.75" customHeight="1">
      <c r="A197" s="76"/>
      <c r="B197" s="6"/>
      <c r="C197" s="6"/>
      <c r="D197" s="76"/>
    </row>
    <row r="198" ht="15.75" customHeight="1">
      <c r="A198" s="76"/>
      <c r="B198" s="6"/>
      <c r="C198" s="6"/>
      <c r="D198" s="76"/>
    </row>
    <row r="199" ht="15.75" customHeight="1">
      <c r="A199" s="76"/>
      <c r="B199" s="6"/>
      <c r="C199" s="6"/>
      <c r="D199" s="76"/>
    </row>
    <row r="200" ht="15.75" customHeight="1">
      <c r="A200" s="76"/>
      <c r="B200" s="6"/>
      <c r="C200" s="6"/>
      <c r="D200" s="76"/>
    </row>
    <row r="201" ht="15.75" customHeight="1">
      <c r="A201" s="76"/>
      <c r="B201" s="6"/>
      <c r="C201" s="6"/>
      <c r="D201" s="76"/>
    </row>
    <row r="202" ht="15.75" customHeight="1">
      <c r="A202" s="76"/>
      <c r="B202" s="6"/>
      <c r="C202" s="6"/>
      <c r="D202" s="76"/>
    </row>
    <row r="203" ht="15.75" customHeight="1">
      <c r="A203" s="76"/>
      <c r="B203" s="6"/>
      <c r="C203" s="6"/>
      <c r="D203" s="76"/>
    </row>
    <row r="204" ht="15.75" customHeight="1">
      <c r="A204" s="76"/>
      <c r="B204" s="6"/>
      <c r="C204" s="6"/>
      <c r="D204" s="76"/>
    </row>
    <row r="205" ht="15.75" customHeight="1">
      <c r="A205" s="76"/>
      <c r="B205" s="6"/>
      <c r="C205" s="6"/>
      <c r="D205" s="76"/>
    </row>
    <row r="206" ht="15.75" customHeight="1">
      <c r="A206" s="76"/>
      <c r="B206" s="6"/>
      <c r="C206" s="6"/>
      <c r="D206" s="76"/>
    </row>
    <row r="207" ht="15.75" customHeight="1">
      <c r="A207" s="76"/>
      <c r="B207" s="6"/>
      <c r="C207" s="6"/>
      <c r="D207" s="76"/>
    </row>
    <row r="208" ht="15.75" customHeight="1">
      <c r="A208" s="76"/>
      <c r="B208" s="6"/>
      <c r="C208" s="6"/>
      <c r="D208" s="76"/>
    </row>
    <row r="209" ht="15.75" customHeight="1">
      <c r="A209" s="76"/>
      <c r="B209" s="6"/>
      <c r="C209" s="6"/>
      <c r="D209" s="76"/>
    </row>
    <row r="210" ht="15.75" customHeight="1">
      <c r="A210" s="76"/>
      <c r="B210" s="6"/>
      <c r="C210" s="6"/>
      <c r="D210" s="76"/>
    </row>
    <row r="211" ht="15.75" customHeight="1">
      <c r="A211" s="76"/>
      <c r="B211" s="6"/>
      <c r="C211" s="6"/>
      <c r="D211" s="76"/>
    </row>
    <row r="212" ht="15.75" customHeight="1">
      <c r="A212" s="76"/>
      <c r="B212" s="6"/>
      <c r="C212" s="6"/>
      <c r="D212" s="76"/>
    </row>
    <row r="213" ht="15.75" customHeight="1">
      <c r="A213" s="76"/>
      <c r="B213" s="6"/>
      <c r="C213" s="6"/>
      <c r="D213" s="76"/>
    </row>
    <row r="214" ht="15.75" customHeight="1">
      <c r="A214" s="76"/>
      <c r="B214" s="6"/>
      <c r="C214" s="6"/>
      <c r="D214" s="76"/>
    </row>
    <row r="215" ht="15.75" customHeight="1">
      <c r="A215" s="76"/>
      <c r="B215" s="6"/>
      <c r="C215" s="6"/>
      <c r="D215" s="76"/>
    </row>
    <row r="216" ht="15.75" customHeight="1">
      <c r="A216" s="76"/>
      <c r="B216" s="6"/>
      <c r="C216" s="6"/>
      <c r="D216" s="76"/>
    </row>
    <row r="217" ht="15.75" customHeight="1">
      <c r="A217" s="76"/>
      <c r="B217" s="6"/>
      <c r="C217" s="6"/>
      <c r="D217" s="76"/>
    </row>
    <row r="218" ht="15.75" customHeight="1">
      <c r="A218" s="76"/>
      <c r="B218" s="6"/>
      <c r="C218" s="6"/>
      <c r="D218" s="76"/>
    </row>
    <row r="219" ht="15.75" customHeight="1">
      <c r="A219" s="76"/>
      <c r="B219" s="6"/>
      <c r="C219" s="6"/>
      <c r="D219" s="76"/>
    </row>
    <row r="220" ht="15.75" customHeight="1">
      <c r="A220" s="76"/>
      <c r="B220" s="6"/>
      <c r="C220" s="6"/>
      <c r="D220" s="76"/>
    </row>
    <row r="221" ht="15.75" customHeight="1">
      <c r="A221" s="76"/>
      <c r="B221" s="6"/>
      <c r="C221" s="6"/>
      <c r="D221" s="76"/>
    </row>
    <row r="222" ht="15.75" customHeight="1">
      <c r="A222" s="76"/>
      <c r="B222" s="6"/>
      <c r="C222" s="6"/>
      <c r="D222" s="76"/>
    </row>
    <row r="223" ht="15.75" customHeight="1">
      <c r="A223" s="76"/>
      <c r="B223" s="6"/>
      <c r="C223" s="6"/>
      <c r="D223" s="76"/>
    </row>
    <row r="224" ht="15.75" customHeight="1">
      <c r="A224" s="76"/>
      <c r="B224" s="6"/>
      <c r="C224" s="6"/>
      <c r="D224" s="76"/>
    </row>
    <row r="225" ht="15.75" customHeight="1">
      <c r="A225" s="76"/>
      <c r="B225" s="6"/>
      <c r="C225" s="6"/>
      <c r="D225" s="76"/>
    </row>
    <row r="226" ht="15.75" customHeight="1">
      <c r="A226" s="76"/>
      <c r="B226" s="6"/>
      <c r="C226" s="6"/>
      <c r="D226" s="76"/>
    </row>
    <row r="227" ht="15.75" customHeight="1">
      <c r="A227" s="76"/>
      <c r="B227" s="6"/>
      <c r="C227" s="6"/>
      <c r="D227" s="76"/>
    </row>
    <row r="228" ht="15.75" customHeight="1">
      <c r="A228" s="76"/>
      <c r="B228" s="6"/>
      <c r="C228" s="6"/>
      <c r="D228" s="76"/>
    </row>
    <row r="229" ht="15.75" customHeight="1">
      <c r="A229" s="76"/>
      <c r="B229" s="6"/>
      <c r="C229" s="6"/>
      <c r="D229" s="76"/>
    </row>
    <row r="230" ht="15.75" customHeight="1">
      <c r="A230" s="76"/>
      <c r="B230" s="6"/>
      <c r="C230" s="6"/>
      <c r="D230" s="76"/>
    </row>
    <row r="231" ht="15.75" customHeight="1">
      <c r="A231" s="76"/>
      <c r="B231" s="6"/>
      <c r="C231" s="6"/>
      <c r="D231" s="76"/>
    </row>
    <row r="232" ht="15.75" customHeight="1">
      <c r="A232" s="76"/>
      <c r="B232" s="6"/>
      <c r="C232" s="6"/>
      <c r="D232" s="76"/>
    </row>
    <row r="233" ht="15.75" customHeight="1">
      <c r="A233" s="76"/>
      <c r="B233" s="6"/>
      <c r="C233" s="6"/>
      <c r="D233" s="76"/>
    </row>
    <row r="234" ht="15.75" customHeight="1">
      <c r="A234" s="76"/>
      <c r="B234" s="6"/>
      <c r="C234" s="6"/>
      <c r="D234" s="76"/>
    </row>
    <row r="235" ht="15.75" customHeight="1">
      <c r="A235" s="76"/>
      <c r="B235" s="6"/>
      <c r="C235" s="6"/>
      <c r="D235" s="76"/>
    </row>
    <row r="236" ht="15.75" customHeight="1">
      <c r="A236" s="76"/>
      <c r="B236" s="6"/>
      <c r="C236" s="6"/>
      <c r="D236" s="76"/>
    </row>
    <row r="237" ht="15.75" customHeight="1">
      <c r="A237" s="76"/>
      <c r="B237" s="6"/>
      <c r="C237" s="6"/>
      <c r="D237" s="76"/>
    </row>
    <row r="238" ht="15.75" customHeight="1">
      <c r="A238" s="76"/>
      <c r="B238" s="6"/>
      <c r="C238" s="6"/>
      <c r="D238" s="76"/>
    </row>
    <row r="239" ht="15.75" customHeight="1">
      <c r="A239" s="76"/>
      <c r="B239" s="6"/>
      <c r="C239" s="6"/>
      <c r="D239" s="76"/>
    </row>
    <row r="240" ht="15.75" customHeight="1">
      <c r="A240" s="76"/>
      <c r="B240" s="6"/>
      <c r="C240" s="6"/>
      <c r="D240" s="76"/>
    </row>
    <row r="241" ht="15.75" customHeight="1">
      <c r="A241" s="76"/>
      <c r="B241" s="6"/>
      <c r="C241" s="6"/>
      <c r="D241" s="76"/>
    </row>
    <row r="242" ht="15.75" customHeight="1">
      <c r="A242" s="76"/>
      <c r="B242" s="6"/>
      <c r="C242" s="6"/>
      <c r="D242" s="76"/>
    </row>
    <row r="243" ht="15.75" customHeight="1">
      <c r="A243" s="76"/>
      <c r="B243" s="6"/>
      <c r="C243" s="6"/>
      <c r="D243" s="76"/>
    </row>
    <row r="244" ht="15.75" customHeight="1">
      <c r="A244" s="76"/>
      <c r="B244" s="6"/>
      <c r="C244" s="6"/>
      <c r="D244" s="76"/>
    </row>
    <row r="245" ht="15.75" customHeight="1">
      <c r="A245" s="76"/>
      <c r="B245" s="6"/>
      <c r="C245" s="6"/>
      <c r="D245" s="76"/>
    </row>
    <row r="246" ht="15.75" customHeight="1">
      <c r="A246" s="76"/>
      <c r="B246" s="6"/>
      <c r="C246" s="6"/>
      <c r="D246" s="76"/>
    </row>
    <row r="247" ht="15.75" customHeight="1">
      <c r="A247" s="76"/>
      <c r="B247" s="6"/>
      <c r="C247" s="6"/>
      <c r="D247" s="76"/>
    </row>
    <row r="248" ht="15.75" customHeight="1">
      <c r="A248" s="76"/>
      <c r="B248" s="6"/>
      <c r="C248" s="6"/>
      <c r="D248" s="76"/>
    </row>
    <row r="249" ht="15.75" customHeight="1">
      <c r="A249" s="76"/>
      <c r="B249" s="6"/>
      <c r="C249" s="6"/>
      <c r="D249" s="76"/>
    </row>
    <row r="250" ht="15.75" customHeight="1">
      <c r="A250" s="76"/>
      <c r="B250" s="6"/>
      <c r="C250" s="6"/>
      <c r="D250" s="76"/>
    </row>
    <row r="251" ht="15.75" customHeight="1">
      <c r="A251" s="76"/>
      <c r="B251" s="6"/>
      <c r="C251" s="6"/>
      <c r="D251" s="76"/>
    </row>
    <row r="252" ht="15.75" customHeight="1">
      <c r="A252" s="76"/>
      <c r="B252" s="6"/>
      <c r="C252" s="6"/>
      <c r="D252" s="76"/>
    </row>
    <row r="253" ht="15.75" customHeight="1">
      <c r="A253" s="76"/>
      <c r="B253" s="6"/>
      <c r="C253" s="6"/>
      <c r="D253" s="76"/>
    </row>
    <row r="254" ht="15.75" customHeight="1">
      <c r="A254" s="76"/>
      <c r="B254" s="6"/>
      <c r="C254" s="6"/>
      <c r="D254" s="76"/>
    </row>
    <row r="255" ht="15.75" customHeight="1">
      <c r="A255" s="76"/>
      <c r="B255" s="6"/>
      <c r="C255" s="6"/>
      <c r="D255" s="76"/>
    </row>
    <row r="256" ht="15.75" customHeight="1">
      <c r="A256" s="76"/>
      <c r="B256" s="6"/>
      <c r="C256" s="6"/>
      <c r="D256" s="76"/>
    </row>
    <row r="257" ht="15.75" customHeight="1">
      <c r="A257" s="76"/>
      <c r="B257" s="6"/>
      <c r="C257" s="6"/>
      <c r="D257" s="76"/>
    </row>
    <row r="258" ht="15.75" customHeight="1">
      <c r="A258" s="76"/>
      <c r="B258" s="6"/>
      <c r="C258" s="6"/>
      <c r="D258" s="76"/>
    </row>
    <row r="259" ht="15.75" customHeight="1">
      <c r="A259" s="76"/>
      <c r="B259" s="6"/>
      <c r="C259" s="6"/>
      <c r="D259" s="76"/>
    </row>
    <row r="260" ht="15.75" customHeight="1">
      <c r="A260" s="76"/>
      <c r="B260" s="6"/>
      <c r="C260" s="6"/>
      <c r="D260" s="76"/>
    </row>
    <row r="261" ht="15.75" customHeight="1">
      <c r="A261" s="76"/>
      <c r="B261" s="6"/>
      <c r="C261" s="6"/>
      <c r="D261" s="76"/>
    </row>
    <row r="262" ht="15.75" customHeight="1">
      <c r="A262" s="76"/>
      <c r="B262" s="6"/>
      <c r="C262" s="6"/>
      <c r="D262" s="76"/>
    </row>
    <row r="263" ht="15.75" customHeight="1">
      <c r="A263" s="76"/>
      <c r="B263" s="6"/>
      <c r="C263" s="6"/>
      <c r="D263" s="76"/>
    </row>
    <row r="264" ht="15.75" customHeight="1">
      <c r="A264" s="76"/>
      <c r="B264" s="6"/>
      <c r="C264" s="6"/>
      <c r="D264" s="76"/>
    </row>
    <row r="265" ht="15.75" customHeight="1">
      <c r="A265" s="76"/>
      <c r="B265" s="6"/>
      <c r="C265" s="6"/>
      <c r="D265" s="76"/>
    </row>
    <row r="266" ht="15.75" customHeight="1">
      <c r="A266" s="76"/>
      <c r="B266" s="6"/>
      <c r="C266" s="6"/>
      <c r="D266" s="76"/>
    </row>
    <row r="267" ht="15.75" customHeight="1">
      <c r="A267" s="76"/>
      <c r="B267" s="6"/>
      <c r="C267" s="6"/>
      <c r="D267" s="76"/>
    </row>
    <row r="268" ht="15.75" customHeight="1">
      <c r="A268" s="76"/>
      <c r="B268" s="6"/>
      <c r="C268" s="6"/>
      <c r="D268" s="76"/>
    </row>
    <row r="269" ht="15.75" customHeight="1">
      <c r="A269" s="76"/>
      <c r="B269" s="6"/>
      <c r="C269" s="6"/>
      <c r="D269" s="76"/>
    </row>
    <row r="270" ht="15.75" customHeight="1">
      <c r="A270" s="76"/>
      <c r="B270" s="6"/>
      <c r="C270" s="6"/>
      <c r="D270" s="76"/>
    </row>
    <row r="271" ht="15.75" customHeight="1">
      <c r="A271" s="76"/>
      <c r="B271" s="6"/>
      <c r="C271" s="6"/>
      <c r="D271" s="76"/>
    </row>
    <row r="272" ht="15.75" customHeight="1">
      <c r="A272" s="76"/>
      <c r="B272" s="6"/>
      <c r="C272" s="6"/>
      <c r="D272" s="76"/>
    </row>
    <row r="273" ht="15.75" customHeight="1">
      <c r="A273" s="76"/>
      <c r="B273" s="6"/>
      <c r="C273" s="6"/>
      <c r="D273" s="76"/>
    </row>
    <row r="274" ht="15.75" customHeight="1">
      <c r="A274" s="76"/>
      <c r="B274" s="6"/>
      <c r="C274" s="6"/>
      <c r="D274" s="76"/>
    </row>
    <row r="275" ht="15.75" customHeight="1">
      <c r="A275" s="76"/>
      <c r="B275" s="6"/>
      <c r="C275" s="6"/>
      <c r="D275" s="76"/>
    </row>
    <row r="276" ht="15.75" customHeight="1">
      <c r="A276" s="76"/>
      <c r="B276" s="6"/>
      <c r="C276" s="6"/>
      <c r="D276" s="76"/>
    </row>
    <row r="277" ht="15.75" customHeight="1">
      <c r="A277" s="76"/>
      <c r="B277" s="6"/>
      <c r="C277" s="6"/>
      <c r="D277" s="76"/>
    </row>
    <row r="278" ht="15.75" customHeight="1">
      <c r="A278" s="76"/>
      <c r="B278" s="6"/>
      <c r="C278" s="6"/>
      <c r="D278" s="76"/>
    </row>
    <row r="279" ht="15.75" customHeight="1">
      <c r="A279" s="76"/>
      <c r="B279" s="6"/>
      <c r="C279" s="6"/>
      <c r="D279" s="76"/>
    </row>
    <row r="280" ht="15.75" customHeight="1">
      <c r="A280" s="76"/>
      <c r="B280" s="6"/>
      <c r="C280" s="6"/>
      <c r="D280" s="76"/>
    </row>
    <row r="281" ht="15.75" customHeight="1">
      <c r="A281" s="76"/>
      <c r="B281" s="6"/>
      <c r="C281" s="6"/>
      <c r="D281" s="76"/>
    </row>
    <row r="282" ht="15.75" customHeight="1">
      <c r="A282" s="76"/>
      <c r="B282" s="6"/>
      <c r="C282" s="6"/>
      <c r="D282" s="76"/>
    </row>
    <row r="283" ht="15.75" customHeight="1">
      <c r="A283" s="76"/>
      <c r="B283" s="6"/>
      <c r="C283" s="6"/>
      <c r="D283" s="76"/>
    </row>
    <row r="284" ht="15.75" customHeight="1">
      <c r="A284" s="76"/>
      <c r="B284" s="6"/>
      <c r="C284" s="6"/>
      <c r="D284" s="76"/>
    </row>
    <row r="285" ht="15.75" customHeight="1">
      <c r="A285" s="76"/>
      <c r="B285" s="6"/>
      <c r="C285" s="6"/>
      <c r="D285" s="76"/>
    </row>
    <row r="286" ht="15.75" customHeight="1">
      <c r="A286" s="2"/>
      <c r="B286" s="2"/>
      <c r="C286" s="2"/>
      <c r="D286" s="76"/>
    </row>
    <row r="287" ht="15.75" customHeight="1">
      <c r="A287" s="2"/>
      <c r="B287" s="2"/>
      <c r="C287" s="2"/>
      <c r="D287" s="76"/>
    </row>
    <row r="288" ht="15.75" customHeight="1">
      <c r="A288" s="2"/>
      <c r="B288" s="2"/>
      <c r="C288" s="2"/>
      <c r="D288" s="76"/>
    </row>
    <row r="289" ht="15.75" customHeight="1">
      <c r="A289" s="2"/>
      <c r="B289" s="2"/>
      <c r="C289" s="2"/>
      <c r="D289" s="76"/>
    </row>
    <row r="290" ht="15.75" customHeight="1">
      <c r="A290" s="2"/>
      <c r="B290" s="2"/>
      <c r="C290" s="2"/>
      <c r="D290" s="76"/>
    </row>
    <row r="291" ht="15.75" customHeight="1">
      <c r="A291" s="2"/>
      <c r="B291" s="2"/>
      <c r="C291" s="2"/>
      <c r="D291" s="76"/>
    </row>
    <row r="292" ht="15.75" customHeight="1">
      <c r="A292" s="2"/>
      <c r="B292" s="2"/>
      <c r="C292" s="2"/>
      <c r="D292" s="76"/>
    </row>
    <row r="293" ht="15.75" customHeight="1">
      <c r="A293" s="2"/>
      <c r="B293" s="2"/>
      <c r="C293" s="2"/>
      <c r="D293" s="76"/>
    </row>
    <row r="294" ht="15.75" customHeight="1">
      <c r="A294" s="2"/>
      <c r="B294" s="2"/>
      <c r="C294" s="2"/>
      <c r="D294" s="76"/>
    </row>
    <row r="295" ht="15.75" customHeight="1">
      <c r="A295" s="2"/>
      <c r="B295" s="2"/>
      <c r="C295" s="2"/>
      <c r="D295" s="76"/>
    </row>
    <row r="296" ht="15.75" customHeight="1">
      <c r="A296" s="2"/>
      <c r="B296" s="2"/>
      <c r="C296" s="2"/>
      <c r="D296" s="76"/>
    </row>
    <row r="297" ht="15.75" customHeight="1">
      <c r="A297" s="2"/>
      <c r="B297" s="2"/>
      <c r="C297" s="2"/>
      <c r="D297" s="76"/>
    </row>
    <row r="298" ht="15.75" customHeight="1">
      <c r="A298" s="2"/>
      <c r="B298" s="2"/>
      <c r="C298" s="2"/>
      <c r="D298" s="76"/>
    </row>
    <row r="299" ht="15.75" customHeight="1">
      <c r="A299" s="2"/>
      <c r="B299" s="2"/>
      <c r="C299" s="2"/>
      <c r="D299" s="76"/>
    </row>
    <row r="300" ht="15.75" customHeight="1">
      <c r="A300" s="2"/>
      <c r="B300" s="2"/>
      <c r="C300" s="2"/>
      <c r="D300" s="76"/>
    </row>
    <row r="301" ht="15.75" customHeight="1">
      <c r="A301" s="2"/>
      <c r="B301" s="2"/>
      <c r="C301" s="2"/>
      <c r="D301" s="76"/>
    </row>
    <row r="302" ht="15.75" customHeight="1">
      <c r="A302" s="2"/>
      <c r="B302" s="2"/>
      <c r="C302" s="2"/>
      <c r="D302" s="76"/>
    </row>
    <row r="303" ht="15.75" customHeight="1">
      <c r="A303" s="2"/>
      <c r="B303" s="2"/>
      <c r="C303" s="2"/>
      <c r="D303" s="76"/>
    </row>
    <row r="304" ht="15.75" customHeight="1">
      <c r="A304" s="2"/>
      <c r="B304" s="2"/>
      <c r="C304" s="2"/>
      <c r="D304" s="76"/>
    </row>
    <row r="305" ht="15.75" customHeight="1">
      <c r="A305" s="2"/>
      <c r="B305" s="2"/>
      <c r="C305" s="2"/>
      <c r="D305" s="76"/>
    </row>
    <row r="306" ht="15.75" customHeight="1">
      <c r="A306" s="2"/>
      <c r="B306" s="2"/>
      <c r="C306" s="2"/>
      <c r="D306" s="76"/>
    </row>
    <row r="307" ht="15.75" customHeight="1">
      <c r="A307" s="2"/>
      <c r="B307" s="2"/>
      <c r="C307" s="2"/>
      <c r="D307" s="76"/>
    </row>
    <row r="308" ht="15.75" customHeight="1">
      <c r="A308" s="2"/>
      <c r="B308" s="2"/>
      <c r="C308" s="2"/>
      <c r="D308" s="76"/>
    </row>
    <row r="309" ht="15.75" customHeight="1">
      <c r="A309" s="2"/>
      <c r="B309" s="2"/>
      <c r="C309" s="2"/>
      <c r="D309" s="76"/>
    </row>
    <row r="310" ht="15.75" customHeight="1">
      <c r="A310" s="2"/>
      <c r="B310" s="2"/>
      <c r="C310" s="2"/>
      <c r="D310" s="76"/>
    </row>
    <row r="311" ht="15.75" customHeight="1">
      <c r="A311" s="2"/>
      <c r="B311" s="2"/>
      <c r="C311" s="2"/>
      <c r="D311" s="76"/>
    </row>
    <row r="312" ht="15.75" customHeight="1">
      <c r="A312" s="2"/>
      <c r="B312" s="2"/>
      <c r="C312" s="2"/>
      <c r="D312" s="76"/>
    </row>
    <row r="313" ht="15.75" customHeight="1">
      <c r="A313" s="2"/>
      <c r="B313" s="2"/>
      <c r="C313" s="2"/>
      <c r="D313" s="76"/>
    </row>
    <row r="314" ht="15.75" customHeight="1">
      <c r="A314" s="2"/>
      <c r="B314" s="2"/>
      <c r="C314" s="2"/>
      <c r="D314" s="76"/>
    </row>
    <row r="315" ht="15.75" customHeight="1">
      <c r="A315" s="2"/>
      <c r="B315" s="2"/>
      <c r="C315" s="2"/>
      <c r="D315" s="76"/>
    </row>
    <row r="316" ht="15.75" customHeight="1">
      <c r="A316" s="2"/>
      <c r="B316" s="2"/>
      <c r="C316" s="2"/>
      <c r="D316" s="76"/>
    </row>
    <row r="317" ht="15.75" customHeight="1">
      <c r="A317" s="2"/>
      <c r="B317" s="2"/>
      <c r="C317" s="2"/>
      <c r="D317" s="76"/>
    </row>
    <row r="318" ht="15.75" customHeight="1">
      <c r="A318" s="2"/>
      <c r="B318" s="2"/>
      <c r="C318" s="2"/>
      <c r="D318" s="76"/>
    </row>
    <row r="319" ht="15.75" customHeight="1">
      <c r="A319" s="2"/>
      <c r="B319" s="2"/>
      <c r="C319" s="2"/>
      <c r="D319" s="76"/>
    </row>
    <row r="320" ht="15.75" customHeight="1">
      <c r="A320" s="2"/>
      <c r="B320" s="2"/>
      <c r="C320" s="2"/>
      <c r="D320" s="76"/>
    </row>
    <row r="321" ht="15.75" customHeight="1">
      <c r="A321" s="2"/>
      <c r="B321" s="2"/>
      <c r="C321" s="2"/>
      <c r="D321" s="76"/>
    </row>
    <row r="322" ht="15.75" customHeight="1">
      <c r="A322" s="2"/>
      <c r="B322" s="2"/>
      <c r="C322" s="2"/>
      <c r="D322" s="76"/>
    </row>
    <row r="323" ht="15.75" customHeight="1">
      <c r="A323" s="2"/>
      <c r="B323" s="2"/>
      <c r="C323" s="2"/>
      <c r="D323" s="76"/>
    </row>
    <row r="324" ht="15.75" customHeight="1">
      <c r="A324" s="2"/>
      <c r="B324" s="2"/>
      <c r="C324" s="2"/>
      <c r="D324" s="76"/>
    </row>
    <row r="325" ht="15.75" customHeight="1">
      <c r="A325" s="2"/>
      <c r="B325" s="2"/>
      <c r="C325" s="2"/>
      <c r="D325" s="76"/>
    </row>
    <row r="326" ht="15.75" customHeight="1">
      <c r="A326" s="2"/>
      <c r="B326" s="2"/>
      <c r="C326" s="2"/>
      <c r="D326" s="76"/>
    </row>
    <row r="327" ht="15.75" customHeight="1">
      <c r="A327" s="2"/>
      <c r="B327" s="2"/>
      <c r="C327" s="2"/>
      <c r="D327" s="76"/>
    </row>
    <row r="328" ht="15.75" customHeight="1">
      <c r="A328" s="2"/>
      <c r="B328" s="2"/>
      <c r="C328" s="2"/>
      <c r="D328" s="76"/>
    </row>
    <row r="329" ht="15.75" customHeight="1">
      <c r="A329" s="2"/>
      <c r="B329" s="2"/>
      <c r="C329" s="2"/>
      <c r="D329" s="76"/>
    </row>
    <row r="330" ht="15.75" customHeight="1">
      <c r="A330" s="2"/>
      <c r="B330" s="2"/>
      <c r="C330" s="2"/>
      <c r="D330" s="76"/>
    </row>
    <row r="331" ht="15.75" customHeight="1">
      <c r="A331" s="2"/>
      <c r="B331" s="2"/>
      <c r="C331" s="2"/>
      <c r="D331" s="76"/>
    </row>
    <row r="332" ht="15.75" customHeight="1">
      <c r="A332" s="2"/>
      <c r="B332" s="2"/>
      <c r="C332" s="2"/>
      <c r="D332" s="76"/>
    </row>
    <row r="333" ht="15.75" customHeight="1">
      <c r="A333" s="2"/>
      <c r="B333" s="2"/>
      <c r="C333" s="2"/>
      <c r="D333" s="76"/>
    </row>
    <row r="334" ht="15.75" customHeight="1">
      <c r="A334" s="2"/>
      <c r="B334" s="2"/>
      <c r="C334" s="2"/>
      <c r="D334" s="76"/>
    </row>
    <row r="335" ht="15.75" customHeight="1">
      <c r="A335" s="2"/>
      <c r="B335" s="2"/>
      <c r="C335" s="2"/>
      <c r="D335" s="76"/>
    </row>
    <row r="336" ht="15.75" customHeight="1">
      <c r="A336" s="2"/>
      <c r="B336" s="2"/>
      <c r="C336" s="2"/>
      <c r="D336" s="76"/>
    </row>
    <row r="337" ht="15.75" customHeight="1">
      <c r="A337" s="2"/>
      <c r="B337" s="2"/>
      <c r="C337" s="2"/>
      <c r="D337" s="76"/>
    </row>
    <row r="338" ht="15.75" customHeight="1">
      <c r="A338" s="2"/>
      <c r="B338" s="2"/>
      <c r="C338" s="2"/>
      <c r="D338" s="76"/>
    </row>
    <row r="339" ht="15.75" customHeight="1">
      <c r="A339" s="2"/>
      <c r="B339" s="2"/>
      <c r="C339" s="2"/>
      <c r="D339" s="76"/>
    </row>
    <row r="340" ht="15.75" customHeight="1">
      <c r="A340" s="2"/>
      <c r="B340" s="2"/>
      <c r="C340" s="2"/>
      <c r="D340" s="76"/>
    </row>
    <row r="341" ht="15.75" customHeight="1">
      <c r="A341" s="2"/>
      <c r="B341" s="2"/>
      <c r="C341" s="2"/>
      <c r="D341" s="76"/>
    </row>
    <row r="342" ht="15.75" customHeight="1">
      <c r="A342" s="2"/>
      <c r="B342" s="2"/>
      <c r="C342" s="2"/>
      <c r="D342" s="76"/>
    </row>
    <row r="343" ht="15.75" customHeight="1">
      <c r="A343" s="2"/>
      <c r="B343" s="2"/>
      <c r="C343" s="2"/>
      <c r="D343" s="76"/>
    </row>
    <row r="344" ht="15.75" customHeight="1">
      <c r="A344" s="2"/>
      <c r="B344" s="2"/>
      <c r="C344" s="2"/>
      <c r="D344" s="76"/>
    </row>
    <row r="345" ht="15.75" customHeight="1">
      <c r="A345" s="2"/>
      <c r="B345" s="2"/>
      <c r="C345" s="2"/>
      <c r="D345" s="76"/>
    </row>
    <row r="346" ht="15.75" customHeight="1">
      <c r="A346" s="2"/>
      <c r="B346" s="2"/>
      <c r="C346" s="2"/>
      <c r="D346" s="76"/>
    </row>
    <row r="347" ht="15.75" customHeight="1">
      <c r="A347" s="2"/>
      <c r="B347" s="2"/>
      <c r="C347" s="2"/>
      <c r="D347" s="76"/>
    </row>
    <row r="348" ht="15.75" customHeight="1">
      <c r="A348" s="2"/>
      <c r="B348" s="2"/>
      <c r="C348" s="2"/>
      <c r="D348" s="76"/>
    </row>
    <row r="349" ht="15.75" customHeight="1">
      <c r="A349" s="2"/>
      <c r="B349" s="2"/>
      <c r="C349" s="2"/>
      <c r="D349" s="76"/>
    </row>
    <row r="350" ht="15.75" customHeight="1">
      <c r="A350" s="2"/>
      <c r="B350" s="2"/>
      <c r="C350" s="2"/>
      <c r="D350" s="76"/>
    </row>
    <row r="351" ht="15.75" customHeight="1">
      <c r="A351" s="2"/>
      <c r="B351" s="2"/>
      <c r="C351" s="2"/>
      <c r="D351" s="76"/>
    </row>
    <row r="352" ht="15.75" customHeight="1">
      <c r="A352" s="2"/>
      <c r="B352" s="2"/>
      <c r="C352" s="2"/>
      <c r="D352" s="76"/>
    </row>
    <row r="353" ht="15.75" customHeight="1">
      <c r="A353" s="2"/>
      <c r="B353" s="2"/>
      <c r="C353" s="2"/>
      <c r="D353" s="76"/>
    </row>
    <row r="354" ht="15.75" customHeight="1">
      <c r="A354" s="2"/>
      <c r="B354" s="2"/>
      <c r="C354" s="2"/>
      <c r="D354" s="76"/>
    </row>
    <row r="355" ht="15.75" customHeight="1">
      <c r="A355" s="2"/>
      <c r="B355" s="2"/>
      <c r="C355" s="2"/>
      <c r="D355" s="76"/>
    </row>
    <row r="356" ht="15.75" customHeight="1">
      <c r="A356" s="2"/>
      <c r="B356" s="2"/>
      <c r="C356" s="2"/>
      <c r="D356" s="76"/>
    </row>
    <row r="357" ht="15.75" customHeight="1">
      <c r="A357" s="2"/>
      <c r="B357" s="2"/>
      <c r="C357" s="2"/>
      <c r="D357" s="76"/>
    </row>
    <row r="358" ht="15.75" customHeight="1">
      <c r="A358" s="2"/>
      <c r="B358" s="2"/>
      <c r="C358" s="2"/>
      <c r="D358" s="76"/>
    </row>
    <row r="359" ht="15.75" customHeight="1">
      <c r="A359" s="2"/>
      <c r="B359" s="2"/>
      <c r="C359" s="2"/>
      <c r="D359" s="76"/>
    </row>
    <row r="360" ht="15.75" customHeight="1">
      <c r="A360" s="2"/>
      <c r="B360" s="2"/>
      <c r="C360" s="2"/>
      <c r="D360" s="76"/>
    </row>
    <row r="361" ht="15.75" customHeight="1">
      <c r="A361" s="2"/>
      <c r="B361" s="2"/>
      <c r="C361" s="2"/>
      <c r="D361" s="76"/>
    </row>
    <row r="362" ht="15.75" customHeight="1">
      <c r="A362" s="2"/>
      <c r="B362" s="2"/>
      <c r="C362" s="2"/>
      <c r="D362" s="76"/>
    </row>
    <row r="363" ht="15.75" customHeight="1">
      <c r="A363" s="2"/>
      <c r="B363" s="2"/>
      <c r="C363" s="2"/>
      <c r="D363" s="76"/>
    </row>
    <row r="364" ht="15.75" customHeight="1">
      <c r="A364" s="2"/>
      <c r="B364" s="2"/>
      <c r="C364" s="2"/>
      <c r="D364" s="76"/>
    </row>
    <row r="365" ht="15.75" customHeight="1">
      <c r="A365" s="2"/>
      <c r="B365" s="2"/>
      <c r="C365" s="2"/>
      <c r="D365" s="76"/>
    </row>
    <row r="366" ht="15.75" customHeight="1">
      <c r="A366" s="2"/>
      <c r="B366" s="2"/>
      <c r="C366" s="2"/>
      <c r="D366" s="76"/>
    </row>
    <row r="367" ht="15.75" customHeight="1">
      <c r="A367" s="2"/>
      <c r="B367" s="2"/>
      <c r="C367" s="2"/>
      <c r="D367" s="76"/>
    </row>
    <row r="368" ht="15.75" customHeight="1">
      <c r="A368" s="2"/>
      <c r="B368" s="2"/>
      <c r="C368" s="2"/>
      <c r="D368" s="76"/>
    </row>
    <row r="369" ht="15.75" customHeight="1">
      <c r="A369" s="2"/>
      <c r="B369" s="2"/>
      <c r="C369" s="2"/>
      <c r="D369" s="76"/>
    </row>
    <row r="370" ht="15.75" customHeight="1">
      <c r="A370" s="2"/>
      <c r="B370" s="2"/>
      <c r="C370" s="2"/>
      <c r="D370" s="76"/>
    </row>
    <row r="371" ht="15.75" customHeight="1">
      <c r="A371" s="2"/>
      <c r="B371" s="2"/>
      <c r="C371" s="2"/>
      <c r="D371" s="76"/>
    </row>
    <row r="372" ht="15.75" customHeight="1">
      <c r="A372" s="2"/>
      <c r="B372" s="2"/>
      <c r="C372" s="2"/>
      <c r="D372" s="76"/>
    </row>
    <row r="373" ht="15.75" customHeight="1">
      <c r="A373" s="2"/>
      <c r="B373" s="2"/>
      <c r="C373" s="2"/>
      <c r="D373" s="76"/>
    </row>
    <row r="374" ht="15.75" customHeight="1">
      <c r="A374" s="2"/>
      <c r="B374" s="2"/>
      <c r="C374" s="2"/>
      <c r="D374" s="76"/>
    </row>
    <row r="375" ht="15.75" customHeight="1">
      <c r="A375" s="2"/>
      <c r="B375" s="2"/>
      <c r="C375" s="2"/>
      <c r="D375" s="76"/>
    </row>
    <row r="376" ht="15.75" customHeight="1">
      <c r="A376" s="2"/>
      <c r="B376" s="2"/>
      <c r="C376" s="2"/>
      <c r="D376" s="76"/>
    </row>
    <row r="377" ht="15.75" customHeight="1">
      <c r="A377" s="2"/>
      <c r="B377" s="2"/>
      <c r="C377" s="2"/>
      <c r="D377" s="76"/>
    </row>
    <row r="378" ht="15.75" customHeight="1">
      <c r="A378" s="2"/>
      <c r="B378" s="2"/>
      <c r="C378" s="2"/>
      <c r="D378" s="76"/>
    </row>
    <row r="379" ht="15.75" customHeight="1">
      <c r="A379" s="2"/>
      <c r="B379" s="2"/>
      <c r="C379" s="2"/>
      <c r="D379" s="76"/>
    </row>
    <row r="380" ht="15.75" customHeight="1">
      <c r="A380" s="2"/>
      <c r="B380" s="2"/>
      <c r="C380" s="2"/>
      <c r="D380" s="76"/>
    </row>
    <row r="381" ht="15.75" customHeight="1">
      <c r="A381" s="2"/>
      <c r="B381" s="2"/>
      <c r="C381" s="2"/>
      <c r="D381" s="76"/>
    </row>
    <row r="382" ht="15.75" customHeight="1">
      <c r="A382" s="2"/>
      <c r="B382" s="2"/>
      <c r="C382" s="2"/>
      <c r="D382" s="76"/>
    </row>
    <row r="383" ht="15.75" customHeight="1">
      <c r="A383" s="2"/>
      <c r="B383" s="2"/>
      <c r="C383" s="2"/>
      <c r="D383" s="76"/>
    </row>
    <row r="384" ht="15.75" customHeight="1">
      <c r="A384" s="2"/>
      <c r="B384" s="2"/>
      <c r="C384" s="2"/>
      <c r="D384" s="76"/>
    </row>
    <row r="385" ht="15.75" customHeight="1">
      <c r="A385" s="2"/>
      <c r="B385" s="2"/>
      <c r="C385" s="2"/>
      <c r="D385" s="76"/>
    </row>
    <row r="386" ht="15.75" customHeight="1">
      <c r="A386" s="2"/>
      <c r="B386" s="2"/>
      <c r="C386" s="2"/>
      <c r="D386" s="76"/>
    </row>
    <row r="387" ht="15.75" customHeight="1">
      <c r="A387" s="2"/>
      <c r="B387" s="2"/>
      <c r="C387" s="2"/>
      <c r="D387" s="76"/>
    </row>
    <row r="388" ht="15.75" customHeight="1">
      <c r="A388" s="2"/>
      <c r="B388" s="2"/>
      <c r="C388" s="2"/>
      <c r="D388" s="76"/>
    </row>
    <row r="389" ht="15.75" customHeight="1">
      <c r="A389" s="2"/>
      <c r="B389" s="2"/>
      <c r="C389" s="2"/>
      <c r="D389" s="76"/>
    </row>
    <row r="390" ht="15.75" customHeight="1">
      <c r="A390" s="2"/>
      <c r="B390" s="2"/>
      <c r="C390" s="2"/>
      <c r="D390" s="76"/>
    </row>
    <row r="391" ht="15.75" customHeight="1">
      <c r="A391" s="2"/>
      <c r="B391" s="2"/>
      <c r="C391" s="2"/>
      <c r="D391" s="76"/>
    </row>
    <row r="392" ht="15.75" customHeight="1">
      <c r="A392" s="2"/>
      <c r="B392" s="2"/>
      <c r="C392" s="2"/>
      <c r="D392" s="76"/>
    </row>
    <row r="393" ht="15.75" customHeight="1">
      <c r="A393" s="2"/>
      <c r="B393" s="2"/>
      <c r="C393" s="2"/>
      <c r="D393" s="76"/>
    </row>
    <row r="394" ht="15.75" customHeight="1">
      <c r="A394" s="2"/>
      <c r="B394" s="2"/>
      <c r="C394" s="2"/>
      <c r="D394" s="76"/>
    </row>
    <row r="395" ht="15.75" customHeight="1">
      <c r="A395" s="2"/>
      <c r="B395" s="2"/>
      <c r="C395" s="2"/>
      <c r="D395" s="76"/>
    </row>
    <row r="396" ht="15.75" customHeight="1">
      <c r="A396" s="2"/>
      <c r="B396" s="2"/>
      <c r="C396" s="2"/>
      <c r="D396" s="76"/>
    </row>
    <row r="397" ht="15.75" customHeight="1">
      <c r="A397" s="2"/>
      <c r="B397" s="2"/>
      <c r="C397" s="2"/>
      <c r="D397" s="76"/>
    </row>
    <row r="398" ht="15.75" customHeight="1">
      <c r="A398" s="2"/>
      <c r="B398" s="2"/>
      <c r="C398" s="2"/>
      <c r="D398" s="76"/>
    </row>
    <row r="399" ht="15.75" customHeight="1">
      <c r="A399" s="2"/>
      <c r="B399" s="2"/>
      <c r="C399" s="2"/>
      <c r="D399" s="76"/>
    </row>
    <row r="400" ht="15.75" customHeight="1">
      <c r="A400" s="2"/>
      <c r="B400" s="2"/>
      <c r="C400" s="2"/>
      <c r="D400" s="76"/>
    </row>
    <row r="401" ht="15.75" customHeight="1">
      <c r="A401" s="2"/>
      <c r="B401" s="2"/>
      <c r="C401" s="2"/>
      <c r="D401" s="76"/>
    </row>
    <row r="402" ht="15.75" customHeight="1">
      <c r="A402" s="2"/>
      <c r="B402" s="2"/>
      <c r="C402" s="2"/>
      <c r="D402" s="76"/>
    </row>
    <row r="403" ht="15.75" customHeight="1">
      <c r="A403" s="2"/>
      <c r="B403" s="2"/>
      <c r="C403" s="2"/>
      <c r="D403" s="76"/>
    </row>
    <row r="404" ht="15.75" customHeight="1">
      <c r="A404" s="2"/>
      <c r="B404" s="2"/>
      <c r="C404" s="2"/>
      <c r="D404" s="76"/>
    </row>
    <row r="405" ht="15.75" customHeight="1">
      <c r="A405" s="2"/>
      <c r="B405" s="2"/>
      <c r="C405" s="2"/>
      <c r="D405" s="76"/>
    </row>
    <row r="406" ht="15.75" customHeight="1">
      <c r="A406" s="2"/>
      <c r="B406" s="2"/>
      <c r="C406" s="2"/>
      <c r="D406" s="76"/>
    </row>
    <row r="407" ht="15.75" customHeight="1">
      <c r="A407" s="2"/>
      <c r="B407" s="2"/>
      <c r="C407" s="2"/>
      <c r="D407" s="76"/>
    </row>
    <row r="408" ht="15.75" customHeight="1">
      <c r="A408" s="2"/>
      <c r="B408" s="2"/>
      <c r="C408" s="2"/>
      <c r="D408" s="76"/>
    </row>
    <row r="409" ht="15.75" customHeight="1">
      <c r="A409" s="2"/>
      <c r="B409" s="2"/>
      <c r="C409" s="2"/>
      <c r="D409" s="76"/>
    </row>
    <row r="410" ht="15.75" customHeight="1">
      <c r="A410" s="2"/>
      <c r="B410" s="2"/>
      <c r="C410" s="2"/>
      <c r="D410" s="76"/>
    </row>
    <row r="411" ht="15.75" customHeight="1">
      <c r="A411" s="2"/>
      <c r="B411" s="2"/>
      <c r="C411" s="2"/>
      <c r="D411" s="76"/>
    </row>
    <row r="412" ht="15.75" customHeight="1">
      <c r="A412" s="2"/>
      <c r="B412" s="2"/>
      <c r="C412" s="2"/>
      <c r="D412" s="76"/>
    </row>
    <row r="413" ht="15.75" customHeight="1">
      <c r="A413" s="2"/>
      <c r="B413" s="2"/>
      <c r="C413" s="2"/>
      <c r="D413" s="76"/>
    </row>
    <row r="414" ht="15.75" customHeight="1">
      <c r="A414" s="2"/>
      <c r="B414" s="2"/>
      <c r="C414" s="2"/>
      <c r="D414" s="76"/>
    </row>
    <row r="415" ht="15.75" customHeight="1">
      <c r="A415" s="2"/>
      <c r="B415" s="2"/>
      <c r="C415" s="2"/>
      <c r="D415" s="76"/>
    </row>
    <row r="416" ht="15.75" customHeight="1">
      <c r="A416" s="2"/>
      <c r="B416" s="2"/>
      <c r="C416" s="2"/>
      <c r="D416" s="76"/>
    </row>
    <row r="417" ht="15.75" customHeight="1">
      <c r="A417" s="2"/>
      <c r="B417" s="2"/>
      <c r="C417" s="2"/>
      <c r="D417" s="76"/>
    </row>
    <row r="418" ht="15.75" customHeight="1">
      <c r="A418" s="2"/>
      <c r="B418" s="2"/>
      <c r="C418" s="2"/>
      <c r="D418" s="76"/>
    </row>
    <row r="419" ht="15.75" customHeight="1">
      <c r="A419" s="2"/>
      <c r="B419" s="2"/>
      <c r="C419" s="2"/>
      <c r="D419" s="76"/>
    </row>
    <row r="420" ht="15.75" customHeight="1">
      <c r="A420" s="2"/>
      <c r="B420" s="2"/>
      <c r="C420" s="2"/>
      <c r="D420" s="76"/>
    </row>
    <row r="421" ht="15.75" customHeight="1">
      <c r="A421" s="2"/>
      <c r="B421" s="2"/>
      <c r="C421" s="2"/>
      <c r="D421" s="76"/>
    </row>
    <row r="422" ht="15.75" customHeight="1">
      <c r="A422" s="2"/>
      <c r="B422" s="2"/>
      <c r="C422" s="2"/>
      <c r="D422" s="76"/>
    </row>
    <row r="423" ht="15.75" customHeight="1">
      <c r="A423" s="2"/>
      <c r="B423" s="2"/>
      <c r="C423" s="2"/>
      <c r="D423" s="76"/>
    </row>
    <row r="424" ht="15.75" customHeight="1">
      <c r="A424" s="2"/>
      <c r="B424" s="2"/>
      <c r="C424" s="2"/>
      <c r="D424" s="76"/>
    </row>
    <row r="425" ht="15.75" customHeight="1">
      <c r="A425" s="2"/>
      <c r="B425" s="2"/>
      <c r="C425" s="2"/>
      <c r="D425" s="76"/>
    </row>
    <row r="426" ht="15.75" customHeight="1">
      <c r="A426" s="2"/>
      <c r="B426" s="2"/>
      <c r="C426" s="2"/>
      <c r="D426" s="76"/>
    </row>
    <row r="427" ht="15.75" customHeight="1">
      <c r="A427" s="2"/>
      <c r="B427" s="2"/>
      <c r="C427" s="2"/>
      <c r="D427" s="76"/>
    </row>
    <row r="428" ht="15.75" customHeight="1">
      <c r="A428" s="2"/>
      <c r="B428" s="2"/>
      <c r="C428" s="2"/>
      <c r="D428" s="76"/>
    </row>
    <row r="429" ht="15.75" customHeight="1">
      <c r="A429" s="2"/>
      <c r="B429" s="2"/>
      <c r="C429" s="2"/>
      <c r="D429" s="76"/>
    </row>
    <row r="430" ht="15.75" customHeight="1">
      <c r="A430" s="2"/>
      <c r="B430" s="2"/>
      <c r="C430" s="2"/>
      <c r="D430" s="76"/>
    </row>
    <row r="431" ht="15.75" customHeight="1">
      <c r="A431" s="2"/>
      <c r="B431" s="2"/>
      <c r="C431" s="2"/>
      <c r="D431" s="76"/>
    </row>
    <row r="432" ht="15.75" customHeight="1">
      <c r="A432" s="2"/>
      <c r="B432" s="2"/>
      <c r="C432" s="2"/>
      <c r="D432" s="76"/>
    </row>
    <row r="433" ht="15.75" customHeight="1">
      <c r="A433" s="2"/>
      <c r="B433" s="2"/>
      <c r="C433" s="2"/>
      <c r="D433" s="76"/>
    </row>
    <row r="434" ht="15.75" customHeight="1">
      <c r="A434" s="2"/>
      <c r="B434" s="2"/>
      <c r="C434" s="2"/>
      <c r="D434" s="76"/>
    </row>
    <row r="435" ht="15.75" customHeight="1">
      <c r="A435" s="2"/>
      <c r="B435" s="2"/>
      <c r="C435" s="2"/>
      <c r="D435" s="76"/>
    </row>
    <row r="436" ht="15.75" customHeight="1">
      <c r="A436" s="2"/>
      <c r="B436" s="2"/>
      <c r="C436" s="2"/>
      <c r="D436" s="76"/>
    </row>
    <row r="437" ht="15.75" customHeight="1">
      <c r="A437" s="2"/>
      <c r="B437" s="2"/>
      <c r="C437" s="2"/>
      <c r="D437" s="76"/>
    </row>
    <row r="438" ht="15.75" customHeight="1">
      <c r="A438" s="2"/>
      <c r="B438" s="2"/>
      <c r="C438" s="2"/>
      <c r="D438" s="76"/>
    </row>
    <row r="439" ht="15.75" customHeight="1">
      <c r="A439" s="2"/>
      <c r="B439" s="2"/>
      <c r="C439" s="2"/>
      <c r="D439" s="76"/>
    </row>
    <row r="440" ht="15.75" customHeight="1">
      <c r="A440" s="2"/>
      <c r="B440" s="2"/>
      <c r="C440" s="2"/>
      <c r="D440" s="76"/>
    </row>
    <row r="441" ht="15.75" customHeight="1">
      <c r="A441" s="2"/>
      <c r="B441" s="2"/>
      <c r="C441" s="2"/>
      <c r="D441" s="76"/>
    </row>
    <row r="442" ht="15.75" customHeight="1">
      <c r="A442" s="2"/>
      <c r="B442" s="2"/>
      <c r="C442" s="2"/>
      <c r="D442" s="76"/>
    </row>
    <row r="443" ht="15.75" customHeight="1">
      <c r="A443" s="2"/>
      <c r="B443" s="2"/>
      <c r="C443" s="2"/>
      <c r="D443" s="76"/>
    </row>
    <row r="444" ht="15.75" customHeight="1">
      <c r="A444" s="2"/>
      <c r="B444" s="2"/>
      <c r="C444" s="2"/>
      <c r="D444" s="76"/>
    </row>
    <row r="445" ht="15.75" customHeight="1">
      <c r="A445" s="2"/>
      <c r="B445" s="2"/>
      <c r="C445" s="2"/>
      <c r="D445" s="76"/>
    </row>
    <row r="446" ht="15.75" customHeight="1">
      <c r="A446" s="2"/>
      <c r="B446" s="2"/>
      <c r="C446" s="2"/>
      <c r="D446" s="76"/>
    </row>
    <row r="447" ht="15.75" customHeight="1">
      <c r="A447" s="2"/>
      <c r="B447" s="2"/>
      <c r="C447" s="2"/>
      <c r="D447" s="76"/>
    </row>
    <row r="448" ht="15.75" customHeight="1">
      <c r="A448" s="2"/>
      <c r="B448" s="2"/>
      <c r="C448" s="2"/>
      <c r="D448" s="76"/>
    </row>
    <row r="449" ht="15.75" customHeight="1">
      <c r="A449" s="2"/>
      <c r="B449" s="2"/>
      <c r="C449" s="2"/>
      <c r="D449" s="76"/>
    </row>
    <row r="450" ht="15.75" customHeight="1">
      <c r="A450" s="2"/>
      <c r="B450" s="2"/>
      <c r="C450" s="2"/>
      <c r="D450" s="76"/>
    </row>
    <row r="451" ht="15.75" customHeight="1">
      <c r="A451" s="2"/>
      <c r="B451" s="2"/>
      <c r="C451" s="2"/>
      <c r="D451" s="76"/>
    </row>
    <row r="452" ht="15.75" customHeight="1">
      <c r="A452" s="2"/>
      <c r="B452" s="2"/>
      <c r="C452" s="2"/>
      <c r="D452" s="76"/>
    </row>
    <row r="453" ht="15.75" customHeight="1">
      <c r="A453" s="2"/>
      <c r="B453" s="2"/>
      <c r="C453" s="2"/>
      <c r="D453" s="76"/>
    </row>
    <row r="454" ht="15.75" customHeight="1">
      <c r="A454" s="2"/>
      <c r="B454" s="2"/>
      <c r="C454" s="2"/>
      <c r="D454" s="76"/>
    </row>
    <row r="455" ht="15.75" customHeight="1">
      <c r="A455" s="2"/>
      <c r="B455" s="2"/>
      <c r="C455" s="2"/>
      <c r="D455" s="76"/>
    </row>
    <row r="456" ht="15.75" customHeight="1">
      <c r="A456" s="2"/>
      <c r="B456" s="2"/>
      <c r="C456" s="2"/>
      <c r="D456" s="76"/>
    </row>
    <row r="457" ht="15.75" customHeight="1">
      <c r="A457" s="2"/>
      <c r="B457" s="2"/>
      <c r="C457" s="2"/>
      <c r="D457" s="76"/>
    </row>
    <row r="458" ht="15.75" customHeight="1">
      <c r="A458" s="2"/>
      <c r="B458" s="2"/>
      <c r="C458" s="2"/>
      <c r="D458" s="76"/>
    </row>
    <row r="459" ht="15.75" customHeight="1">
      <c r="A459" s="2"/>
      <c r="B459" s="2"/>
      <c r="C459" s="2"/>
      <c r="D459" s="76"/>
    </row>
    <row r="460" ht="15.75" customHeight="1">
      <c r="A460" s="2"/>
      <c r="B460" s="2"/>
      <c r="C460" s="2"/>
      <c r="D460" s="76"/>
    </row>
    <row r="461" ht="15.75" customHeight="1">
      <c r="A461" s="2"/>
      <c r="B461" s="2"/>
      <c r="C461" s="2"/>
      <c r="D461" s="76"/>
    </row>
    <row r="462" ht="15.75" customHeight="1">
      <c r="A462" s="2"/>
      <c r="B462" s="2"/>
      <c r="C462" s="2"/>
      <c r="D462" s="76"/>
    </row>
    <row r="463" ht="15.75" customHeight="1">
      <c r="A463" s="2"/>
      <c r="B463" s="2"/>
      <c r="C463" s="2"/>
      <c r="D463" s="76"/>
    </row>
    <row r="464" ht="15.75" customHeight="1">
      <c r="A464" s="2"/>
      <c r="B464" s="2"/>
      <c r="C464" s="2"/>
      <c r="D464" s="76"/>
    </row>
    <row r="465" ht="15.75" customHeight="1">
      <c r="A465" s="2"/>
      <c r="B465" s="2"/>
      <c r="C465" s="2"/>
      <c r="D465" s="76"/>
    </row>
    <row r="466" ht="15.75" customHeight="1">
      <c r="A466" s="2"/>
      <c r="B466" s="2"/>
      <c r="C466" s="2"/>
      <c r="D466" s="76"/>
    </row>
    <row r="467" ht="15.75" customHeight="1">
      <c r="A467" s="2"/>
      <c r="B467" s="2"/>
      <c r="C467" s="2"/>
      <c r="D467" s="76"/>
    </row>
    <row r="468" ht="15.75" customHeight="1">
      <c r="A468" s="2"/>
      <c r="B468" s="2"/>
      <c r="C468" s="2"/>
      <c r="D468" s="76"/>
    </row>
    <row r="469" ht="15.75" customHeight="1">
      <c r="A469" s="2"/>
      <c r="B469" s="2"/>
      <c r="C469" s="2"/>
      <c r="D469" s="76"/>
    </row>
    <row r="470" ht="15.75" customHeight="1">
      <c r="A470" s="2"/>
      <c r="B470" s="2"/>
      <c r="C470" s="2"/>
      <c r="D470" s="76"/>
    </row>
    <row r="471" ht="15.75" customHeight="1">
      <c r="A471" s="2"/>
      <c r="B471" s="2"/>
      <c r="C471" s="2"/>
      <c r="D471" s="76"/>
    </row>
    <row r="472" ht="15.75" customHeight="1">
      <c r="A472" s="2"/>
      <c r="B472" s="2"/>
      <c r="C472" s="2"/>
      <c r="D472" s="76"/>
    </row>
    <row r="473" ht="15.75" customHeight="1">
      <c r="A473" s="2"/>
      <c r="B473" s="2"/>
      <c r="C473" s="2"/>
      <c r="D473" s="76"/>
    </row>
    <row r="474" ht="15.75" customHeight="1">
      <c r="A474" s="2"/>
      <c r="B474" s="2"/>
      <c r="C474" s="2"/>
      <c r="D474" s="76"/>
    </row>
    <row r="475" ht="15.75" customHeight="1">
      <c r="A475" s="2"/>
      <c r="B475" s="2"/>
      <c r="C475" s="2"/>
      <c r="D475" s="76"/>
    </row>
    <row r="476" ht="15.75" customHeight="1">
      <c r="A476" s="2"/>
      <c r="B476" s="2"/>
      <c r="C476" s="2"/>
      <c r="D476" s="76"/>
    </row>
    <row r="477" ht="15.75" customHeight="1">
      <c r="A477" s="2"/>
      <c r="B477" s="2"/>
      <c r="C477" s="2"/>
      <c r="D477" s="76"/>
    </row>
    <row r="478" ht="15.75" customHeight="1">
      <c r="A478" s="2"/>
      <c r="B478" s="2"/>
      <c r="C478" s="2"/>
      <c r="D478" s="76"/>
    </row>
    <row r="479" ht="15.75" customHeight="1">
      <c r="A479" s="2"/>
      <c r="B479" s="2"/>
      <c r="C479" s="2"/>
      <c r="D479" s="76"/>
    </row>
    <row r="480" ht="15.75" customHeight="1">
      <c r="A480" s="2"/>
      <c r="B480" s="2"/>
      <c r="C480" s="2"/>
      <c r="D480" s="76"/>
    </row>
    <row r="481" ht="15.75" customHeight="1">
      <c r="A481" s="2"/>
      <c r="B481" s="2"/>
      <c r="C481" s="2"/>
      <c r="D481" s="76"/>
    </row>
    <row r="482" ht="15.75" customHeight="1">
      <c r="A482" s="2"/>
      <c r="B482" s="2"/>
      <c r="C482" s="2"/>
      <c r="D482" s="76"/>
    </row>
    <row r="483" ht="15.75" customHeight="1">
      <c r="A483" s="2"/>
      <c r="B483" s="2"/>
      <c r="C483" s="2"/>
      <c r="D483" s="76"/>
    </row>
    <row r="484" ht="15.75" customHeight="1">
      <c r="A484" s="2"/>
      <c r="B484" s="2"/>
      <c r="C484" s="2"/>
      <c r="D484" s="76"/>
    </row>
    <row r="485" ht="15.75" customHeight="1">
      <c r="A485" s="2"/>
      <c r="B485" s="2"/>
      <c r="C485" s="2"/>
      <c r="D485" s="76"/>
    </row>
    <row r="486" ht="15.75" customHeight="1">
      <c r="A486" s="2"/>
      <c r="B486" s="2"/>
      <c r="C486" s="2"/>
      <c r="D486" s="76"/>
    </row>
    <row r="487" ht="15.75" customHeight="1">
      <c r="A487" s="2"/>
      <c r="B487" s="2"/>
      <c r="C487" s="2"/>
      <c r="D487" s="76"/>
    </row>
    <row r="488" ht="15.75" customHeight="1">
      <c r="A488" s="2"/>
      <c r="B488" s="2"/>
      <c r="C488" s="2"/>
      <c r="D488" s="76"/>
    </row>
    <row r="489" ht="15.75" customHeight="1">
      <c r="A489" s="2"/>
      <c r="B489" s="2"/>
      <c r="C489" s="2"/>
      <c r="D489" s="76"/>
    </row>
    <row r="490" ht="15.75" customHeight="1">
      <c r="A490" s="2"/>
      <c r="B490" s="2"/>
      <c r="C490" s="2"/>
      <c r="D490" s="76"/>
    </row>
    <row r="491" ht="15.75" customHeight="1">
      <c r="A491" s="2"/>
      <c r="B491" s="2"/>
      <c r="C491" s="2"/>
      <c r="D491" s="76"/>
    </row>
    <row r="492" ht="15.75" customHeight="1">
      <c r="A492" s="2"/>
      <c r="B492" s="2"/>
      <c r="C492" s="2"/>
      <c r="D492" s="76"/>
    </row>
    <row r="493" ht="15.75" customHeight="1">
      <c r="A493" s="2"/>
      <c r="B493" s="2"/>
      <c r="C493" s="2"/>
      <c r="D493" s="76"/>
    </row>
    <row r="494" ht="15.75" customHeight="1">
      <c r="A494" s="2"/>
      <c r="B494" s="2"/>
      <c r="C494" s="2"/>
      <c r="D494" s="76"/>
    </row>
    <row r="495" ht="15.75" customHeight="1">
      <c r="A495" s="2"/>
      <c r="B495" s="2"/>
      <c r="C495" s="2"/>
      <c r="D495" s="76"/>
    </row>
    <row r="496" ht="15.75" customHeight="1">
      <c r="A496" s="2"/>
      <c r="B496" s="2"/>
      <c r="C496" s="2"/>
      <c r="D496" s="76"/>
    </row>
    <row r="497" ht="15.75" customHeight="1">
      <c r="A497" s="2"/>
      <c r="B497" s="2"/>
      <c r="C497" s="2"/>
      <c r="D497" s="76"/>
    </row>
    <row r="498" ht="15.75" customHeight="1">
      <c r="A498" s="2"/>
      <c r="B498" s="2"/>
      <c r="C498" s="2"/>
      <c r="D498" s="76"/>
    </row>
    <row r="499" ht="15.75" customHeight="1">
      <c r="A499" s="2"/>
      <c r="B499" s="2"/>
      <c r="C499" s="2"/>
      <c r="D499" s="76"/>
    </row>
    <row r="500" ht="15.75" customHeight="1">
      <c r="A500" s="2"/>
      <c r="B500" s="2"/>
      <c r="C500" s="2"/>
      <c r="D500" s="76"/>
    </row>
    <row r="501" ht="15.75" customHeight="1">
      <c r="A501" s="2"/>
      <c r="B501" s="2"/>
      <c r="C501" s="2"/>
      <c r="D501" s="76"/>
    </row>
    <row r="502" ht="15.75" customHeight="1">
      <c r="A502" s="2"/>
      <c r="B502" s="2"/>
      <c r="C502" s="2"/>
      <c r="D502" s="76"/>
    </row>
    <row r="503" ht="15.75" customHeight="1">
      <c r="A503" s="2"/>
      <c r="B503" s="2"/>
      <c r="C503" s="2"/>
      <c r="D503" s="76"/>
    </row>
    <row r="504" ht="15.75" customHeight="1">
      <c r="A504" s="2"/>
      <c r="B504" s="2"/>
      <c r="C504" s="2"/>
      <c r="D504" s="76"/>
    </row>
    <row r="505" ht="15.75" customHeight="1">
      <c r="A505" s="2"/>
      <c r="B505" s="2"/>
      <c r="C505" s="2"/>
      <c r="D505" s="76"/>
    </row>
    <row r="506" ht="15.75" customHeight="1">
      <c r="A506" s="2"/>
      <c r="B506" s="2"/>
      <c r="C506" s="2"/>
      <c r="D506" s="76"/>
    </row>
    <row r="507" ht="15.75" customHeight="1">
      <c r="A507" s="2"/>
      <c r="B507" s="2"/>
      <c r="C507" s="2"/>
      <c r="D507" s="76"/>
    </row>
    <row r="508" ht="15.75" customHeight="1">
      <c r="A508" s="2"/>
      <c r="B508" s="2"/>
      <c r="C508" s="2"/>
      <c r="D508" s="76"/>
    </row>
    <row r="509" ht="15.75" customHeight="1">
      <c r="A509" s="2"/>
      <c r="B509" s="2"/>
      <c r="C509" s="2"/>
      <c r="D509" s="76"/>
    </row>
    <row r="510" ht="15.75" customHeight="1">
      <c r="A510" s="2"/>
      <c r="B510" s="2"/>
      <c r="C510" s="2"/>
      <c r="D510" s="76"/>
    </row>
    <row r="511" ht="15.75" customHeight="1">
      <c r="A511" s="2"/>
      <c r="B511" s="2"/>
      <c r="C511" s="2"/>
      <c r="D511" s="76"/>
    </row>
    <row r="512" ht="15.75" customHeight="1">
      <c r="A512" s="2"/>
      <c r="B512" s="2"/>
      <c r="C512" s="2"/>
      <c r="D512" s="76"/>
    </row>
    <row r="513" ht="15.75" customHeight="1">
      <c r="A513" s="2"/>
      <c r="B513" s="2"/>
      <c r="C513" s="2"/>
      <c r="D513" s="76"/>
    </row>
    <row r="514" ht="15.75" customHeight="1">
      <c r="A514" s="2"/>
      <c r="B514" s="2"/>
      <c r="C514" s="2"/>
      <c r="D514" s="76"/>
    </row>
    <row r="515" ht="15.75" customHeight="1">
      <c r="A515" s="2"/>
      <c r="B515" s="2"/>
      <c r="C515" s="2"/>
      <c r="D515" s="76"/>
    </row>
    <row r="516" ht="15.75" customHeight="1">
      <c r="A516" s="2"/>
      <c r="B516" s="2"/>
      <c r="C516" s="2"/>
      <c r="D516" s="76"/>
    </row>
    <row r="517" ht="15.75" customHeight="1">
      <c r="A517" s="2"/>
      <c r="B517" s="2"/>
      <c r="C517" s="2"/>
      <c r="D517" s="76"/>
    </row>
    <row r="518" ht="15.75" customHeight="1">
      <c r="A518" s="2"/>
      <c r="B518" s="2"/>
      <c r="C518" s="2"/>
      <c r="D518" s="76"/>
    </row>
    <row r="519" ht="15.75" customHeight="1">
      <c r="A519" s="2"/>
      <c r="B519" s="2"/>
      <c r="C519" s="2"/>
      <c r="D519" s="76"/>
    </row>
    <row r="520" ht="15.75" customHeight="1">
      <c r="A520" s="2"/>
      <c r="B520" s="2"/>
      <c r="C520" s="2"/>
      <c r="D520" s="76"/>
    </row>
    <row r="521" ht="15.75" customHeight="1">
      <c r="A521" s="2"/>
      <c r="B521" s="2"/>
      <c r="C521" s="2"/>
      <c r="D521" s="76"/>
    </row>
    <row r="522" ht="15.75" customHeight="1">
      <c r="A522" s="2"/>
      <c r="B522" s="2"/>
      <c r="C522" s="2"/>
      <c r="D522" s="76"/>
    </row>
    <row r="523" ht="15.75" customHeight="1">
      <c r="A523" s="2"/>
      <c r="B523" s="2"/>
      <c r="C523" s="2"/>
      <c r="D523" s="76"/>
    </row>
    <row r="524" ht="15.75" customHeight="1">
      <c r="A524" s="2"/>
      <c r="B524" s="2"/>
      <c r="C524" s="2"/>
      <c r="D524" s="76"/>
    </row>
    <row r="525" ht="15.75" customHeight="1">
      <c r="A525" s="2"/>
      <c r="B525" s="2"/>
      <c r="C525" s="2"/>
      <c r="D525" s="76"/>
    </row>
    <row r="526" ht="15.75" customHeight="1">
      <c r="A526" s="2"/>
      <c r="B526" s="2"/>
      <c r="C526" s="2"/>
      <c r="D526" s="76"/>
    </row>
    <row r="527" ht="15.75" customHeight="1">
      <c r="A527" s="2"/>
      <c r="B527" s="2"/>
      <c r="C527" s="2"/>
      <c r="D527" s="76"/>
    </row>
    <row r="528" ht="15.75" customHeight="1">
      <c r="A528" s="2"/>
      <c r="B528" s="2"/>
      <c r="C528" s="2"/>
      <c r="D528" s="76"/>
    </row>
    <row r="529" ht="15.75" customHeight="1">
      <c r="A529" s="2"/>
      <c r="B529" s="2"/>
      <c r="C529" s="2"/>
      <c r="D529" s="76"/>
    </row>
    <row r="530" ht="15.75" customHeight="1">
      <c r="A530" s="2"/>
      <c r="B530" s="2"/>
      <c r="C530" s="2"/>
      <c r="D530" s="76"/>
    </row>
    <row r="531" ht="15.75" customHeight="1">
      <c r="A531" s="2"/>
      <c r="B531" s="2"/>
      <c r="C531" s="2"/>
      <c r="D531" s="76"/>
    </row>
    <row r="532" ht="15.75" customHeight="1">
      <c r="A532" s="2"/>
      <c r="B532" s="2"/>
      <c r="C532" s="2"/>
      <c r="D532" s="76"/>
    </row>
    <row r="533" ht="15.75" customHeight="1">
      <c r="A533" s="2"/>
      <c r="B533" s="2"/>
      <c r="C533" s="2"/>
      <c r="D533" s="76"/>
    </row>
    <row r="534" ht="15.75" customHeight="1">
      <c r="A534" s="2"/>
      <c r="B534" s="2"/>
      <c r="C534" s="2"/>
      <c r="D534" s="76"/>
    </row>
    <row r="535" ht="15.75" customHeight="1">
      <c r="A535" s="2"/>
      <c r="B535" s="2"/>
      <c r="C535" s="2"/>
      <c r="D535" s="76"/>
    </row>
    <row r="536" ht="15.75" customHeight="1">
      <c r="A536" s="2"/>
      <c r="B536" s="2"/>
      <c r="C536" s="2"/>
      <c r="D536" s="76"/>
    </row>
    <row r="537" ht="15.75" customHeight="1">
      <c r="A537" s="2"/>
      <c r="B537" s="2"/>
      <c r="C537" s="2"/>
      <c r="D537" s="76"/>
    </row>
    <row r="538" ht="15.75" customHeight="1">
      <c r="A538" s="2"/>
      <c r="B538" s="2"/>
      <c r="C538" s="2"/>
      <c r="D538" s="76"/>
    </row>
    <row r="539" ht="15.75" customHeight="1">
      <c r="A539" s="2"/>
      <c r="B539" s="2"/>
      <c r="C539" s="2"/>
      <c r="D539" s="76"/>
    </row>
    <row r="540" ht="15.75" customHeight="1">
      <c r="A540" s="2"/>
      <c r="B540" s="2"/>
      <c r="C540" s="2"/>
      <c r="D540" s="76"/>
    </row>
    <row r="541" ht="15.75" customHeight="1">
      <c r="A541" s="2"/>
      <c r="B541" s="2"/>
      <c r="C541" s="2"/>
      <c r="D541" s="76"/>
    </row>
    <row r="542" ht="15.75" customHeight="1">
      <c r="A542" s="2"/>
      <c r="B542" s="2"/>
      <c r="C542" s="2"/>
      <c r="D542" s="76"/>
    </row>
    <row r="543" ht="15.75" customHeight="1">
      <c r="A543" s="2"/>
      <c r="B543" s="2"/>
      <c r="C543" s="2"/>
      <c r="D543" s="76"/>
    </row>
    <row r="544" ht="15.75" customHeight="1">
      <c r="A544" s="2"/>
      <c r="B544" s="2"/>
      <c r="C544" s="2"/>
      <c r="D544" s="76"/>
    </row>
    <row r="545" ht="15.75" customHeight="1">
      <c r="A545" s="2"/>
      <c r="B545" s="2"/>
      <c r="C545" s="2"/>
      <c r="D545" s="76"/>
    </row>
    <row r="546" ht="15.75" customHeight="1">
      <c r="A546" s="2"/>
      <c r="B546" s="2"/>
      <c r="C546" s="2"/>
      <c r="D546" s="76"/>
    </row>
    <row r="547" ht="15.75" customHeight="1">
      <c r="A547" s="2"/>
      <c r="B547" s="2"/>
      <c r="C547" s="2"/>
      <c r="D547" s="76"/>
    </row>
    <row r="548" ht="15.75" customHeight="1">
      <c r="A548" s="2"/>
      <c r="B548" s="2"/>
      <c r="C548" s="2"/>
      <c r="D548" s="76"/>
    </row>
    <row r="549" ht="15.75" customHeight="1">
      <c r="A549" s="2"/>
      <c r="B549" s="2"/>
      <c r="C549" s="2"/>
      <c r="D549" s="76"/>
    </row>
    <row r="550" ht="15.75" customHeight="1">
      <c r="A550" s="2"/>
      <c r="B550" s="2"/>
      <c r="C550" s="2"/>
      <c r="D550" s="76"/>
    </row>
    <row r="551" ht="15.75" customHeight="1">
      <c r="A551" s="2"/>
      <c r="B551" s="2"/>
      <c r="C551" s="2"/>
      <c r="D551" s="76"/>
    </row>
    <row r="552" ht="15.75" customHeight="1">
      <c r="A552" s="2"/>
      <c r="B552" s="2"/>
      <c r="C552" s="2"/>
      <c r="D552" s="76"/>
    </row>
    <row r="553" ht="15.75" customHeight="1">
      <c r="A553" s="2"/>
      <c r="B553" s="2"/>
      <c r="C553" s="2"/>
      <c r="D553" s="76"/>
    </row>
    <row r="554" ht="15.75" customHeight="1">
      <c r="A554" s="2"/>
      <c r="B554" s="2"/>
      <c r="C554" s="2"/>
      <c r="D554" s="76"/>
    </row>
    <row r="555" ht="15.75" customHeight="1">
      <c r="A555" s="2"/>
      <c r="B555" s="2"/>
      <c r="C555" s="2"/>
      <c r="D555" s="76"/>
    </row>
    <row r="556" ht="15.75" customHeight="1">
      <c r="A556" s="2"/>
      <c r="B556" s="2"/>
      <c r="C556" s="2"/>
      <c r="D556" s="76"/>
    </row>
    <row r="557" ht="15.75" customHeight="1">
      <c r="A557" s="2"/>
      <c r="B557" s="2"/>
      <c r="C557" s="2"/>
      <c r="D557" s="76"/>
    </row>
    <row r="558" ht="15.75" customHeight="1">
      <c r="A558" s="2"/>
      <c r="B558" s="2"/>
      <c r="C558" s="2"/>
      <c r="D558" s="76"/>
    </row>
    <row r="559" ht="15.75" customHeight="1">
      <c r="A559" s="2"/>
      <c r="B559" s="2"/>
      <c r="C559" s="2"/>
      <c r="D559" s="76"/>
    </row>
    <row r="560" ht="15.75" customHeight="1">
      <c r="A560" s="2"/>
      <c r="B560" s="2"/>
      <c r="C560" s="2"/>
      <c r="D560" s="76"/>
    </row>
    <row r="561" ht="15.75" customHeight="1">
      <c r="A561" s="2"/>
      <c r="B561" s="2"/>
      <c r="C561" s="2"/>
      <c r="D561" s="76"/>
    </row>
    <row r="562" ht="15.75" customHeight="1">
      <c r="A562" s="2"/>
      <c r="B562" s="2"/>
      <c r="C562" s="2"/>
      <c r="D562" s="76"/>
    </row>
    <row r="563" ht="15.75" customHeight="1">
      <c r="A563" s="2"/>
      <c r="B563" s="2"/>
      <c r="C563" s="2"/>
      <c r="D563" s="76"/>
    </row>
    <row r="564" ht="15.75" customHeight="1">
      <c r="A564" s="2"/>
      <c r="B564" s="2"/>
      <c r="C564" s="2"/>
      <c r="D564" s="76"/>
    </row>
    <row r="565" ht="15.75" customHeight="1">
      <c r="A565" s="2"/>
      <c r="B565" s="2"/>
      <c r="C565" s="2"/>
      <c r="D565" s="76"/>
    </row>
    <row r="566" ht="15.75" customHeight="1">
      <c r="A566" s="2"/>
      <c r="B566" s="2"/>
      <c r="C566" s="2"/>
      <c r="D566" s="76"/>
    </row>
    <row r="567" ht="15.75" customHeight="1">
      <c r="A567" s="2"/>
      <c r="B567" s="2"/>
      <c r="C567" s="2"/>
      <c r="D567" s="76"/>
    </row>
    <row r="568" ht="15.75" customHeight="1">
      <c r="A568" s="2"/>
      <c r="B568" s="2"/>
      <c r="C568" s="2"/>
      <c r="D568" s="76"/>
    </row>
    <row r="569" ht="15.75" customHeight="1">
      <c r="A569" s="2"/>
      <c r="B569" s="2"/>
      <c r="C569" s="2"/>
      <c r="D569" s="76"/>
    </row>
    <row r="570" ht="15.75" customHeight="1">
      <c r="A570" s="2"/>
      <c r="B570" s="2"/>
      <c r="C570" s="2"/>
      <c r="D570" s="76"/>
    </row>
    <row r="571" ht="15.75" customHeight="1">
      <c r="A571" s="2"/>
      <c r="B571" s="2"/>
      <c r="C571" s="2"/>
      <c r="D571" s="76"/>
    </row>
    <row r="572" ht="15.75" customHeight="1">
      <c r="A572" s="2"/>
      <c r="B572" s="2"/>
      <c r="C572" s="2"/>
      <c r="D572" s="76"/>
    </row>
    <row r="573" ht="15.75" customHeight="1">
      <c r="A573" s="2"/>
      <c r="B573" s="2"/>
      <c r="C573" s="2"/>
      <c r="D573" s="76"/>
    </row>
    <row r="574" ht="15.75" customHeight="1">
      <c r="A574" s="2"/>
      <c r="B574" s="2"/>
      <c r="C574" s="2"/>
      <c r="D574" s="76"/>
    </row>
    <row r="575" ht="15.75" customHeight="1">
      <c r="A575" s="2"/>
      <c r="B575" s="2"/>
      <c r="C575" s="2"/>
      <c r="D575" s="76"/>
    </row>
    <row r="576" ht="15.75" customHeight="1">
      <c r="A576" s="2"/>
      <c r="B576" s="2"/>
      <c r="C576" s="2"/>
      <c r="D576" s="76"/>
    </row>
    <row r="577" ht="15.75" customHeight="1">
      <c r="A577" s="2"/>
      <c r="B577" s="2"/>
      <c r="C577" s="2"/>
      <c r="D577" s="76"/>
    </row>
    <row r="578" ht="15.75" customHeight="1">
      <c r="A578" s="2"/>
      <c r="B578" s="2"/>
      <c r="C578" s="2"/>
      <c r="D578" s="76"/>
    </row>
    <row r="579" ht="15.75" customHeight="1">
      <c r="A579" s="2"/>
      <c r="B579" s="2"/>
      <c r="C579" s="2"/>
      <c r="D579" s="76"/>
    </row>
    <row r="580" ht="15.75" customHeight="1">
      <c r="A580" s="2"/>
      <c r="B580" s="2"/>
      <c r="C580" s="2"/>
      <c r="D580" s="76"/>
    </row>
    <row r="581" ht="15.75" customHeight="1">
      <c r="A581" s="2"/>
      <c r="B581" s="2"/>
      <c r="C581" s="2"/>
      <c r="D581" s="76"/>
    </row>
    <row r="582" ht="15.75" customHeight="1">
      <c r="A582" s="2"/>
      <c r="B582" s="2"/>
      <c r="C582" s="2"/>
      <c r="D582" s="76"/>
    </row>
    <row r="583" ht="15.75" customHeight="1">
      <c r="A583" s="2"/>
      <c r="B583" s="2"/>
      <c r="C583" s="2"/>
      <c r="D583" s="76"/>
    </row>
    <row r="584" ht="15.75" customHeight="1">
      <c r="A584" s="2"/>
      <c r="B584" s="2"/>
      <c r="C584" s="2"/>
      <c r="D584" s="76"/>
    </row>
    <row r="585" ht="15.75" customHeight="1">
      <c r="A585" s="2"/>
      <c r="B585" s="2"/>
      <c r="C585" s="2"/>
      <c r="D585" s="76"/>
    </row>
    <row r="586" ht="15.75" customHeight="1">
      <c r="A586" s="2"/>
      <c r="B586" s="2"/>
      <c r="C586" s="2"/>
      <c r="D586" s="76"/>
    </row>
    <row r="587" ht="15.75" customHeight="1">
      <c r="A587" s="2"/>
      <c r="B587" s="2"/>
      <c r="C587" s="2"/>
      <c r="D587" s="76"/>
    </row>
    <row r="588" ht="15.75" customHeight="1">
      <c r="A588" s="2"/>
      <c r="B588" s="2"/>
      <c r="C588" s="2"/>
      <c r="D588" s="76"/>
    </row>
    <row r="589" ht="15.75" customHeight="1">
      <c r="A589" s="2"/>
      <c r="B589" s="2"/>
      <c r="C589" s="2"/>
      <c r="D589" s="76"/>
    </row>
    <row r="590" ht="15.75" customHeight="1">
      <c r="A590" s="2"/>
      <c r="B590" s="2"/>
      <c r="C590" s="2"/>
      <c r="D590" s="76"/>
    </row>
    <row r="591" ht="15.75" customHeight="1">
      <c r="A591" s="2"/>
      <c r="B591" s="2"/>
      <c r="C591" s="2"/>
      <c r="D591" s="76"/>
    </row>
    <row r="592" ht="15.75" customHeight="1">
      <c r="A592" s="2"/>
      <c r="B592" s="2"/>
      <c r="C592" s="2"/>
      <c r="D592" s="76"/>
    </row>
    <row r="593" ht="15.75" customHeight="1">
      <c r="A593" s="2"/>
      <c r="B593" s="2"/>
      <c r="C593" s="2"/>
      <c r="D593" s="76"/>
    </row>
    <row r="594" ht="15.75" customHeight="1">
      <c r="A594" s="2"/>
      <c r="B594" s="2"/>
      <c r="C594" s="2"/>
      <c r="D594" s="76"/>
    </row>
    <row r="595" ht="15.75" customHeight="1">
      <c r="A595" s="2"/>
      <c r="B595" s="2"/>
      <c r="C595" s="2"/>
      <c r="D595" s="76"/>
    </row>
    <row r="596" ht="15.75" customHeight="1">
      <c r="A596" s="2"/>
      <c r="B596" s="2"/>
      <c r="C596" s="2"/>
      <c r="D596" s="76"/>
    </row>
    <row r="597" ht="15.75" customHeight="1">
      <c r="A597" s="2"/>
      <c r="B597" s="2"/>
      <c r="C597" s="2"/>
      <c r="D597" s="76"/>
    </row>
    <row r="598" ht="15.75" customHeight="1">
      <c r="A598" s="2"/>
      <c r="B598" s="2"/>
      <c r="C598" s="2"/>
      <c r="D598" s="76"/>
    </row>
    <row r="599" ht="15.75" customHeight="1">
      <c r="A599" s="2"/>
      <c r="B599" s="2"/>
      <c r="C599" s="2"/>
      <c r="D599" s="76"/>
    </row>
    <row r="600" ht="15.75" customHeight="1">
      <c r="A600" s="2"/>
      <c r="B600" s="2"/>
      <c r="C600" s="2"/>
      <c r="D600" s="76"/>
    </row>
    <row r="601" ht="15.75" customHeight="1">
      <c r="A601" s="2"/>
      <c r="B601" s="2"/>
      <c r="C601" s="2"/>
      <c r="D601" s="76"/>
    </row>
    <row r="602" ht="15.75" customHeight="1">
      <c r="A602" s="2"/>
      <c r="B602" s="2"/>
      <c r="C602" s="2"/>
      <c r="D602" s="76"/>
    </row>
    <row r="603" ht="15.75" customHeight="1">
      <c r="A603" s="2"/>
      <c r="B603" s="2"/>
      <c r="C603" s="2"/>
      <c r="D603" s="76"/>
    </row>
    <row r="604" ht="15.75" customHeight="1">
      <c r="A604" s="2"/>
      <c r="B604" s="2"/>
      <c r="C604" s="2"/>
      <c r="D604" s="76"/>
    </row>
    <row r="605" ht="15.75" customHeight="1">
      <c r="A605" s="2"/>
      <c r="B605" s="2"/>
      <c r="C605" s="2"/>
      <c r="D605" s="76"/>
    </row>
    <row r="606" ht="15.75" customHeight="1">
      <c r="A606" s="2"/>
      <c r="B606" s="2"/>
      <c r="C606" s="2"/>
      <c r="D606" s="76"/>
    </row>
    <row r="607" ht="15.75" customHeight="1">
      <c r="A607" s="2"/>
      <c r="B607" s="2"/>
      <c r="C607" s="2"/>
      <c r="D607" s="76"/>
    </row>
    <row r="608" ht="15.75" customHeight="1">
      <c r="A608" s="2"/>
      <c r="B608" s="2"/>
      <c r="C608" s="2"/>
      <c r="D608" s="76"/>
    </row>
    <row r="609" ht="15.75" customHeight="1">
      <c r="A609" s="2"/>
      <c r="B609" s="2"/>
      <c r="C609" s="2"/>
      <c r="D609" s="76"/>
    </row>
    <row r="610" ht="15.75" customHeight="1">
      <c r="A610" s="2"/>
      <c r="B610" s="2"/>
      <c r="C610" s="2"/>
      <c r="D610" s="76"/>
    </row>
    <row r="611" ht="15.75" customHeight="1">
      <c r="A611" s="2"/>
      <c r="B611" s="2"/>
      <c r="C611" s="2"/>
      <c r="D611" s="76"/>
    </row>
    <row r="612" ht="15.75" customHeight="1">
      <c r="A612" s="2"/>
      <c r="B612" s="2"/>
      <c r="C612" s="2"/>
      <c r="D612" s="76"/>
    </row>
    <row r="613" ht="15.75" customHeight="1">
      <c r="A613" s="2"/>
      <c r="B613" s="2"/>
      <c r="C613" s="2"/>
      <c r="D613" s="76"/>
    </row>
    <row r="614" ht="15.75" customHeight="1">
      <c r="A614" s="2"/>
      <c r="B614" s="2"/>
      <c r="C614" s="2"/>
      <c r="D614" s="76"/>
    </row>
    <row r="615" ht="15.75" customHeight="1">
      <c r="A615" s="2"/>
      <c r="B615" s="2"/>
      <c r="C615" s="2"/>
      <c r="D615" s="76"/>
    </row>
    <row r="616" ht="15.75" customHeight="1">
      <c r="A616" s="2"/>
      <c r="B616" s="2"/>
      <c r="C616" s="2"/>
      <c r="D616" s="76"/>
    </row>
    <row r="617" ht="15.75" customHeight="1">
      <c r="A617" s="2"/>
      <c r="B617" s="2"/>
      <c r="C617" s="2"/>
      <c r="D617" s="76"/>
    </row>
    <row r="618" ht="15.75" customHeight="1">
      <c r="A618" s="2"/>
      <c r="B618" s="2"/>
      <c r="C618" s="2"/>
      <c r="D618" s="76"/>
    </row>
    <row r="619" ht="15.75" customHeight="1">
      <c r="A619" s="2"/>
      <c r="B619" s="2"/>
      <c r="C619" s="2"/>
      <c r="D619" s="76"/>
    </row>
    <row r="620" ht="15.75" customHeight="1">
      <c r="A620" s="2"/>
      <c r="B620" s="2"/>
      <c r="C620" s="2"/>
      <c r="D620" s="76"/>
    </row>
    <row r="621" ht="15.75" customHeight="1">
      <c r="A621" s="2"/>
      <c r="B621" s="2"/>
      <c r="C621" s="2"/>
      <c r="D621" s="76"/>
    </row>
    <row r="622" ht="15.75" customHeight="1">
      <c r="A622" s="2"/>
      <c r="B622" s="2"/>
      <c r="C622" s="2"/>
      <c r="D622" s="76"/>
    </row>
    <row r="623" ht="15.75" customHeight="1">
      <c r="A623" s="2"/>
      <c r="B623" s="2"/>
      <c r="C623" s="2"/>
      <c r="D623" s="76"/>
    </row>
    <row r="624" ht="15.75" customHeight="1">
      <c r="A624" s="2"/>
      <c r="B624" s="2"/>
      <c r="C624" s="2"/>
      <c r="D624" s="76"/>
    </row>
    <row r="625" ht="15.75" customHeight="1">
      <c r="A625" s="2"/>
      <c r="B625" s="2"/>
      <c r="C625" s="2"/>
      <c r="D625" s="76"/>
    </row>
    <row r="626" ht="15.75" customHeight="1">
      <c r="A626" s="2"/>
      <c r="B626" s="2"/>
      <c r="C626" s="2"/>
      <c r="D626" s="76"/>
    </row>
    <row r="627" ht="15.75" customHeight="1">
      <c r="A627" s="2"/>
      <c r="B627" s="2"/>
      <c r="C627" s="2"/>
      <c r="D627" s="76"/>
    </row>
    <row r="628" ht="15.75" customHeight="1">
      <c r="A628" s="2"/>
      <c r="B628" s="2"/>
      <c r="C628" s="2"/>
      <c r="D628" s="76"/>
    </row>
    <row r="629" ht="15.75" customHeight="1">
      <c r="A629" s="2"/>
      <c r="B629" s="2"/>
      <c r="C629" s="2"/>
      <c r="D629" s="76"/>
    </row>
    <row r="630" ht="15.75" customHeight="1">
      <c r="A630" s="2"/>
      <c r="B630" s="2"/>
      <c r="C630" s="2"/>
      <c r="D630" s="76"/>
    </row>
    <row r="631" ht="15.75" customHeight="1">
      <c r="A631" s="2"/>
      <c r="B631" s="2"/>
      <c r="C631" s="2"/>
      <c r="D631" s="76"/>
    </row>
    <row r="632" ht="15.75" customHeight="1">
      <c r="A632" s="2"/>
      <c r="B632" s="2"/>
      <c r="C632" s="2"/>
      <c r="D632" s="76"/>
    </row>
    <row r="633" ht="15.75" customHeight="1">
      <c r="A633" s="2"/>
      <c r="B633" s="2"/>
      <c r="C633" s="2"/>
      <c r="D633" s="76"/>
    </row>
    <row r="634" ht="15.75" customHeight="1">
      <c r="A634" s="2"/>
      <c r="B634" s="2"/>
      <c r="C634" s="2"/>
      <c r="D634" s="76"/>
    </row>
    <row r="635" ht="15.75" customHeight="1">
      <c r="A635" s="2"/>
      <c r="B635" s="2"/>
      <c r="C635" s="2"/>
      <c r="D635" s="76"/>
    </row>
    <row r="636" ht="15.75" customHeight="1">
      <c r="A636" s="2"/>
      <c r="B636" s="2"/>
      <c r="C636" s="2"/>
      <c r="D636" s="76"/>
    </row>
    <row r="637" ht="15.75" customHeight="1">
      <c r="A637" s="2"/>
      <c r="B637" s="2"/>
      <c r="C637" s="2"/>
      <c r="D637" s="76"/>
    </row>
    <row r="638" ht="15.75" customHeight="1">
      <c r="A638" s="2"/>
      <c r="B638" s="2"/>
      <c r="C638" s="2"/>
      <c r="D638" s="76"/>
    </row>
    <row r="639" ht="15.75" customHeight="1">
      <c r="A639" s="2"/>
      <c r="B639" s="2"/>
      <c r="C639" s="2"/>
      <c r="D639" s="76"/>
    </row>
    <row r="640" ht="15.75" customHeight="1">
      <c r="A640" s="2"/>
      <c r="B640" s="2"/>
      <c r="C640" s="2"/>
      <c r="D640" s="76"/>
    </row>
    <row r="641" ht="15.75" customHeight="1">
      <c r="A641" s="2"/>
      <c r="B641" s="2"/>
      <c r="C641" s="2"/>
      <c r="D641" s="76"/>
    </row>
    <row r="642" ht="15.75" customHeight="1">
      <c r="A642" s="2"/>
      <c r="B642" s="2"/>
      <c r="C642" s="2"/>
      <c r="D642" s="76"/>
    </row>
    <row r="643" ht="15.75" customHeight="1">
      <c r="A643" s="2"/>
      <c r="B643" s="2"/>
      <c r="C643" s="2"/>
      <c r="D643" s="76"/>
    </row>
    <row r="644" ht="15.75" customHeight="1">
      <c r="A644" s="2"/>
      <c r="B644" s="2"/>
      <c r="C644" s="2"/>
      <c r="D644" s="76"/>
    </row>
    <row r="645" ht="15.75" customHeight="1">
      <c r="A645" s="2"/>
      <c r="B645" s="2"/>
      <c r="C645" s="2"/>
      <c r="D645" s="76"/>
    </row>
    <row r="646" ht="15.75" customHeight="1">
      <c r="A646" s="2"/>
      <c r="B646" s="2"/>
      <c r="C646" s="2"/>
      <c r="D646" s="76"/>
    </row>
    <row r="647" ht="15.75" customHeight="1">
      <c r="A647" s="2"/>
      <c r="B647" s="2"/>
      <c r="C647" s="2"/>
      <c r="D647" s="76"/>
    </row>
    <row r="648" ht="15.75" customHeight="1">
      <c r="A648" s="2"/>
      <c r="B648" s="2"/>
      <c r="C648" s="2"/>
      <c r="D648" s="76"/>
    </row>
    <row r="649" ht="15.75" customHeight="1">
      <c r="A649" s="2"/>
      <c r="B649" s="2"/>
      <c r="C649" s="2"/>
      <c r="D649" s="76"/>
    </row>
    <row r="650" ht="15.75" customHeight="1">
      <c r="A650" s="2"/>
      <c r="B650" s="2"/>
      <c r="C650" s="2"/>
      <c r="D650" s="76"/>
    </row>
    <row r="651" ht="15.75" customHeight="1">
      <c r="A651" s="2"/>
      <c r="B651" s="2"/>
      <c r="C651" s="2"/>
      <c r="D651" s="76"/>
    </row>
    <row r="652" ht="15.75" customHeight="1">
      <c r="A652" s="2"/>
      <c r="B652" s="2"/>
      <c r="C652" s="2"/>
      <c r="D652" s="76"/>
    </row>
    <row r="653" ht="15.75" customHeight="1">
      <c r="A653" s="2"/>
      <c r="B653" s="2"/>
      <c r="C653" s="2"/>
      <c r="D653" s="76"/>
    </row>
    <row r="654" ht="15.75" customHeight="1">
      <c r="A654" s="2"/>
      <c r="B654" s="2"/>
      <c r="C654" s="2"/>
      <c r="D654" s="76"/>
    </row>
    <row r="655" ht="15.75" customHeight="1">
      <c r="A655" s="2"/>
      <c r="B655" s="2"/>
      <c r="C655" s="2"/>
      <c r="D655" s="76"/>
    </row>
    <row r="656" ht="15.75" customHeight="1">
      <c r="A656" s="2"/>
      <c r="B656" s="2"/>
      <c r="C656" s="2"/>
      <c r="D656" s="76"/>
    </row>
    <row r="657" ht="15.75" customHeight="1">
      <c r="A657" s="2"/>
      <c r="B657" s="2"/>
      <c r="C657" s="2"/>
      <c r="D657" s="76"/>
    </row>
    <row r="658" ht="15.75" customHeight="1">
      <c r="A658" s="2"/>
      <c r="B658" s="2"/>
      <c r="C658" s="2"/>
      <c r="D658" s="76"/>
    </row>
    <row r="659" ht="15.75" customHeight="1">
      <c r="A659" s="2"/>
      <c r="B659" s="2"/>
      <c r="C659" s="2"/>
      <c r="D659" s="76"/>
    </row>
    <row r="660" ht="15.75" customHeight="1">
      <c r="A660" s="2"/>
      <c r="B660" s="2"/>
      <c r="C660" s="2"/>
      <c r="D660" s="76"/>
    </row>
    <row r="661" ht="15.75" customHeight="1">
      <c r="A661" s="2"/>
      <c r="B661" s="2"/>
      <c r="C661" s="2"/>
      <c r="D661" s="76"/>
    </row>
    <row r="662" ht="15.75" customHeight="1">
      <c r="A662" s="2"/>
      <c r="B662" s="2"/>
      <c r="C662" s="2"/>
      <c r="D662" s="76"/>
    </row>
    <row r="663" ht="15.75" customHeight="1">
      <c r="A663" s="2"/>
      <c r="B663" s="2"/>
      <c r="C663" s="2"/>
      <c r="D663" s="76"/>
    </row>
    <row r="664" ht="15.75" customHeight="1">
      <c r="A664" s="2"/>
      <c r="B664" s="2"/>
      <c r="C664" s="2"/>
      <c r="D664" s="76"/>
    </row>
    <row r="665" ht="15.75" customHeight="1">
      <c r="A665" s="2"/>
      <c r="B665" s="2"/>
      <c r="C665" s="2"/>
      <c r="D665" s="76"/>
    </row>
    <row r="666" ht="15.75" customHeight="1">
      <c r="A666" s="2"/>
      <c r="B666" s="2"/>
      <c r="C666" s="2"/>
      <c r="D666" s="76"/>
    </row>
    <row r="667" ht="15.75" customHeight="1">
      <c r="A667" s="2"/>
      <c r="B667" s="2"/>
      <c r="C667" s="2"/>
      <c r="D667" s="76"/>
    </row>
    <row r="668" ht="15.75" customHeight="1">
      <c r="A668" s="2"/>
      <c r="B668" s="2"/>
      <c r="C668" s="2"/>
      <c r="D668" s="76"/>
    </row>
    <row r="669" ht="15.75" customHeight="1">
      <c r="A669" s="2"/>
      <c r="B669" s="2"/>
      <c r="C669" s="2"/>
      <c r="D669" s="76"/>
    </row>
    <row r="670" ht="15.75" customHeight="1">
      <c r="A670" s="2"/>
      <c r="B670" s="2"/>
      <c r="C670" s="2"/>
      <c r="D670" s="76"/>
    </row>
    <row r="671" ht="15.75" customHeight="1">
      <c r="A671" s="2"/>
      <c r="B671" s="2"/>
      <c r="C671" s="2"/>
      <c r="D671" s="76"/>
    </row>
    <row r="672" ht="15.75" customHeight="1">
      <c r="A672" s="2"/>
      <c r="B672" s="2"/>
      <c r="C672" s="2"/>
      <c r="D672" s="76"/>
    </row>
    <row r="673" ht="15.75" customHeight="1">
      <c r="A673" s="2"/>
      <c r="B673" s="2"/>
      <c r="C673" s="2"/>
      <c r="D673" s="76"/>
    </row>
    <row r="674" ht="15.75" customHeight="1">
      <c r="A674" s="2"/>
      <c r="B674" s="2"/>
      <c r="C674" s="2"/>
      <c r="D674" s="76"/>
    </row>
    <row r="675" ht="15.75" customHeight="1">
      <c r="A675" s="2"/>
      <c r="B675" s="2"/>
      <c r="C675" s="2"/>
      <c r="D675" s="76"/>
    </row>
    <row r="676" ht="15.75" customHeight="1">
      <c r="A676" s="2"/>
      <c r="B676" s="2"/>
      <c r="C676" s="2"/>
      <c r="D676" s="76"/>
    </row>
    <row r="677" ht="15.75" customHeight="1">
      <c r="A677" s="2"/>
      <c r="B677" s="2"/>
      <c r="C677" s="2"/>
      <c r="D677" s="76"/>
    </row>
    <row r="678" ht="15.75" customHeight="1">
      <c r="A678" s="2"/>
      <c r="B678" s="2"/>
      <c r="C678" s="2"/>
      <c r="D678" s="76"/>
    </row>
    <row r="679" ht="15.75" customHeight="1">
      <c r="A679" s="2"/>
      <c r="B679" s="2"/>
      <c r="C679" s="2"/>
      <c r="D679" s="76"/>
    </row>
    <row r="680" ht="15.75" customHeight="1">
      <c r="A680" s="2"/>
      <c r="B680" s="2"/>
      <c r="C680" s="2"/>
      <c r="D680" s="76"/>
    </row>
    <row r="681" ht="15.75" customHeight="1">
      <c r="A681" s="2"/>
      <c r="B681" s="2"/>
      <c r="C681" s="2"/>
      <c r="D681" s="76"/>
    </row>
    <row r="682" ht="15.75" customHeight="1">
      <c r="A682" s="2"/>
      <c r="B682" s="2"/>
      <c r="C682" s="2"/>
      <c r="D682" s="76"/>
    </row>
    <row r="683" ht="15.75" customHeight="1">
      <c r="A683" s="2"/>
      <c r="B683" s="2"/>
      <c r="C683" s="2"/>
      <c r="D683" s="76"/>
    </row>
    <row r="684" ht="15.75" customHeight="1">
      <c r="A684" s="2"/>
      <c r="B684" s="2"/>
      <c r="C684" s="2"/>
      <c r="D684" s="76"/>
    </row>
    <row r="685" ht="15.75" customHeight="1">
      <c r="A685" s="2"/>
      <c r="B685" s="2"/>
      <c r="C685" s="2"/>
      <c r="D685" s="76"/>
    </row>
    <row r="686" ht="15.75" customHeight="1">
      <c r="A686" s="2"/>
      <c r="B686" s="2"/>
      <c r="C686" s="2"/>
      <c r="D686" s="76"/>
    </row>
    <row r="687" ht="15.75" customHeight="1">
      <c r="A687" s="2"/>
      <c r="B687" s="2"/>
      <c r="C687" s="2"/>
      <c r="D687" s="76"/>
    </row>
    <row r="688" ht="15.75" customHeight="1">
      <c r="A688" s="2"/>
      <c r="B688" s="2"/>
      <c r="C688" s="2"/>
      <c r="D688" s="76"/>
    </row>
    <row r="689" ht="15.75" customHeight="1">
      <c r="A689" s="2"/>
      <c r="B689" s="2"/>
      <c r="C689" s="2"/>
      <c r="D689" s="76"/>
    </row>
    <row r="690" ht="15.75" customHeight="1">
      <c r="A690" s="2"/>
      <c r="B690" s="2"/>
      <c r="C690" s="2"/>
      <c r="D690" s="76"/>
    </row>
    <row r="691" ht="15.75" customHeight="1">
      <c r="A691" s="2"/>
      <c r="B691" s="2"/>
      <c r="C691" s="2"/>
      <c r="D691" s="76"/>
    </row>
    <row r="692" ht="15.75" customHeight="1">
      <c r="A692" s="2"/>
      <c r="B692" s="2"/>
      <c r="C692" s="2"/>
      <c r="D692" s="76"/>
    </row>
    <row r="693" ht="15.75" customHeight="1">
      <c r="A693" s="2"/>
      <c r="B693" s="2"/>
      <c r="C693" s="2"/>
      <c r="D693" s="76"/>
    </row>
    <row r="694" ht="15.75" customHeight="1">
      <c r="A694" s="2"/>
      <c r="B694" s="2"/>
      <c r="C694" s="2"/>
      <c r="D694" s="76"/>
    </row>
    <row r="695" ht="15.75" customHeight="1">
      <c r="A695" s="2"/>
      <c r="B695" s="2"/>
      <c r="C695" s="2"/>
      <c r="D695" s="76"/>
    </row>
    <row r="696" ht="15.75" customHeight="1">
      <c r="A696" s="2"/>
      <c r="B696" s="2"/>
      <c r="C696" s="2"/>
      <c r="D696" s="76"/>
    </row>
    <row r="697" ht="15.75" customHeight="1">
      <c r="A697" s="2"/>
      <c r="B697" s="2"/>
      <c r="C697" s="2"/>
      <c r="D697" s="76"/>
    </row>
    <row r="698" ht="15.75" customHeight="1">
      <c r="A698" s="2"/>
      <c r="B698" s="2"/>
      <c r="C698" s="2"/>
      <c r="D698" s="76"/>
    </row>
    <row r="699" ht="15.75" customHeight="1">
      <c r="A699" s="2"/>
      <c r="B699" s="2"/>
      <c r="C699" s="2"/>
      <c r="D699" s="76"/>
    </row>
    <row r="700" ht="15.75" customHeight="1">
      <c r="A700" s="2"/>
      <c r="B700" s="2"/>
      <c r="C700" s="2"/>
      <c r="D700" s="76"/>
    </row>
    <row r="701" ht="15.75" customHeight="1">
      <c r="A701" s="2"/>
      <c r="B701" s="2"/>
      <c r="C701" s="2"/>
      <c r="D701" s="76"/>
    </row>
    <row r="702" ht="15.75" customHeight="1">
      <c r="A702" s="2"/>
      <c r="B702" s="2"/>
      <c r="C702" s="2"/>
      <c r="D702" s="76"/>
    </row>
    <row r="703" ht="15.75" customHeight="1">
      <c r="A703" s="2"/>
      <c r="B703" s="2"/>
      <c r="C703" s="2"/>
      <c r="D703" s="76"/>
    </row>
    <row r="704" ht="15.75" customHeight="1">
      <c r="A704" s="2"/>
      <c r="B704" s="2"/>
      <c r="C704" s="2"/>
      <c r="D704" s="76"/>
    </row>
    <row r="705" ht="15.75" customHeight="1">
      <c r="A705" s="2"/>
      <c r="B705" s="2"/>
      <c r="C705" s="2"/>
      <c r="D705" s="76"/>
    </row>
    <row r="706" ht="15.75" customHeight="1">
      <c r="A706" s="2"/>
      <c r="B706" s="2"/>
      <c r="C706" s="2"/>
      <c r="D706" s="76"/>
    </row>
    <row r="707" ht="15.75" customHeight="1">
      <c r="A707" s="2"/>
      <c r="B707" s="2"/>
      <c r="C707" s="2"/>
      <c r="D707" s="76"/>
    </row>
    <row r="708" ht="15.75" customHeight="1">
      <c r="A708" s="2"/>
      <c r="B708" s="2"/>
      <c r="C708" s="2"/>
      <c r="D708" s="76"/>
    </row>
    <row r="709" ht="15.75" customHeight="1">
      <c r="A709" s="2"/>
      <c r="B709" s="2"/>
      <c r="C709" s="2"/>
      <c r="D709" s="76"/>
    </row>
    <row r="710" ht="15.75" customHeight="1">
      <c r="A710" s="2"/>
      <c r="B710" s="2"/>
      <c r="C710" s="2"/>
      <c r="D710" s="76"/>
    </row>
    <row r="711" ht="15.75" customHeight="1">
      <c r="A711" s="2"/>
      <c r="B711" s="2"/>
      <c r="C711" s="2"/>
      <c r="D711" s="76"/>
    </row>
    <row r="712" ht="15.75" customHeight="1">
      <c r="A712" s="2"/>
      <c r="B712" s="2"/>
      <c r="C712" s="2"/>
      <c r="D712" s="76"/>
    </row>
    <row r="713" ht="15.75" customHeight="1">
      <c r="A713" s="2"/>
      <c r="B713" s="2"/>
      <c r="C713" s="2"/>
      <c r="D713" s="76"/>
    </row>
    <row r="714" ht="15.75" customHeight="1">
      <c r="A714" s="2"/>
      <c r="B714" s="2"/>
      <c r="C714" s="2"/>
      <c r="D714" s="76"/>
    </row>
    <row r="715" ht="15.75" customHeight="1">
      <c r="A715" s="2"/>
      <c r="B715" s="2"/>
      <c r="C715" s="2"/>
      <c r="D715" s="76"/>
    </row>
    <row r="716" ht="15.75" customHeight="1">
      <c r="A716" s="2"/>
      <c r="B716" s="2"/>
      <c r="C716" s="2"/>
      <c r="D716" s="76"/>
    </row>
    <row r="717" ht="15.75" customHeight="1">
      <c r="A717" s="2"/>
      <c r="B717" s="2"/>
      <c r="C717" s="2"/>
      <c r="D717" s="76"/>
    </row>
    <row r="718" ht="15.75" customHeight="1">
      <c r="A718" s="2"/>
      <c r="B718" s="2"/>
      <c r="C718" s="2"/>
      <c r="D718" s="76"/>
    </row>
    <row r="719" ht="15.75" customHeight="1">
      <c r="A719" s="2"/>
      <c r="B719" s="2"/>
      <c r="C719" s="2"/>
      <c r="D719" s="76"/>
    </row>
    <row r="720" ht="15.75" customHeight="1">
      <c r="A720" s="2"/>
      <c r="B720" s="2"/>
      <c r="C720" s="2"/>
      <c r="D720" s="76"/>
    </row>
    <row r="721" ht="15.75" customHeight="1">
      <c r="A721" s="2"/>
      <c r="B721" s="2"/>
      <c r="C721" s="2"/>
      <c r="D721" s="76"/>
    </row>
    <row r="722" ht="15.75" customHeight="1">
      <c r="A722" s="2"/>
      <c r="B722" s="2"/>
      <c r="C722" s="2"/>
      <c r="D722" s="76"/>
    </row>
    <row r="723" ht="15.75" customHeight="1">
      <c r="A723" s="2"/>
      <c r="B723" s="2"/>
      <c r="C723" s="2"/>
      <c r="D723" s="76"/>
    </row>
    <row r="724" ht="15.75" customHeight="1">
      <c r="A724" s="2"/>
      <c r="B724" s="2"/>
      <c r="C724" s="2"/>
      <c r="D724" s="76"/>
    </row>
    <row r="725" ht="15.75" customHeight="1">
      <c r="A725" s="2"/>
      <c r="B725" s="2"/>
      <c r="C725" s="2"/>
      <c r="D725" s="76"/>
    </row>
    <row r="726" ht="15.75" customHeight="1">
      <c r="A726" s="2"/>
      <c r="B726" s="2"/>
      <c r="C726" s="2"/>
      <c r="D726" s="76"/>
    </row>
    <row r="727" ht="15.75" customHeight="1">
      <c r="A727" s="2"/>
      <c r="B727" s="2"/>
      <c r="C727" s="2"/>
      <c r="D727" s="76"/>
    </row>
    <row r="728" ht="15.75" customHeight="1">
      <c r="A728" s="2"/>
      <c r="B728" s="2"/>
      <c r="C728" s="2"/>
      <c r="D728" s="76"/>
    </row>
    <row r="729" ht="15.75" customHeight="1">
      <c r="A729" s="2"/>
      <c r="B729" s="2"/>
      <c r="C729" s="2"/>
      <c r="D729" s="76"/>
    </row>
    <row r="730" ht="15.75" customHeight="1">
      <c r="A730" s="2"/>
      <c r="B730" s="2"/>
      <c r="C730" s="2"/>
      <c r="D730" s="76"/>
    </row>
    <row r="731" ht="15.75" customHeight="1">
      <c r="A731" s="2"/>
      <c r="B731" s="2"/>
      <c r="C731" s="2"/>
      <c r="D731" s="76"/>
    </row>
    <row r="732" ht="15.75" customHeight="1">
      <c r="A732" s="2"/>
      <c r="B732" s="2"/>
      <c r="C732" s="2"/>
      <c r="D732" s="76"/>
    </row>
    <row r="733" ht="15.75" customHeight="1">
      <c r="A733" s="2"/>
      <c r="B733" s="2"/>
      <c r="C733" s="2"/>
      <c r="D733" s="76"/>
    </row>
    <row r="734" ht="15.75" customHeight="1">
      <c r="A734" s="2"/>
      <c r="B734" s="2"/>
      <c r="C734" s="2"/>
      <c r="D734" s="76"/>
    </row>
    <row r="735" ht="15.75" customHeight="1">
      <c r="A735" s="2"/>
      <c r="B735" s="2"/>
      <c r="C735" s="2"/>
      <c r="D735" s="76"/>
    </row>
    <row r="736" ht="15.75" customHeight="1">
      <c r="A736" s="2"/>
      <c r="B736" s="2"/>
      <c r="C736" s="2"/>
      <c r="D736" s="76"/>
    </row>
    <row r="737" ht="15.75" customHeight="1">
      <c r="A737" s="2"/>
      <c r="B737" s="2"/>
      <c r="C737" s="2"/>
      <c r="D737" s="76"/>
    </row>
    <row r="738" ht="15.75" customHeight="1">
      <c r="A738" s="2"/>
      <c r="B738" s="2"/>
      <c r="C738" s="2"/>
      <c r="D738" s="76"/>
    </row>
    <row r="739" ht="15.75" customHeight="1">
      <c r="A739" s="2"/>
      <c r="B739" s="2"/>
      <c r="C739" s="2"/>
      <c r="D739" s="76"/>
    </row>
    <row r="740" ht="15.75" customHeight="1">
      <c r="A740" s="2"/>
      <c r="B740" s="2"/>
      <c r="C740" s="2"/>
      <c r="D740" s="76"/>
    </row>
    <row r="741" ht="15.75" customHeight="1">
      <c r="A741" s="2"/>
      <c r="B741" s="2"/>
      <c r="C741" s="2"/>
      <c r="D741" s="76"/>
    </row>
    <row r="742" ht="15.75" customHeight="1">
      <c r="A742" s="2"/>
      <c r="B742" s="2"/>
      <c r="C742" s="2"/>
      <c r="D742" s="76"/>
    </row>
    <row r="743" ht="15.75" customHeight="1">
      <c r="A743" s="2"/>
      <c r="B743" s="2"/>
      <c r="C743" s="2"/>
      <c r="D743" s="76"/>
    </row>
    <row r="744" ht="15.75" customHeight="1">
      <c r="A744" s="2"/>
      <c r="B744" s="2"/>
      <c r="C744" s="2"/>
      <c r="D744" s="76"/>
    </row>
    <row r="745" ht="15.75" customHeight="1">
      <c r="A745" s="2"/>
      <c r="B745" s="2"/>
      <c r="C745" s="2"/>
      <c r="D745" s="76"/>
    </row>
    <row r="746" ht="15.75" customHeight="1">
      <c r="A746" s="2"/>
      <c r="B746" s="2"/>
      <c r="C746" s="2"/>
      <c r="D746" s="76"/>
    </row>
    <row r="747" ht="15.75" customHeight="1">
      <c r="A747" s="2"/>
      <c r="B747" s="2"/>
      <c r="C747" s="2"/>
      <c r="D747" s="76"/>
    </row>
    <row r="748" ht="15.75" customHeight="1">
      <c r="A748" s="2"/>
      <c r="B748" s="2"/>
      <c r="C748" s="2"/>
      <c r="D748" s="76"/>
    </row>
    <row r="749" ht="15.75" customHeight="1">
      <c r="A749" s="2"/>
      <c r="B749" s="2"/>
      <c r="C749" s="2"/>
      <c r="D749" s="76"/>
    </row>
    <row r="750" ht="15.75" customHeight="1">
      <c r="A750" s="2"/>
      <c r="B750" s="2"/>
      <c r="C750" s="2"/>
      <c r="D750" s="76"/>
    </row>
    <row r="751" ht="15.75" customHeight="1">
      <c r="A751" s="2"/>
      <c r="B751" s="2"/>
      <c r="C751" s="2"/>
      <c r="D751" s="76"/>
    </row>
    <row r="752" ht="15.75" customHeight="1">
      <c r="A752" s="2"/>
      <c r="B752" s="2"/>
      <c r="C752" s="2"/>
      <c r="D752" s="76"/>
    </row>
    <row r="753" ht="15.75" customHeight="1">
      <c r="A753" s="2"/>
      <c r="B753" s="2"/>
      <c r="C753" s="2"/>
      <c r="D753" s="76"/>
    </row>
    <row r="754" ht="15.75" customHeight="1">
      <c r="A754" s="2"/>
      <c r="B754" s="2"/>
      <c r="C754" s="2"/>
      <c r="D754" s="76"/>
    </row>
    <row r="755" ht="15.75" customHeight="1">
      <c r="A755" s="2"/>
      <c r="B755" s="2"/>
      <c r="C755" s="2"/>
      <c r="D755" s="76"/>
    </row>
    <row r="756" ht="15.75" customHeight="1">
      <c r="A756" s="2"/>
      <c r="B756" s="2"/>
      <c r="C756" s="2"/>
      <c r="D756" s="76"/>
    </row>
    <row r="757" ht="15.75" customHeight="1">
      <c r="A757" s="2"/>
      <c r="B757" s="2"/>
      <c r="C757" s="2"/>
      <c r="D757" s="76"/>
    </row>
    <row r="758" ht="15.75" customHeight="1">
      <c r="A758" s="2"/>
      <c r="B758" s="2"/>
      <c r="C758" s="2"/>
      <c r="D758" s="76"/>
    </row>
    <row r="759" ht="15.75" customHeight="1">
      <c r="A759" s="2"/>
      <c r="B759" s="2"/>
      <c r="C759" s="2"/>
      <c r="D759" s="76"/>
    </row>
    <row r="760" ht="15.75" customHeight="1">
      <c r="A760" s="2"/>
      <c r="B760" s="2"/>
      <c r="C760" s="2"/>
      <c r="D760" s="76"/>
    </row>
    <row r="761" ht="15.75" customHeight="1">
      <c r="A761" s="2"/>
      <c r="B761" s="2"/>
      <c r="C761" s="2"/>
      <c r="D761" s="76"/>
    </row>
    <row r="762" ht="15.75" customHeight="1">
      <c r="A762" s="2"/>
      <c r="B762" s="2"/>
      <c r="C762" s="2"/>
      <c r="D762" s="76"/>
    </row>
    <row r="763" ht="15.75" customHeight="1">
      <c r="A763" s="2"/>
      <c r="B763" s="2"/>
      <c r="C763" s="2"/>
      <c r="D763" s="76"/>
    </row>
    <row r="764" ht="15.75" customHeight="1">
      <c r="A764" s="2"/>
      <c r="B764" s="2"/>
      <c r="C764" s="2"/>
      <c r="D764" s="76"/>
    </row>
    <row r="765" ht="15.75" customHeight="1">
      <c r="A765" s="2"/>
      <c r="B765" s="2"/>
      <c r="C765" s="2"/>
      <c r="D765" s="76"/>
    </row>
    <row r="766" ht="15.75" customHeight="1">
      <c r="A766" s="2"/>
      <c r="B766" s="2"/>
      <c r="C766" s="2"/>
      <c r="D766" s="76"/>
    </row>
    <row r="767" ht="15.75" customHeight="1">
      <c r="A767" s="2"/>
      <c r="B767" s="2"/>
      <c r="C767" s="2"/>
      <c r="D767" s="76"/>
    </row>
    <row r="768" ht="15.75" customHeight="1">
      <c r="A768" s="2"/>
      <c r="B768" s="2"/>
      <c r="C768" s="2"/>
      <c r="D768" s="76"/>
    </row>
    <row r="769" ht="15.75" customHeight="1">
      <c r="A769" s="2"/>
      <c r="B769" s="2"/>
      <c r="C769" s="2"/>
      <c r="D769" s="76"/>
    </row>
    <row r="770" ht="15.75" customHeight="1">
      <c r="A770" s="2"/>
      <c r="B770" s="2"/>
      <c r="C770" s="2"/>
      <c r="D770" s="76"/>
    </row>
    <row r="771" ht="15.75" customHeight="1">
      <c r="A771" s="2"/>
      <c r="B771" s="2"/>
      <c r="C771" s="2"/>
      <c r="D771" s="76"/>
    </row>
    <row r="772" ht="15.75" customHeight="1">
      <c r="A772" s="2"/>
      <c r="B772" s="2"/>
      <c r="C772" s="2"/>
      <c r="D772" s="76"/>
    </row>
    <row r="773" ht="15.75" customHeight="1">
      <c r="A773" s="2"/>
      <c r="B773" s="2"/>
      <c r="C773" s="2"/>
      <c r="D773" s="76"/>
    </row>
    <row r="774" ht="15.75" customHeight="1">
      <c r="A774" s="2"/>
      <c r="B774" s="2"/>
      <c r="C774" s="2"/>
      <c r="D774" s="76"/>
    </row>
    <row r="775" ht="15.75" customHeight="1">
      <c r="A775" s="2"/>
      <c r="B775" s="2"/>
      <c r="C775" s="2"/>
      <c r="D775" s="76"/>
    </row>
    <row r="776" ht="15.75" customHeight="1">
      <c r="A776" s="2"/>
      <c r="B776" s="2"/>
      <c r="C776" s="2"/>
      <c r="D776" s="76"/>
    </row>
    <row r="777" ht="15.75" customHeight="1">
      <c r="A777" s="2"/>
      <c r="B777" s="2"/>
      <c r="C777" s="2"/>
      <c r="D777" s="76"/>
    </row>
    <row r="778" ht="15.75" customHeight="1">
      <c r="A778" s="2"/>
      <c r="B778" s="2"/>
      <c r="C778" s="2"/>
      <c r="D778" s="76"/>
    </row>
    <row r="779" ht="15.75" customHeight="1">
      <c r="A779" s="2"/>
      <c r="B779" s="2"/>
      <c r="C779" s="2"/>
      <c r="D779" s="76"/>
    </row>
    <row r="780" ht="15.75" customHeight="1">
      <c r="A780" s="2"/>
      <c r="B780" s="2"/>
      <c r="C780" s="2"/>
      <c r="D780" s="76"/>
    </row>
    <row r="781" ht="15.75" customHeight="1">
      <c r="A781" s="2"/>
      <c r="B781" s="2"/>
      <c r="C781" s="2"/>
      <c r="D781" s="76"/>
    </row>
    <row r="782" ht="15.75" customHeight="1">
      <c r="A782" s="2"/>
      <c r="B782" s="2"/>
      <c r="C782" s="2"/>
      <c r="D782" s="76"/>
    </row>
    <row r="783" ht="15.75" customHeight="1">
      <c r="A783" s="2"/>
      <c r="B783" s="2"/>
      <c r="C783" s="2"/>
      <c r="D783" s="76"/>
    </row>
    <row r="784" ht="15.75" customHeight="1">
      <c r="A784" s="2"/>
      <c r="B784" s="2"/>
      <c r="C784" s="2"/>
      <c r="D784" s="76"/>
    </row>
    <row r="785" ht="15.75" customHeight="1">
      <c r="A785" s="2"/>
      <c r="B785" s="2"/>
      <c r="C785" s="2"/>
      <c r="D785" s="76"/>
    </row>
    <row r="786" ht="15.75" customHeight="1">
      <c r="A786" s="2"/>
      <c r="B786" s="2"/>
      <c r="C786" s="2"/>
      <c r="D786" s="76"/>
    </row>
    <row r="787" ht="15.75" customHeight="1">
      <c r="A787" s="2"/>
      <c r="B787" s="2"/>
      <c r="C787" s="2"/>
      <c r="D787" s="76"/>
    </row>
    <row r="788" ht="15.75" customHeight="1">
      <c r="A788" s="2"/>
      <c r="B788" s="2"/>
      <c r="C788" s="2"/>
      <c r="D788" s="76"/>
    </row>
    <row r="789" ht="15.75" customHeight="1">
      <c r="A789" s="2"/>
      <c r="B789" s="2"/>
      <c r="C789" s="2"/>
      <c r="D789" s="76"/>
    </row>
    <row r="790" ht="15.75" customHeight="1">
      <c r="A790" s="2"/>
      <c r="B790" s="2"/>
      <c r="C790" s="2"/>
      <c r="D790" s="76"/>
    </row>
    <row r="791" ht="15.75" customHeight="1">
      <c r="A791" s="2"/>
      <c r="B791" s="2"/>
      <c r="C791" s="2"/>
      <c r="D791" s="76"/>
    </row>
    <row r="792" ht="15.75" customHeight="1">
      <c r="A792" s="2"/>
      <c r="B792" s="2"/>
      <c r="C792" s="2"/>
      <c r="D792" s="76"/>
    </row>
    <row r="793" ht="15.75" customHeight="1">
      <c r="A793" s="2"/>
      <c r="B793" s="2"/>
      <c r="C793" s="2"/>
      <c r="D793" s="76"/>
    </row>
    <row r="794" ht="15.75" customHeight="1">
      <c r="A794" s="2"/>
      <c r="B794" s="2"/>
      <c r="C794" s="2"/>
      <c r="D794" s="76"/>
    </row>
    <row r="795" ht="15.75" customHeight="1">
      <c r="A795" s="2"/>
      <c r="B795" s="2"/>
      <c r="C795" s="2"/>
      <c r="D795" s="76"/>
    </row>
    <row r="796" ht="15.75" customHeight="1">
      <c r="A796" s="2"/>
      <c r="B796" s="2"/>
      <c r="C796" s="2"/>
      <c r="D796" s="76"/>
    </row>
    <row r="797" ht="15.75" customHeight="1">
      <c r="A797" s="2"/>
      <c r="B797" s="2"/>
      <c r="C797" s="2"/>
      <c r="D797" s="76"/>
    </row>
    <row r="798" ht="15.75" customHeight="1">
      <c r="A798" s="2"/>
      <c r="B798" s="2"/>
      <c r="C798" s="2"/>
      <c r="D798" s="76"/>
    </row>
    <row r="799" ht="15.75" customHeight="1">
      <c r="A799" s="2"/>
      <c r="B799" s="2"/>
      <c r="C799" s="2"/>
      <c r="D799" s="76"/>
    </row>
    <row r="800" ht="15.75" customHeight="1">
      <c r="A800" s="2"/>
      <c r="B800" s="2"/>
      <c r="C800" s="2"/>
      <c r="D800" s="76"/>
    </row>
    <row r="801" ht="15.75" customHeight="1">
      <c r="A801" s="2"/>
      <c r="B801" s="2"/>
      <c r="C801" s="2"/>
      <c r="D801" s="76"/>
    </row>
    <row r="802" ht="15.75" customHeight="1">
      <c r="A802" s="2"/>
      <c r="B802" s="2"/>
      <c r="C802" s="2"/>
      <c r="D802" s="76"/>
    </row>
    <row r="803" ht="15.75" customHeight="1">
      <c r="A803" s="2"/>
      <c r="B803" s="2"/>
      <c r="C803" s="2"/>
      <c r="D803" s="76"/>
    </row>
    <row r="804" ht="15.75" customHeight="1">
      <c r="A804" s="2"/>
      <c r="B804" s="2"/>
      <c r="C804" s="2"/>
      <c r="D804" s="76"/>
    </row>
    <row r="805" ht="15.75" customHeight="1">
      <c r="A805" s="2"/>
      <c r="B805" s="2"/>
      <c r="C805" s="2"/>
      <c r="D805" s="76"/>
    </row>
    <row r="806" ht="15.75" customHeight="1">
      <c r="A806" s="2"/>
      <c r="B806" s="2"/>
      <c r="C806" s="2"/>
      <c r="D806" s="76"/>
    </row>
    <row r="807" ht="15.75" customHeight="1">
      <c r="A807" s="2"/>
      <c r="B807" s="2"/>
      <c r="C807" s="2"/>
      <c r="D807" s="76"/>
    </row>
    <row r="808" ht="15.75" customHeight="1">
      <c r="A808" s="2"/>
      <c r="B808" s="2"/>
      <c r="C808" s="2"/>
      <c r="D808" s="76"/>
    </row>
    <row r="809" ht="15.75" customHeight="1">
      <c r="A809" s="2"/>
      <c r="B809" s="2"/>
      <c r="C809" s="2"/>
      <c r="D809" s="76"/>
    </row>
    <row r="810" ht="15.75" customHeight="1">
      <c r="A810" s="2"/>
      <c r="B810" s="2"/>
      <c r="C810" s="2"/>
      <c r="D810" s="76"/>
    </row>
    <row r="811" ht="15.75" customHeight="1">
      <c r="A811" s="2"/>
      <c r="B811" s="2"/>
      <c r="C811" s="2"/>
      <c r="D811" s="76"/>
    </row>
    <row r="812" ht="15.75" customHeight="1">
      <c r="A812" s="2"/>
      <c r="B812" s="2"/>
      <c r="C812" s="2"/>
      <c r="D812" s="76"/>
    </row>
    <row r="813" ht="15.75" customHeight="1">
      <c r="A813" s="2"/>
      <c r="B813" s="2"/>
      <c r="C813" s="2"/>
      <c r="D813" s="76"/>
    </row>
    <row r="814" ht="15.75" customHeight="1">
      <c r="A814" s="2"/>
      <c r="B814" s="2"/>
      <c r="C814" s="2"/>
      <c r="D814" s="76"/>
    </row>
    <row r="815" ht="15.75" customHeight="1">
      <c r="A815" s="2"/>
      <c r="B815" s="2"/>
      <c r="C815" s="2"/>
      <c r="D815" s="76"/>
    </row>
    <row r="816" ht="15.75" customHeight="1">
      <c r="A816" s="2"/>
      <c r="B816" s="2"/>
      <c r="C816" s="2"/>
      <c r="D816" s="76"/>
    </row>
    <row r="817" ht="15.75" customHeight="1">
      <c r="A817" s="2"/>
      <c r="B817" s="2"/>
      <c r="C817" s="2"/>
      <c r="D817" s="76"/>
    </row>
    <row r="818" ht="15.75" customHeight="1">
      <c r="A818" s="2"/>
      <c r="B818" s="2"/>
      <c r="C818" s="2"/>
      <c r="D818" s="76"/>
    </row>
    <row r="819" ht="15.75" customHeight="1">
      <c r="A819" s="2"/>
      <c r="B819" s="2"/>
      <c r="C819" s="2"/>
      <c r="D819" s="76"/>
    </row>
    <row r="820" ht="15.75" customHeight="1">
      <c r="A820" s="2"/>
      <c r="B820" s="2"/>
      <c r="C820" s="2"/>
      <c r="D820" s="76"/>
    </row>
    <row r="821" ht="15.75" customHeight="1">
      <c r="A821" s="2"/>
      <c r="B821" s="2"/>
      <c r="C821" s="2"/>
      <c r="D821" s="76"/>
    </row>
    <row r="822" ht="15.75" customHeight="1">
      <c r="A822" s="2"/>
      <c r="B822" s="2"/>
      <c r="C822" s="2"/>
      <c r="D822" s="76"/>
    </row>
    <row r="823" ht="15.75" customHeight="1">
      <c r="A823" s="2"/>
      <c r="B823" s="2"/>
      <c r="C823" s="2"/>
      <c r="D823" s="76"/>
    </row>
    <row r="824" ht="15.75" customHeight="1">
      <c r="A824" s="2"/>
      <c r="B824" s="2"/>
      <c r="C824" s="2"/>
      <c r="D824" s="76"/>
    </row>
    <row r="825" ht="15.75" customHeight="1">
      <c r="A825" s="2"/>
      <c r="B825" s="2"/>
      <c r="C825" s="2"/>
      <c r="D825" s="76"/>
    </row>
    <row r="826" ht="15.75" customHeight="1">
      <c r="A826" s="2"/>
      <c r="B826" s="2"/>
      <c r="C826" s="2"/>
      <c r="D826" s="76"/>
    </row>
    <row r="827" ht="15.75" customHeight="1">
      <c r="A827" s="2"/>
      <c r="B827" s="2"/>
      <c r="C827" s="2"/>
      <c r="D827" s="76"/>
    </row>
    <row r="828" ht="15.75" customHeight="1">
      <c r="A828" s="2"/>
      <c r="B828" s="2"/>
      <c r="C828" s="2"/>
      <c r="D828" s="76"/>
    </row>
    <row r="829" ht="15.75" customHeight="1">
      <c r="A829" s="2"/>
      <c r="B829" s="2"/>
      <c r="C829" s="2"/>
      <c r="D829" s="76"/>
    </row>
    <row r="830" ht="15.75" customHeight="1">
      <c r="A830" s="2"/>
      <c r="B830" s="2"/>
      <c r="C830" s="2"/>
      <c r="D830" s="76"/>
    </row>
    <row r="831" ht="15.75" customHeight="1">
      <c r="A831" s="2"/>
      <c r="B831" s="2"/>
      <c r="C831" s="2"/>
      <c r="D831" s="76"/>
    </row>
    <row r="832" ht="15.75" customHeight="1">
      <c r="A832" s="2"/>
      <c r="B832" s="2"/>
      <c r="C832" s="2"/>
      <c r="D832" s="76"/>
    </row>
    <row r="833" ht="15.75" customHeight="1">
      <c r="A833" s="2"/>
      <c r="B833" s="2"/>
      <c r="C833" s="2"/>
      <c r="D833" s="76"/>
    </row>
    <row r="834" ht="15.75" customHeight="1">
      <c r="A834" s="2"/>
      <c r="B834" s="2"/>
      <c r="C834" s="2"/>
      <c r="D834" s="76"/>
    </row>
    <row r="835" ht="15.75" customHeight="1">
      <c r="A835" s="2"/>
      <c r="B835" s="2"/>
      <c r="C835" s="2"/>
      <c r="D835" s="76"/>
    </row>
    <row r="836" ht="15.75" customHeight="1">
      <c r="A836" s="2"/>
      <c r="B836" s="2"/>
      <c r="C836" s="2"/>
      <c r="D836" s="76"/>
    </row>
    <row r="837" ht="15.75" customHeight="1">
      <c r="A837" s="2"/>
      <c r="B837" s="2"/>
      <c r="C837" s="2"/>
      <c r="D837" s="76"/>
    </row>
    <row r="838" ht="15.75" customHeight="1">
      <c r="A838" s="2"/>
      <c r="B838" s="2"/>
      <c r="C838" s="2"/>
      <c r="D838" s="76"/>
    </row>
    <row r="839" ht="15.75" customHeight="1">
      <c r="A839" s="2"/>
      <c r="B839" s="2"/>
      <c r="C839" s="2"/>
      <c r="D839" s="76"/>
    </row>
    <row r="840" ht="15.75" customHeight="1">
      <c r="A840" s="2"/>
      <c r="B840" s="2"/>
      <c r="C840" s="2"/>
      <c r="D840" s="76"/>
    </row>
    <row r="841" ht="15.75" customHeight="1">
      <c r="A841" s="2"/>
      <c r="B841" s="2"/>
      <c r="C841" s="2"/>
      <c r="D841" s="76"/>
    </row>
    <row r="842" ht="15.75" customHeight="1">
      <c r="A842" s="2"/>
      <c r="B842" s="2"/>
      <c r="C842" s="2"/>
      <c r="D842" s="76"/>
    </row>
    <row r="843" ht="15.75" customHeight="1">
      <c r="A843" s="2"/>
      <c r="B843" s="2"/>
      <c r="C843" s="2"/>
      <c r="D843" s="76"/>
    </row>
    <row r="844" ht="15.75" customHeight="1">
      <c r="A844" s="2"/>
      <c r="B844" s="2"/>
      <c r="C844" s="2"/>
      <c r="D844" s="76"/>
    </row>
    <row r="845" ht="15.75" customHeight="1">
      <c r="A845" s="2"/>
      <c r="B845" s="2"/>
      <c r="C845" s="2"/>
      <c r="D845" s="76"/>
    </row>
    <row r="846" ht="15.75" customHeight="1">
      <c r="A846" s="2"/>
      <c r="B846" s="2"/>
      <c r="C846" s="2"/>
      <c r="D846" s="76"/>
    </row>
    <row r="847" ht="15.75" customHeight="1">
      <c r="A847" s="2"/>
      <c r="B847" s="2"/>
      <c r="C847" s="2"/>
      <c r="D847" s="76"/>
    </row>
    <row r="848" ht="15.75" customHeight="1">
      <c r="A848" s="2"/>
      <c r="B848" s="2"/>
      <c r="C848" s="2"/>
      <c r="D848" s="76"/>
    </row>
    <row r="849" ht="15.75" customHeight="1">
      <c r="A849" s="2"/>
      <c r="B849" s="2"/>
      <c r="C849" s="2"/>
      <c r="D849" s="76"/>
    </row>
    <row r="850" ht="15.75" customHeight="1">
      <c r="A850" s="2"/>
      <c r="B850" s="2"/>
      <c r="C850" s="2"/>
      <c r="D850" s="76"/>
    </row>
    <row r="851" ht="15.75" customHeight="1">
      <c r="A851" s="2"/>
      <c r="B851" s="2"/>
      <c r="C851" s="2"/>
      <c r="D851" s="76"/>
    </row>
    <row r="852" ht="15.75" customHeight="1">
      <c r="A852" s="2"/>
      <c r="B852" s="2"/>
      <c r="C852" s="2"/>
      <c r="D852" s="76"/>
    </row>
    <row r="853" ht="15.75" customHeight="1">
      <c r="A853" s="2"/>
      <c r="B853" s="2"/>
      <c r="C853" s="2"/>
      <c r="D853" s="76"/>
    </row>
    <row r="854" ht="15.75" customHeight="1">
      <c r="A854" s="2"/>
      <c r="B854" s="2"/>
      <c r="C854" s="2"/>
      <c r="D854" s="76"/>
    </row>
    <row r="855" ht="15.75" customHeight="1">
      <c r="A855" s="2"/>
      <c r="B855" s="2"/>
      <c r="C855" s="2"/>
      <c r="D855" s="76"/>
    </row>
    <row r="856" ht="15.75" customHeight="1">
      <c r="A856" s="2"/>
      <c r="B856" s="2"/>
      <c r="C856" s="2"/>
      <c r="D856" s="76"/>
    </row>
    <row r="857" ht="15.75" customHeight="1">
      <c r="A857" s="2"/>
      <c r="B857" s="2"/>
      <c r="C857" s="2"/>
      <c r="D857" s="76"/>
    </row>
    <row r="858" ht="15.75" customHeight="1">
      <c r="A858" s="2"/>
      <c r="B858" s="2"/>
      <c r="C858" s="2"/>
      <c r="D858" s="76"/>
    </row>
    <row r="859" ht="15.75" customHeight="1">
      <c r="A859" s="2"/>
      <c r="B859" s="2"/>
      <c r="C859" s="2"/>
      <c r="D859" s="76"/>
    </row>
    <row r="860" ht="15.75" customHeight="1">
      <c r="A860" s="2"/>
      <c r="B860" s="2"/>
      <c r="C860" s="2"/>
      <c r="D860" s="76"/>
    </row>
    <row r="861" ht="15.75" customHeight="1">
      <c r="A861" s="2"/>
      <c r="B861" s="2"/>
      <c r="C861" s="2"/>
      <c r="D861" s="76"/>
    </row>
    <row r="862" ht="15.75" customHeight="1">
      <c r="A862" s="2"/>
      <c r="B862" s="2"/>
      <c r="C862" s="2"/>
      <c r="D862" s="76"/>
    </row>
    <row r="863" ht="15.75" customHeight="1">
      <c r="A863" s="2"/>
      <c r="B863" s="2"/>
      <c r="C863" s="2"/>
      <c r="D863" s="76"/>
    </row>
    <row r="864" ht="15.75" customHeight="1">
      <c r="A864" s="2"/>
      <c r="B864" s="2"/>
      <c r="C864" s="2"/>
      <c r="D864" s="76"/>
    </row>
    <row r="865" ht="15.75" customHeight="1">
      <c r="A865" s="2"/>
      <c r="B865" s="2"/>
      <c r="C865" s="2"/>
      <c r="D865" s="76"/>
    </row>
    <row r="866" ht="15.75" customHeight="1">
      <c r="A866" s="2"/>
      <c r="B866" s="2"/>
      <c r="C866" s="2"/>
      <c r="D866" s="76"/>
    </row>
    <row r="867" ht="15.75" customHeight="1">
      <c r="A867" s="2"/>
      <c r="B867" s="2"/>
      <c r="C867" s="2"/>
      <c r="D867" s="76"/>
    </row>
    <row r="868" ht="15.75" customHeight="1">
      <c r="A868" s="2"/>
      <c r="B868" s="2"/>
      <c r="C868" s="2"/>
      <c r="D868" s="76"/>
    </row>
    <row r="869" ht="15.75" customHeight="1">
      <c r="A869" s="2"/>
      <c r="B869" s="2"/>
      <c r="C869" s="2"/>
      <c r="D869" s="76"/>
    </row>
    <row r="870" ht="15.75" customHeight="1">
      <c r="A870" s="2"/>
      <c r="B870" s="2"/>
      <c r="C870" s="2"/>
      <c r="D870" s="76"/>
    </row>
    <row r="871" ht="15.75" customHeight="1">
      <c r="A871" s="2"/>
      <c r="B871" s="2"/>
      <c r="C871" s="2"/>
      <c r="D871" s="76"/>
    </row>
    <row r="872" ht="15.75" customHeight="1">
      <c r="A872" s="2"/>
      <c r="B872" s="2"/>
      <c r="C872" s="2"/>
      <c r="D872" s="76"/>
    </row>
    <row r="873" ht="15.75" customHeight="1">
      <c r="A873" s="2"/>
      <c r="B873" s="2"/>
      <c r="C873" s="2"/>
      <c r="D873" s="76"/>
    </row>
    <row r="874" ht="15.75" customHeight="1">
      <c r="A874" s="2"/>
      <c r="B874" s="2"/>
      <c r="C874" s="2"/>
      <c r="D874" s="76"/>
    </row>
    <row r="875" ht="15.75" customHeight="1">
      <c r="A875" s="2"/>
      <c r="B875" s="2"/>
      <c r="C875" s="2"/>
      <c r="D875" s="76"/>
    </row>
    <row r="876" ht="15.75" customHeight="1">
      <c r="A876" s="2"/>
      <c r="B876" s="2"/>
      <c r="C876" s="2"/>
      <c r="D876" s="76"/>
    </row>
    <row r="877" ht="15.75" customHeight="1">
      <c r="A877" s="2"/>
      <c r="B877" s="2"/>
      <c r="C877" s="2"/>
      <c r="D877" s="76"/>
    </row>
    <row r="878" ht="15.75" customHeight="1">
      <c r="A878" s="2"/>
      <c r="B878" s="2"/>
      <c r="C878" s="2"/>
      <c r="D878" s="76"/>
    </row>
    <row r="879" ht="15.75" customHeight="1">
      <c r="A879" s="2"/>
      <c r="B879" s="2"/>
      <c r="C879" s="2"/>
      <c r="D879" s="76"/>
    </row>
    <row r="880" ht="15.75" customHeight="1">
      <c r="A880" s="2"/>
      <c r="B880" s="2"/>
      <c r="C880" s="2"/>
      <c r="D880" s="76"/>
    </row>
    <row r="881" ht="15.75" customHeight="1">
      <c r="A881" s="2"/>
      <c r="B881" s="2"/>
      <c r="C881" s="2"/>
      <c r="D881" s="76"/>
    </row>
    <row r="882" ht="15.75" customHeight="1">
      <c r="A882" s="2"/>
      <c r="B882" s="2"/>
      <c r="C882" s="2"/>
      <c r="D882" s="76"/>
    </row>
    <row r="883" ht="15.75" customHeight="1">
      <c r="A883" s="2"/>
      <c r="B883" s="2"/>
      <c r="C883" s="2"/>
      <c r="D883" s="76"/>
    </row>
    <row r="884" ht="15.75" customHeight="1">
      <c r="A884" s="2"/>
      <c r="B884" s="2"/>
      <c r="C884" s="2"/>
      <c r="D884" s="76"/>
    </row>
    <row r="885" ht="15.75" customHeight="1">
      <c r="A885" s="2"/>
      <c r="B885" s="2"/>
      <c r="C885" s="2"/>
      <c r="D885" s="76"/>
    </row>
    <row r="886" ht="15.75" customHeight="1">
      <c r="A886" s="2"/>
      <c r="B886" s="2"/>
      <c r="C886" s="2"/>
      <c r="D886" s="76"/>
    </row>
    <row r="887" ht="15.75" customHeight="1">
      <c r="A887" s="2"/>
      <c r="B887" s="2"/>
      <c r="C887" s="2"/>
      <c r="D887" s="76"/>
    </row>
    <row r="888" ht="15.75" customHeight="1">
      <c r="A888" s="2"/>
      <c r="B888" s="2"/>
      <c r="C888" s="2"/>
      <c r="D888" s="76"/>
    </row>
    <row r="889" ht="15.75" customHeight="1">
      <c r="A889" s="2"/>
      <c r="B889" s="2"/>
      <c r="C889" s="2"/>
      <c r="D889" s="76"/>
    </row>
    <row r="890" ht="15.75" customHeight="1">
      <c r="A890" s="2"/>
      <c r="B890" s="2"/>
      <c r="C890" s="2"/>
      <c r="D890" s="76"/>
    </row>
    <row r="891" ht="15.75" customHeight="1">
      <c r="A891" s="2"/>
      <c r="B891" s="2"/>
      <c r="C891" s="2"/>
      <c r="D891" s="76"/>
    </row>
    <row r="892" ht="15.75" customHeight="1">
      <c r="A892" s="2"/>
      <c r="B892" s="2"/>
      <c r="C892" s="2"/>
      <c r="D892" s="76"/>
    </row>
    <row r="893" ht="15.75" customHeight="1">
      <c r="A893" s="2"/>
      <c r="B893" s="2"/>
      <c r="C893" s="2"/>
      <c r="D893" s="76"/>
    </row>
    <row r="894" ht="15.75" customHeight="1">
      <c r="A894" s="2"/>
      <c r="B894" s="2"/>
      <c r="C894" s="2"/>
      <c r="D894" s="76"/>
    </row>
    <row r="895" ht="15.75" customHeight="1">
      <c r="A895" s="2"/>
      <c r="B895" s="2"/>
      <c r="C895" s="2"/>
      <c r="D895" s="76"/>
    </row>
    <row r="896" ht="15.75" customHeight="1">
      <c r="A896" s="2"/>
      <c r="B896" s="2"/>
      <c r="C896" s="2"/>
      <c r="D896" s="76"/>
    </row>
    <row r="897" ht="15.75" customHeight="1">
      <c r="A897" s="2"/>
      <c r="B897" s="2"/>
      <c r="C897" s="2"/>
      <c r="D897" s="76"/>
    </row>
    <row r="898" ht="15.75" customHeight="1">
      <c r="A898" s="2"/>
      <c r="B898" s="2"/>
      <c r="C898" s="2"/>
      <c r="D898" s="76"/>
    </row>
    <row r="899" ht="15.75" customHeight="1">
      <c r="A899" s="2"/>
      <c r="B899" s="2"/>
      <c r="C899" s="2"/>
      <c r="D899" s="76"/>
    </row>
    <row r="900" ht="15.75" customHeight="1">
      <c r="A900" s="2"/>
      <c r="B900" s="2"/>
      <c r="C900" s="2"/>
      <c r="D900" s="76"/>
    </row>
    <row r="901" ht="15.75" customHeight="1">
      <c r="A901" s="2"/>
      <c r="B901" s="2"/>
      <c r="C901" s="2"/>
      <c r="D901" s="76"/>
    </row>
    <row r="902" ht="15.75" customHeight="1">
      <c r="A902" s="2"/>
      <c r="B902" s="2"/>
      <c r="C902" s="2"/>
      <c r="D902" s="76"/>
    </row>
    <row r="903" ht="15.75" customHeight="1">
      <c r="A903" s="2"/>
      <c r="B903" s="2"/>
      <c r="C903" s="2"/>
      <c r="D903" s="76"/>
    </row>
    <row r="904" ht="15.75" customHeight="1">
      <c r="A904" s="2"/>
      <c r="B904" s="2"/>
      <c r="C904" s="2"/>
      <c r="D904" s="76"/>
    </row>
    <row r="905" ht="15.75" customHeight="1">
      <c r="A905" s="2"/>
      <c r="B905" s="2"/>
      <c r="C905" s="2"/>
      <c r="D905" s="76"/>
    </row>
    <row r="906" ht="15.75" customHeight="1">
      <c r="A906" s="2"/>
      <c r="B906" s="2"/>
      <c r="C906" s="2"/>
      <c r="D906" s="76"/>
    </row>
    <row r="907" ht="15.75" customHeight="1">
      <c r="A907" s="2"/>
      <c r="B907" s="2"/>
      <c r="C907" s="2"/>
      <c r="D907" s="76"/>
    </row>
    <row r="908" ht="15.75" customHeight="1">
      <c r="A908" s="2"/>
      <c r="B908" s="2"/>
      <c r="C908" s="2"/>
      <c r="D908" s="76"/>
    </row>
    <row r="909" ht="15.75" customHeight="1">
      <c r="A909" s="2"/>
      <c r="B909" s="2"/>
      <c r="C909" s="2"/>
      <c r="D909" s="76"/>
    </row>
    <row r="910" ht="15.75" customHeight="1">
      <c r="A910" s="2"/>
      <c r="B910" s="2"/>
      <c r="C910" s="2"/>
      <c r="D910" s="76"/>
    </row>
    <row r="911" ht="15.75" customHeight="1">
      <c r="A911" s="2"/>
      <c r="B911" s="2"/>
      <c r="C911" s="2"/>
      <c r="D911" s="76"/>
    </row>
    <row r="912" ht="15.75" customHeight="1">
      <c r="A912" s="2"/>
      <c r="B912" s="2"/>
      <c r="C912" s="2"/>
      <c r="D912" s="76"/>
    </row>
    <row r="913" ht="15.75" customHeight="1">
      <c r="A913" s="2"/>
      <c r="B913" s="2"/>
      <c r="C913" s="2"/>
      <c r="D913" s="76"/>
    </row>
    <row r="914" ht="15.75" customHeight="1">
      <c r="A914" s="2"/>
      <c r="B914" s="2"/>
      <c r="C914" s="2"/>
      <c r="D914" s="76"/>
    </row>
    <row r="915" ht="15.75" customHeight="1">
      <c r="A915" s="2"/>
      <c r="B915" s="2"/>
      <c r="C915" s="2"/>
      <c r="D915" s="76"/>
    </row>
    <row r="916" ht="15.75" customHeight="1">
      <c r="A916" s="2"/>
      <c r="B916" s="2"/>
      <c r="C916" s="2"/>
      <c r="D916" s="76"/>
    </row>
    <row r="917" ht="15.75" customHeight="1">
      <c r="A917" s="2"/>
      <c r="B917" s="2"/>
      <c r="C917" s="2"/>
      <c r="D917" s="76"/>
    </row>
    <row r="918" ht="15.75" customHeight="1">
      <c r="A918" s="2"/>
      <c r="B918" s="2"/>
      <c r="C918" s="2"/>
      <c r="D918" s="76"/>
    </row>
    <row r="919" ht="15.75" customHeight="1">
      <c r="A919" s="2"/>
      <c r="B919" s="2"/>
      <c r="C919" s="2"/>
      <c r="D919" s="76"/>
    </row>
    <row r="920" ht="15.75" customHeight="1">
      <c r="A920" s="2"/>
      <c r="B920" s="2"/>
      <c r="C920" s="2"/>
      <c r="D920" s="76"/>
    </row>
    <row r="921" ht="15.75" customHeight="1">
      <c r="A921" s="2"/>
      <c r="B921" s="2"/>
      <c r="C921" s="2"/>
      <c r="D921" s="76"/>
    </row>
    <row r="922" ht="15.75" customHeight="1">
      <c r="A922" s="2"/>
      <c r="B922" s="2"/>
      <c r="C922" s="2"/>
      <c r="D922" s="76"/>
    </row>
    <row r="923" ht="15.75" customHeight="1">
      <c r="A923" s="2"/>
      <c r="B923" s="2"/>
      <c r="C923" s="2"/>
      <c r="D923" s="76"/>
    </row>
    <row r="924" ht="15.75" customHeight="1">
      <c r="A924" s="2"/>
      <c r="B924" s="2"/>
      <c r="C924" s="2"/>
      <c r="D924" s="76"/>
    </row>
    <row r="925" ht="15.75" customHeight="1">
      <c r="A925" s="2"/>
      <c r="B925" s="2"/>
      <c r="C925" s="2"/>
      <c r="D925" s="76"/>
    </row>
    <row r="926" ht="15.75" customHeight="1">
      <c r="A926" s="2"/>
      <c r="B926" s="2"/>
      <c r="C926" s="2"/>
      <c r="D926" s="76"/>
    </row>
    <row r="927" ht="15.75" customHeight="1">
      <c r="A927" s="2"/>
      <c r="B927" s="2"/>
      <c r="C927" s="2"/>
      <c r="D927" s="76"/>
    </row>
    <row r="928" ht="15.75" customHeight="1">
      <c r="A928" s="2"/>
      <c r="B928" s="2"/>
      <c r="C928" s="2"/>
      <c r="D928" s="76"/>
    </row>
    <row r="929" ht="15.75" customHeight="1">
      <c r="A929" s="2"/>
      <c r="B929" s="2"/>
      <c r="C929" s="2"/>
      <c r="D929" s="76"/>
    </row>
    <row r="930" ht="15.75" customHeight="1">
      <c r="A930" s="2"/>
      <c r="B930" s="2"/>
      <c r="C930" s="2"/>
      <c r="D930" s="76"/>
    </row>
    <row r="931" ht="15.75" customHeight="1">
      <c r="A931" s="2"/>
      <c r="B931" s="2"/>
      <c r="C931" s="2"/>
      <c r="D931" s="76"/>
    </row>
    <row r="932" ht="15.75" customHeight="1">
      <c r="A932" s="2"/>
      <c r="B932" s="2"/>
      <c r="C932" s="2"/>
      <c r="D932" s="76"/>
    </row>
    <row r="933" ht="15.75" customHeight="1">
      <c r="A933" s="2"/>
      <c r="B933" s="2"/>
      <c r="C933" s="2"/>
      <c r="D933" s="76"/>
    </row>
    <row r="934" ht="15.75" customHeight="1">
      <c r="A934" s="2"/>
      <c r="B934" s="2"/>
      <c r="C934" s="2"/>
      <c r="D934" s="76"/>
    </row>
    <row r="935" ht="15.75" customHeight="1">
      <c r="A935" s="2"/>
      <c r="B935" s="2"/>
      <c r="C935" s="2"/>
      <c r="D935" s="76"/>
    </row>
    <row r="936" ht="15.75" customHeight="1">
      <c r="A936" s="2"/>
      <c r="B936" s="2"/>
      <c r="C936" s="2"/>
      <c r="D936" s="76"/>
    </row>
    <row r="937" ht="15.75" customHeight="1">
      <c r="A937" s="2"/>
      <c r="B937" s="2"/>
      <c r="C937" s="2"/>
      <c r="D937" s="76"/>
    </row>
    <row r="938" ht="15.75" customHeight="1">
      <c r="A938" s="2"/>
      <c r="B938" s="2"/>
      <c r="C938" s="2"/>
      <c r="D938" s="76"/>
    </row>
    <row r="939" ht="15.75" customHeight="1">
      <c r="A939" s="2"/>
      <c r="B939" s="2"/>
      <c r="C939" s="2"/>
      <c r="D939" s="76"/>
    </row>
    <row r="940" ht="15.75" customHeight="1">
      <c r="A940" s="2"/>
      <c r="B940" s="2"/>
      <c r="C940" s="2"/>
      <c r="D940" s="76"/>
    </row>
    <row r="941" ht="15.75" customHeight="1">
      <c r="A941" s="2"/>
      <c r="B941" s="2"/>
      <c r="C941" s="2"/>
      <c r="D941" s="76"/>
    </row>
    <row r="942" ht="15.75" customHeight="1">
      <c r="A942" s="2"/>
      <c r="B942" s="2"/>
      <c r="C942" s="2"/>
      <c r="D942" s="76"/>
    </row>
    <row r="943" ht="15.75" customHeight="1">
      <c r="A943" s="2"/>
      <c r="B943" s="2"/>
      <c r="C943" s="2"/>
      <c r="D943" s="76"/>
    </row>
    <row r="944" ht="15.75" customHeight="1">
      <c r="A944" s="2"/>
      <c r="B944" s="2"/>
      <c r="C944" s="2"/>
      <c r="D944" s="76"/>
    </row>
    <row r="945" ht="15.75" customHeight="1">
      <c r="A945" s="2"/>
      <c r="B945" s="2"/>
      <c r="C945" s="2"/>
      <c r="D945" s="76"/>
    </row>
    <row r="946" ht="15.75" customHeight="1">
      <c r="A946" s="2"/>
      <c r="B946" s="2"/>
      <c r="C946" s="2"/>
      <c r="D946" s="76"/>
    </row>
    <row r="947" ht="15.75" customHeight="1">
      <c r="A947" s="2"/>
      <c r="B947" s="2"/>
      <c r="C947" s="2"/>
      <c r="D947" s="76"/>
    </row>
    <row r="948" ht="15.75" customHeight="1">
      <c r="A948" s="2"/>
      <c r="B948" s="2"/>
      <c r="C948" s="2"/>
      <c r="D948" s="76"/>
    </row>
    <row r="949" ht="15.75" customHeight="1">
      <c r="A949" s="2"/>
      <c r="B949" s="2"/>
      <c r="C949" s="2"/>
      <c r="D949" s="76"/>
    </row>
    <row r="950" ht="15.75" customHeight="1">
      <c r="A950" s="2"/>
      <c r="B950" s="2"/>
      <c r="C950" s="2"/>
      <c r="D950" s="76"/>
    </row>
    <row r="951" ht="15.75" customHeight="1">
      <c r="A951" s="2"/>
      <c r="B951" s="2"/>
      <c r="C951" s="2"/>
      <c r="D951" s="76"/>
    </row>
    <row r="952" ht="15.75" customHeight="1">
      <c r="A952" s="2"/>
      <c r="B952" s="2"/>
      <c r="C952" s="2"/>
      <c r="D952" s="76"/>
    </row>
    <row r="953" ht="15.75" customHeight="1">
      <c r="A953" s="2"/>
      <c r="B953" s="2"/>
      <c r="C953" s="2"/>
      <c r="D953" s="76"/>
    </row>
    <row r="954" ht="15.75" customHeight="1">
      <c r="A954" s="2"/>
      <c r="B954" s="2"/>
      <c r="C954" s="2"/>
      <c r="D954" s="76"/>
    </row>
    <row r="955" ht="15.75" customHeight="1">
      <c r="A955" s="2"/>
      <c r="B955" s="2"/>
      <c r="C955" s="2"/>
      <c r="D955" s="76"/>
    </row>
    <row r="956" ht="15.75" customHeight="1">
      <c r="A956" s="2"/>
      <c r="B956" s="2"/>
      <c r="C956" s="2"/>
      <c r="D956" s="76"/>
    </row>
    <row r="957" ht="15.75" customHeight="1">
      <c r="A957" s="2"/>
      <c r="B957" s="2"/>
      <c r="C957" s="2"/>
      <c r="D957" s="76"/>
    </row>
    <row r="958" ht="15.75" customHeight="1">
      <c r="A958" s="2"/>
      <c r="B958" s="2"/>
      <c r="C958" s="2"/>
      <c r="D958" s="76"/>
    </row>
    <row r="959" ht="15.75" customHeight="1">
      <c r="A959" s="2"/>
      <c r="B959" s="2"/>
      <c r="C959" s="2"/>
      <c r="D959" s="76"/>
    </row>
    <row r="960" ht="15.75" customHeight="1">
      <c r="A960" s="2"/>
      <c r="B960" s="2"/>
      <c r="C960" s="2"/>
      <c r="D960" s="76"/>
    </row>
    <row r="961" ht="15.75" customHeight="1">
      <c r="A961" s="2"/>
      <c r="B961" s="2"/>
      <c r="C961" s="2"/>
      <c r="D961" s="76"/>
    </row>
    <row r="962" ht="15.75" customHeight="1">
      <c r="A962" s="2"/>
      <c r="B962" s="2"/>
      <c r="C962" s="2"/>
      <c r="D962" s="76"/>
    </row>
    <row r="963" ht="15.75" customHeight="1">
      <c r="A963" s="2"/>
      <c r="B963" s="2"/>
      <c r="C963" s="2"/>
      <c r="D963" s="76"/>
    </row>
    <row r="964" ht="15.75" customHeight="1">
      <c r="A964" s="2"/>
      <c r="B964" s="2"/>
      <c r="C964" s="2"/>
      <c r="D964" s="76"/>
    </row>
    <row r="965" ht="15.75" customHeight="1">
      <c r="A965" s="2"/>
      <c r="B965" s="2"/>
      <c r="C965" s="2"/>
      <c r="D965" s="76"/>
    </row>
    <row r="966" ht="15.75" customHeight="1">
      <c r="A966" s="2"/>
      <c r="B966" s="2"/>
      <c r="C966" s="2"/>
      <c r="D966" s="76"/>
    </row>
    <row r="967" ht="15.75" customHeight="1">
      <c r="A967" s="2"/>
      <c r="B967" s="2"/>
      <c r="C967" s="2"/>
      <c r="D967" s="76"/>
    </row>
    <row r="968" ht="15.75" customHeight="1">
      <c r="A968" s="2"/>
      <c r="B968" s="2"/>
      <c r="C968" s="2"/>
      <c r="D968" s="76"/>
    </row>
    <row r="969" ht="15.75" customHeight="1">
      <c r="A969" s="2"/>
      <c r="B969" s="2"/>
      <c r="C969" s="2"/>
      <c r="D969" s="76"/>
    </row>
    <row r="970" ht="15.75" customHeight="1">
      <c r="A970" s="2"/>
      <c r="B970" s="2"/>
      <c r="C970" s="2"/>
      <c r="D970" s="76"/>
    </row>
    <row r="971" ht="15.75" customHeight="1">
      <c r="A971" s="2"/>
      <c r="B971" s="2"/>
      <c r="C971" s="2"/>
      <c r="D971" s="76"/>
    </row>
    <row r="972" ht="15.75" customHeight="1">
      <c r="A972" s="2"/>
      <c r="B972" s="2"/>
      <c r="C972" s="2"/>
      <c r="D972" s="76"/>
    </row>
    <row r="973" ht="15.75" customHeight="1">
      <c r="A973" s="2"/>
      <c r="B973" s="2"/>
      <c r="C973" s="2"/>
      <c r="D973" s="76"/>
    </row>
    <row r="974" ht="15.75" customHeight="1">
      <c r="A974" s="2"/>
      <c r="B974" s="2"/>
      <c r="C974" s="2"/>
      <c r="D974" s="76"/>
    </row>
    <row r="975" ht="15.75" customHeight="1">
      <c r="A975" s="2"/>
      <c r="B975" s="2"/>
      <c r="C975" s="2"/>
      <c r="D975" s="76"/>
    </row>
    <row r="976" ht="15.75" customHeight="1">
      <c r="A976" s="2"/>
      <c r="B976" s="2"/>
      <c r="C976" s="2"/>
      <c r="D976" s="76"/>
    </row>
    <row r="977" ht="15.75" customHeight="1">
      <c r="A977" s="2"/>
      <c r="B977" s="2"/>
      <c r="C977" s="2"/>
      <c r="D977" s="76"/>
    </row>
    <row r="978" ht="15.75" customHeight="1">
      <c r="A978" s="2"/>
      <c r="B978" s="2"/>
      <c r="C978" s="2"/>
      <c r="D978" s="76"/>
    </row>
    <row r="979" ht="15.75" customHeight="1">
      <c r="A979" s="2"/>
      <c r="B979" s="2"/>
      <c r="C979" s="2"/>
      <c r="D979" s="76"/>
    </row>
    <row r="980" ht="15.75" customHeight="1">
      <c r="A980" s="2"/>
      <c r="B980" s="2"/>
      <c r="C980" s="2"/>
      <c r="D980" s="76"/>
    </row>
    <row r="981" ht="15.75" customHeight="1">
      <c r="A981" s="2"/>
      <c r="B981" s="2"/>
      <c r="C981" s="2"/>
      <c r="D981" s="76"/>
    </row>
    <row r="982" ht="15.75" customHeight="1">
      <c r="A982" s="2"/>
      <c r="B982" s="2"/>
      <c r="C982" s="2"/>
      <c r="D982" s="76"/>
    </row>
    <row r="983" ht="15.75" customHeight="1">
      <c r="A983" s="2"/>
      <c r="B983" s="2"/>
      <c r="C983" s="2"/>
      <c r="D983" s="76"/>
    </row>
    <row r="984" ht="15.75" customHeight="1">
      <c r="A984" s="2"/>
      <c r="B984" s="2"/>
      <c r="C984" s="2"/>
      <c r="D984" s="76"/>
    </row>
    <row r="985" ht="15.75" customHeight="1">
      <c r="A985" s="2"/>
      <c r="B985" s="2"/>
      <c r="C985" s="2"/>
      <c r="D985" s="76"/>
    </row>
    <row r="986" ht="15.75" customHeight="1">
      <c r="A986" s="2"/>
      <c r="B986" s="2"/>
      <c r="C986" s="2"/>
      <c r="D986" s="76"/>
    </row>
    <row r="987" ht="15.75" customHeight="1">
      <c r="A987" s="2"/>
      <c r="B987" s="2"/>
      <c r="C987" s="2"/>
      <c r="D987" s="76"/>
    </row>
    <row r="988" ht="15.75" customHeight="1">
      <c r="A988" s="2"/>
      <c r="B988" s="2"/>
      <c r="C988" s="2"/>
      <c r="D988" s="76"/>
    </row>
    <row r="989" ht="15.75" customHeight="1">
      <c r="A989" s="2"/>
      <c r="B989" s="2"/>
      <c r="C989" s="2"/>
      <c r="D989" s="76"/>
    </row>
    <row r="990" ht="15.75" customHeight="1">
      <c r="A990" s="2"/>
      <c r="B990" s="2"/>
      <c r="C990" s="2"/>
      <c r="D990" s="76"/>
    </row>
    <row r="991" ht="15.75" customHeight="1">
      <c r="A991" s="2"/>
      <c r="B991" s="2"/>
      <c r="C991" s="2"/>
      <c r="D991" s="76"/>
    </row>
    <row r="992" ht="15.75" customHeight="1">
      <c r="A992" s="2"/>
      <c r="B992" s="2"/>
      <c r="C992" s="2"/>
      <c r="D992" s="76"/>
    </row>
    <row r="993" ht="15.75" customHeight="1">
      <c r="A993" s="2"/>
      <c r="B993" s="2"/>
      <c r="C993" s="2"/>
      <c r="D993" s="76"/>
    </row>
    <row r="994" ht="15.75" customHeight="1">
      <c r="A994" s="2"/>
      <c r="B994" s="2"/>
      <c r="C994" s="2"/>
      <c r="D994" s="76"/>
    </row>
    <row r="995" ht="15.75" customHeight="1">
      <c r="A995" s="2"/>
      <c r="B995" s="2"/>
      <c r="C995" s="2"/>
      <c r="D995" s="76"/>
    </row>
    <row r="996" ht="15.75" customHeight="1">
      <c r="A996" s="2"/>
      <c r="B996" s="2"/>
      <c r="C996" s="2"/>
      <c r="D996" s="76"/>
    </row>
    <row r="997" ht="15.75" customHeight="1">
      <c r="A997" s="2"/>
      <c r="B997" s="2"/>
      <c r="C997" s="2"/>
      <c r="D997" s="76"/>
    </row>
    <row r="998" ht="15.75" customHeight="1">
      <c r="A998" s="2"/>
      <c r="B998" s="2"/>
      <c r="C998" s="2"/>
      <c r="D998" s="76"/>
    </row>
    <row r="999" ht="15.75" customHeight="1">
      <c r="A999" s="2"/>
      <c r="B999" s="2"/>
      <c r="C999" s="2"/>
      <c r="D999" s="76"/>
    </row>
    <row r="1000" ht="15.75" customHeight="1">
      <c r="A1000" s="2"/>
      <c r="B1000" s="2"/>
      <c r="C1000" s="2"/>
      <c r="D1000" s="76"/>
    </row>
  </sheetData>
  <mergeCells count="9">
    <mergeCell ref="B7:B8"/>
    <mergeCell ref="A51:B51"/>
    <mergeCell ref="A1:C1"/>
    <mergeCell ref="A2:C2"/>
    <mergeCell ref="A4:C4"/>
    <mergeCell ref="A5:C5"/>
    <mergeCell ref="A7:A8"/>
    <mergeCell ref="C7:C8"/>
    <mergeCell ref="D7:D8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2023-06-14T04:15:44Z</dcterms:created>
  <dc:creator>ASUS</dc:creator>
</cp:coreProperties>
</file>