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2960" windowHeight="8085"/>
  </bookViews>
  <sheets>
    <sheet name="2019" sheetId="4" r:id="rId1"/>
  </sheets>
  <externalReferences>
    <externalReference r:id="rId2"/>
  </externalReferences>
  <definedNames>
    <definedName name="_xlnm.Print_Area" localSheetId="0">'2019'!$A$1:$AJ$137</definedName>
    <definedName name="_xlnm.Print_Titles" localSheetId="0">'2019'!$8:$14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D108" i="4" l="1"/>
  <c r="AC108" i="4"/>
  <c r="AB108" i="4"/>
  <c r="U108" i="4"/>
  <c r="T108" i="4"/>
  <c r="S108" i="4"/>
  <c r="R108" i="4"/>
  <c r="AD107" i="4"/>
  <c r="AC107" i="4"/>
  <c r="AB107" i="4"/>
  <c r="U107" i="4"/>
  <c r="T107" i="4"/>
  <c r="S107" i="4"/>
  <c r="R107" i="4"/>
  <c r="V107" i="4" s="1"/>
  <c r="AD105" i="4"/>
  <c r="AC105" i="4"/>
  <c r="AB105" i="4"/>
  <c r="U105" i="4"/>
  <c r="T105" i="4"/>
  <c r="S105" i="4"/>
  <c r="R105" i="4"/>
  <c r="AD103" i="4"/>
  <c r="AC103" i="4"/>
  <c r="AB103" i="4"/>
  <c r="U103" i="4"/>
  <c r="T103" i="4"/>
  <c r="S103" i="4"/>
  <c r="R103" i="4"/>
  <c r="AD83" i="4"/>
  <c r="AC83" i="4"/>
  <c r="AB83" i="4"/>
  <c r="U83" i="4"/>
  <c r="T83" i="4"/>
  <c r="S83" i="4"/>
  <c r="R83" i="4"/>
  <c r="AD82" i="4"/>
  <c r="AC82" i="4"/>
  <c r="AB82" i="4"/>
  <c r="U82" i="4"/>
  <c r="T82" i="4"/>
  <c r="S82" i="4"/>
  <c r="R82" i="4"/>
  <c r="AD81" i="4"/>
  <c r="AC81" i="4"/>
  <c r="AB81" i="4"/>
  <c r="U81" i="4"/>
  <c r="T81" i="4"/>
  <c r="S81" i="4"/>
  <c r="R81" i="4"/>
  <c r="AD79" i="4"/>
  <c r="AC79" i="4"/>
  <c r="AB79" i="4"/>
  <c r="U79" i="4"/>
  <c r="T79" i="4"/>
  <c r="S79" i="4"/>
  <c r="R79" i="4"/>
  <c r="AD76" i="4"/>
  <c r="AC76" i="4"/>
  <c r="AB76" i="4"/>
  <c r="U76" i="4"/>
  <c r="T76" i="4"/>
  <c r="S76" i="4"/>
  <c r="R76" i="4"/>
  <c r="AD75" i="4"/>
  <c r="AC75" i="4"/>
  <c r="AB75" i="4"/>
  <c r="U75" i="4"/>
  <c r="T75" i="4"/>
  <c r="S75" i="4"/>
  <c r="R75" i="4"/>
  <c r="AD66" i="4"/>
  <c r="AC66" i="4"/>
  <c r="AB66" i="4"/>
  <c r="U66" i="4"/>
  <c r="T66" i="4"/>
  <c r="S66" i="4"/>
  <c r="R66" i="4"/>
  <c r="AD61" i="4"/>
  <c r="AC61" i="4"/>
  <c r="AB61" i="4"/>
  <c r="U61" i="4"/>
  <c r="T61" i="4"/>
  <c r="S61" i="4"/>
  <c r="R61" i="4"/>
  <c r="AD59" i="4"/>
  <c r="AC59" i="4"/>
  <c r="AB59" i="4"/>
  <c r="U59" i="4"/>
  <c r="T59" i="4"/>
  <c r="S59" i="4"/>
  <c r="R59" i="4"/>
  <c r="AD56" i="4"/>
  <c r="AC56" i="4"/>
  <c r="AE56" i="4" s="1"/>
  <c r="AB56" i="4"/>
  <c r="U56" i="4"/>
  <c r="T56" i="4"/>
  <c r="S56" i="4"/>
  <c r="R56" i="4"/>
  <c r="AD48" i="4"/>
  <c r="AC48" i="4"/>
  <c r="AB48" i="4"/>
  <c r="U48" i="4"/>
  <c r="T48" i="4"/>
  <c r="S48" i="4"/>
  <c r="R48" i="4"/>
  <c r="AD46" i="4"/>
  <c r="AC46" i="4"/>
  <c r="AE46" i="4" s="1"/>
  <c r="AB46" i="4"/>
  <c r="U46" i="4"/>
  <c r="T46" i="4"/>
  <c r="S46" i="4"/>
  <c r="R46" i="4"/>
  <c r="AD41" i="4"/>
  <c r="AC41" i="4"/>
  <c r="AB41" i="4"/>
  <c r="U41" i="4"/>
  <c r="T41" i="4"/>
  <c r="S41" i="4"/>
  <c r="R41" i="4"/>
  <c r="AD40" i="4"/>
  <c r="AC40" i="4"/>
  <c r="AB40" i="4"/>
  <c r="U40" i="4"/>
  <c r="T40" i="4"/>
  <c r="S40" i="4"/>
  <c r="R40" i="4"/>
  <c r="AD25" i="4"/>
  <c r="AC25" i="4"/>
  <c r="AB25" i="4"/>
  <c r="U25" i="4"/>
  <c r="T25" i="4"/>
  <c r="S25" i="4"/>
  <c r="R25" i="4"/>
  <c r="B25" i="4"/>
  <c r="AD22" i="4"/>
  <c r="AC22" i="4"/>
  <c r="AB22" i="4"/>
  <c r="U22" i="4"/>
  <c r="T22" i="4"/>
  <c r="S22" i="4"/>
  <c r="R22" i="4"/>
  <c r="AE66" i="4" l="1"/>
  <c r="V83" i="4"/>
  <c r="V76" i="4"/>
  <c r="AE83" i="4"/>
  <c r="V108" i="4"/>
  <c r="V56" i="4"/>
  <c r="AE40" i="4"/>
  <c r="AE103" i="4"/>
  <c r="V22" i="4"/>
  <c r="V48" i="4"/>
  <c r="V59" i="4"/>
  <c r="V75" i="4"/>
  <c r="AE76" i="4"/>
  <c r="V82" i="4"/>
  <c r="AE105" i="4"/>
  <c r="AE25" i="4"/>
  <c r="V41" i="4"/>
  <c r="V61" i="4"/>
  <c r="AE75" i="4"/>
  <c r="V79" i="4"/>
  <c r="V81" i="4"/>
  <c r="AE82" i="4"/>
  <c r="V103" i="4"/>
  <c r="AE22" i="4"/>
  <c r="V25" i="4"/>
  <c r="V40" i="4"/>
  <c r="AE41" i="4"/>
  <c r="V46" i="4"/>
  <c r="AE48" i="4"/>
  <c r="AE59" i="4"/>
  <c r="AE61" i="4"/>
  <c r="V66" i="4"/>
  <c r="AE79" i="4"/>
  <c r="AE81" i="4"/>
  <c r="V105" i="4"/>
  <c r="AE107" i="4"/>
  <c r="AE108" i="4"/>
  <c r="AD18" i="4"/>
  <c r="AC18" i="4"/>
  <c r="AB18" i="4"/>
  <c r="U18" i="4"/>
  <c r="T18" i="4"/>
  <c r="S18" i="4"/>
  <c r="R18" i="4"/>
  <c r="V18" i="4" l="1"/>
  <c r="AE18" i="4"/>
  <c r="AD94" i="4"/>
  <c r="AC94" i="4"/>
  <c r="AB94" i="4"/>
  <c r="AE94" i="4" s="1"/>
  <c r="U94" i="4"/>
  <c r="T94" i="4"/>
  <c r="S94" i="4"/>
  <c r="R94" i="4"/>
  <c r="V94" i="4" s="1"/>
  <c r="AD89" i="4"/>
  <c r="AC89" i="4"/>
  <c r="AB89" i="4"/>
  <c r="U89" i="4"/>
  <c r="T89" i="4"/>
  <c r="S89" i="4"/>
  <c r="R89" i="4"/>
  <c r="AD88" i="4"/>
  <c r="AC88" i="4"/>
  <c r="AB88" i="4"/>
  <c r="U88" i="4"/>
  <c r="T88" i="4"/>
  <c r="S88" i="4"/>
  <c r="R88" i="4"/>
  <c r="AD87" i="4"/>
  <c r="AC87" i="4"/>
  <c r="AB87" i="4"/>
  <c r="U87" i="4"/>
  <c r="T87" i="4"/>
  <c r="S87" i="4"/>
  <c r="R87" i="4"/>
  <c r="B87" i="4"/>
  <c r="B88" i="4" s="1"/>
  <c r="B89" i="4" s="1"/>
  <c r="B90" i="4" s="1"/>
  <c r="B91" i="4" s="1"/>
  <c r="B92" i="4" s="1"/>
  <c r="B93" i="4" s="1"/>
  <c r="B94" i="4" s="1"/>
  <c r="A87" i="4"/>
  <c r="A88" i="4" s="1"/>
  <c r="A89" i="4" s="1"/>
  <c r="A90" i="4" s="1"/>
  <c r="A91" i="4" s="1"/>
  <c r="A92" i="4" s="1"/>
  <c r="A93" i="4" s="1"/>
  <c r="A94" i="4" s="1"/>
  <c r="AD85" i="4"/>
  <c r="AC85" i="4"/>
  <c r="AB85" i="4"/>
  <c r="U85" i="4"/>
  <c r="T85" i="4"/>
  <c r="S85" i="4"/>
  <c r="R85" i="4"/>
  <c r="AD78" i="4"/>
  <c r="AC78" i="4"/>
  <c r="AB78" i="4"/>
  <c r="U78" i="4"/>
  <c r="T78" i="4"/>
  <c r="S78" i="4"/>
  <c r="R78" i="4"/>
  <c r="AD73" i="4"/>
  <c r="AC73" i="4"/>
  <c r="AB73" i="4"/>
  <c r="U73" i="4"/>
  <c r="T73" i="4"/>
  <c r="S73" i="4"/>
  <c r="R73" i="4"/>
  <c r="AD72" i="4"/>
  <c r="AC72" i="4"/>
  <c r="AB72" i="4"/>
  <c r="U72" i="4"/>
  <c r="T72" i="4"/>
  <c r="S72" i="4"/>
  <c r="R72" i="4"/>
  <c r="AD71" i="4"/>
  <c r="AC71" i="4"/>
  <c r="AB71" i="4"/>
  <c r="U71" i="4"/>
  <c r="T71" i="4"/>
  <c r="S71" i="4"/>
  <c r="R71" i="4"/>
  <c r="AD69" i="4"/>
  <c r="AC69" i="4"/>
  <c r="AB69" i="4"/>
  <c r="U69" i="4"/>
  <c r="T69" i="4"/>
  <c r="S69" i="4"/>
  <c r="R69" i="4"/>
  <c r="AD68" i="4"/>
  <c r="AC68" i="4"/>
  <c r="AB68" i="4"/>
  <c r="U68" i="4"/>
  <c r="T68" i="4"/>
  <c r="S68" i="4"/>
  <c r="R68" i="4"/>
  <c r="AD64" i="4"/>
  <c r="AC64" i="4"/>
  <c r="AB64" i="4"/>
  <c r="U64" i="4"/>
  <c r="T64" i="4"/>
  <c r="S64" i="4"/>
  <c r="R64" i="4"/>
  <c r="AD54" i="4"/>
  <c r="AC54" i="4"/>
  <c r="AB54" i="4"/>
  <c r="U54" i="4"/>
  <c r="T54" i="4"/>
  <c r="S54" i="4"/>
  <c r="R54" i="4"/>
  <c r="AD42" i="4"/>
  <c r="AC42" i="4"/>
  <c r="AB42" i="4"/>
  <c r="AE42" i="4" s="1"/>
  <c r="U42" i="4"/>
  <c r="T42" i="4"/>
  <c r="S42" i="4"/>
  <c r="R42" i="4"/>
  <c r="V42" i="4" s="1"/>
  <c r="AD35" i="4"/>
  <c r="AC35" i="4"/>
  <c r="AB35" i="4"/>
  <c r="U35" i="4"/>
  <c r="T35" i="4"/>
  <c r="S35" i="4"/>
  <c r="R35" i="4"/>
  <c r="AD34" i="4"/>
  <c r="AC34" i="4"/>
  <c r="AB34" i="4"/>
  <c r="U34" i="4"/>
  <c r="T34" i="4"/>
  <c r="S34" i="4"/>
  <c r="R34" i="4"/>
  <c r="AD21" i="4"/>
  <c r="AC21" i="4"/>
  <c r="AB21" i="4"/>
  <c r="U21" i="4"/>
  <c r="T21" i="4"/>
  <c r="S21" i="4"/>
  <c r="R21" i="4"/>
  <c r="AD112" i="4"/>
  <c r="AC112" i="4"/>
  <c r="AB112" i="4"/>
  <c r="U112" i="4"/>
  <c r="T112" i="4"/>
  <c r="S112" i="4"/>
  <c r="R112" i="4"/>
  <c r="AD109" i="4"/>
  <c r="AC109" i="4"/>
  <c r="AE109" i="4" s="1"/>
  <c r="AB109" i="4"/>
  <c r="U109" i="4"/>
  <c r="T109" i="4"/>
  <c r="S109" i="4"/>
  <c r="R109" i="4"/>
  <c r="AD104" i="4"/>
  <c r="AC104" i="4"/>
  <c r="AB104" i="4"/>
  <c r="U104" i="4"/>
  <c r="T104" i="4"/>
  <c r="S104" i="4"/>
  <c r="R104" i="4"/>
  <c r="AD70" i="4"/>
  <c r="AC70" i="4"/>
  <c r="AB70" i="4"/>
  <c r="U70" i="4"/>
  <c r="T70" i="4"/>
  <c r="S70" i="4"/>
  <c r="R70" i="4"/>
  <c r="AD60" i="4"/>
  <c r="AC60" i="4"/>
  <c r="AB60" i="4"/>
  <c r="U60" i="4"/>
  <c r="T60" i="4"/>
  <c r="S60" i="4"/>
  <c r="R60" i="4"/>
  <c r="AD51" i="4"/>
  <c r="AC51" i="4"/>
  <c r="AB51" i="4"/>
  <c r="U51" i="4"/>
  <c r="T51" i="4"/>
  <c r="S51" i="4"/>
  <c r="R51" i="4"/>
  <c r="AD50" i="4"/>
  <c r="AC50" i="4"/>
  <c r="AB50" i="4"/>
  <c r="U50" i="4"/>
  <c r="T50" i="4"/>
  <c r="S50" i="4"/>
  <c r="R50" i="4"/>
  <c r="AD45" i="4"/>
  <c r="AC45" i="4"/>
  <c r="AB45" i="4"/>
  <c r="U45" i="4"/>
  <c r="T45" i="4"/>
  <c r="S45" i="4"/>
  <c r="R45" i="4"/>
  <c r="AD39" i="4"/>
  <c r="AC39" i="4"/>
  <c r="AB39" i="4"/>
  <c r="AE39" i="4" s="1"/>
  <c r="U39" i="4"/>
  <c r="T39" i="4"/>
  <c r="S39" i="4"/>
  <c r="R39" i="4"/>
  <c r="AD38" i="4"/>
  <c r="AC38" i="4"/>
  <c r="AB38" i="4"/>
  <c r="U38" i="4"/>
  <c r="T38" i="4"/>
  <c r="S38" i="4"/>
  <c r="R38" i="4"/>
  <c r="AD37" i="4"/>
  <c r="AC37" i="4"/>
  <c r="AB37" i="4"/>
  <c r="U37" i="4"/>
  <c r="T37" i="4"/>
  <c r="S37" i="4"/>
  <c r="R37" i="4"/>
  <c r="AD36" i="4"/>
  <c r="AC36" i="4"/>
  <c r="AB36" i="4"/>
  <c r="U36" i="4"/>
  <c r="T36" i="4"/>
  <c r="S36" i="4"/>
  <c r="R36" i="4"/>
  <c r="AD32" i="4"/>
  <c r="AC32" i="4"/>
  <c r="AB32" i="4"/>
  <c r="AE32" i="4" s="1"/>
  <c r="U32" i="4"/>
  <c r="T32" i="4"/>
  <c r="S32" i="4"/>
  <c r="R32" i="4"/>
  <c r="AD24" i="4"/>
  <c r="AC24" i="4"/>
  <c r="AB24" i="4"/>
  <c r="U24" i="4"/>
  <c r="T24" i="4"/>
  <c r="S24" i="4"/>
  <c r="R24" i="4"/>
  <c r="AD20" i="4"/>
  <c r="AC20" i="4"/>
  <c r="AB20" i="4"/>
  <c r="U20" i="4"/>
  <c r="T20" i="4"/>
  <c r="S20" i="4"/>
  <c r="R20" i="4"/>
  <c r="AE111" i="4"/>
  <c r="AD111" i="4"/>
  <c r="AC111" i="4"/>
  <c r="V111" i="4"/>
  <c r="U111" i="4"/>
  <c r="T111" i="4"/>
  <c r="S111" i="4"/>
  <c r="K111" i="4"/>
  <c r="AE96" i="4"/>
  <c r="AD96" i="4"/>
  <c r="AF96" i="4" s="1"/>
  <c r="AC96" i="4"/>
  <c r="V96" i="4"/>
  <c r="U96" i="4"/>
  <c r="T96" i="4"/>
  <c r="S96" i="4"/>
  <c r="K96" i="4"/>
  <c r="AE95" i="4"/>
  <c r="AD95" i="4"/>
  <c r="AF95" i="4" s="1"/>
  <c r="AC95" i="4"/>
  <c r="V95" i="4"/>
  <c r="U95" i="4"/>
  <c r="T95" i="4"/>
  <c r="S95" i="4"/>
  <c r="K95" i="4"/>
  <c r="AE93" i="4"/>
  <c r="AD93" i="4"/>
  <c r="AC93" i="4"/>
  <c r="V93" i="4"/>
  <c r="U93" i="4"/>
  <c r="T93" i="4"/>
  <c r="S93" i="4"/>
  <c r="K93" i="4"/>
  <c r="AE92" i="4"/>
  <c r="AD92" i="4"/>
  <c r="AF92" i="4" s="1"/>
  <c r="AC92" i="4"/>
  <c r="V92" i="4"/>
  <c r="U92" i="4"/>
  <c r="T92" i="4"/>
  <c r="S92" i="4"/>
  <c r="K92" i="4"/>
  <c r="AE91" i="4"/>
  <c r="AD91" i="4"/>
  <c r="AC91" i="4"/>
  <c r="V91" i="4"/>
  <c r="U91" i="4"/>
  <c r="T91" i="4"/>
  <c r="S91" i="4"/>
  <c r="K91" i="4"/>
  <c r="AE90" i="4"/>
  <c r="AD90" i="4"/>
  <c r="AC90" i="4"/>
  <c r="V90" i="4"/>
  <c r="U90" i="4"/>
  <c r="T90" i="4"/>
  <c r="S90" i="4"/>
  <c r="K90" i="4"/>
  <c r="AE86" i="4"/>
  <c r="AD86" i="4"/>
  <c r="AC86" i="4"/>
  <c r="V86" i="4"/>
  <c r="U86" i="4"/>
  <c r="T86" i="4"/>
  <c r="S86" i="4"/>
  <c r="K86" i="4"/>
  <c r="AE80" i="4"/>
  <c r="AD80" i="4"/>
  <c r="AC80" i="4"/>
  <c r="V80" i="4"/>
  <c r="U80" i="4"/>
  <c r="T80" i="4"/>
  <c r="S80" i="4"/>
  <c r="K80" i="4"/>
  <c r="AE74" i="4"/>
  <c r="AD74" i="4"/>
  <c r="AC74" i="4"/>
  <c r="V74" i="4"/>
  <c r="U74" i="4"/>
  <c r="T74" i="4"/>
  <c r="S74" i="4"/>
  <c r="K74" i="4"/>
  <c r="AE67" i="4"/>
  <c r="AD67" i="4"/>
  <c r="AC67" i="4"/>
  <c r="V67" i="4"/>
  <c r="U67" i="4"/>
  <c r="T67" i="4"/>
  <c r="S67" i="4"/>
  <c r="K67" i="4"/>
  <c r="AE58" i="4"/>
  <c r="AD58" i="4"/>
  <c r="AC58" i="4"/>
  <c r="V58" i="4"/>
  <c r="U58" i="4"/>
  <c r="T58" i="4"/>
  <c r="S58" i="4"/>
  <c r="K58" i="4"/>
  <c r="AE55" i="4"/>
  <c r="AD55" i="4"/>
  <c r="AF55" i="4" s="1"/>
  <c r="AC55" i="4"/>
  <c r="V55" i="4"/>
  <c r="U55" i="4"/>
  <c r="T55" i="4"/>
  <c r="S55" i="4"/>
  <c r="K55" i="4"/>
  <c r="AE53" i="4"/>
  <c r="AD53" i="4"/>
  <c r="AF53" i="4" s="1"/>
  <c r="AC53" i="4"/>
  <c r="V53" i="4"/>
  <c r="U53" i="4"/>
  <c r="T53" i="4"/>
  <c r="S53" i="4"/>
  <c r="K53" i="4"/>
  <c r="AE49" i="4"/>
  <c r="AD49" i="4"/>
  <c r="AC49" i="4"/>
  <c r="V49" i="4"/>
  <c r="U49" i="4"/>
  <c r="T49" i="4"/>
  <c r="S49" i="4"/>
  <c r="K49" i="4"/>
  <c r="AE47" i="4"/>
  <c r="AD47" i="4"/>
  <c r="AF47" i="4" s="1"/>
  <c r="AC47" i="4"/>
  <c r="V47" i="4"/>
  <c r="U47" i="4"/>
  <c r="T47" i="4"/>
  <c r="S47" i="4"/>
  <c r="K47" i="4"/>
  <c r="AE31" i="4"/>
  <c r="AD31" i="4"/>
  <c r="AC31" i="4"/>
  <c r="V31" i="4"/>
  <c r="U31" i="4"/>
  <c r="T31" i="4"/>
  <c r="S31" i="4"/>
  <c r="K31" i="4"/>
  <c r="AE30" i="4"/>
  <c r="AD30" i="4"/>
  <c r="AC30" i="4"/>
  <c r="V30" i="4"/>
  <c r="U30" i="4"/>
  <c r="T30" i="4"/>
  <c r="S30" i="4"/>
  <c r="K30" i="4"/>
  <c r="AE29" i="4"/>
  <c r="AD29" i="4"/>
  <c r="AC29" i="4"/>
  <c r="V29" i="4"/>
  <c r="U29" i="4"/>
  <c r="T29" i="4"/>
  <c r="S29" i="4"/>
  <c r="K29" i="4"/>
  <c r="AE19" i="4"/>
  <c r="AD19" i="4"/>
  <c r="AF19" i="4" s="1"/>
  <c r="AC19" i="4"/>
  <c r="V19" i="4"/>
  <c r="U19" i="4"/>
  <c r="T19" i="4"/>
  <c r="S19" i="4"/>
  <c r="K19" i="4"/>
  <c r="AE16" i="4"/>
  <c r="AD16" i="4"/>
  <c r="AC16" i="4"/>
  <c r="V16" i="4"/>
  <c r="U16" i="4"/>
  <c r="T16" i="4"/>
  <c r="S16" i="4"/>
  <c r="W58" i="4" l="1"/>
  <c r="W67" i="4"/>
  <c r="W80" i="4"/>
  <c r="AF80" i="4"/>
  <c r="W86" i="4"/>
  <c r="AF86" i="4"/>
  <c r="W90" i="4"/>
  <c r="AF90" i="4"/>
  <c r="AF91" i="4"/>
  <c r="W111" i="4"/>
  <c r="V20" i="4"/>
  <c r="AE36" i="4"/>
  <c r="V37" i="4"/>
  <c r="V45" i="4"/>
  <c r="AE45" i="4"/>
  <c r="AE50" i="4"/>
  <c r="V70" i="4"/>
  <c r="AE104" i="4"/>
  <c r="V21" i="4"/>
  <c r="V54" i="4"/>
  <c r="V71" i="4"/>
  <c r="AE72" i="4"/>
  <c r="V85" i="4"/>
  <c r="V88" i="4"/>
  <c r="AE88" i="4"/>
  <c r="AE112" i="4"/>
  <c r="AE87" i="4"/>
  <c r="AE68" i="4"/>
  <c r="AF93" i="4"/>
  <c r="AE21" i="4"/>
  <c r="AF16" i="4"/>
  <c r="AF31" i="4"/>
  <c r="V32" i="4"/>
  <c r="V36" i="4"/>
  <c r="V60" i="4"/>
  <c r="V35" i="4"/>
  <c r="AE54" i="4"/>
  <c r="V69" i="4"/>
  <c r="AE71" i="4"/>
  <c r="V78" i="4"/>
  <c r="AE85" i="4"/>
  <c r="V87" i="4"/>
  <c r="W16" i="4"/>
  <c r="AF58" i="4"/>
  <c r="W74" i="4"/>
  <c r="AF111" i="4"/>
  <c r="V39" i="4"/>
  <c r="AE70" i="4"/>
  <c r="AF29" i="4"/>
  <c r="AF30" i="4"/>
  <c r="AF49" i="4"/>
  <c r="W55" i="4"/>
  <c r="W92" i="4"/>
  <c r="AE64" i="4"/>
  <c r="AF67" i="4"/>
  <c r="AF74" i="4"/>
  <c r="W91" i="4"/>
  <c r="W93" i="4"/>
  <c r="V24" i="4"/>
  <c r="AE38" i="4"/>
  <c r="V51" i="4"/>
  <c r="AE60" i="4"/>
  <c r="V112" i="4"/>
  <c r="V34" i="4"/>
  <c r="AE35" i="4"/>
  <c r="V68" i="4"/>
  <c r="V73" i="4"/>
  <c r="AE78" i="4"/>
  <c r="W19" i="4"/>
  <c r="W29" i="4"/>
  <c r="W30" i="4"/>
  <c r="W31" i="4"/>
  <c r="W47" i="4"/>
  <c r="W49" i="4"/>
  <c r="W53" i="4"/>
  <c r="W95" i="4"/>
  <c r="W96" i="4"/>
  <c r="AE20" i="4"/>
  <c r="AE24" i="4"/>
  <c r="AE37" i="4"/>
  <c r="V38" i="4"/>
  <c r="V50" i="4"/>
  <c r="AE51" i="4"/>
  <c r="V104" i="4"/>
  <c r="V109" i="4"/>
  <c r="AE34" i="4"/>
  <c r="V64" i="4"/>
  <c r="AE69" i="4"/>
  <c r="V72" i="4"/>
  <c r="AE73" i="4"/>
  <c r="V89" i="4"/>
  <c r="AE89" i="4"/>
  <c r="K16" i="4"/>
  <c r="N128" i="4"/>
  <c r="N127" i="4"/>
  <c r="B126" i="4"/>
  <c r="N122" i="4"/>
  <c r="N121" i="4"/>
  <c r="N120" i="4"/>
  <c r="Z113" i="4"/>
  <c r="Y113" i="4"/>
  <c r="X113" i="4"/>
  <c r="P113" i="4"/>
  <c r="O113" i="4"/>
  <c r="N113" i="4"/>
  <c r="M113" i="4"/>
  <c r="I113" i="4"/>
  <c r="H113" i="4"/>
  <c r="AD110" i="4"/>
  <c r="AC110" i="4"/>
  <c r="AB110" i="4"/>
  <c r="U110" i="4"/>
  <c r="T110" i="4"/>
  <c r="S110" i="4"/>
  <c r="R110" i="4"/>
  <c r="AD106" i="4"/>
  <c r="AC106" i="4"/>
  <c r="AB106" i="4"/>
  <c r="U106" i="4"/>
  <c r="T106" i="4"/>
  <c r="S106" i="4"/>
  <c r="R106" i="4"/>
  <c r="AD102" i="4"/>
  <c r="AC102" i="4"/>
  <c r="AB102" i="4"/>
  <c r="U102" i="4"/>
  <c r="T102" i="4"/>
  <c r="S102" i="4"/>
  <c r="R102" i="4"/>
  <c r="V102" i="4" s="1"/>
  <c r="AD101" i="4"/>
  <c r="AC101" i="4"/>
  <c r="AB101" i="4"/>
  <c r="U101" i="4"/>
  <c r="T101" i="4"/>
  <c r="S101" i="4"/>
  <c r="R101" i="4"/>
  <c r="AD100" i="4"/>
  <c r="AC100" i="4"/>
  <c r="AB100" i="4"/>
  <c r="U100" i="4"/>
  <c r="T100" i="4"/>
  <c r="S100" i="4"/>
  <c r="R100" i="4"/>
  <c r="AD99" i="4"/>
  <c r="AC99" i="4"/>
  <c r="AE99" i="4" s="1"/>
  <c r="AB99" i="4"/>
  <c r="U99" i="4"/>
  <c r="T99" i="4"/>
  <c r="S99" i="4"/>
  <c r="R99" i="4"/>
  <c r="AD98" i="4"/>
  <c r="AC98" i="4"/>
  <c r="AB98" i="4"/>
  <c r="U98" i="4"/>
  <c r="T98" i="4"/>
  <c r="S98" i="4"/>
  <c r="R98" i="4"/>
  <c r="V98" i="4" s="1"/>
  <c r="AD97" i="4"/>
  <c r="AC97" i="4"/>
  <c r="AB97" i="4"/>
  <c r="U97" i="4"/>
  <c r="T97" i="4"/>
  <c r="S97" i="4"/>
  <c r="R97" i="4"/>
  <c r="AD84" i="4"/>
  <c r="AC84" i="4"/>
  <c r="AB84" i="4"/>
  <c r="U84" i="4"/>
  <c r="T84" i="4"/>
  <c r="S84" i="4"/>
  <c r="R84" i="4"/>
  <c r="AD77" i="4"/>
  <c r="AC77" i="4"/>
  <c r="AE77" i="4" s="1"/>
  <c r="AB77" i="4"/>
  <c r="U77" i="4"/>
  <c r="T77" i="4"/>
  <c r="S77" i="4"/>
  <c r="R77" i="4"/>
  <c r="AD65" i="4"/>
  <c r="AC65" i="4"/>
  <c r="AB65" i="4"/>
  <c r="U65" i="4"/>
  <c r="T65" i="4"/>
  <c r="S65" i="4"/>
  <c r="R65" i="4"/>
  <c r="AD63" i="4"/>
  <c r="AC63" i="4"/>
  <c r="AE63" i="4" s="1"/>
  <c r="AB63" i="4"/>
  <c r="U63" i="4"/>
  <c r="T63" i="4"/>
  <c r="S63" i="4"/>
  <c r="R63" i="4"/>
  <c r="AD62" i="4"/>
  <c r="AC62" i="4"/>
  <c r="AB62" i="4"/>
  <c r="U62" i="4"/>
  <c r="T62" i="4"/>
  <c r="S62" i="4"/>
  <c r="R62" i="4"/>
  <c r="AD57" i="4"/>
  <c r="AC57" i="4"/>
  <c r="AE57" i="4" s="1"/>
  <c r="AB57" i="4"/>
  <c r="U57" i="4"/>
  <c r="T57" i="4"/>
  <c r="S57" i="4"/>
  <c r="R57" i="4"/>
  <c r="AD52" i="4"/>
  <c r="AC52" i="4"/>
  <c r="AB52" i="4"/>
  <c r="U52" i="4"/>
  <c r="T52" i="4"/>
  <c r="S52" i="4"/>
  <c r="R52" i="4"/>
  <c r="AD44" i="4"/>
  <c r="AC44" i="4"/>
  <c r="AE44" i="4" s="1"/>
  <c r="AB44" i="4"/>
  <c r="U44" i="4"/>
  <c r="T44" i="4"/>
  <c r="S44" i="4"/>
  <c r="R44" i="4"/>
  <c r="AD43" i="4"/>
  <c r="AC43" i="4"/>
  <c r="AB43" i="4"/>
  <c r="U43" i="4"/>
  <c r="T43" i="4"/>
  <c r="S43" i="4"/>
  <c r="R43" i="4"/>
  <c r="V43" i="4" s="1"/>
  <c r="AD33" i="4"/>
  <c r="AC33" i="4"/>
  <c r="AB33" i="4"/>
  <c r="U33" i="4"/>
  <c r="T33" i="4"/>
  <c r="S33" i="4"/>
  <c r="R33" i="4"/>
  <c r="AD28" i="4"/>
  <c r="AC28" i="4"/>
  <c r="AB28" i="4"/>
  <c r="U28" i="4"/>
  <c r="T28" i="4"/>
  <c r="S28" i="4"/>
  <c r="R28" i="4"/>
  <c r="AD27" i="4"/>
  <c r="AC27" i="4"/>
  <c r="AB27" i="4"/>
  <c r="U27" i="4"/>
  <c r="T27" i="4"/>
  <c r="S27" i="4"/>
  <c r="R27" i="4"/>
  <c r="AD26" i="4"/>
  <c r="AC26" i="4"/>
  <c r="AB26" i="4"/>
  <c r="U26" i="4"/>
  <c r="T26" i="4"/>
  <c r="S26" i="4"/>
  <c r="R26" i="4"/>
  <c r="B26" i="4"/>
  <c r="B27" i="4" s="1"/>
  <c r="B28" i="4" s="1"/>
  <c r="AD23" i="4"/>
  <c r="AC23" i="4"/>
  <c r="AB23" i="4"/>
  <c r="U23" i="4"/>
  <c r="T23" i="4"/>
  <c r="S23" i="4"/>
  <c r="R23" i="4"/>
  <c r="AD17" i="4"/>
  <c r="AC17" i="4"/>
  <c r="AB17" i="4"/>
  <c r="U17" i="4"/>
  <c r="T17" i="4"/>
  <c r="S17" i="4"/>
  <c r="R17" i="4"/>
  <c r="A17" i="4"/>
  <c r="K15" i="4"/>
  <c r="G14" i="4"/>
  <c r="H14" i="4" s="1"/>
  <c r="I14" i="4" s="1"/>
  <c r="C14" i="4"/>
  <c r="AE65" i="4" l="1"/>
  <c r="V26" i="4"/>
  <c r="V17" i="4"/>
  <c r="AE62" i="4"/>
  <c r="AE84" i="4"/>
  <c r="AE23" i="4"/>
  <c r="AE26" i="4"/>
  <c r="AE17" i="4"/>
  <c r="AE33" i="4"/>
  <c r="V33" i="4"/>
  <c r="V57" i="4"/>
  <c r="V63" i="4"/>
  <c r="V77" i="4"/>
  <c r="V97" i="4"/>
  <c r="AE98" i="4"/>
  <c r="V28" i="4"/>
  <c r="AE28" i="4"/>
  <c r="AE43" i="4"/>
  <c r="V52" i="4"/>
  <c r="AE97" i="4"/>
  <c r="V100" i="4"/>
  <c r="AE101" i="4"/>
  <c r="V110" i="4"/>
  <c r="V62" i="4"/>
  <c r="V65" i="4"/>
  <c r="V84" i="4"/>
  <c r="V101" i="4"/>
  <c r="AE102" i="4"/>
  <c r="A23" i="4"/>
  <c r="A18" i="4"/>
  <c r="A19" i="4" s="1"/>
  <c r="A20" i="4" s="1"/>
  <c r="A21" i="4" s="1"/>
  <c r="A22" i="4" s="1"/>
  <c r="V23" i="4"/>
  <c r="V27" i="4"/>
  <c r="AE27" i="4"/>
  <c r="V44" i="4"/>
  <c r="AE52" i="4"/>
  <c r="V99" i="4"/>
  <c r="AE100" i="4"/>
  <c r="V106" i="4"/>
  <c r="A95" i="4"/>
  <c r="A96" i="4" s="1"/>
  <c r="A97" i="4" s="1"/>
  <c r="A98" i="4" s="1"/>
  <c r="A99" i="4" s="1"/>
  <c r="A100" i="4" s="1"/>
  <c r="A101" i="4" s="1"/>
  <c r="A102" i="4" s="1"/>
  <c r="A103" i="4" s="1"/>
  <c r="B95" i="4"/>
  <c r="B96" i="4" s="1"/>
  <c r="B97" i="4" s="1"/>
  <c r="B98" i="4" s="1"/>
  <c r="B99" i="4" s="1"/>
  <c r="B100" i="4" s="1"/>
  <c r="B101" i="4" s="1"/>
  <c r="B102" i="4" s="1"/>
  <c r="B103" i="4" s="1"/>
  <c r="A24" i="4"/>
  <c r="B29" i="4"/>
  <c r="B30" i="4" s="1"/>
  <c r="B31" i="4" s="1"/>
  <c r="AE106" i="4"/>
  <c r="AE110" i="4"/>
  <c r="K113" i="4"/>
  <c r="S113" i="4" s="1"/>
  <c r="A25" i="4" l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B32" i="4"/>
  <c r="B33" i="4" s="1"/>
  <c r="A104" i="4"/>
  <c r="B104" i="4"/>
  <c r="R113" i="4"/>
  <c r="U113" i="4"/>
  <c r="AB113" i="4"/>
  <c r="AD113" i="4"/>
  <c r="T113" i="4"/>
  <c r="AC113" i="4"/>
  <c r="A105" i="4" l="1"/>
  <c r="A106" i="4" s="1"/>
  <c r="A107" i="4" s="1"/>
  <c r="A108" i="4" s="1"/>
  <c r="A109" i="4" s="1"/>
  <c r="A110" i="4" s="1"/>
  <c r="A111" i="4" s="1"/>
  <c r="A112" i="4" s="1"/>
  <c r="B105" i="4"/>
  <c r="B106" i="4" s="1"/>
  <c r="B107" i="4" s="1"/>
  <c r="B108" i="4" s="1"/>
  <c r="B109" i="4" s="1"/>
  <c r="B110" i="4" s="1"/>
  <c r="B111" i="4" s="1"/>
  <c r="B112" i="4" s="1"/>
  <c r="B34" i="4"/>
  <c r="B35" i="4" s="1"/>
  <c r="B36" i="4" s="1"/>
  <c r="B37" i="4" s="1"/>
  <c r="B38" i="4" s="1"/>
  <c r="B39" i="4" s="1"/>
  <c r="B40" i="4" s="1"/>
  <c r="B41" i="4" s="1"/>
  <c r="A36" i="4"/>
  <c r="A37" i="4" s="1"/>
  <c r="A38" i="4" s="1"/>
  <c r="A39" i="4" s="1"/>
  <c r="A40" i="4" s="1"/>
  <c r="A41" i="4" s="1"/>
  <c r="V113" i="4"/>
  <c r="AE113" i="4"/>
  <c r="B42" i="4" l="1"/>
  <c r="B43" i="4" s="1"/>
  <c r="B44" i="4" s="1"/>
  <c r="B45" i="4" s="1"/>
  <c r="A42" i="4"/>
  <c r="A43" i="4" s="1"/>
  <c r="A44" i="4" s="1"/>
  <c r="A45" i="4" s="1"/>
  <c r="A46" i="4" l="1"/>
  <c r="A47" i="4" s="1"/>
  <c r="B46" i="4"/>
  <c r="B47" i="4" s="1"/>
  <c r="B48" i="4" l="1"/>
  <c r="B49" i="4" s="1"/>
  <c r="B50" i="4" s="1"/>
  <c r="B51" i="4" s="1"/>
  <c r="B52" i="4" s="1"/>
  <c r="B53" i="4" s="1"/>
  <c r="B54" i="4" s="1"/>
  <c r="B55" i="4" s="1"/>
  <c r="A48" i="4"/>
  <c r="A49" i="4" s="1"/>
  <c r="A50" i="4" s="1"/>
  <c r="A51" i="4" s="1"/>
  <c r="A52" i="4" s="1"/>
  <c r="A53" i="4" s="1"/>
  <c r="A54" i="4" s="1"/>
  <c r="A55" i="4" s="1"/>
  <c r="A57" i="4" l="1"/>
  <c r="A58" i="4" s="1"/>
  <c r="A59" i="4" s="1"/>
  <c r="A60" i="4" s="1"/>
  <c r="A56" i="4"/>
  <c r="B56" i="4"/>
  <c r="B57" i="4" s="1"/>
  <c r="B58" i="4" s="1"/>
  <c r="B59" i="4" s="1"/>
  <c r="B60" i="4" s="1"/>
  <c r="B61" i="4" l="1"/>
  <c r="B62" i="4" s="1"/>
  <c r="B63" i="4" s="1"/>
  <c r="B64" i="4" s="1"/>
  <c r="B65" i="4" s="1"/>
  <c r="A61" i="4"/>
  <c r="A62" i="4" s="1"/>
  <c r="A63" i="4" s="1"/>
  <c r="A64" i="4" s="1"/>
  <c r="A65" i="4" s="1"/>
  <c r="A66" i="4" l="1"/>
  <c r="A67" i="4" s="1"/>
  <c r="A68" i="4" s="1"/>
  <c r="A69" i="4" s="1"/>
  <c r="A70" i="4" s="1"/>
  <c r="A71" i="4" s="1"/>
  <c r="A72" i="4" s="1"/>
  <c r="A73" i="4" s="1"/>
  <c r="A74" i="4" s="1"/>
  <c r="B66" i="4"/>
  <c r="B67" i="4" s="1"/>
  <c r="B68" i="4" s="1"/>
  <c r="B69" i="4" s="1"/>
  <c r="B70" i="4" s="1"/>
  <c r="B71" i="4" s="1"/>
  <c r="B72" i="4" s="1"/>
  <c r="B73" i="4" s="1"/>
  <c r="B74" i="4" s="1"/>
  <c r="B75" i="4" l="1"/>
  <c r="B76" i="4" s="1"/>
  <c r="B77" i="4" s="1"/>
  <c r="B78" i="4" s="1"/>
  <c r="A75" i="4"/>
  <c r="A76" i="4" s="1"/>
  <c r="A77" i="4" s="1"/>
  <c r="A78" i="4" s="1"/>
  <c r="A79" i="4" l="1"/>
  <c r="A80" i="4" s="1"/>
  <c r="B79" i="4"/>
  <c r="B80" i="4" s="1"/>
  <c r="B81" i="4" l="1"/>
  <c r="B82" i="4" s="1"/>
  <c r="B83" i="4" s="1"/>
  <c r="B84" i="4" s="1"/>
  <c r="B85" i="4" s="1"/>
  <c r="A81" i="4"/>
  <c r="A82" i="4" s="1"/>
  <c r="A83" i="4" s="1"/>
  <c r="A84" i="4" s="1"/>
  <c r="A85" i="4" s="1"/>
</calcChain>
</file>

<file path=xl/sharedStrings.xml><?xml version="1.0" encoding="utf-8"?>
<sst xmlns="http://schemas.openxmlformats.org/spreadsheetml/2006/main" count="374" uniqueCount="179">
  <si>
    <t>DD-1</t>
  </si>
  <si>
    <t>DATA DASAR PRASARANA JALAN KABUPATEN</t>
  </si>
  <si>
    <t>Propinsi</t>
  </si>
  <si>
    <t>: Jawa Tengah (33)</t>
  </si>
  <si>
    <t>Kabupaten</t>
  </si>
  <si>
    <t>: Demak (21)</t>
  </si>
  <si>
    <t>Tahun</t>
  </si>
  <si>
    <t>No</t>
  </si>
  <si>
    <t>Nomor Ruas</t>
  </si>
  <si>
    <t>Sub Ruas</t>
  </si>
  <si>
    <t>Nama Ruas Jalan</t>
  </si>
  <si>
    <t>Nama Kecamatan                          Yang Dilalui</t>
  </si>
  <si>
    <t>Panjang Ruas                    (Km)</t>
  </si>
  <si>
    <t>Lebar Rata-Rata (m)</t>
  </si>
  <si>
    <t>Keterangan</t>
  </si>
  <si>
    <t>Baik</t>
  </si>
  <si>
    <t>Rusak Ringan</t>
  </si>
  <si>
    <t>Rusak Berat</t>
  </si>
  <si>
    <t>sd. Akhir tahun 2014</t>
  </si>
  <si>
    <t>(m panjang)</t>
  </si>
  <si>
    <t>Sedang</t>
  </si>
  <si>
    <t>persentase</t>
  </si>
  <si>
    <t>persen</t>
  </si>
  <si>
    <t>jum</t>
  </si>
  <si>
    <t>01</t>
  </si>
  <si>
    <t>Mranggen</t>
  </si>
  <si>
    <t>-</t>
  </si>
  <si>
    <t>Banyumeneng</t>
  </si>
  <si>
    <t>02</t>
  </si>
  <si>
    <t>Bulusari.</t>
  </si>
  <si>
    <t>03</t>
  </si>
  <si>
    <t>Bulusari</t>
  </si>
  <si>
    <t>Kalisari</t>
  </si>
  <si>
    <t>Sayung</t>
  </si>
  <si>
    <t>04</t>
  </si>
  <si>
    <t>Pamongan</t>
  </si>
  <si>
    <t>Guntur, Sayung</t>
  </si>
  <si>
    <t>05</t>
  </si>
  <si>
    <t>Karangawen</t>
  </si>
  <si>
    <t>Kr.Awen, Guntur</t>
  </si>
  <si>
    <t>06</t>
  </si>
  <si>
    <t>Jragung</t>
  </si>
  <si>
    <t>Kr.Awen.</t>
  </si>
  <si>
    <t>07</t>
  </si>
  <si>
    <t>Dempet</t>
  </si>
  <si>
    <t>Mintreng</t>
  </si>
  <si>
    <t>08</t>
  </si>
  <si>
    <t>Luwuk</t>
  </si>
  <si>
    <t>09</t>
  </si>
  <si>
    <t>Gajah</t>
  </si>
  <si>
    <t>Gajah, Dempet</t>
  </si>
  <si>
    <t>Geneng</t>
  </si>
  <si>
    <t>Mijen, Karanganyar</t>
  </si>
  <si>
    <t>Gedangalas</t>
  </si>
  <si>
    <t>Tanjunganyar</t>
  </si>
  <si>
    <t>Gajah.</t>
  </si>
  <si>
    <t>Bengkal</t>
  </si>
  <si>
    <t>Pasir</t>
  </si>
  <si>
    <t>Mijen.</t>
  </si>
  <si>
    <t>Jetak</t>
  </si>
  <si>
    <t>Mijen</t>
  </si>
  <si>
    <t>Jungsemi</t>
  </si>
  <si>
    <t>Wedung, Mijen</t>
  </si>
  <si>
    <t>Bungo</t>
  </si>
  <si>
    <t>Mutihkulon</t>
  </si>
  <si>
    <t>Wedung.</t>
  </si>
  <si>
    <t>Wedung</t>
  </si>
  <si>
    <t>Bonang</t>
  </si>
  <si>
    <t>Ngawen</t>
  </si>
  <si>
    <t>Bonang, Wedung</t>
  </si>
  <si>
    <t>Morodemak</t>
  </si>
  <si>
    <t>Bonang.</t>
  </si>
  <si>
    <t>Demak</t>
  </si>
  <si>
    <t>Demak, Bonang</t>
  </si>
  <si>
    <t>Buyaran</t>
  </si>
  <si>
    <t>Guntur</t>
  </si>
  <si>
    <t>Kr.Tengah, Guntur</t>
  </si>
  <si>
    <t>Guntur.</t>
  </si>
  <si>
    <t xml:space="preserve">Bengkal </t>
  </si>
  <si>
    <t>Karanganyar</t>
  </si>
  <si>
    <t>Wonokerto</t>
  </si>
  <si>
    <t>Tambakbulusan</t>
  </si>
  <si>
    <t>Karangtengah</t>
  </si>
  <si>
    <t>Gaji</t>
  </si>
  <si>
    <t>Candisari</t>
  </si>
  <si>
    <t>Karanggawang</t>
  </si>
  <si>
    <t>Bumirejo</t>
  </si>
  <si>
    <t>Kuripan</t>
  </si>
  <si>
    <t>Wonosekar</t>
  </si>
  <si>
    <t>Kr.Awen</t>
  </si>
  <si>
    <t>Kangkung</t>
  </si>
  <si>
    <t>Tlogorejo</t>
  </si>
  <si>
    <t>Mranggen, Karangawen</t>
  </si>
  <si>
    <t>Wilalung</t>
  </si>
  <si>
    <t>Trengguli</t>
  </si>
  <si>
    <t>Demung</t>
  </si>
  <si>
    <t>Wonosalam</t>
  </si>
  <si>
    <t>Boyolali</t>
  </si>
  <si>
    <t>Tambirejo</t>
  </si>
  <si>
    <t>Cangkring</t>
  </si>
  <si>
    <t>Karangrejo</t>
  </si>
  <si>
    <t>Kr.Anyar, Gajah, Dempet</t>
  </si>
  <si>
    <t>Tlogosih</t>
  </si>
  <si>
    <t>Wonosalam, Dempet</t>
  </si>
  <si>
    <t>Demak,Wonosalam</t>
  </si>
  <si>
    <t>Jalan SMU Mranggen</t>
  </si>
  <si>
    <t>Karanganyar, Gajah</t>
  </si>
  <si>
    <t>Merak</t>
  </si>
  <si>
    <t>Kalikondang</t>
  </si>
  <si>
    <t>Tlogoboyo</t>
  </si>
  <si>
    <t>Bakung</t>
  </si>
  <si>
    <t>Wonorejo</t>
  </si>
  <si>
    <t>Brambang</t>
  </si>
  <si>
    <t>Waru</t>
  </si>
  <si>
    <t>Karangawen, Mranggen</t>
  </si>
  <si>
    <t>Singorejo</t>
  </si>
  <si>
    <t>Demak, Bonang, wedung</t>
  </si>
  <si>
    <t>Onggorawe</t>
  </si>
  <si>
    <t>Surodadi</t>
  </si>
  <si>
    <t>Donorejo</t>
  </si>
  <si>
    <t>Demak.</t>
  </si>
  <si>
    <t>Sayung, Bonang</t>
  </si>
  <si>
    <t>Kebonbatur</t>
  </si>
  <si>
    <t>Kalianyar</t>
  </si>
  <si>
    <t>Doreng</t>
  </si>
  <si>
    <t>Tedunan</t>
  </si>
  <si>
    <t>Menco</t>
  </si>
  <si>
    <t>Bedono</t>
  </si>
  <si>
    <t>Purwosari</t>
  </si>
  <si>
    <t>Medini</t>
  </si>
  <si>
    <t>Karang Mlati</t>
  </si>
  <si>
    <t>Angin-Angin</t>
  </si>
  <si>
    <t>Bongkol</t>
  </si>
  <si>
    <t>Sriwulan</t>
  </si>
  <si>
    <t>Karangsari</t>
  </si>
  <si>
    <t>Kuncir</t>
  </si>
  <si>
    <t>Jatisono</t>
  </si>
  <si>
    <t>Loireng</t>
  </si>
  <si>
    <t>Pilangsari</t>
  </si>
  <si>
    <t>Undaan kidul</t>
  </si>
  <si>
    <t>Sampang</t>
  </si>
  <si>
    <t>Kawengen</t>
  </si>
  <si>
    <t>Megonten</t>
  </si>
  <si>
    <t>Kebonagung</t>
  </si>
  <si>
    <t>Grogol</t>
  </si>
  <si>
    <t>Trimulyo</t>
  </si>
  <si>
    <t>Jalan Kyai Singkil</t>
  </si>
  <si>
    <t>Jalan Pemuda</t>
  </si>
  <si>
    <t>Jalan Sultan Hadiwijaya</t>
  </si>
  <si>
    <t>Jalan Bhayangkara</t>
  </si>
  <si>
    <t>Jalan Kyai Jebat</t>
  </si>
  <si>
    <t>Jalan Patimura</t>
  </si>
  <si>
    <t>Kyai Mugni</t>
  </si>
  <si>
    <t>Jalan Kyai Palembang</t>
  </si>
  <si>
    <t>Jalan Noorcahya</t>
  </si>
  <si>
    <t>Jalan Jajar</t>
  </si>
  <si>
    <t>Jalan Semboja</t>
  </si>
  <si>
    <t>Jalan Betengan</t>
  </si>
  <si>
    <t>Jalan Kyai Turmudi</t>
  </si>
  <si>
    <t>Jalan Kyai Sampang</t>
  </si>
  <si>
    <t>Jalan Kauman II</t>
  </si>
  <si>
    <t>Jalan Kauman III</t>
  </si>
  <si>
    <t>Jalan Domenggalan</t>
  </si>
  <si>
    <t>Jalan Setinggil</t>
  </si>
  <si>
    <t>Jalur lambat Bintoro-Kalikondang</t>
  </si>
  <si>
    <t>Jalan Muka Kabupaten</t>
  </si>
  <si>
    <t>Kadilangu</t>
  </si>
  <si>
    <t>Demak, Wonosalam</t>
  </si>
  <si>
    <t>Jalan Lingkungan Krapyak</t>
  </si>
  <si>
    <t>Jalan Siwalan</t>
  </si>
  <si>
    <t>Jalan Betengan/Pasar</t>
  </si>
  <si>
    <t>Jalan Kenanga</t>
  </si>
  <si>
    <t>Jalan Glatik</t>
  </si>
  <si>
    <t>Jalan Angsa</t>
  </si>
  <si>
    <t>A. Total Panjang Jalan (KM)</t>
  </si>
  <si>
    <t xml:space="preserve">B. Presentase Jalan (%)                </t>
  </si>
  <si>
    <t>gie</t>
  </si>
  <si>
    <t>diisi sekali saja (triwulan 1), kecuali ada perubahan</t>
  </si>
  <si>
    <t>: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</si>
</sst>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(* #,##0.00_);_(* \(#,##0.00\);_(* &quot;-&quot;_);_(@_)"/>
    <numFmt numFmtId="166" formatCode="_(* #,##0.000_);_(* \(#,##0.000\);_(* &quot;-&quot;_);_(@_)"/>
    <numFmt numFmtId="167" formatCode="_(* #,##0.000_);_(* \(#,##0.00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0"/>
      <name val="Arial"/>
      <family val="2"/>
    </font>
    <font>
      <b/>
      <sz val="12"/>
      <name val="Arial"/>
      <family val="2"/>
    </font>
    <font>
      <sz val="11"/>
      <color theme="1"/>
      <name val="Calibri"/>
      <family val="2"/>
      <charset val="1"/>
      <scheme val="minor"/>
    </font>
    <font>
      <b/>
      <sz val="10"/>
      <name val="Arial"/>
      <family val="2"/>
    </font>
    <font>
      <b/>
      <u/>
      <sz val="10"/>
      <name val="Arial"/>
      <family val="2"/>
    </font>
    <font>
      <i/>
      <sz val="8"/>
      <color theme="0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10"/>
      <color theme="0"/>
      <name val="Arial"/>
      <family val="2"/>
    </font>
    <font>
      <sz val="11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0" fontId="3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/>
    <xf numFmtId="0" fontId="6" fillId="0" borderId="0"/>
    <xf numFmtId="0" fontId="1" fillId="0" borderId="0"/>
  </cellStyleXfs>
  <cellXfs count="130">
    <xf numFmtId="0" fontId="0" fillId="0" borderId="0" xfId="0"/>
    <xf numFmtId="0" fontId="3" fillId="0" borderId="0" xfId="1" applyFont="1" applyFill="1"/>
    <xf numFmtId="43" fontId="3" fillId="0" borderId="0" xfId="2" applyFont="1" applyFill="1"/>
    <xf numFmtId="164" fontId="3" fillId="0" borderId="0" xfId="3" applyNumberFormat="1" applyFont="1" applyFill="1"/>
    <xf numFmtId="0" fontId="3" fillId="0" borderId="0" xfId="1" applyFont="1" applyFill="1" applyAlignment="1">
      <alignment horizontal="center"/>
    </xf>
    <xf numFmtId="43" fontId="3" fillId="0" borderId="0" xfId="2" applyFont="1" applyFill="1" applyAlignment="1">
      <alignment horizontal="center"/>
    </xf>
    <xf numFmtId="0" fontId="3" fillId="0" borderId="0" xfId="1" applyFont="1" applyFill="1" applyAlignment="1">
      <alignment horizontal="left"/>
    </xf>
    <xf numFmtId="0" fontId="3" fillId="0" borderId="18" xfId="1" applyFont="1" applyFill="1" applyBorder="1" applyAlignment="1">
      <alignment horizontal="center"/>
    </xf>
    <xf numFmtId="0" fontId="3" fillId="0" borderId="19" xfId="1" applyFont="1" applyFill="1" applyBorder="1" applyAlignment="1">
      <alignment horizontal="center"/>
    </xf>
    <xf numFmtId="0" fontId="3" fillId="0" borderId="20" xfId="1" applyFont="1" applyFill="1" applyBorder="1" applyAlignment="1">
      <alignment horizontal="center"/>
    </xf>
    <xf numFmtId="0" fontId="3" fillId="0" borderId="24" xfId="1" applyFont="1" applyFill="1" applyBorder="1" applyAlignment="1">
      <alignment horizontal="center"/>
    </xf>
    <xf numFmtId="0" fontId="3" fillId="0" borderId="25" xfId="1" applyFont="1" applyFill="1" applyBorder="1"/>
    <xf numFmtId="41" fontId="3" fillId="0" borderId="26" xfId="1" applyNumberFormat="1" applyFont="1" applyFill="1" applyBorder="1"/>
    <xf numFmtId="41" fontId="3" fillId="0" borderId="27" xfId="1" applyNumberFormat="1" applyFont="1" applyFill="1" applyBorder="1"/>
    <xf numFmtId="41" fontId="3" fillId="0" borderId="28" xfId="1" applyNumberFormat="1" applyFont="1" applyFill="1" applyBorder="1"/>
    <xf numFmtId="41" fontId="3" fillId="0" borderId="29" xfId="1" applyNumberFormat="1" applyFont="1" applyFill="1" applyBorder="1"/>
    <xf numFmtId="43" fontId="3" fillId="0" borderId="26" xfId="2" applyFont="1" applyFill="1" applyBorder="1"/>
    <xf numFmtId="41" fontId="3" fillId="0" borderId="30" xfId="1" applyNumberFormat="1" applyFont="1" applyFill="1" applyBorder="1"/>
    <xf numFmtId="0" fontId="3" fillId="0" borderId="31" xfId="1" applyFont="1" applyFill="1" applyBorder="1" applyAlignment="1">
      <alignment horizontal="center"/>
    </xf>
    <xf numFmtId="41" fontId="3" fillId="0" borderId="32" xfId="1" quotePrefix="1" applyNumberFormat="1" applyFont="1" applyFill="1" applyBorder="1" applyAlignment="1">
      <alignment horizontal="right"/>
    </xf>
    <xf numFmtId="41" fontId="3" fillId="0" borderId="33" xfId="1" quotePrefix="1" applyNumberFormat="1" applyFont="1" applyFill="1" applyBorder="1" applyAlignment="1">
      <alignment horizontal="right"/>
    </xf>
    <xf numFmtId="41" fontId="3" fillId="0" borderId="35" xfId="1" applyNumberFormat="1" applyFont="1" applyFill="1" applyBorder="1"/>
    <xf numFmtId="41" fontId="3" fillId="0" borderId="32" xfId="1" applyNumberFormat="1" applyFont="1" applyFill="1" applyBorder="1"/>
    <xf numFmtId="43" fontId="3" fillId="0" borderId="32" xfId="2" applyFont="1" applyFill="1" applyBorder="1" applyAlignment="1">
      <alignment horizontal="center"/>
    </xf>
    <xf numFmtId="41" fontId="3" fillId="0" borderId="36" xfId="1" applyNumberFormat="1" applyFont="1" applyFill="1" applyBorder="1"/>
    <xf numFmtId="41" fontId="3" fillId="0" borderId="33" xfId="1" applyNumberFormat="1" applyFont="1" applyFill="1" applyBorder="1"/>
    <xf numFmtId="41" fontId="3" fillId="0" borderId="32" xfId="1" applyNumberFormat="1" applyFont="1" applyFill="1" applyBorder="1" applyAlignment="1">
      <alignment horizontal="right"/>
    </xf>
    <xf numFmtId="41" fontId="3" fillId="0" borderId="33" xfId="1" applyNumberFormat="1" applyFont="1" applyFill="1" applyBorder="1" applyAlignment="1">
      <alignment horizontal="right"/>
    </xf>
    <xf numFmtId="43" fontId="3" fillId="0" borderId="32" xfId="2" applyFont="1" applyFill="1" applyBorder="1"/>
    <xf numFmtId="0" fontId="3" fillId="0" borderId="37" xfId="1" applyFont="1" applyFill="1" applyBorder="1" applyAlignment="1">
      <alignment horizontal="center"/>
    </xf>
    <xf numFmtId="41" fontId="3" fillId="0" borderId="38" xfId="1" applyNumberFormat="1" applyFont="1" applyFill="1" applyBorder="1" applyAlignment="1">
      <alignment horizontal="right"/>
    </xf>
    <xf numFmtId="41" fontId="3" fillId="0" borderId="39" xfId="1" applyNumberFormat="1" applyFont="1" applyFill="1" applyBorder="1" applyAlignment="1">
      <alignment horizontal="right"/>
    </xf>
    <xf numFmtId="41" fontId="3" fillId="0" borderId="39" xfId="1" applyNumberFormat="1" applyFont="1" applyFill="1" applyBorder="1"/>
    <xf numFmtId="41" fontId="3" fillId="0" borderId="40" xfId="1" applyNumberFormat="1" applyFont="1" applyFill="1" applyBorder="1" applyAlignment="1">
      <alignment horizontal="left"/>
    </xf>
    <xf numFmtId="41" fontId="3" fillId="0" borderId="41" xfId="1" applyNumberFormat="1" applyFont="1" applyFill="1" applyBorder="1"/>
    <xf numFmtId="41" fontId="3" fillId="0" borderId="38" xfId="1" applyNumberFormat="1" applyFont="1" applyFill="1" applyBorder="1"/>
    <xf numFmtId="43" fontId="3" fillId="0" borderId="38" xfId="2" applyFont="1" applyFill="1" applyBorder="1"/>
    <xf numFmtId="41" fontId="3" fillId="0" borderId="42" xfId="1" applyNumberFormat="1" applyFont="1" applyFill="1" applyBorder="1"/>
    <xf numFmtId="43" fontId="6" fillId="0" borderId="49" xfId="6" applyNumberFormat="1" applyFill="1" applyBorder="1" applyAlignment="1">
      <alignment horizontal="right" vertical="center"/>
    </xf>
    <xf numFmtId="2" fontId="6" fillId="0" borderId="49" xfId="6" applyNumberFormat="1" applyFill="1" applyBorder="1" applyAlignment="1">
      <alignment horizontal="center" vertical="center"/>
    </xf>
    <xf numFmtId="41" fontId="3" fillId="0" borderId="0" xfId="1" applyNumberFormat="1" applyFont="1" applyFill="1"/>
    <xf numFmtId="41" fontId="3" fillId="0" borderId="0" xfId="1" applyNumberFormat="1" applyFont="1" applyFill="1" applyAlignment="1">
      <alignment horizontal="right"/>
    </xf>
    <xf numFmtId="0" fontId="9" fillId="0" borderId="0" xfId="7" applyFont="1" applyFill="1" applyAlignment="1">
      <alignment horizontal="right"/>
    </xf>
    <xf numFmtId="0" fontId="10" fillId="0" borderId="0" xfId="7" applyFont="1" applyFill="1" applyAlignment="1">
      <alignment horizontal="right"/>
    </xf>
    <xf numFmtId="17" fontId="3" fillId="0" borderId="0" xfId="1" quotePrefix="1" applyNumberFormat="1" applyFont="1" applyFill="1" applyAlignment="1">
      <alignment horizontal="right"/>
    </xf>
    <xf numFmtId="41" fontId="3" fillId="0" borderId="33" xfId="1" applyNumberFormat="1" applyFont="1" applyFill="1" applyBorder="1" applyAlignment="1">
      <alignment horizontal="left"/>
    </xf>
    <xf numFmtId="41" fontId="3" fillId="0" borderId="34" xfId="1" applyNumberFormat="1" applyFont="1" applyFill="1" applyBorder="1" applyAlignment="1">
      <alignment horizontal="left"/>
    </xf>
    <xf numFmtId="0" fontId="4" fillId="0" borderId="0" xfId="1" applyFont="1" applyFill="1" applyBorder="1" applyAlignment="1">
      <alignment horizontal="center"/>
    </xf>
    <xf numFmtId="41" fontId="3" fillId="0" borderId="34" xfId="1" applyNumberFormat="1" applyFont="1" applyFill="1" applyBorder="1" applyAlignment="1">
      <alignment horizontal="left"/>
    </xf>
    <xf numFmtId="167" fontId="3" fillId="0" borderId="32" xfId="1" applyNumberFormat="1" applyFont="1" applyFill="1" applyBorder="1" applyAlignment="1">
      <alignment horizontal="center"/>
    </xf>
    <xf numFmtId="167" fontId="3" fillId="0" borderId="32" xfId="1" applyNumberFormat="1" applyFont="1" applyFill="1" applyBorder="1"/>
    <xf numFmtId="167" fontId="3" fillId="0" borderId="32" xfId="1" applyNumberFormat="1" applyFont="1" applyFill="1" applyBorder="1" applyAlignment="1">
      <alignment horizontal="right"/>
    </xf>
    <xf numFmtId="167" fontId="3" fillId="0" borderId="38" xfId="1" applyNumberFormat="1" applyFont="1" applyFill="1" applyBorder="1"/>
    <xf numFmtId="165" fontId="11" fillId="0" borderId="0" xfId="1" applyNumberFormat="1" applyFont="1" applyFill="1"/>
    <xf numFmtId="41" fontId="3" fillId="0" borderId="0" xfId="1" applyNumberFormat="1" applyFont="1" applyFill="1" applyAlignment="1">
      <alignment horizontal="center"/>
    </xf>
    <xf numFmtId="0" fontId="3" fillId="0" borderId="0" xfId="5" applyFont="1" applyFill="1" applyAlignment="1">
      <alignment horizontal="center"/>
    </xf>
    <xf numFmtId="0" fontId="8" fillId="0" borderId="0" xfId="5" applyFont="1" applyFill="1" applyAlignment="1">
      <alignment horizontal="center"/>
    </xf>
    <xf numFmtId="164" fontId="11" fillId="0" borderId="0" xfId="3" applyNumberFormat="1" applyFont="1" applyFill="1"/>
    <xf numFmtId="0" fontId="11" fillId="0" borderId="0" xfId="1" applyFont="1" applyFill="1"/>
    <xf numFmtId="165" fontId="11" fillId="0" borderId="0" xfId="4" applyNumberFormat="1" applyFont="1" applyFill="1"/>
    <xf numFmtId="164" fontId="11" fillId="0" borderId="0" xfId="3" applyNumberFormat="1" applyFont="1" applyFill="1" applyAlignment="1">
      <alignment horizontal="center"/>
    </xf>
    <xf numFmtId="0" fontId="11" fillId="0" borderId="0" xfId="1" applyFont="1" applyFill="1" applyAlignment="1">
      <alignment horizontal="center"/>
    </xf>
    <xf numFmtId="0" fontId="11" fillId="0" borderId="0" xfId="1" applyFont="1" applyFill="1" applyAlignment="1">
      <alignment horizontal="left"/>
    </xf>
    <xf numFmtId="164" fontId="11" fillId="0" borderId="0" xfId="2" applyNumberFormat="1" applyFont="1" applyFill="1"/>
    <xf numFmtId="10" fontId="11" fillId="0" borderId="0" xfId="1" applyNumberFormat="1" applyFont="1" applyFill="1" applyBorder="1"/>
    <xf numFmtId="43" fontId="11" fillId="0" borderId="0" xfId="2" applyNumberFormat="1" applyFont="1" applyFill="1"/>
    <xf numFmtId="164" fontId="11" fillId="0" borderId="43" xfId="3" applyNumberFormat="1" applyFont="1" applyFill="1" applyBorder="1"/>
    <xf numFmtId="0" fontId="11" fillId="0" borderId="12" xfId="1" applyFont="1" applyFill="1" applyBorder="1"/>
    <xf numFmtId="164" fontId="11" fillId="0" borderId="12" xfId="2" applyNumberFormat="1" applyFont="1" applyFill="1" applyBorder="1"/>
    <xf numFmtId="43" fontId="11" fillId="0" borderId="12" xfId="2" applyNumberFormat="1" applyFont="1" applyFill="1" applyBorder="1"/>
    <xf numFmtId="165" fontId="11" fillId="0" borderId="12" xfId="4" applyNumberFormat="1" applyFont="1" applyFill="1" applyBorder="1"/>
    <xf numFmtId="165" fontId="11" fillId="0" borderId="12" xfId="1" applyNumberFormat="1" applyFont="1" applyFill="1" applyBorder="1"/>
    <xf numFmtId="164" fontId="4" fillId="0" borderId="0" xfId="3" applyNumberFormat="1" applyFont="1" applyFill="1"/>
    <xf numFmtId="0" fontId="4" fillId="0" borderId="0" xfId="1" applyFont="1" applyFill="1"/>
    <xf numFmtId="164" fontId="4" fillId="0" borderId="0" xfId="2" applyNumberFormat="1" applyFont="1" applyFill="1"/>
    <xf numFmtId="43" fontId="4" fillId="0" borderId="0" xfId="2" applyNumberFormat="1" applyFont="1" applyFill="1"/>
    <xf numFmtId="41" fontId="4" fillId="0" borderId="0" xfId="4" applyFont="1" applyFill="1"/>
    <xf numFmtId="165" fontId="4" fillId="0" borderId="0" xfId="4" applyNumberFormat="1" applyFont="1" applyFill="1"/>
    <xf numFmtId="2" fontId="11" fillId="0" borderId="0" xfId="1" applyNumberFormat="1" applyFont="1" applyFill="1"/>
    <xf numFmtId="164" fontId="11" fillId="0" borderId="0" xfId="1" applyNumberFormat="1" applyFont="1" applyFill="1"/>
    <xf numFmtId="41" fontId="11" fillId="0" borderId="0" xfId="5" applyNumberFormat="1" applyFont="1" applyFill="1" applyAlignment="1">
      <alignment horizontal="center"/>
    </xf>
    <xf numFmtId="0" fontId="12" fillId="0" borderId="0" xfId="7" applyFont="1" applyFill="1"/>
    <xf numFmtId="22" fontId="9" fillId="0" borderId="0" xfId="7" applyNumberFormat="1" applyFont="1" applyFill="1" applyAlignment="1">
      <alignment horizontal="left"/>
    </xf>
    <xf numFmtId="22" fontId="10" fillId="0" borderId="0" xfId="7" applyNumberFormat="1" applyFont="1" applyFill="1" applyAlignment="1">
      <alignment horizontal="left"/>
    </xf>
    <xf numFmtId="166" fontId="7" fillId="0" borderId="46" xfId="1" applyNumberFormat="1" applyFont="1" applyFill="1" applyBorder="1" applyAlignment="1">
      <alignment horizontal="center"/>
    </xf>
    <xf numFmtId="166" fontId="7" fillId="0" borderId="50" xfId="1" applyNumberFormat="1" applyFont="1" applyFill="1" applyBorder="1" applyAlignment="1">
      <alignment horizontal="center"/>
    </xf>
    <xf numFmtId="0" fontId="6" fillId="0" borderId="49" xfId="6" applyFill="1" applyBorder="1" applyAlignment="1">
      <alignment horizontal="center"/>
    </xf>
    <xf numFmtId="0" fontId="2" fillId="0" borderId="51" xfId="6" applyFont="1" applyFill="1" applyBorder="1" applyAlignment="1">
      <alignment horizontal="center" vertical="center"/>
    </xf>
    <xf numFmtId="0" fontId="2" fillId="0" borderId="52" xfId="6" applyFont="1" applyFill="1" applyBorder="1" applyAlignment="1">
      <alignment horizontal="center" vertical="center"/>
    </xf>
    <xf numFmtId="0" fontId="2" fillId="0" borderId="53" xfId="6" applyFont="1" applyFill="1" applyBorder="1" applyAlignment="1">
      <alignment horizontal="center" vertical="center"/>
    </xf>
    <xf numFmtId="0" fontId="3" fillId="0" borderId="21" xfId="1" applyFont="1" applyFill="1" applyBorder="1" applyAlignment="1">
      <alignment horizontal="center"/>
    </xf>
    <xf numFmtId="0" fontId="3" fillId="0" borderId="22" xfId="1" applyFont="1" applyFill="1" applyBorder="1" applyAlignment="1">
      <alignment horizontal="center"/>
    </xf>
    <xf numFmtId="0" fontId="3" fillId="0" borderId="23" xfId="1" applyFont="1" applyFill="1" applyBorder="1" applyAlignment="1">
      <alignment horizontal="center"/>
    </xf>
    <xf numFmtId="41" fontId="3" fillId="0" borderId="33" xfId="1" applyNumberFormat="1" applyFont="1" applyFill="1" applyBorder="1" applyAlignment="1">
      <alignment horizontal="left"/>
    </xf>
    <xf numFmtId="41" fontId="3" fillId="0" borderId="34" xfId="1" applyNumberFormat="1" applyFont="1" applyFill="1" applyBorder="1" applyAlignment="1">
      <alignment horizontal="left"/>
    </xf>
    <xf numFmtId="41" fontId="3" fillId="0" borderId="35" xfId="1" applyNumberFormat="1" applyFont="1" applyFill="1" applyBorder="1" applyAlignment="1">
      <alignment horizontal="left"/>
    </xf>
    <xf numFmtId="41" fontId="7" fillId="0" borderId="44" xfId="1" applyNumberFormat="1" applyFont="1" applyFill="1" applyBorder="1" applyAlignment="1">
      <alignment horizontal="center" vertical="center"/>
    </xf>
    <xf numFmtId="0" fontId="6" fillId="0" borderId="4" xfId="6" applyFill="1" applyBorder="1" applyAlignment="1">
      <alignment horizontal="center" vertical="center"/>
    </xf>
    <xf numFmtId="0" fontId="6" fillId="0" borderId="45" xfId="6" applyFill="1" applyBorder="1" applyAlignment="1">
      <alignment horizontal="center" vertical="center"/>
    </xf>
    <xf numFmtId="0" fontId="6" fillId="0" borderId="47" xfId="6" applyFill="1" applyBorder="1" applyAlignment="1">
      <alignment horizontal="center" vertical="center"/>
    </xf>
    <xf numFmtId="0" fontId="6" fillId="0" borderId="0" xfId="6" applyFill="1" applyBorder="1" applyAlignment="1">
      <alignment horizontal="center" vertical="center"/>
    </xf>
    <xf numFmtId="0" fontId="6" fillId="0" borderId="48" xfId="6" applyFill="1" applyBorder="1" applyAlignment="1">
      <alignment horizontal="center" vertical="center"/>
    </xf>
    <xf numFmtId="167" fontId="3" fillId="0" borderId="46" xfId="3" applyNumberFormat="1" applyFont="1" applyFill="1" applyBorder="1" applyAlignment="1">
      <alignment horizontal="right" vertical="center"/>
    </xf>
    <xf numFmtId="167" fontId="6" fillId="0" borderId="49" xfId="6" applyNumberFormat="1" applyFill="1" applyBorder="1" applyAlignment="1">
      <alignment horizontal="right" vertical="center"/>
    </xf>
    <xf numFmtId="2" fontId="3" fillId="0" borderId="46" xfId="2" applyNumberFormat="1" applyFont="1" applyFill="1" applyBorder="1" applyAlignment="1">
      <alignment horizontal="center" vertical="center"/>
    </xf>
    <xf numFmtId="0" fontId="6" fillId="0" borderId="49" xfId="6" applyFill="1" applyBorder="1" applyAlignment="1">
      <alignment horizontal="center" vertical="center"/>
    </xf>
    <xf numFmtId="0" fontId="5" fillId="0" borderId="0" xfId="1" applyFont="1" applyFill="1" applyAlignment="1">
      <alignment horizontal="center"/>
    </xf>
    <xf numFmtId="0" fontId="3" fillId="0" borderId="1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center"/>
    </xf>
    <xf numFmtId="0" fontId="3" fillId="0" borderId="15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center" wrapText="1"/>
    </xf>
    <xf numFmtId="0" fontId="3" fillId="0" borderId="16" xfId="1" applyFont="1" applyFill="1" applyBorder="1" applyAlignment="1">
      <alignment horizontal="center" vertical="center" wrapText="1"/>
    </xf>
    <xf numFmtId="0" fontId="6" fillId="0" borderId="8" xfId="6" applyFill="1" applyBorder="1" applyAlignment="1">
      <alignment horizontal="center" vertical="center" wrapText="1"/>
    </xf>
    <xf numFmtId="0" fontId="6" fillId="0" borderId="16" xfId="6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center" vertical="center" wrapText="1"/>
    </xf>
    <xf numFmtId="0" fontId="3" fillId="0" borderId="10" xfId="1" applyFont="1" applyFill="1" applyBorder="1" applyAlignment="1">
      <alignment horizontal="center" vertical="center" wrapText="1"/>
    </xf>
    <xf numFmtId="0" fontId="3" fillId="0" borderId="11" xfId="1" applyFont="1" applyFill="1" applyBorder="1" applyAlignment="1">
      <alignment horizontal="center" vertical="center" wrapText="1"/>
    </xf>
    <xf numFmtId="0" fontId="3" fillId="0" borderId="12" xfId="1" applyFont="1" applyFill="1" applyBorder="1" applyAlignment="1">
      <alignment horizontal="center" vertical="center" wrapText="1"/>
    </xf>
    <xf numFmtId="0" fontId="3" fillId="0" borderId="13" xfId="1" applyFont="1" applyFill="1" applyBorder="1" applyAlignment="1">
      <alignment horizontal="center" vertical="center" wrapText="1"/>
    </xf>
    <xf numFmtId="43" fontId="3" fillId="0" borderId="2" xfId="2" applyFont="1" applyFill="1" applyBorder="1" applyAlignment="1">
      <alignment horizontal="center" vertical="center" wrapText="1"/>
    </xf>
    <xf numFmtId="43" fontId="3" fillId="0" borderId="8" xfId="2" applyFont="1" applyFill="1" applyBorder="1" applyAlignment="1">
      <alignment horizontal="center" vertical="center" wrapText="1"/>
    </xf>
    <xf numFmtId="43" fontId="3" fillId="0" borderId="16" xfId="2" applyFont="1" applyFill="1" applyBorder="1" applyAlignment="1">
      <alignment horizontal="center" vertical="center" wrapText="1"/>
    </xf>
    <xf numFmtId="0" fontId="3" fillId="0" borderId="6" xfId="1" applyFont="1" applyFill="1" applyBorder="1" applyAlignment="1">
      <alignment horizontal="center" vertical="center" wrapText="1"/>
    </xf>
    <xf numFmtId="0" fontId="3" fillId="0" borderId="14" xfId="1" applyFont="1" applyFill="1" applyBorder="1" applyAlignment="1">
      <alignment horizontal="center" vertical="center" wrapText="1"/>
    </xf>
    <xf numFmtId="0" fontId="3" fillId="0" borderId="17" xfId="1" applyFont="1" applyFill="1" applyBorder="1" applyAlignment="1">
      <alignment horizontal="center" vertical="center" wrapText="1"/>
    </xf>
  </cellXfs>
  <cellStyles count="8">
    <cellStyle name="Comma [0] 2" xfId="4"/>
    <cellStyle name="Comma 2 2" xfId="3"/>
    <cellStyle name="Comma 2 4" xfId="2"/>
    <cellStyle name="Normal" xfId="0" builtinId="0"/>
    <cellStyle name="Normal 2" xfId="5"/>
    <cellStyle name="Normal 3" xfId="6"/>
    <cellStyle name="Normal 3 4" xfId="7"/>
    <cellStyle name="Normal_DAK.Tabel B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13/Data%20Jl%20Beton%20&amp;%20Hotmix%20%202013%20o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ton hotmix 2009 (modif)"/>
      <sheetName val="2010 (hps)"/>
      <sheetName val="2011 (renc jan)"/>
      <sheetName val="2011 (plus perub) update"/>
      <sheetName val="2012"/>
      <sheetName val="2013"/>
      <sheetName val="2013 (koreksi)"/>
      <sheetName val="DD1 sd 2012 m"/>
      <sheetName val="DD1 sd 2013 (min perubahan)"/>
      <sheetName val="DD1 sd 2013 akhir m"/>
      <sheetName val="DD1 sd 2013 akhir %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16">
          <cell r="P116" t="str">
            <v>Demak, 31 Desember 2013</v>
          </cell>
        </row>
        <row r="117">
          <cell r="P117" t="str">
            <v>Kepala Bidang Bina Marga</v>
          </cell>
        </row>
        <row r="118">
          <cell r="P118" t="str">
            <v>DPUPPE Kabupaten Demak</v>
          </cell>
        </row>
        <row r="123">
          <cell r="P123" t="str">
            <v>AKHMAD SUGIHARTO, ST. MT.</v>
          </cell>
        </row>
        <row r="124">
          <cell r="P124" t="str">
            <v>NIP.19730517 199803 1007</v>
          </cell>
        </row>
      </sheetData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AL136"/>
  <sheetViews>
    <sheetView tabSelected="1" view="pageBreakPreview" zoomScale="70" zoomScaleNormal="65" zoomScaleSheetLayoutView="70" workbookViewId="0">
      <selection activeCell="L35" sqref="L35"/>
    </sheetView>
  </sheetViews>
  <sheetFormatPr defaultColWidth="9.140625" defaultRowHeight="12.75" x14ac:dyDescent="0.2"/>
  <cols>
    <col min="1" max="1" width="5.7109375" style="1" customWidth="1"/>
    <col min="2" max="2" width="7.42578125" style="1" customWidth="1"/>
    <col min="3" max="3" width="5.7109375" style="1" customWidth="1"/>
    <col min="4" max="4" width="12.85546875" style="1" customWidth="1"/>
    <col min="5" max="5" width="1.85546875" style="1" customWidth="1"/>
    <col min="6" max="6" width="16" style="1" customWidth="1"/>
    <col min="7" max="7" width="23" style="1" customWidth="1"/>
    <col min="8" max="8" width="10.7109375" style="1" customWidth="1"/>
    <col min="9" max="9" width="10.7109375" style="2" customWidth="1"/>
    <col min="10" max="10" width="12.7109375" style="1" customWidth="1"/>
    <col min="11" max="11" width="16.42578125" style="57" customWidth="1"/>
    <col min="12" max="12" width="9.5703125" style="58" bestFit="1" customWidth="1"/>
    <col min="13" max="13" width="12.5703125" style="58" bestFit="1" customWidth="1"/>
    <col min="14" max="14" width="11.28515625" style="58" bestFit="1" customWidth="1"/>
    <col min="15" max="15" width="15.140625" style="58" bestFit="1" customWidth="1"/>
    <col min="16" max="16" width="11.28515625" style="58" bestFit="1" customWidth="1"/>
    <col min="17" max="17" width="9.28515625" style="58" bestFit="1" customWidth="1"/>
    <col min="18" max="18" width="12.140625" style="58" bestFit="1" customWidth="1"/>
    <col min="19" max="21" width="10.28515625" style="58" bestFit="1" customWidth="1"/>
    <col min="22" max="22" width="11.42578125" style="58" bestFit="1" customWidth="1"/>
    <col min="23" max="23" width="9.28515625" style="58" bestFit="1" customWidth="1"/>
    <col min="24" max="24" width="11.42578125" style="58" bestFit="1" customWidth="1"/>
    <col min="25" max="25" width="9.7109375" style="58" bestFit="1" customWidth="1"/>
    <col min="26" max="26" width="10.140625" style="58" bestFit="1" customWidth="1"/>
    <col min="27" max="27" width="9.28515625" style="58" bestFit="1" customWidth="1"/>
    <col min="28" max="30" width="11.28515625" style="59" bestFit="1" customWidth="1"/>
    <col min="31" max="31" width="9.7109375" style="58" bestFit="1" customWidth="1"/>
    <col min="32" max="32" width="9.28515625" style="58" bestFit="1" customWidth="1"/>
    <col min="33" max="38" width="9.140625" style="58"/>
    <col min="39" max="16384" width="9.140625" style="1"/>
  </cols>
  <sheetData>
    <row r="1" spans="1:32" x14ac:dyDescent="0.2">
      <c r="J1" s="47" t="s">
        <v>0</v>
      </c>
    </row>
    <row r="2" spans="1:32" ht="15.75" x14ac:dyDescent="0.25">
      <c r="A2" s="106" t="s">
        <v>1</v>
      </c>
      <c r="B2" s="106"/>
      <c r="C2" s="106"/>
      <c r="D2" s="106"/>
      <c r="E2" s="106"/>
      <c r="F2" s="106"/>
      <c r="G2" s="106"/>
      <c r="H2" s="106"/>
      <c r="I2" s="106"/>
      <c r="J2" s="106"/>
    </row>
    <row r="3" spans="1:32" x14ac:dyDescent="0.2">
      <c r="A3" s="4"/>
      <c r="B3" s="4"/>
      <c r="C3" s="4"/>
      <c r="D3" s="4"/>
      <c r="E3" s="4"/>
      <c r="F3" s="4"/>
      <c r="G3" s="4"/>
      <c r="H3" s="4"/>
      <c r="I3" s="5"/>
      <c r="J3" s="4"/>
    </row>
    <row r="4" spans="1:32" ht="18" customHeight="1" x14ac:dyDescent="0.2">
      <c r="A4" s="6" t="s">
        <v>2</v>
      </c>
      <c r="B4" s="6"/>
      <c r="C4" s="6"/>
      <c r="D4" s="6" t="s">
        <v>3</v>
      </c>
      <c r="E4" s="6"/>
      <c r="F4" s="6"/>
      <c r="G4" s="6"/>
      <c r="H4" s="6"/>
      <c r="I4" s="5"/>
      <c r="J4" s="4"/>
    </row>
    <row r="5" spans="1:32" ht="18" customHeight="1" x14ac:dyDescent="0.2">
      <c r="A5" s="6" t="s">
        <v>4</v>
      </c>
      <c r="B5" s="6"/>
      <c r="C5" s="6"/>
      <c r="D5" s="6" t="s">
        <v>5</v>
      </c>
      <c r="E5" s="6"/>
      <c r="F5" s="6"/>
      <c r="G5" s="6"/>
      <c r="H5" s="6"/>
      <c r="I5" s="5"/>
      <c r="J5" s="4"/>
      <c r="K5" s="57">
        <v>100</v>
      </c>
      <c r="L5" s="58">
        <v>1000</v>
      </c>
    </row>
    <row r="6" spans="1:32" ht="18" customHeight="1" x14ac:dyDescent="0.2">
      <c r="A6" s="6" t="s">
        <v>6</v>
      </c>
      <c r="B6" s="6"/>
      <c r="C6" s="6"/>
      <c r="D6" s="6" t="s">
        <v>178</v>
      </c>
      <c r="E6" s="6"/>
      <c r="F6" s="6"/>
      <c r="G6" s="6"/>
      <c r="H6" s="6"/>
      <c r="I6" s="5"/>
      <c r="J6" s="4"/>
    </row>
    <row r="7" spans="1:32" ht="13.5" thickBot="1" x14ac:dyDescent="0.25"/>
    <row r="8" spans="1:32" ht="30" customHeight="1" x14ac:dyDescent="0.2">
      <c r="A8" s="107" t="s">
        <v>7</v>
      </c>
      <c r="B8" s="110" t="s">
        <v>8</v>
      </c>
      <c r="C8" s="110" t="s">
        <v>9</v>
      </c>
      <c r="D8" s="115" t="s">
        <v>10</v>
      </c>
      <c r="E8" s="116"/>
      <c r="F8" s="117"/>
      <c r="G8" s="110" t="s">
        <v>11</v>
      </c>
      <c r="H8" s="110" t="s">
        <v>12</v>
      </c>
      <c r="I8" s="124" t="s">
        <v>13</v>
      </c>
      <c r="J8" s="127" t="s">
        <v>14</v>
      </c>
      <c r="K8" s="60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</row>
    <row r="9" spans="1:32" ht="12.75" customHeight="1" x14ac:dyDescent="0.2">
      <c r="A9" s="108"/>
      <c r="B9" s="111"/>
      <c r="C9" s="113"/>
      <c r="D9" s="118"/>
      <c r="E9" s="119"/>
      <c r="F9" s="120"/>
      <c r="G9" s="111"/>
      <c r="H9" s="111"/>
      <c r="I9" s="125"/>
      <c r="J9" s="128"/>
      <c r="K9" s="60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</row>
    <row r="10" spans="1:32" ht="12.75" customHeight="1" x14ac:dyDescent="0.2">
      <c r="A10" s="108"/>
      <c r="B10" s="111"/>
      <c r="C10" s="113"/>
      <c r="D10" s="118"/>
      <c r="E10" s="119"/>
      <c r="F10" s="120"/>
      <c r="G10" s="111"/>
      <c r="H10" s="111"/>
      <c r="I10" s="125"/>
      <c r="J10" s="128"/>
      <c r="K10" s="60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</row>
    <row r="11" spans="1:32" ht="12.75" customHeight="1" x14ac:dyDescent="0.2">
      <c r="A11" s="108"/>
      <c r="B11" s="111"/>
      <c r="C11" s="113"/>
      <c r="D11" s="118"/>
      <c r="E11" s="119"/>
      <c r="F11" s="120"/>
      <c r="G11" s="111"/>
      <c r="H11" s="111"/>
      <c r="I11" s="125"/>
      <c r="J11" s="128"/>
      <c r="K11" s="60"/>
      <c r="L11" s="61"/>
      <c r="M11" s="62" t="s">
        <v>18</v>
      </c>
      <c r="N11" s="61"/>
      <c r="O11" s="61" t="s">
        <v>19</v>
      </c>
      <c r="P11" s="61"/>
      <c r="Q11" s="61"/>
      <c r="R11" s="61"/>
      <c r="S11" s="61"/>
      <c r="T11" s="61"/>
      <c r="U11" s="61"/>
      <c r="V11" s="61"/>
    </row>
    <row r="12" spans="1:32" ht="12.75" customHeight="1" x14ac:dyDescent="0.2">
      <c r="A12" s="108"/>
      <c r="B12" s="111"/>
      <c r="C12" s="113"/>
      <c r="D12" s="118"/>
      <c r="E12" s="119"/>
      <c r="F12" s="120"/>
      <c r="G12" s="111"/>
      <c r="H12" s="111"/>
      <c r="I12" s="125"/>
      <c r="J12" s="128"/>
      <c r="K12" s="60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</row>
    <row r="13" spans="1:32" ht="12.75" customHeight="1" x14ac:dyDescent="0.2">
      <c r="A13" s="109"/>
      <c r="B13" s="112"/>
      <c r="C13" s="114"/>
      <c r="D13" s="121"/>
      <c r="E13" s="122"/>
      <c r="F13" s="123"/>
      <c r="G13" s="112"/>
      <c r="H13" s="112"/>
      <c r="I13" s="126"/>
      <c r="J13" s="129"/>
      <c r="K13" s="60"/>
      <c r="L13" s="61"/>
      <c r="M13" s="63" t="s">
        <v>15</v>
      </c>
      <c r="N13" s="63" t="s">
        <v>20</v>
      </c>
      <c r="O13" s="63" t="s">
        <v>16</v>
      </c>
      <c r="P13" s="63" t="s">
        <v>17</v>
      </c>
      <c r="Q13" s="61"/>
      <c r="R13" s="61"/>
      <c r="S13" s="61" t="s">
        <v>21</v>
      </c>
      <c r="T13" s="61"/>
      <c r="U13" s="61"/>
      <c r="V13" s="61"/>
      <c r="AB13" s="59" t="s">
        <v>22</v>
      </c>
    </row>
    <row r="14" spans="1:32" ht="15.75" customHeight="1" thickBot="1" x14ac:dyDescent="0.25">
      <c r="A14" s="7">
        <v>1</v>
      </c>
      <c r="B14" s="8">
        <v>2</v>
      </c>
      <c r="C14" s="9">
        <f>B14+1</f>
        <v>3</v>
      </c>
      <c r="D14" s="90">
        <v>4</v>
      </c>
      <c r="E14" s="91"/>
      <c r="F14" s="92"/>
      <c r="G14" s="9">
        <f>D14+1</f>
        <v>5</v>
      </c>
      <c r="H14" s="9">
        <f t="shared" ref="H14:I14" si="0">G14+1</f>
        <v>6</v>
      </c>
      <c r="I14" s="9">
        <f t="shared" si="0"/>
        <v>7</v>
      </c>
      <c r="J14" s="10">
        <v>8</v>
      </c>
      <c r="M14" s="63">
        <v>10</v>
      </c>
      <c r="N14" s="63">
        <v>11</v>
      </c>
      <c r="O14" s="63">
        <v>12</v>
      </c>
      <c r="P14" s="63">
        <v>13</v>
      </c>
      <c r="R14" s="58">
        <v>10</v>
      </c>
      <c r="S14" s="58">
        <v>11</v>
      </c>
      <c r="T14" s="58">
        <v>12</v>
      </c>
      <c r="U14" s="58">
        <v>13</v>
      </c>
      <c r="X14" s="58">
        <v>7</v>
      </c>
      <c r="Y14" s="58">
        <v>8</v>
      </c>
      <c r="Z14" s="58">
        <v>9</v>
      </c>
      <c r="AB14" s="59">
        <v>7</v>
      </c>
      <c r="AC14" s="59">
        <v>8</v>
      </c>
      <c r="AD14" s="59">
        <v>9</v>
      </c>
      <c r="AE14" s="58" t="s">
        <v>23</v>
      </c>
    </row>
    <row r="15" spans="1:32" x14ac:dyDescent="0.2">
      <c r="A15" s="11"/>
      <c r="B15" s="12"/>
      <c r="C15" s="13"/>
      <c r="D15" s="13"/>
      <c r="E15" s="14"/>
      <c r="F15" s="15"/>
      <c r="G15" s="12"/>
      <c r="H15" s="12"/>
      <c r="I15" s="16"/>
      <c r="J15" s="17"/>
      <c r="K15" s="57" t="e">
        <f>SUM(#REF!)</f>
        <v>#REF!</v>
      </c>
      <c r="M15" s="63"/>
      <c r="N15" s="63"/>
      <c r="O15" s="63"/>
      <c r="P15" s="63"/>
    </row>
    <row r="16" spans="1:32" x14ac:dyDescent="0.2">
      <c r="A16" s="18">
        <v>1</v>
      </c>
      <c r="B16" s="19" t="s">
        <v>24</v>
      </c>
      <c r="C16" s="20"/>
      <c r="D16" s="45" t="s">
        <v>25</v>
      </c>
      <c r="E16" s="46" t="s">
        <v>26</v>
      </c>
      <c r="F16" s="21" t="s">
        <v>27</v>
      </c>
      <c r="G16" s="22" t="s">
        <v>25</v>
      </c>
      <c r="H16" s="49">
        <v>10.17</v>
      </c>
      <c r="I16" s="23">
        <v>4</v>
      </c>
      <c r="J16" s="24"/>
      <c r="K16" s="64" t="e">
        <f>#REF!+#REF!+#REF!+#REF!</f>
        <v>#REF!</v>
      </c>
      <c r="L16" s="57">
        <v>10170</v>
      </c>
      <c r="N16" s="63">
        <v>8286.6</v>
      </c>
      <c r="O16" s="63">
        <v>883.39999999999964</v>
      </c>
      <c r="P16" s="63">
        <v>1000</v>
      </c>
      <c r="Q16" s="63">
        <v>0</v>
      </c>
      <c r="R16" s="58">
        <v>1000</v>
      </c>
      <c r="S16" s="65">
        <f t="shared" ref="S16" si="1">N16/L16*100</f>
        <v>81.48082595870207</v>
      </c>
      <c r="T16" s="65">
        <f t="shared" ref="T16" si="2">O16/L16*100</f>
        <v>8.6863323500491614</v>
      </c>
      <c r="U16" s="65">
        <f t="shared" ref="U16" si="3">P16/L16*100</f>
        <v>9.8328416912487704</v>
      </c>
      <c r="V16" s="65">
        <f t="shared" ref="V16" si="4">Q16/L16*100</f>
        <v>0</v>
      </c>
      <c r="W16" s="58">
        <f t="shared" ref="W16" si="5">SUM(S16:V16)</f>
        <v>100</v>
      </c>
      <c r="Y16" s="58">
        <v>9170</v>
      </c>
      <c r="Z16" s="58">
        <v>1000</v>
      </c>
      <c r="AA16" s="58">
        <v>0</v>
      </c>
      <c r="AB16" s="58"/>
      <c r="AC16" s="59">
        <f>Y16/H16*100</f>
        <v>90167.158308751226</v>
      </c>
      <c r="AD16" s="59" t="e">
        <f>#REF!/H16*100</f>
        <v>#REF!</v>
      </c>
      <c r="AE16" s="59">
        <f>AA16/H16*100</f>
        <v>0</v>
      </c>
      <c r="AF16" s="53" t="e">
        <f>SUM(AC16:AE16)</f>
        <v>#REF!</v>
      </c>
    </row>
    <row r="17" spans="1:32" x14ac:dyDescent="0.2">
      <c r="A17" s="18">
        <f t="shared" ref="A17:B32" si="6">A16+1</f>
        <v>2</v>
      </c>
      <c r="B17" s="19" t="s">
        <v>28</v>
      </c>
      <c r="C17" s="20"/>
      <c r="D17" s="25" t="s">
        <v>25</v>
      </c>
      <c r="E17" s="48" t="s">
        <v>26</v>
      </c>
      <c r="F17" s="21" t="s">
        <v>29</v>
      </c>
      <c r="G17" s="22" t="s">
        <v>25</v>
      </c>
      <c r="H17" s="50">
        <v>6.57</v>
      </c>
      <c r="I17" s="23">
        <v>5</v>
      </c>
      <c r="J17" s="24"/>
      <c r="K17" s="57">
        <v>6570</v>
      </c>
      <c r="M17" s="63">
        <v>6570</v>
      </c>
      <c r="N17" s="63">
        <v>0</v>
      </c>
      <c r="O17" s="63">
        <v>0</v>
      </c>
      <c r="P17" s="63">
        <v>0</v>
      </c>
      <c r="Q17" s="58">
        <v>0</v>
      </c>
      <c r="R17" s="65">
        <f t="shared" ref="R17:R28" si="7">M17/K17*100</f>
        <v>100</v>
      </c>
      <c r="S17" s="65">
        <f t="shared" ref="S17:S28" si="8">N17/K17*100</f>
        <v>0</v>
      </c>
      <c r="T17" s="65">
        <f t="shared" ref="T17:T28" si="9">O17/K17*100</f>
        <v>0</v>
      </c>
      <c r="U17" s="65">
        <f t="shared" ref="U17:U28" si="10">P17/K17*100</f>
        <v>0</v>
      </c>
      <c r="V17" s="58">
        <f t="shared" ref="V17:V28" si="11">SUM(R17:U17)</f>
        <v>100</v>
      </c>
      <c r="X17" s="58">
        <v>6570</v>
      </c>
      <c r="Y17" s="58">
        <v>0</v>
      </c>
      <c r="Z17" s="58">
        <v>0</v>
      </c>
      <c r="AB17" s="59">
        <f>X17/H17*100</f>
        <v>100000</v>
      </c>
      <c r="AC17" s="59" t="e">
        <f>#REF!/H17*100</f>
        <v>#REF!</v>
      </c>
      <c r="AD17" s="59">
        <f>Z17/H17*100</f>
        <v>0</v>
      </c>
      <c r="AE17" s="53" t="e">
        <f t="shared" ref="AE17:AE77" si="12">SUM(AB17:AD17)</f>
        <v>#REF!</v>
      </c>
    </row>
    <row r="18" spans="1:32" x14ac:dyDescent="0.2">
      <c r="A18" s="18">
        <f t="shared" si="6"/>
        <v>3</v>
      </c>
      <c r="B18" s="19" t="s">
        <v>30</v>
      </c>
      <c r="C18" s="20"/>
      <c r="D18" s="25" t="s">
        <v>31</v>
      </c>
      <c r="E18" s="48" t="s">
        <v>26</v>
      </c>
      <c r="F18" s="21" t="s">
        <v>32</v>
      </c>
      <c r="G18" s="22" t="s">
        <v>33</v>
      </c>
      <c r="H18" s="50">
        <v>4.2</v>
      </c>
      <c r="I18" s="23">
        <v>4.5</v>
      </c>
      <c r="J18" s="24"/>
      <c r="K18" s="57">
        <v>4200</v>
      </c>
      <c r="M18" s="63">
        <v>4200</v>
      </c>
      <c r="N18" s="63">
        <v>0</v>
      </c>
      <c r="O18" s="63">
        <v>0</v>
      </c>
      <c r="P18" s="63">
        <v>0</v>
      </c>
      <c r="Q18" s="58">
        <v>0</v>
      </c>
      <c r="R18" s="65">
        <f t="shared" si="7"/>
        <v>100</v>
      </c>
      <c r="S18" s="65">
        <f t="shared" si="8"/>
        <v>0</v>
      </c>
      <c r="T18" s="65">
        <f t="shared" si="9"/>
        <v>0</v>
      </c>
      <c r="U18" s="65">
        <f t="shared" si="10"/>
        <v>0</v>
      </c>
      <c r="V18" s="58">
        <f t="shared" si="11"/>
        <v>100</v>
      </c>
      <c r="X18" s="58">
        <v>4200</v>
      </c>
      <c r="Y18" s="58">
        <v>0</v>
      </c>
      <c r="Z18" s="58">
        <v>0</v>
      </c>
      <c r="AB18" s="59">
        <f>X18/H18*100</f>
        <v>100000</v>
      </c>
      <c r="AC18" s="59" t="e">
        <f>#REF!/H18*100</f>
        <v>#REF!</v>
      </c>
      <c r="AD18" s="59">
        <f>Z18/H18*100</f>
        <v>0</v>
      </c>
      <c r="AE18" s="53" t="e">
        <f t="shared" ref="AE18" si="13">SUM(AB18:AD18)</f>
        <v>#REF!</v>
      </c>
    </row>
    <row r="19" spans="1:32" x14ac:dyDescent="0.2">
      <c r="A19" s="18">
        <f t="shared" si="6"/>
        <v>4</v>
      </c>
      <c r="B19" s="19" t="s">
        <v>34</v>
      </c>
      <c r="C19" s="20"/>
      <c r="D19" s="25" t="s">
        <v>35</v>
      </c>
      <c r="E19" s="48" t="s">
        <v>26</v>
      </c>
      <c r="F19" s="21" t="s">
        <v>29</v>
      </c>
      <c r="G19" s="22" t="s">
        <v>36</v>
      </c>
      <c r="H19" s="50">
        <v>8</v>
      </c>
      <c r="I19" s="23">
        <v>4</v>
      </c>
      <c r="J19" s="24"/>
      <c r="K19" s="64" t="e">
        <f>#REF!+#REF!+#REF!+#REF!</f>
        <v>#REF!</v>
      </c>
      <c r="L19" s="57">
        <v>8000</v>
      </c>
      <c r="N19" s="63">
        <v>8000</v>
      </c>
      <c r="O19" s="63">
        <v>0</v>
      </c>
      <c r="P19" s="63">
        <v>0</v>
      </c>
      <c r="Q19" s="63">
        <v>0</v>
      </c>
      <c r="R19" s="58">
        <v>0</v>
      </c>
      <c r="S19" s="65">
        <f t="shared" ref="S19" si="14">N19/L19*100</f>
        <v>100</v>
      </c>
      <c r="T19" s="65">
        <f t="shared" ref="T19" si="15">O19/L19*100</f>
        <v>0</v>
      </c>
      <c r="U19" s="65">
        <f t="shared" ref="U19" si="16">P19/L19*100</f>
        <v>0</v>
      </c>
      <c r="V19" s="65">
        <f t="shared" ref="V19" si="17">Q19/L19*100</f>
        <v>0</v>
      </c>
      <c r="W19" s="58">
        <f t="shared" ref="W19" si="18">SUM(S19:V19)</f>
        <v>100</v>
      </c>
      <c r="Y19" s="58">
        <v>8000</v>
      </c>
      <c r="Z19" s="58">
        <v>0</v>
      </c>
      <c r="AA19" s="58">
        <v>0</v>
      </c>
      <c r="AB19" s="58"/>
      <c r="AC19" s="59">
        <f>Y19/H19*100</f>
        <v>100000</v>
      </c>
      <c r="AD19" s="59" t="e">
        <f>#REF!/H19*100</f>
        <v>#REF!</v>
      </c>
      <c r="AE19" s="59">
        <f>AA19/H19*100</f>
        <v>0</v>
      </c>
      <c r="AF19" s="53" t="e">
        <f t="shared" ref="AF19" si="19">SUM(AC19:AE19)</f>
        <v>#REF!</v>
      </c>
    </row>
    <row r="20" spans="1:32" x14ac:dyDescent="0.2">
      <c r="A20" s="18">
        <f t="shared" si="6"/>
        <v>5</v>
      </c>
      <c r="B20" s="19" t="s">
        <v>37</v>
      </c>
      <c r="C20" s="20"/>
      <c r="D20" s="25" t="s">
        <v>38</v>
      </c>
      <c r="E20" s="48" t="s">
        <v>26</v>
      </c>
      <c r="F20" s="21" t="s">
        <v>35</v>
      </c>
      <c r="G20" s="22" t="s">
        <v>39</v>
      </c>
      <c r="H20" s="50">
        <v>5.2649999999999997</v>
      </c>
      <c r="I20" s="23">
        <v>5.5</v>
      </c>
      <c r="J20" s="24"/>
      <c r="K20" s="57">
        <v>5265</v>
      </c>
      <c r="M20" s="63">
        <v>5265</v>
      </c>
      <c r="N20" s="63">
        <v>0</v>
      </c>
      <c r="O20" s="63">
        <v>0</v>
      </c>
      <c r="P20" s="63">
        <v>0</v>
      </c>
      <c r="Q20" s="58">
        <v>0</v>
      </c>
      <c r="R20" s="65">
        <f t="shared" ref="R20:R22" si="20">M20/K20*100</f>
        <v>100</v>
      </c>
      <c r="S20" s="65">
        <f t="shared" ref="S20:S22" si="21">N20/K20*100</f>
        <v>0</v>
      </c>
      <c r="T20" s="65">
        <f t="shared" ref="T20:T22" si="22">O20/K20*100</f>
        <v>0</v>
      </c>
      <c r="U20" s="65">
        <f t="shared" ref="U20:U22" si="23">P20/K20*100</f>
        <v>0</v>
      </c>
      <c r="V20" s="58">
        <f t="shared" ref="V20:V22" si="24">SUM(R20:U20)</f>
        <v>100</v>
      </c>
      <c r="X20" s="58">
        <v>5265</v>
      </c>
      <c r="Y20" s="58">
        <v>0</v>
      </c>
      <c r="Z20" s="58">
        <v>0</v>
      </c>
      <c r="AB20" s="59">
        <f t="shared" ref="AB20:AB28" si="25">X20/H20*100</f>
        <v>100000.00000000001</v>
      </c>
      <c r="AC20" s="59" t="e">
        <f>#REF!/H20*100</f>
        <v>#REF!</v>
      </c>
      <c r="AD20" s="59">
        <f t="shared" ref="AD20:AD28" si="26">Z20/H20*100</f>
        <v>0</v>
      </c>
      <c r="AE20" s="53" t="e">
        <f t="shared" ref="AE20:AE21" si="27">SUM(AB20:AD20)</f>
        <v>#REF!</v>
      </c>
    </row>
    <row r="21" spans="1:32" x14ac:dyDescent="0.2">
      <c r="A21" s="18">
        <f t="shared" si="6"/>
        <v>6</v>
      </c>
      <c r="B21" s="19" t="s">
        <v>40</v>
      </c>
      <c r="C21" s="20"/>
      <c r="D21" s="25" t="s">
        <v>38</v>
      </c>
      <c r="E21" s="48" t="s">
        <v>26</v>
      </c>
      <c r="F21" s="21" t="s">
        <v>41</v>
      </c>
      <c r="G21" s="22" t="s">
        <v>42</v>
      </c>
      <c r="H21" s="50">
        <v>9.5549999999999997</v>
      </c>
      <c r="I21" s="23">
        <v>4</v>
      </c>
      <c r="J21" s="24"/>
      <c r="K21" s="57">
        <v>9555</v>
      </c>
      <c r="M21" s="63">
        <v>9555</v>
      </c>
      <c r="N21" s="63">
        <v>0</v>
      </c>
      <c r="O21" s="63">
        <v>0</v>
      </c>
      <c r="P21" s="63">
        <v>0</v>
      </c>
      <c r="Q21" s="58">
        <v>0</v>
      </c>
      <c r="R21" s="65">
        <f t="shared" si="20"/>
        <v>100</v>
      </c>
      <c r="S21" s="65">
        <f t="shared" si="21"/>
        <v>0</v>
      </c>
      <c r="T21" s="65">
        <f t="shared" si="22"/>
        <v>0</v>
      </c>
      <c r="U21" s="65">
        <f t="shared" si="23"/>
        <v>0</v>
      </c>
      <c r="V21" s="58">
        <f t="shared" si="24"/>
        <v>100</v>
      </c>
      <c r="X21" s="58">
        <v>9555</v>
      </c>
      <c r="Y21" s="58">
        <v>0</v>
      </c>
      <c r="Z21" s="58">
        <v>0</v>
      </c>
      <c r="AB21" s="59">
        <f t="shared" si="25"/>
        <v>100000</v>
      </c>
      <c r="AC21" s="59" t="e">
        <f>#REF!/H21*100</f>
        <v>#REF!</v>
      </c>
      <c r="AD21" s="59">
        <f t="shared" si="26"/>
        <v>0</v>
      </c>
      <c r="AE21" s="53" t="e">
        <f t="shared" si="27"/>
        <v>#REF!</v>
      </c>
    </row>
    <row r="22" spans="1:32" x14ac:dyDescent="0.2">
      <c r="A22" s="18">
        <f t="shared" si="6"/>
        <v>7</v>
      </c>
      <c r="B22" s="19" t="s">
        <v>43</v>
      </c>
      <c r="C22" s="20"/>
      <c r="D22" s="25" t="s">
        <v>44</v>
      </c>
      <c r="E22" s="48" t="s">
        <v>26</v>
      </c>
      <c r="F22" s="21" t="s">
        <v>45</v>
      </c>
      <c r="G22" s="22" t="s">
        <v>44</v>
      </c>
      <c r="H22" s="50">
        <v>6.81</v>
      </c>
      <c r="I22" s="23">
        <v>4</v>
      </c>
      <c r="J22" s="24"/>
      <c r="K22" s="57">
        <v>6810</v>
      </c>
      <c r="M22" s="63">
        <v>6810</v>
      </c>
      <c r="N22" s="63">
        <v>0</v>
      </c>
      <c r="O22" s="63">
        <v>0</v>
      </c>
      <c r="P22" s="63">
        <v>0</v>
      </c>
      <c r="Q22" s="58">
        <v>0</v>
      </c>
      <c r="R22" s="65">
        <f t="shared" si="20"/>
        <v>100</v>
      </c>
      <c r="S22" s="65">
        <f t="shared" si="21"/>
        <v>0</v>
      </c>
      <c r="T22" s="65">
        <f t="shared" si="22"/>
        <v>0</v>
      </c>
      <c r="U22" s="65">
        <f t="shared" si="23"/>
        <v>0</v>
      </c>
      <c r="V22" s="58">
        <f t="shared" si="24"/>
        <v>100</v>
      </c>
      <c r="X22" s="58">
        <v>6810</v>
      </c>
      <c r="Y22" s="58">
        <v>0</v>
      </c>
      <c r="Z22" s="58">
        <v>0</v>
      </c>
      <c r="AB22" s="59">
        <f t="shared" si="25"/>
        <v>100000.00000000001</v>
      </c>
      <c r="AC22" s="59" t="e">
        <f>#REF!/H22*100</f>
        <v>#REF!</v>
      </c>
      <c r="AD22" s="59">
        <f t="shared" si="26"/>
        <v>0</v>
      </c>
      <c r="AE22" s="53" t="e">
        <f t="shared" ref="AE22" si="28">SUM(AB22:AD22)</f>
        <v>#REF!</v>
      </c>
    </row>
    <row r="23" spans="1:32" x14ac:dyDescent="0.2">
      <c r="A23" s="18">
        <f t="shared" si="6"/>
        <v>8</v>
      </c>
      <c r="B23" s="19" t="s">
        <v>46</v>
      </c>
      <c r="C23" s="20"/>
      <c r="D23" s="25" t="s">
        <v>44</v>
      </c>
      <c r="E23" s="48" t="s">
        <v>26</v>
      </c>
      <c r="F23" s="21" t="s">
        <v>47</v>
      </c>
      <c r="G23" s="22" t="s">
        <v>44</v>
      </c>
      <c r="H23" s="50">
        <v>7.06</v>
      </c>
      <c r="I23" s="23">
        <v>4.5</v>
      </c>
      <c r="J23" s="24"/>
      <c r="K23" s="57">
        <v>7060</v>
      </c>
      <c r="M23" s="63">
        <v>6763.75</v>
      </c>
      <c r="N23" s="63">
        <v>296.25</v>
      </c>
      <c r="O23" s="63">
        <v>0</v>
      </c>
      <c r="P23" s="63">
        <v>0</v>
      </c>
      <c r="Q23" s="58">
        <v>0</v>
      </c>
      <c r="R23" s="65">
        <f t="shared" si="7"/>
        <v>95.803824362606221</v>
      </c>
      <c r="S23" s="65">
        <f t="shared" si="8"/>
        <v>4.1961756373937673</v>
      </c>
      <c r="T23" s="65">
        <f t="shared" si="9"/>
        <v>0</v>
      </c>
      <c r="U23" s="65">
        <f t="shared" si="10"/>
        <v>0</v>
      </c>
      <c r="V23" s="58">
        <f t="shared" si="11"/>
        <v>99.999999999999986</v>
      </c>
      <c r="X23" s="58">
        <v>7060</v>
      </c>
      <c r="Y23" s="58">
        <v>0</v>
      </c>
      <c r="Z23" s="58">
        <v>0</v>
      </c>
      <c r="AB23" s="59">
        <f t="shared" si="25"/>
        <v>100000</v>
      </c>
      <c r="AC23" s="59" t="e">
        <f>#REF!/H23*100</f>
        <v>#REF!</v>
      </c>
      <c r="AD23" s="59">
        <f t="shared" si="26"/>
        <v>0</v>
      </c>
      <c r="AE23" s="53" t="e">
        <f t="shared" si="12"/>
        <v>#REF!</v>
      </c>
    </row>
    <row r="24" spans="1:32" x14ac:dyDescent="0.2">
      <c r="A24" s="18">
        <f t="shared" si="6"/>
        <v>9</v>
      </c>
      <c r="B24" s="19" t="s">
        <v>48</v>
      </c>
      <c r="C24" s="20"/>
      <c r="D24" s="25" t="s">
        <v>49</v>
      </c>
      <c r="E24" s="48" t="s">
        <v>26</v>
      </c>
      <c r="F24" s="21" t="s">
        <v>44</v>
      </c>
      <c r="G24" s="22" t="s">
        <v>50</v>
      </c>
      <c r="H24" s="50">
        <v>10.36</v>
      </c>
      <c r="I24" s="23">
        <v>4.5</v>
      </c>
      <c r="J24" s="24"/>
      <c r="K24" s="57">
        <v>10360</v>
      </c>
      <c r="M24" s="63">
        <v>10360</v>
      </c>
      <c r="N24" s="63">
        <v>0</v>
      </c>
      <c r="O24" s="63">
        <v>0</v>
      </c>
      <c r="P24" s="63">
        <v>0</v>
      </c>
      <c r="Q24" s="58">
        <v>0</v>
      </c>
      <c r="R24" s="65">
        <f t="shared" si="7"/>
        <v>100</v>
      </c>
      <c r="S24" s="65">
        <f t="shared" si="8"/>
        <v>0</v>
      </c>
      <c r="T24" s="65">
        <f t="shared" si="9"/>
        <v>0</v>
      </c>
      <c r="U24" s="65">
        <f t="shared" si="10"/>
        <v>0</v>
      </c>
      <c r="V24" s="58">
        <f t="shared" si="11"/>
        <v>100</v>
      </c>
      <c r="X24" s="58">
        <v>10360</v>
      </c>
      <c r="Y24" s="58">
        <v>0</v>
      </c>
      <c r="Z24" s="58">
        <v>0</v>
      </c>
      <c r="AB24" s="59">
        <f t="shared" si="25"/>
        <v>100000</v>
      </c>
      <c r="AC24" s="59" t="e">
        <f>#REF!/H24*100</f>
        <v>#REF!</v>
      </c>
      <c r="AD24" s="59">
        <f t="shared" si="26"/>
        <v>0</v>
      </c>
      <c r="AE24" s="53" t="e">
        <f t="shared" ref="AE24:AE25" si="29">SUM(AB24:AD24)</f>
        <v>#REF!</v>
      </c>
    </row>
    <row r="25" spans="1:32" x14ac:dyDescent="0.2">
      <c r="A25" s="18">
        <f t="shared" si="6"/>
        <v>10</v>
      </c>
      <c r="B25" s="26">
        <f t="shared" si="6"/>
        <v>10</v>
      </c>
      <c r="C25" s="27"/>
      <c r="D25" s="25" t="s">
        <v>49</v>
      </c>
      <c r="E25" s="48" t="s">
        <v>26</v>
      </c>
      <c r="F25" s="21" t="s">
        <v>51</v>
      </c>
      <c r="G25" s="22" t="s">
        <v>52</v>
      </c>
      <c r="H25" s="50">
        <v>1.98</v>
      </c>
      <c r="I25" s="23">
        <v>4.5</v>
      </c>
      <c r="J25" s="24"/>
      <c r="K25" s="57">
        <v>1980</v>
      </c>
      <c r="M25" s="63">
        <v>1980</v>
      </c>
      <c r="N25" s="63">
        <v>0</v>
      </c>
      <c r="O25" s="63">
        <v>0</v>
      </c>
      <c r="P25" s="63">
        <v>0</v>
      </c>
      <c r="Q25" s="58">
        <v>0</v>
      </c>
      <c r="R25" s="65">
        <f t="shared" si="7"/>
        <v>100</v>
      </c>
      <c r="S25" s="65">
        <f t="shared" si="8"/>
        <v>0</v>
      </c>
      <c r="T25" s="65">
        <f t="shared" si="9"/>
        <v>0</v>
      </c>
      <c r="U25" s="65">
        <f t="shared" si="10"/>
        <v>0</v>
      </c>
      <c r="V25" s="58">
        <f t="shared" si="11"/>
        <v>100</v>
      </c>
      <c r="X25" s="58">
        <v>1980</v>
      </c>
      <c r="Y25" s="58">
        <v>0</v>
      </c>
      <c r="Z25" s="58">
        <v>0</v>
      </c>
      <c r="AB25" s="59">
        <f t="shared" si="25"/>
        <v>100000</v>
      </c>
      <c r="AC25" s="59" t="e">
        <f>#REF!/H25*100</f>
        <v>#REF!</v>
      </c>
      <c r="AD25" s="59">
        <f t="shared" si="26"/>
        <v>0</v>
      </c>
      <c r="AE25" s="53" t="e">
        <f t="shared" si="29"/>
        <v>#REF!</v>
      </c>
    </row>
    <row r="26" spans="1:32" x14ac:dyDescent="0.2">
      <c r="A26" s="18">
        <f t="shared" si="6"/>
        <v>11</v>
      </c>
      <c r="B26" s="26">
        <f t="shared" si="6"/>
        <v>11</v>
      </c>
      <c r="C26" s="27"/>
      <c r="D26" s="25" t="s">
        <v>53</v>
      </c>
      <c r="E26" s="48" t="s">
        <v>26</v>
      </c>
      <c r="F26" s="21" t="s">
        <v>54</v>
      </c>
      <c r="G26" s="22" t="s">
        <v>55</v>
      </c>
      <c r="H26" s="50">
        <v>4.9349999999999996</v>
      </c>
      <c r="I26" s="23">
        <v>4</v>
      </c>
      <c r="J26" s="24"/>
      <c r="K26" s="57">
        <v>4935</v>
      </c>
      <c r="M26" s="63">
        <v>2219.5</v>
      </c>
      <c r="N26" s="63">
        <v>479</v>
      </c>
      <c r="O26" s="63">
        <v>2236.5</v>
      </c>
      <c r="P26" s="63">
        <v>0</v>
      </c>
      <c r="Q26" s="58">
        <v>2709.5</v>
      </c>
      <c r="R26" s="65">
        <f t="shared" si="7"/>
        <v>44.974670719351572</v>
      </c>
      <c r="S26" s="65">
        <f t="shared" si="8"/>
        <v>9.7061803444782164</v>
      </c>
      <c r="T26" s="65">
        <f t="shared" si="9"/>
        <v>45.319148936170208</v>
      </c>
      <c r="U26" s="65">
        <f t="shared" si="10"/>
        <v>0</v>
      </c>
      <c r="V26" s="58">
        <f t="shared" si="11"/>
        <v>100</v>
      </c>
      <c r="X26" s="58">
        <v>2698.5</v>
      </c>
      <c r="Y26" s="58">
        <v>2236.5</v>
      </c>
      <c r="Z26" s="58">
        <v>0</v>
      </c>
      <c r="AB26" s="59">
        <f t="shared" si="25"/>
        <v>54680.851063829788</v>
      </c>
      <c r="AC26" s="59" t="e">
        <f>#REF!/H26*100</f>
        <v>#REF!</v>
      </c>
      <c r="AD26" s="59">
        <f t="shared" si="26"/>
        <v>0</v>
      </c>
      <c r="AE26" s="53" t="e">
        <f t="shared" si="12"/>
        <v>#REF!</v>
      </c>
    </row>
    <row r="27" spans="1:32" x14ac:dyDescent="0.2">
      <c r="A27" s="18">
        <f t="shared" si="6"/>
        <v>12</v>
      </c>
      <c r="B27" s="26">
        <f t="shared" si="6"/>
        <v>12</v>
      </c>
      <c r="C27" s="27"/>
      <c r="D27" s="25" t="s">
        <v>56</v>
      </c>
      <c r="E27" s="48" t="s">
        <v>26</v>
      </c>
      <c r="F27" s="21" t="s">
        <v>57</v>
      </c>
      <c r="G27" s="22" t="s">
        <v>58</v>
      </c>
      <c r="H27" s="50">
        <v>6.8</v>
      </c>
      <c r="I27" s="23">
        <v>4</v>
      </c>
      <c r="J27" s="24"/>
      <c r="K27" s="57">
        <v>6800</v>
      </c>
      <c r="M27" s="63">
        <v>2257.75</v>
      </c>
      <c r="N27" s="63">
        <v>0</v>
      </c>
      <c r="O27" s="63">
        <v>0</v>
      </c>
      <c r="P27" s="63">
        <v>4542.25</v>
      </c>
      <c r="Q27" s="58">
        <v>6010.75</v>
      </c>
      <c r="R27" s="65">
        <f t="shared" si="7"/>
        <v>33.202205882352942</v>
      </c>
      <c r="S27" s="65">
        <f t="shared" si="8"/>
        <v>0</v>
      </c>
      <c r="T27" s="65">
        <f t="shared" si="9"/>
        <v>0</v>
      </c>
      <c r="U27" s="65">
        <f t="shared" si="10"/>
        <v>66.797794117647058</v>
      </c>
      <c r="V27" s="58">
        <f t="shared" si="11"/>
        <v>100</v>
      </c>
      <c r="X27" s="58">
        <v>2257.75</v>
      </c>
      <c r="Y27" s="58">
        <v>0</v>
      </c>
      <c r="Z27" s="58">
        <v>4542.25</v>
      </c>
      <c r="AB27" s="59">
        <f t="shared" si="25"/>
        <v>33202.205882352944</v>
      </c>
      <c r="AC27" s="59" t="e">
        <f>#REF!/H27*100</f>
        <v>#REF!</v>
      </c>
      <c r="AD27" s="59">
        <f t="shared" si="26"/>
        <v>66797.794117647063</v>
      </c>
      <c r="AE27" s="53" t="e">
        <f t="shared" si="12"/>
        <v>#REF!</v>
      </c>
    </row>
    <row r="28" spans="1:32" x14ac:dyDescent="0.2">
      <c r="A28" s="18">
        <f t="shared" si="6"/>
        <v>13</v>
      </c>
      <c r="B28" s="26">
        <f t="shared" si="6"/>
        <v>13</v>
      </c>
      <c r="C28" s="27"/>
      <c r="D28" s="25" t="s">
        <v>57</v>
      </c>
      <c r="E28" s="48" t="s">
        <v>26</v>
      </c>
      <c r="F28" s="21" t="s">
        <v>59</v>
      </c>
      <c r="G28" s="22" t="s">
        <v>60</v>
      </c>
      <c r="H28" s="50">
        <v>1.415</v>
      </c>
      <c r="I28" s="23">
        <v>4</v>
      </c>
      <c r="J28" s="24"/>
      <c r="K28" s="57">
        <v>1415</v>
      </c>
      <c r="M28" s="63">
        <v>1415</v>
      </c>
      <c r="N28" s="63">
        <v>0</v>
      </c>
      <c r="O28" s="63">
        <v>0</v>
      </c>
      <c r="P28" s="63">
        <v>0</v>
      </c>
      <c r="Q28" s="58">
        <v>0</v>
      </c>
      <c r="R28" s="65">
        <f t="shared" si="7"/>
        <v>100</v>
      </c>
      <c r="S28" s="65">
        <f t="shared" si="8"/>
        <v>0</v>
      </c>
      <c r="T28" s="65">
        <f t="shared" si="9"/>
        <v>0</v>
      </c>
      <c r="U28" s="65">
        <f t="shared" si="10"/>
        <v>0</v>
      </c>
      <c r="V28" s="58">
        <f t="shared" si="11"/>
        <v>100</v>
      </c>
      <c r="X28" s="58">
        <v>1415</v>
      </c>
      <c r="Y28" s="58">
        <v>0</v>
      </c>
      <c r="Z28" s="58">
        <v>0</v>
      </c>
      <c r="AB28" s="59">
        <f t="shared" si="25"/>
        <v>100000</v>
      </c>
      <c r="AC28" s="59" t="e">
        <f>#REF!/H28*100</f>
        <v>#REF!</v>
      </c>
      <c r="AD28" s="59">
        <f t="shared" si="26"/>
        <v>0</v>
      </c>
      <c r="AE28" s="53" t="e">
        <f t="shared" si="12"/>
        <v>#REF!</v>
      </c>
    </row>
    <row r="29" spans="1:32" x14ac:dyDescent="0.2">
      <c r="A29" s="18">
        <f t="shared" si="6"/>
        <v>14</v>
      </c>
      <c r="B29" s="26">
        <f t="shared" si="6"/>
        <v>14</v>
      </c>
      <c r="C29" s="27"/>
      <c r="D29" s="25" t="s">
        <v>59</v>
      </c>
      <c r="E29" s="48" t="s">
        <v>26</v>
      </c>
      <c r="F29" s="21" t="s">
        <v>61</v>
      </c>
      <c r="G29" s="22" t="s">
        <v>62</v>
      </c>
      <c r="H29" s="50">
        <v>2.5</v>
      </c>
      <c r="I29" s="23">
        <v>4</v>
      </c>
      <c r="J29" s="24"/>
      <c r="K29" s="64" t="e">
        <f>#REF!+#REF!+#REF!+#REF!</f>
        <v>#REF!</v>
      </c>
      <c r="L29" s="57">
        <v>2500</v>
      </c>
      <c r="N29" s="63">
        <v>2097.3000000000002</v>
      </c>
      <c r="O29" s="63">
        <v>402.7</v>
      </c>
      <c r="P29" s="63">
        <v>0</v>
      </c>
      <c r="Q29" s="63">
        <v>0</v>
      </c>
      <c r="R29" s="58">
        <v>0</v>
      </c>
      <c r="S29" s="65">
        <f t="shared" ref="S29" si="30">N29/L29*100</f>
        <v>83.89200000000001</v>
      </c>
      <c r="T29" s="65">
        <f t="shared" ref="T29" si="31">O29/L29*100</f>
        <v>16.108000000000001</v>
      </c>
      <c r="U29" s="65">
        <f t="shared" ref="U29" si="32">P29/L29*100</f>
        <v>0</v>
      </c>
      <c r="V29" s="65">
        <f t="shared" ref="V29" si="33">Q29/L29*100</f>
        <v>0</v>
      </c>
      <c r="W29" s="58">
        <f t="shared" ref="W29" si="34">SUM(S29:V29)</f>
        <v>100.00000000000001</v>
      </c>
      <c r="Y29" s="58">
        <v>2500</v>
      </c>
      <c r="Z29" s="58">
        <v>0</v>
      </c>
      <c r="AA29" s="58">
        <v>0</v>
      </c>
      <c r="AB29" s="58"/>
      <c r="AC29" s="59">
        <f>Y29/H29*100</f>
        <v>100000</v>
      </c>
      <c r="AD29" s="59" t="e">
        <f>#REF!/H29*100</f>
        <v>#REF!</v>
      </c>
      <c r="AE29" s="59">
        <f>AA29/H29*100</f>
        <v>0</v>
      </c>
      <c r="AF29" s="53" t="e">
        <f t="shared" ref="AF29:AF31" si="35">SUM(AC29:AE29)</f>
        <v>#REF!</v>
      </c>
    </row>
    <row r="30" spans="1:32" x14ac:dyDescent="0.2">
      <c r="A30" s="18">
        <f t="shared" si="6"/>
        <v>15</v>
      </c>
      <c r="B30" s="26">
        <f t="shared" si="6"/>
        <v>15</v>
      </c>
      <c r="C30" s="27"/>
      <c r="D30" s="25" t="s">
        <v>63</v>
      </c>
      <c r="E30" s="48" t="s">
        <v>26</v>
      </c>
      <c r="F30" s="21" t="s">
        <v>57</v>
      </c>
      <c r="G30" s="22" t="s">
        <v>62</v>
      </c>
      <c r="H30" s="50">
        <v>6.05</v>
      </c>
      <c r="I30" s="23">
        <v>4</v>
      </c>
      <c r="J30" s="24"/>
      <c r="K30" s="64" t="e">
        <f>#REF!+#REF!+#REF!+#REF!</f>
        <v>#REF!</v>
      </c>
      <c r="L30" s="57">
        <v>6050</v>
      </c>
      <c r="N30" s="63">
        <v>6050</v>
      </c>
      <c r="O30" s="63">
        <v>0</v>
      </c>
      <c r="P30" s="63">
        <v>0</v>
      </c>
      <c r="Q30" s="63">
        <v>0</v>
      </c>
      <c r="R30" s="58">
        <v>691.75</v>
      </c>
      <c r="S30" s="65">
        <f>N30/L30*100</f>
        <v>100</v>
      </c>
      <c r="T30" s="65">
        <f>O30/L30*100</f>
        <v>0</v>
      </c>
      <c r="U30" s="65">
        <f>P30/L30*100</f>
        <v>0</v>
      </c>
      <c r="V30" s="65">
        <f>Q30/L30*100</f>
        <v>0</v>
      </c>
      <c r="W30" s="58">
        <f>SUM(S30:V30)</f>
        <v>100</v>
      </c>
      <c r="Y30" s="58">
        <v>6050</v>
      </c>
      <c r="Z30" s="58">
        <v>0</v>
      </c>
      <c r="AA30" s="58">
        <v>0</v>
      </c>
      <c r="AB30" s="58"/>
      <c r="AC30" s="59">
        <f>Y30/H30*100</f>
        <v>100000</v>
      </c>
      <c r="AD30" s="59" t="e">
        <f>#REF!/H30*100</f>
        <v>#REF!</v>
      </c>
      <c r="AE30" s="59">
        <f>AA30/H30*100</f>
        <v>0</v>
      </c>
      <c r="AF30" s="53" t="e">
        <f t="shared" si="35"/>
        <v>#REF!</v>
      </c>
    </row>
    <row r="31" spans="1:32" x14ac:dyDescent="0.2">
      <c r="A31" s="18">
        <f t="shared" si="6"/>
        <v>16</v>
      </c>
      <c r="B31" s="26">
        <f t="shared" si="6"/>
        <v>16</v>
      </c>
      <c r="C31" s="27"/>
      <c r="D31" s="25" t="s">
        <v>63</v>
      </c>
      <c r="E31" s="48" t="s">
        <v>26</v>
      </c>
      <c r="F31" s="21" t="s">
        <v>64</v>
      </c>
      <c r="G31" s="22" t="s">
        <v>65</v>
      </c>
      <c r="H31" s="50">
        <v>5.415</v>
      </c>
      <c r="I31" s="23">
        <v>4</v>
      </c>
      <c r="J31" s="24"/>
      <c r="K31" s="64" t="e">
        <f>#REF!+#REF!+#REF!+#REF!</f>
        <v>#REF!</v>
      </c>
      <c r="L31" s="57">
        <v>5415</v>
      </c>
      <c r="N31" s="63">
        <v>5415</v>
      </c>
      <c r="O31" s="63">
        <v>0</v>
      </c>
      <c r="P31" s="63">
        <v>0</v>
      </c>
      <c r="Q31" s="63">
        <v>0</v>
      </c>
      <c r="R31" s="58">
        <v>1439.5</v>
      </c>
      <c r="S31" s="65">
        <f t="shared" ref="S31" si="36">N31/L31*100</f>
        <v>100</v>
      </c>
      <c r="T31" s="65">
        <f t="shared" ref="T31" si="37">O31/L31*100</f>
        <v>0</v>
      </c>
      <c r="U31" s="65">
        <f t="shared" ref="U31" si="38">P31/L31*100</f>
        <v>0</v>
      </c>
      <c r="V31" s="65">
        <f t="shared" ref="V31" si="39">Q31/L31*100</f>
        <v>0</v>
      </c>
      <c r="W31" s="58">
        <f t="shared" ref="W31" si="40">SUM(S31:V31)</f>
        <v>100</v>
      </c>
      <c r="Y31" s="58">
        <v>5415</v>
      </c>
      <c r="Z31" s="58">
        <v>0</v>
      </c>
      <c r="AA31" s="58">
        <v>0</v>
      </c>
      <c r="AB31" s="58"/>
      <c r="AC31" s="59">
        <f>Y31/H31*100</f>
        <v>100000</v>
      </c>
      <c r="AD31" s="59" t="e">
        <f>#REF!/H31*100</f>
        <v>#REF!</v>
      </c>
      <c r="AE31" s="59">
        <f>AA31/H31*100</f>
        <v>0</v>
      </c>
      <c r="AF31" s="53" t="e">
        <f t="shared" si="35"/>
        <v>#REF!</v>
      </c>
    </row>
    <row r="32" spans="1:32" x14ac:dyDescent="0.2">
      <c r="A32" s="18">
        <f t="shared" si="6"/>
        <v>17</v>
      </c>
      <c r="B32" s="26">
        <f t="shared" si="6"/>
        <v>17</v>
      </c>
      <c r="C32" s="27"/>
      <c r="D32" s="25" t="s">
        <v>66</v>
      </c>
      <c r="E32" s="48" t="s">
        <v>26</v>
      </c>
      <c r="F32" s="21" t="s">
        <v>63</v>
      </c>
      <c r="G32" s="22" t="s">
        <v>65</v>
      </c>
      <c r="H32" s="50">
        <v>3.3050000000000002</v>
      </c>
      <c r="I32" s="23">
        <v>5.5</v>
      </c>
      <c r="J32" s="24"/>
      <c r="K32" s="57">
        <v>3305</v>
      </c>
      <c r="M32" s="63">
        <v>2810</v>
      </c>
      <c r="N32" s="63">
        <v>495</v>
      </c>
      <c r="O32" s="63">
        <v>0</v>
      </c>
      <c r="P32" s="63">
        <v>0</v>
      </c>
      <c r="Q32" s="58">
        <v>0</v>
      </c>
      <c r="R32" s="65">
        <f t="shared" ref="R32" si="41">M32/K32*100</f>
        <v>85.02269288956127</v>
      </c>
      <c r="S32" s="65">
        <f t="shared" ref="S32" si="42">N32/K32*100</f>
        <v>14.977307110438728</v>
      </c>
      <c r="T32" s="65">
        <f t="shared" ref="T32" si="43">O32/K32*100</f>
        <v>0</v>
      </c>
      <c r="U32" s="65">
        <f t="shared" ref="U32" si="44">P32/K32*100</f>
        <v>0</v>
      </c>
      <c r="V32" s="58">
        <f t="shared" ref="V32" si="45">SUM(R32:U32)</f>
        <v>100</v>
      </c>
      <c r="X32" s="58">
        <v>3305</v>
      </c>
      <c r="Y32" s="58">
        <v>0</v>
      </c>
      <c r="Z32" s="58">
        <v>0</v>
      </c>
      <c r="AB32" s="59">
        <f t="shared" ref="AB32:AB46" si="46">X32/H32*100</f>
        <v>100000</v>
      </c>
      <c r="AC32" s="59" t="e">
        <f>#REF!/H32*100</f>
        <v>#REF!</v>
      </c>
      <c r="AD32" s="59">
        <f t="shared" ref="AD32:AD46" si="47">Z32/H32*100</f>
        <v>0</v>
      </c>
      <c r="AE32" s="53" t="e">
        <f t="shared" ref="AE32" si="48">SUM(AB32:AD32)</f>
        <v>#REF!</v>
      </c>
    </row>
    <row r="33" spans="1:32" x14ac:dyDescent="0.2">
      <c r="A33" s="18">
        <f t="shared" ref="A33:B48" si="49">A32+1</f>
        <v>18</v>
      </c>
      <c r="B33" s="26">
        <f t="shared" si="49"/>
        <v>18</v>
      </c>
      <c r="C33" s="27"/>
      <c r="D33" s="25" t="s">
        <v>67</v>
      </c>
      <c r="E33" s="48" t="s">
        <v>26</v>
      </c>
      <c r="F33" s="21" t="s">
        <v>68</v>
      </c>
      <c r="G33" s="22" t="s">
        <v>69</v>
      </c>
      <c r="H33" s="50">
        <v>5.7649999999999997</v>
      </c>
      <c r="I33" s="23">
        <v>5</v>
      </c>
      <c r="J33" s="24"/>
      <c r="K33" s="57">
        <v>5765</v>
      </c>
      <c r="M33" s="63">
        <v>5765</v>
      </c>
      <c r="N33" s="63">
        <v>0</v>
      </c>
      <c r="O33" s="63">
        <v>0</v>
      </c>
      <c r="P33" s="63">
        <v>0</v>
      </c>
      <c r="Q33" s="58">
        <v>0</v>
      </c>
      <c r="R33" s="65">
        <f t="shared" ref="R33:R85" si="50">M33/K33*100</f>
        <v>100</v>
      </c>
      <c r="S33" s="65">
        <f t="shared" ref="S33:S85" si="51">N33/K33*100</f>
        <v>0</v>
      </c>
      <c r="T33" s="65">
        <f t="shared" ref="T33:T85" si="52">O33/K33*100</f>
        <v>0</v>
      </c>
      <c r="U33" s="65">
        <f t="shared" ref="U33:U85" si="53">P33/K33*100</f>
        <v>0</v>
      </c>
      <c r="V33" s="58">
        <f t="shared" ref="V33:V85" si="54">SUM(R33:U33)</f>
        <v>100</v>
      </c>
      <c r="X33" s="58">
        <v>5765</v>
      </c>
      <c r="Y33" s="58">
        <v>0</v>
      </c>
      <c r="Z33" s="58">
        <v>0</v>
      </c>
      <c r="AB33" s="59">
        <f t="shared" si="46"/>
        <v>100000</v>
      </c>
      <c r="AC33" s="59" t="e">
        <f>#REF!/H33*100</f>
        <v>#REF!</v>
      </c>
      <c r="AD33" s="59">
        <f t="shared" si="47"/>
        <v>0</v>
      </c>
      <c r="AE33" s="53" t="e">
        <f t="shared" si="12"/>
        <v>#REF!</v>
      </c>
    </row>
    <row r="34" spans="1:32" x14ac:dyDescent="0.2">
      <c r="A34" s="18">
        <f t="shared" si="49"/>
        <v>19</v>
      </c>
      <c r="B34" s="26">
        <f t="shared" si="49"/>
        <v>19</v>
      </c>
      <c r="C34" s="27"/>
      <c r="D34" s="25" t="s">
        <v>67</v>
      </c>
      <c r="E34" s="48" t="s">
        <v>26</v>
      </c>
      <c r="F34" s="21" t="s">
        <v>70</v>
      </c>
      <c r="G34" s="22" t="s">
        <v>71</v>
      </c>
      <c r="H34" s="50">
        <v>7.05</v>
      </c>
      <c r="I34" s="23">
        <v>4</v>
      </c>
      <c r="J34" s="24"/>
      <c r="K34" s="57">
        <v>7050</v>
      </c>
      <c r="M34" s="63">
        <v>7050</v>
      </c>
      <c r="N34" s="63">
        <v>0</v>
      </c>
      <c r="O34" s="63">
        <v>0</v>
      </c>
      <c r="P34" s="63">
        <v>0</v>
      </c>
      <c r="Q34" s="58">
        <v>0</v>
      </c>
      <c r="R34" s="65">
        <f t="shared" si="50"/>
        <v>100</v>
      </c>
      <c r="S34" s="65">
        <f t="shared" si="51"/>
        <v>0</v>
      </c>
      <c r="T34" s="65">
        <f t="shared" si="52"/>
        <v>0</v>
      </c>
      <c r="U34" s="65">
        <f t="shared" si="53"/>
        <v>0</v>
      </c>
      <c r="V34" s="58">
        <f t="shared" si="54"/>
        <v>100</v>
      </c>
      <c r="X34" s="58">
        <v>7050</v>
      </c>
      <c r="Y34" s="58">
        <v>0</v>
      </c>
      <c r="Z34" s="58">
        <v>0</v>
      </c>
      <c r="AB34" s="59">
        <f t="shared" si="46"/>
        <v>100000</v>
      </c>
      <c r="AC34" s="59" t="e">
        <f>#REF!/H34*100</f>
        <v>#REF!</v>
      </c>
      <c r="AD34" s="59">
        <f t="shared" si="47"/>
        <v>0</v>
      </c>
      <c r="AE34" s="53" t="e">
        <f t="shared" ref="AE34:AE35" si="55">SUM(AB34:AD34)</f>
        <v>#REF!</v>
      </c>
    </row>
    <row r="35" spans="1:32" x14ac:dyDescent="0.2">
      <c r="A35" s="18">
        <f t="shared" si="49"/>
        <v>20</v>
      </c>
      <c r="B35" s="26">
        <f t="shared" si="49"/>
        <v>20</v>
      </c>
      <c r="C35" s="27"/>
      <c r="D35" s="25" t="s">
        <v>72</v>
      </c>
      <c r="E35" s="48" t="s">
        <v>26</v>
      </c>
      <c r="F35" s="21" t="s">
        <v>67</v>
      </c>
      <c r="G35" s="22" t="s">
        <v>73</v>
      </c>
      <c r="H35" s="50">
        <v>6.73</v>
      </c>
      <c r="I35" s="23">
        <v>4</v>
      </c>
      <c r="J35" s="24"/>
      <c r="K35" s="57">
        <v>6730</v>
      </c>
      <c r="M35" s="63">
        <v>6730</v>
      </c>
      <c r="N35" s="63">
        <v>0</v>
      </c>
      <c r="O35" s="63">
        <v>0</v>
      </c>
      <c r="P35" s="63">
        <v>0</v>
      </c>
      <c r="Q35" s="58">
        <v>0</v>
      </c>
      <c r="R35" s="65">
        <f t="shared" si="50"/>
        <v>100</v>
      </c>
      <c r="S35" s="65">
        <f t="shared" si="51"/>
        <v>0</v>
      </c>
      <c r="T35" s="65">
        <f t="shared" si="52"/>
        <v>0</v>
      </c>
      <c r="U35" s="65">
        <f t="shared" si="53"/>
        <v>0</v>
      </c>
      <c r="V35" s="58">
        <f t="shared" si="54"/>
        <v>100</v>
      </c>
      <c r="X35" s="58">
        <v>6730</v>
      </c>
      <c r="Y35" s="58">
        <v>0</v>
      </c>
      <c r="Z35" s="58">
        <v>0</v>
      </c>
      <c r="AB35" s="59">
        <f t="shared" si="46"/>
        <v>99999.999999999985</v>
      </c>
      <c r="AC35" s="59" t="e">
        <f>#REF!/H35*100</f>
        <v>#REF!</v>
      </c>
      <c r="AD35" s="59">
        <f t="shared" si="47"/>
        <v>0</v>
      </c>
      <c r="AE35" s="53" t="e">
        <f t="shared" si="55"/>
        <v>#REF!</v>
      </c>
    </row>
    <row r="36" spans="1:32" x14ac:dyDescent="0.2">
      <c r="A36" s="18">
        <f t="shared" si="49"/>
        <v>21</v>
      </c>
      <c r="B36" s="26">
        <f t="shared" si="49"/>
        <v>21</v>
      </c>
      <c r="C36" s="27"/>
      <c r="D36" s="25" t="s">
        <v>74</v>
      </c>
      <c r="E36" s="48" t="s">
        <v>26</v>
      </c>
      <c r="F36" s="21" t="s">
        <v>75</v>
      </c>
      <c r="G36" s="22" t="s">
        <v>76</v>
      </c>
      <c r="H36" s="50">
        <v>8.6999999999999993</v>
      </c>
      <c r="I36" s="23">
        <v>5.5</v>
      </c>
      <c r="J36" s="24"/>
      <c r="K36" s="57">
        <v>8700</v>
      </c>
      <c r="M36" s="63">
        <v>8700</v>
      </c>
      <c r="N36" s="63">
        <v>0</v>
      </c>
      <c r="O36" s="63">
        <v>0</v>
      </c>
      <c r="P36" s="63">
        <v>0</v>
      </c>
      <c r="Q36" s="58">
        <v>0</v>
      </c>
      <c r="R36" s="65">
        <f t="shared" si="50"/>
        <v>100</v>
      </c>
      <c r="S36" s="65">
        <f t="shared" si="51"/>
        <v>0</v>
      </c>
      <c r="T36" s="65">
        <f t="shared" si="52"/>
        <v>0</v>
      </c>
      <c r="U36" s="65">
        <f t="shared" si="53"/>
        <v>0</v>
      </c>
      <c r="V36" s="58">
        <f t="shared" si="54"/>
        <v>100</v>
      </c>
      <c r="X36" s="58">
        <v>8700</v>
      </c>
      <c r="Y36" s="58">
        <v>0</v>
      </c>
      <c r="Z36" s="58">
        <v>0</v>
      </c>
      <c r="AB36" s="59">
        <f t="shared" si="46"/>
        <v>100000.00000000001</v>
      </c>
      <c r="AC36" s="59" t="e">
        <f>#REF!/H36*100</f>
        <v>#REF!</v>
      </c>
      <c r="AD36" s="59">
        <f t="shared" si="47"/>
        <v>0</v>
      </c>
      <c r="AE36" s="53" t="e">
        <f t="shared" ref="AE36:AE39" si="56">SUM(AB36:AD36)</f>
        <v>#REF!</v>
      </c>
    </row>
    <row r="37" spans="1:32" x14ac:dyDescent="0.2">
      <c r="A37" s="18">
        <f t="shared" si="49"/>
        <v>22</v>
      </c>
      <c r="B37" s="26">
        <f t="shared" si="49"/>
        <v>22</v>
      </c>
      <c r="C37" s="27"/>
      <c r="D37" s="25" t="s">
        <v>75</v>
      </c>
      <c r="E37" s="48" t="s">
        <v>26</v>
      </c>
      <c r="F37" s="21" t="s">
        <v>35</v>
      </c>
      <c r="G37" s="22" t="s">
        <v>77</v>
      </c>
      <c r="H37" s="50">
        <v>2.67</v>
      </c>
      <c r="I37" s="23">
        <v>5.5</v>
      </c>
      <c r="J37" s="24"/>
      <c r="K37" s="57">
        <v>2670</v>
      </c>
      <c r="M37" s="63">
        <v>2670</v>
      </c>
      <c r="N37" s="63">
        <v>0</v>
      </c>
      <c r="O37" s="63">
        <v>0</v>
      </c>
      <c r="P37" s="63">
        <v>0</v>
      </c>
      <c r="Q37" s="58">
        <v>0</v>
      </c>
      <c r="R37" s="65">
        <f t="shared" si="50"/>
        <v>100</v>
      </c>
      <c r="S37" s="65">
        <f t="shared" si="51"/>
        <v>0</v>
      </c>
      <c r="T37" s="65">
        <f t="shared" si="52"/>
        <v>0</v>
      </c>
      <c r="U37" s="65">
        <f t="shared" si="53"/>
        <v>0</v>
      </c>
      <c r="V37" s="58">
        <f t="shared" si="54"/>
        <v>100</v>
      </c>
      <c r="X37" s="58">
        <v>2670</v>
      </c>
      <c r="Y37" s="58">
        <v>0</v>
      </c>
      <c r="Z37" s="58">
        <v>0</v>
      </c>
      <c r="AB37" s="59">
        <f t="shared" si="46"/>
        <v>100000</v>
      </c>
      <c r="AC37" s="59" t="e">
        <f>#REF!/H37*100</f>
        <v>#REF!</v>
      </c>
      <c r="AD37" s="59">
        <f t="shared" si="47"/>
        <v>0</v>
      </c>
      <c r="AE37" s="53" t="e">
        <f t="shared" si="56"/>
        <v>#REF!</v>
      </c>
    </row>
    <row r="38" spans="1:32" x14ac:dyDescent="0.2">
      <c r="A38" s="18">
        <f t="shared" si="49"/>
        <v>23</v>
      </c>
      <c r="B38" s="26">
        <f t="shared" si="49"/>
        <v>23</v>
      </c>
      <c r="C38" s="27"/>
      <c r="D38" s="25" t="s">
        <v>78</v>
      </c>
      <c r="E38" s="48" t="s">
        <v>26</v>
      </c>
      <c r="F38" s="21" t="s">
        <v>79</v>
      </c>
      <c r="G38" s="22" t="s">
        <v>52</v>
      </c>
      <c r="H38" s="50">
        <v>12.3</v>
      </c>
      <c r="I38" s="23">
        <v>4</v>
      </c>
      <c r="J38" s="24"/>
      <c r="K38" s="57">
        <v>12300</v>
      </c>
      <c r="M38" s="63">
        <v>11400</v>
      </c>
      <c r="N38" s="63">
        <v>900</v>
      </c>
      <c r="O38" s="63">
        <v>0</v>
      </c>
      <c r="P38" s="63">
        <v>0</v>
      </c>
      <c r="Q38" s="58">
        <v>0</v>
      </c>
      <c r="R38" s="65">
        <f t="shared" si="50"/>
        <v>92.682926829268297</v>
      </c>
      <c r="S38" s="65">
        <f t="shared" si="51"/>
        <v>7.3170731707317067</v>
      </c>
      <c r="T38" s="65">
        <f t="shared" si="52"/>
        <v>0</v>
      </c>
      <c r="U38" s="65">
        <f t="shared" si="53"/>
        <v>0</v>
      </c>
      <c r="V38" s="58">
        <f t="shared" si="54"/>
        <v>100</v>
      </c>
      <c r="X38" s="58">
        <v>12300</v>
      </c>
      <c r="Y38" s="58">
        <v>0</v>
      </c>
      <c r="Z38" s="58">
        <v>0</v>
      </c>
      <c r="AB38" s="59">
        <f t="shared" si="46"/>
        <v>99999.999999999985</v>
      </c>
      <c r="AC38" s="59" t="e">
        <f>#REF!/H38*100</f>
        <v>#REF!</v>
      </c>
      <c r="AD38" s="59">
        <f t="shared" si="47"/>
        <v>0</v>
      </c>
      <c r="AE38" s="53" t="e">
        <f t="shared" si="56"/>
        <v>#REF!</v>
      </c>
    </row>
    <row r="39" spans="1:32" x14ac:dyDescent="0.2">
      <c r="A39" s="18">
        <f t="shared" si="49"/>
        <v>24</v>
      </c>
      <c r="B39" s="26">
        <f t="shared" si="49"/>
        <v>24</v>
      </c>
      <c r="C39" s="27"/>
      <c r="D39" s="25" t="s">
        <v>80</v>
      </c>
      <c r="E39" s="48" t="s">
        <v>26</v>
      </c>
      <c r="F39" s="21" t="s">
        <v>81</v>
      </c>
      <c r="G39" s="22" t="s">
        <v>82</v>
      </c>
      <c r="H39" s="50">
        <v>8.4</v>
      </c>
      <c r="I39" s="23">
        <v>5</v>
      </c>
      <c r="J39" s="24"/>
      <c r="K39" s="57">
        <v>8400</v>
      </c>
      <c r="M39" s="63">
        <v>8257.2000000000007</v>
      </c>
      <c r="N39" s="63">
        <v>142.80000000000018</v>
      </c>
      <c r="O39" s="63">
        <v>0</v>
      </c>
      <c r="P39" s="63">
        <v>0</v>
      </c>
      <c r="Q39" s="58">
        <v>0</v>
      </c>
      <c r="R39" s="65">
        <f t="shared" si="50"/>
        <v>98.300000000000011</v>
      </c>
      <c r="S39" s="65">
        <f t="shared" si="51"/>
        <v>1.7000000000000022</v>
      </c>
      <c r="T39" s="65">
        <f t="shared" si="52"/>
        <v>0</v>
      </c>
      <c r="U39" s="65">
        <f t="shared" si="53"/>
        <v>0</v>
      </c>
      <c r="V39" s="58">
        <f t="shared" si="54"/>
        <v>100.00000000000001</v>
      </c>
      <c r="X39" s="58">
        <v>8400</v>
      </c>
      <c r="Y39" s="58">
        <v>0</v>
      </c>
      <c r="Z39" s="58">
        <v>0</v>
      </c>
      <c r="AB39" s="59">
        <f t="shared" si="46"/>
        <v>100000</v>
      </c>
      <c r="AC39" s="59" t="e">
        <f>#REF!/H39*100</f>
        <v>#REF!</v>
      </c>
      <c r="AD39" s="59">
        <f t="shared" si="47"/>
        <v>0</v>
      </c>
      <c r="AE39" s="53" t="e">
        <f t="shared" si="56"/>
        <v>#REF!</v>
      </c>
    </row>
    <row r="40" spans="1:32" x14ac:dyDescent="0.2">
      <c r="A40" s="18">
        <f t="shared" si="49"/>
        <v>25</v>
      </c>
      <c r="B40" s="26">
        <f t="shared" si="49"/>
        <v>25</v>
      </c>
      <c r="C40" s="27"/>
      <c r="D40" s="25" t="s">
        <v>83</v>
      </c>
      <c r="E40" s="48" t="s">
        <v>26</v>
      </c>
      <c r="F40" s="21" t="s">
        <v>84</v>
      </c>
      <c r="G40" s="22" t="s">
        <v>77</v>
      </c>
      <c r="H40" s="50">
        <v>2.5499999999999998</v>
      </c>
      <c r="I40" s="23">
        <v>4</v>
      </c>
      <c r="J40" s="24"/>
      <c r="K40" s="57">
        <v>2550</v>
      </c>
      <c r="M40" s="63">
        <v>2550</v>
      </c>
      <c r="N40" s="63">
        <v>0</v>
      </c>
      <c r="O40" s="63">
        <v>0</v>
      </c>
      <c r="P40" s="63">
        <v>0</v>
      </c>
      <c r="Q40" s="58">
        <v>527.5</v>
      </c>
      <c r="R40" s="65">
        <f t="shared" si="50"/>
        <v>100</v>
      </c>
      <c r="S40" s="65">
        <f t="shared" si="51"/>
        <v>0</v>
      </c>
      <c r="T40" s="65">
        <f t="shared" si="52"/>
        <v>0</v>
      </c>
      <c r="U40" s="65">
        <f t="shared" si="53"/>
        <v>0</v>
      </c>
      <c r="V40" s="58">
        <f t="shared" si="54"/>
        <v>100</v>
      </c>
      <c r="X40" s="58">
        <v>2550</v>
      </c>
      <c r="Y40" s="58">
        <v>0</v>
      </c>
      <c r="Z40" s="58">
        <v>0</v>
      </c>
      <c r="AB40" s="59">
        <f t="shared" si="46"/>
        <v>100000.00000000001</v>
      </c>
      <c r="AC40" s="59" t="e">
        <f>#REF!/H40*100</f>
        <v>#REF!</v>
      </c>
      <c r="AD40" s="59">
        <f t="shared" si="47"/>
        <v>0</v>
      </c>
      <c r="AE40" s="53" t="e">
        <f t="shared" ref="AE40:AE41" si="57">SUM(AB40:AD40)</f>
        <v>#REF!</v>
      </c>
    </row>
    <row r="41" spans="1:32" x14ac:dyDescent="0.2">
      <c r="A41" s="18">
        <f t="shared" si="49"/>
        <v>26</v>
      </c>
      <c r="B41" s="26">
        <f t="shared" si="49"/>
        <v>26</v>
      </c>
      <c r="C41" s="27"/>
      <c r="D41" s="25" t="s">
        <v>84</v>
      </c>
      <c r="E41" s="48" t="s">
        <v>26</v>
      </c>
      <c r="F41" s="21" t="s">
        <v>85</v>
      </c>
      <c r="G41" s="22" t="s">
        <v>25</v>
      </c>
      <c r="H41" s="50">
        <v>3.7349999999999999</v>
      </c>
      <c r="I41" s="23">
        <v>4.5</v>
      </c>
      <c r="J41" s="24"/>
      <c r="K41" s="57">
        <v>3735</v>
      </c>
      <c r="M41" s="63">
        <v>3735</v>
      </c>
      <c r="N41" s="63">
        <v>0</v>
      </c>
      <c r="O41" s="63">
        <v>0</v>
      </c>
      <c r="P41" s="63">
        <v>0</v>
      </c>
      <c r="Q41" s="58">
        <v>0</v>
      </c>
      <c r="R41" s="65">
        <f t="shared" si="50"/>
        <v>100</v>
      </c>
      <c r="S41" s="65">
        <f t="shared" si="51"/>
        <v>0</v>
      </c>
      <c r="T41" s="65">
        <f t="shared" si="52"/>
        <v>0</v>
      </c>
      <c r="U41" s="65">
        <f t="shared" si="53"/>
        <v>0</v>
      </c>
      <c r="V41" s="58">
        <f t="shared" si="54"/>
        <v>100</v>
      </c>
      <c r="X41" s="58">
        <v>3735</v>
      </c>
      <c r="Y41" s="58">
        <v>0</v>
      </c>
      <c r="Z41" s="58">
        <v>0</v>
      </c>
      <c r="AB41" s="59">
        <f t="shared" si="46"/>
        <v>100000</v>
      </c>
      <c r="AC41" s="59" t="e">
        <f>#REF!/H41*100</f>
        <v>#REF!</v>
      </c>
      <c r="AD41" s="59">
        <f t="shared" si="47"/>
        <v>0</v>
      </c>
      <c r="AE41" s="53" t="e">
        <f t="shared" si="57"/>
        <v>#REF!</v>
      </c>
    </row>
    <row r="42" spans="1:32" x14ac:dyDescent="0.2">
      <c r="A42" s="18">
        <f t="shared" si="49"/>
        <v>27</v>
      </c>
      <c r="B42" s="26">
        <f t="shared" si="49"/>
        <v>27</v>
      </c>
      <c r="C42" s="27"/>
      <c r="D42" s="25" t="s">
        <v>38</v>
      </c>
      <c r="E42" s="48" t="s">
        <v>26</v>
      </c>
      <c r="F42" s="21" t="s">
        <v>86</v>
      </c>
      <c r="G42" s="22" t="s">
        <v>38</v>
      </c>
      <c r="H42" s="50">
        <v>2.46</v>
      </c>
      <c r="I42" s="23">
        <v>4</v>
      </c>
      <c r="J42" s="24"/>
      <c r="K42" s="57">
        <v>2460</v>
      </c>
      <c r="M42" s="63">
        <v>2460</v>
      </c>
      <c r="N42" s="63">
        <v>0</v>
      </c>
      <c r="O42" s="63">
        <v>0</v>
      </c>
      <c r="P42" s="63">
        <v>0</v>
      </c>
      <c r="Q42" s="58">
        <v>1120.5</v>
      </c>
      <c r="R42" s="65">
        <f t="shared" si="50"/>
        <v>100</v>
      </c>
      <c r="S42" s="65">
        <f t="shared" si="51"/>
        <v>0</v>
      </c>
      <c r="T42" s="65">
        <f t="shared" si="52"/>
        <v>0</v>
      </c>
      <c r="U42" s="65">
        <f t="shared" si="53"/>
        <v>0</v>
      </c>
      <c r="V42" s="58">
        <f t="shared" si="54"/>
        <v>100</v>
      </c>
      <c r="X42" s="58">
        <v>2460</v>
      </c>
      <c r="Y42" s="58">
        <v>0</v>
      </c>
      <c r="Z42" s="58">
        <v>0</v>
      </c>
      <c r="AB42" s="59">
        <f t="shared" si="46"/>
        <v>100000</v>
      </c>
      <c r="AC42" s="59" t="e">
        <f>#REF!/H42*100</f>
        <v>#REF!</v>
      </c>
      <c r="AD42" s="59">
        <f t="shared" si="47"/>
        <v>0</v>
      </c>
      <c r="AE42" s="53" t="e">
        <f t="shared" ref="AE42" si="58">SUM(AB42:AD42)</f>
        <v>#REF!</v>
      </c>
    </row>
    <row r="43" spans="1:32" x14ac:dyDescent="0.2">
      <c r="A43" s="18">
        <f t="shared" si="49"/>
        <v>28</v>
      </c>
      <c r="B43" s="26">
        <f t="shared" si="49"/>
        <v>28</v>
      </c>
      <c r="C43" s="27"/>
      <c r="D43" s="25" t="s">
        <v>87</v>
      </c>
      <c r="E43" s="48" t="s">
        <v>26</v>
      </c>
      <c r="F43" s="21" t="s">
        <v>88</v>
      </c>
      <c r="G43" s="22" t="s">
        <v>89</v>
      </c>
      <c r="H43" s="50">
        <v>4.83</v>
      </c>
      <c r="I43" s="23">
        <v>4</v>
      </c>
      <c r="J43" s="24"/>
      <c r="K43" s="57">
        <v>4830</v>
      </c>
      <c r="M43" s="63">
        <v>4830</v>
      </c>
      <c r="N43" s="63">
        <v>0</v>
      </c>
      <c r="O43" s="63">
        <v>0</v>
      </c>
      <c r="P43" s="63">
        <v>0</v>
      </c>
      <c r="Q43" s="58">
        <v>0</v>
      </c>
      <c r="R43" s="65">
        <f t="shared" si="50"/>
        <v>100</v>
      </c>
      <c r="S43" s="65">
        <f t="shared" si="51"/>
        <v>0</v>
      </c>
      <c r="T43" s="65">
        <f t="shared" si="52"/>
        <v>0</v>
      </c>
      <c r="U43" s="65">
        <f t="shared" si="53"/>
        <v>0</v>
      </c>
      <c r="V43" s="58">
        <f t="shared" si="54"/>
        <v>100</v>
      </c>
      <c r="X43" s="58">
        <v>4830</v>
      </c>
      <c r="Y43" s="58">
        <v>0</v>
      </c>
      <c r="Z43" s="58">
        <v>0</v>
      </c>
      <c r="AB43" s="59">
        <f t="shared" si="46"/>
        <v>100000</v>
      </c>
      <c r="AC43" s="59" t="e">
        <f>#REF!/H43*100</f>
        <v>#REF!</v>
      </c>
      <c r="AD43" s="59">
        <f t="shared" si="47"/>
        <v>0</v>
      </c>
      <c r="AE43" s="53" t="e">
        <f t="shared" si="12"/>
        <v>#REF!</v>
      </c>
    </row>
    <row r="44" spans="1:32" x14ac:dyDescent="0.2">
      <c r="A44" s="18">
        <f t="shared" si="49"/>
        <v>29</v>
      </c>
      <c r="B44" s="26">
        <f t="shared" si="49"/>
        <v>29</v>
      </c>
      <c r="C44" s="27"/>
      <c r="D44" s="25" t="s">
        <v>90</v>
      </c>
      <c r="E44" s="48" t="s">
        <v>26</v>
      </c>
      <c r="F44" s="21" t="s">
        <v>91</v>
      </c>
      <c r="G44" s="22" t="s">
        <v>92</v>
      </c>
      <c r="H44" s="50">
        <v>7.6</v>
      </c>
      <c r="I44" s="23">
        <v>4</v>
      </c>
      <c r="J44" s="24"/>
      <c r="K44" s="57">
        <v>7600</v>
      </c>
      <c r="M44" s="63">
        <v>7600</v>
      </c>
      <c r="N44" s="63">
        <v>0</v>
      </c>
      <c r="O44" s="63">
        <v>0</v>
      </c>
      <c r="P44" s="63">
        <v>0</v>
      </c>
      <c r="Q44" s="58">
        <v>1968.5</v>
      </c>
      <c r="R44" s="65">
        <f t="shared" si="50"/>
        <v>100</v>
      </c>
      <c r="S44" s="65">
        <f t="shared" si="51"/>
        <v>0</v>
      </c>
      <c r="T44" s="65">
        <f t="shared" si="52"/>
        <v>0</v>
      </c>
      <c r="U44" s="65">
        <f t="shared" si="53"/>
        <v>0</v>
      </c>
      <c r="V44" s="58">
        <f t="shared" si="54"/>
        <v>100</v>
      </c>
      <c r="X44" s="58">
        <v>7600</v>
      </c>
      <c r="Y44" s="58">
        <v>0</v>
      </c>
      <c r="Z44" s="58">
        <v>0</v>
      </c>
      <c r="AB44" s="59">
        <f t="shared" si="46"/>
        <v>100000</v>
      </c>
      <c r="AC44" s="59" t="e">
        <f>#REF!/H44*100</f>
        <v>#REF!</v>
      </c>
      <c r="AD44" s="59">
        <f t="shared" si="47"/>
        <v>0</v>
      </c>
      <c r="AE44" s="53" t="e">
        <f t="shared" si="12"/>
        <v>#REF!</v>
      </c>
    </row>
    <row r="45" spans="1:32" x14ac:dyDescent="0.2">
      <c r="A45" s="18">
        <f t="shared" si="49"/>
        <v>30</v>
      </c>
      <c r="B45" s="26">
        <f t="shared" si="49"/>
        <v>30</v>
      </c>
      <c r="C45" s="27"/>
      <c r="D45" s="25" t="s">
        <v>54</v>
      </c>
      <c r="E45" s="48" t="s">
        <v>26</v>
      </c>
      <c r="F45" s="21" t="s">
        <v>93</v>
      </c>
      <c r="G45" s="22" t="s">
        <v>49</v>
      </c>
      <c r="H45" s="50">
        <v>2.2999999999999998</v>
      </c>
      <c r="I45" s="23">
        <v>4.5</v>
      </c>
      <c r="J45" s="24"/>
      <c r="K45" s="57">
        <v>2300</v>
      </c>
      <c r="M45" s="63">
        <v>1229</v>
      </c>
      <c r="N45" s="63">
        <v>0</v>
      </c>
      <c r="O45" s="63">
        <v>1071</v>
      </c>
      <c r="P45" s="63">
        <v>0</v>
      </c>
      <c r="Q45" s="58">
        <v>1547</v>
      </c>
      <c r="R45" s="65">
        <f t="shared" si="50"/>
        <v>53.434782608695656</v>
      </c>
      <c r="S45" s="65">
        <f t="shared" si="51"/>
        <v>0</v>
      </c>
      <c r="T45" s="65">
        <f t="shared" si="52"/>
        <v>46.565217391304344</v>
      </c>
      <c r="U45" s="65">
        <f t="shared" si="53"/>
        <v>0</v>
      </c>
      <c r="V45" s="58">
        <f t="shared" si="54"/>
        <v>100</v>
      </c>
      <c r="X45" s="58">
        <v>1229</v>
      </c>
      <c r="Y45" s="58">
        <v>1071</v>
      </c>
      <c r="Z45" s="58">
        <v>0</v>
      </c>
      <c r="AB45" s="59">
        <f t="shared" si="46"/>
        <v>53434.782608695663</v>
      </c>
      <c r="AC45" s="59" t="e">
        <f>#REF!/H45*100</f>
        <v>#REF!</v>
      </c>
      <c r="AD45" s="59">
        <f t="shared" si="47"/>
        <v>0</v>
      </c>
      <c r="AE45" s="53" t="e">
        <f t="shared" ref="AE45:AE46" si="59">SUM(AB45:AD45)</f>
        <v>#REF!</v>
      </c>
    </row>
    <row r="46" spans="1:32" x14ac:dyDescent="0.2">
      <c r="A46" s="18">
        <f t="shared" si="49"/>
        <v>31</v>
      </c>
      <c r="B46" s="26">
        <f t="shared" si="49"/>
        <v>31</v>
      </c>
      <c r="C46" s="27"/>
      <c r="D46" s="25" t="s">
        <v>94</v>
      </c>
      <c r="E46" s="48" t="s">
        <v>26</v>
      </c>
      <c r="F46" s="21" t="s">
        <v>95</v>
      </c>
      <c r="G46" s="22" t="s">
        <v>96</v>
      </c>
      <c r="H46" s="50">
        <v>7.27</v>
      </c>
      <c r="I46" s="23">
        <v>4</v>
      </c>
      <c r="J46" s="24"/>
      <c r="K46" s="57">
        <v>7270</v>
      </c>
      <c r="M46" s="63">
        <v>7270</v>
      </c>
      <c r="N46" s="63">
        <v>0</v>
      </c>
      <c r="O46" s="63">
        <v>0</v>
      </c>
      <c r="P46" s="63">
        <v>0</v>
      </c>
      <c r="Q46" s="58">
        <v>0</v>
      </c>
      <c r="R46" s="65">
        <f t="shared" si="50"/>
        <v>100</v>
      </c>
      <c r="S46" s="65">
        <f t="shared" si="51"/>
        <v>0</v>
      </c>
      <c r="T46" s="65">
        <f t="shared" si="52"/>
        <v>0</v>
      </c>
      <c r="U46" s="65">
        <f t="shared" si="53"/>
        <v>0</v>
      </c>
      <c r="V46" s="58">
        <f t="shared" si="54"/>
        <v>100</v>
      </c>
      <c r="X46" s="58">
        <v>7270</v>
      </c>
      <c r="Y46" s="58">
        <v>0</v>
      </c>
      <c r="Z46" s="58">
        <v>0</v>
      </c>
      <c r="AB46" s="59">
        <f t="shared" si="46"/>
        <v>100000.00000000001</v>
      </c>
      <c r="AC46" s="59" t="e">
        <f>#REF!/H46*100</f>
        <v>#REF!</v>
      </c>
      <c r="AD46" s="59">
        <f t="shared" si="47"/>
        <v>0</v>
      </c>
      <c r="AE46" s="53" t="e">
        <f t="shared" si="59"/>
        <v>#REF!</v>
      </c>
    </row>
    <row r="47" spans="1:32" x14ac:dyDescent="0.2">
      <c r="A47" s="18">
        <f t="shared" si="49"/>
        <v>32</v>
      </c>
      <c r="B47" s="26">
        <f t="shared" si="49"/>
        <v>32</v>
      </c>
      <c r="C47" s="27"/>
      <c r="D47" s="25" t="s">
        <v>97</v>
      </c>
      <c r="E47" s="48" t="s">
        <v>26</v>
      </c>
      <c r="F47" s="21" t="s">
        <v>98</v>
      </c>
      <c r="G47" s="22" t="s">
        <v>49</v>
      </c>
      <c r="H47" s="50">
        <v>4.4000000000000004</v>
      </c>
      <c r="I47" s="23">
        <v>4</v>
      </c>
      <c r="J47" s="24"/>
      <c r="K47" s="64" t="e">
        <f>#REF!+#REF!+#REF!+#REF!</f>
        <v>#REF!</v>
      </c>
      <c r="L47" s="57">
        <v>4400</v>
      </c>
      <c r="N47" s="63">
        <v>4400</v>
      </c>
      <c r="O47" s="63">
        <v>0</v>
      </c>
      <c r="P47" s="63">
        <v>0</v>
      </c>
      <c r="Q47" s="63">
        <v>0</v>
      </c>
      <c r="R47" s="58">
        <v>2483.25</v>
      </c>
      <c r="S47" s="65">
        <f t="shared" ref="S47" si="60">N47/L47*100</f>
        <v>100</v>
      </c>
      <c r="T47" s="65">
        <f t="shared" ref="T47" si="61">O47/L47*100</f>
        <v>0</v>
      </c>
      <c r="U47" s="65">
        <f t="shared" ref="U47" si="62">P47/L47*100</f>
        <v>0</v>
      </c>
      <c r="V47" s="65">
        <f t="shared" ref="V47" si="63">Q47/L47*100</f>
        <v>0</v>
      </c>
      <c r="W47" s="58">
        <f t="shared" ref="W47" si="64">SUM(S47:V47)</f>
        <v>100</v>
      </c>
      <c r="Y47" s="58">
        <v>4400</v>
      </c>
      <c r="Z47" s="58">
        <v>0</v>
      </c>
      <c r="AA47" s="58">
        <v>0</v>
      </c>
      <c r="AB47" s="58"/>
      <c r="AC47" s="59">
        <f>Y47/H47*100</f>
        <v>99999.999999999985</v>
      </c>
      <c r="AD47" s="59" t="e">
        <f>#REF!/H47*100</f>
        <v>#REF!</v>
      </c>
      <c r="AE47" s="59">
        <f>AA47/H47*100</f>
        <v>0</v>
      </c>
      <c r="AF47" s="53" t="e">
        <f t="shared" ref="AF47" si="65">SUM(AC47:AE47)</f>
        <v>#REF!</v>
      </c>
    </row>
    <row r="48" spans="1:32" x14ac:dyDescent="0.2">
      <c r="A48" s="18">
        <f t="shared" si="49"/>
        <v>33</v>
      </c>
      <c r="B48" s="26">
        <f t="shared" si="49"/>
        <v>33</v>
      </c>
      <c r="C48" s="27"/>
      <c r="D48" s="25" t="s">
        <v>99</v>
      </c>
      <c r="E48" s="48" t="s">
        <v>26</v>
      </c>
      <c r="F48" s="21" t="s">
        <v>100</v>
      </c>
      <c r="G48" s="22" t="s">
        <v>101</v>
      </c>
      <c r="H48" s="50">
        <v>15</v>
      </c>
      <c r="I48" s="23">
        <v>4.5</v>
      </c>
      <c r="J48" s="24"/>
      <c r="K48" s="57">
        <v>15000</v>
      </c>
      <c r="M48" s="63">
        <v>13722.5</v>
      </c>
      <c r="N48" s="63">
        <v>0</v>
      </c>
      <c r="O48" s="63">
        <v>1277.5</v>
      </c>
      <c r="P48" s="63">
        <v>0</v>
      </c>
      <c r="Q48" s="58">
        <v>5391</v>
      </c>
      <c r="R48" s="65">
        <f t="shared" ref="R48" si="66">M48/K48*100</f>
        <v>91.483333333333334</v>
      </c>
      <c r="S48" s="65">
        <f t="shared" ref="S48" si="67">N48/K48*100</f>
        <v>0</v>
      </c>
      <c r="T48" s="65">
        <f t="shared" ref="T48" si="68">O48/K48*100</f>
        <v>8.5166666666666675</v>
      </c>
      <c r="U48" s="65">
        <f t="shared" ref="U48" si="69">P48/K48*100</f>
        <v>0</v>
      </c>
      <c r="V48" s="58">
        <f t="shared" ref="V48" si="70">SUM(R48:U48)</f>
        <v>100</v>
      </c>
      <c r="X48" s="58">
        <v>13722.5</v>
      </c>
      <c r="Y48" s="58">
        <v>1277.5</v>
      </c>
      <c r="Z48" s="58">
        <v>0</v>
      </c>
      <c r="AB48" s="59">
        <f>X48/H48*100</f>
        <v>91483.333333333343</v>
      </c>
      <c r="AC48" s="59" t="e">
        <f>#REF!/H48*100</f>
        <v>#REF!</v>
      </c>
      <c r="AD48" s="59">
        <f>Z48/H48*100</f>
        <v>0</v>
      </c>
      <c r="AE48" s="53" t="e">
        <f t="shared" ref="AE48" si="71">SUM(AB48:AD48)</f>
        <v>#REF!</v>
      </c>
    </row>
    <row r="49" spans="1:32" x14ac:dyDescent="0.2">
      <c r="A49" s="18">
        <f t="shared" ref="A49:B51" si="72">A48+1</f>
        <v>34</v>
      </c>
      <c r="B49" s="26">
        <f t="shared" si="72"/>
        <v>34</v>
      </c>
      <c r="C49" s="27"/>
      <c r="D49" s="25" t="s">
        <v>96</v>
      </c>
      <c r="E49" s="48" t="s">
        <v>26</v>
      </c>
      <c r="F49" s="21" t="s">
        <v>102</v>
      </c>
      <c r="G49" s="22" t="s">
        <v>103</v>
      </c>
      <c r="H49" s="50">
        <v>10.7</v>
      </c>
      <c r="I49" s="23">
        <v>3.5</v>
      </c>
      <c r="J49" s="24"/>
      <c r="K49" s="64" t="e">
        <f>#REF!+#REF!+#REF!+#REF!</f>
        <v>#REF!</v>
      </c>
      <c r="L49" s="57">
        <v>10700</v>
      </c>
      <c r="N49" s="63">
        <v>9309</v>
      </c>
      <c r="O49" s="63">
        <v>1391</v>
      </c>
      <c r="P49" s="63">
        <v>0</v>
      </c>
      <c r="Q49" s="63">
        <v>0</v>
      </c>
      <c r="R49" s="58">
        <v>0</v>
      </c>
      <c r="S49" s="65">
        <f t="shared" ref="S49" si="73">N49/L49*100</f>
        <v>87</v>
      </c>
      <c r="T49" s="65">
        <f t="shared" ref="T49" si="74">O49/L49*100</f>
        <v>13</v>
      </c>
      <c r="U49" s="65">
        <f t="shared" ref="U49" si="75">P49/L49*100</f>
        <v>0</v>
      </c>
      <c r="V49" s="65">
        <f t="shared" ref="V49" si="76">Q49/L49*100</f>
        <v>0</v>
      </c>
      <c r="W49" s="58">
        <f t="shared" ref="W49" si="77">SUM(S49:V49)</f>
        <v>100</v>
      </c>
      <c r="Y49" s="58">
        <v>10700</v>
      </c>
      <c r="Z49" s="58">
        <v>0</v>
      </c>
      <c r="AA49" s="58">
        <v>0</v>
      </c>
      <c r="AB49" s="58"/>
      <c r="AC49" s="59">
        <f>Y49/H49*100</f>
        <v>100000.00000000001</v>
      </c>
      <c r="AD49" s="59" t="e">
        <f>#REF!/H49*100</f>
        <v>#REF!</v>
      </c>
      <c r="AE49" s="59">
        <f>AA49/H49*100</f>
        <v>0</v>
      </c>
      <c r="AF49" s="53" t="e">
        <f t="shared" ref="AF49" si="78">SUM(AC49:AE49)</f>
        <v>#REF!</v>
      </c>
    </row>
    <row r="50" spans="1:32" x14ac:dyDescent="0.2">
      <c r="A50" s="18">
        <f t="shared" si="72"/>
        <v>35</v>
      </c>
      <c r="B50" s="26">
        <f t="shared" si="72"/>
        <v>35</v>
      </c>
      <c r="C50" s="27"/>
      <c r="D50" s="25" t="s">
        <v>72</v>
      </c>
      <c r="E50" s="48" t="s">
        <v>26</v>
      </c>
      <c r="F50" s="21" t="s">
        <v>96</v>
      </c>
      <c r="G50" s="22" t="s">
        <v>104</v>
      </c>
      <c r="H50" s="50">
        <v>3.5</v>
      </c>
      <c r="I50" s="23">
        <v>6</v>
      </c>
      <c r="J50" s="24"/>
      <c r="K50" s="57">
        <v>3500</v>
      </c>
      <c r="M50" s="63">
        <v>3500</v>
      </c>
      <c r="N50" s="63">
        <v>0</v>
      </c>
      <c r="O50" s="63">
        <v>0</v>
      </c>
      <c r="P50" s="63">
        <v>0</v>
      </c>
      <c r="Q50" s="58">
        <v>0</v>
      </c>
      <c r="R50" s="65">
        <f t="shared" ref="R50:R51" si="79">M50/K50*100</f>
        <v>100</v>
      </c>
      <c r="S50" s="65">
        <f t="shared" ref="S50:S51" si="80">N50/K50*100</f>
        <v>0</v>
      </c>
      <c r="T50" s="65">
        <f t="shared" ref="T50:T51" si="81">O50/K50*100</f>
        <v>0</v>
      </c>
      <c r="U50" s="65">
        <f t="shared" ref="U50:U51" si="82">P50/K50*100</f>
        <v>0</v>
      </c>
      <c r="V50" s="58">
        <f t="shared" ref="V50:V51" si="83">SUM(R50:U50)</f>
        <v>100</v>
      </c>
      <c r="X50" s="58">
        <v>3500</v>
      </c>
      <c r="Y50" s="58">
        <v>0</v>
      </c>
      <c r="Z50" s="58">
        <v>0</v>
      </c>
      <c r="AB50" s="59">
        <f>X50/H50*100</f>
        <v>100000</v>
      </c>
      <c r="AC50" s="59" t="e">
        <f>#REF!/H50*100</f>
        <v>#REF!</v>
      </c>
      <c r="AD50" s="59">
        <f>Z50/H50*100</f>
        <v>0</v>
      </c>
      <c r="AE50" s="53" t="e">
        <f t="shared" ref="AE50:AE51" si="84">SUM(AB50:AD50)</f>
        <v>#REF!</v>
      </c>
    </row>
    <row r="51" spans="1:32" x14ac:dyDescent="0.2">
      <c r="A51" s="18">
        <f t="shared" si="72"/>
        <v>36</v>
      </c>
      <c r="B51" s="26">
        <f t="shared" si="72"/>
        <v>36</v>
      </c>
      <c r="C51" s="27"/>
      <c r="D51" s="25" t="s">
        <v>100</v>
      </c>
      <c r="E51" s="48" t="s">
        <v>26</v>
      </c>
      <c r="F51" s="21" t="s">
        <v>96</v>
      </c>
      <c r="G51" s="22" t="s">
        <v>96</v>
      </c>
      <c r="H51" s="50">
        <v>3.11</v>
      </c>
      <c r="I51" s="23">
        <v>5</v>
      </c>
      <c r="J51" s="24"/>
      <c r="K51" s="57">
        <v>3110</v>
      </c>
      <c r="M51" s="63">
        <v>3110</v>
      </c>
      <c r="N51" s="63">
        <v>0</v>
      </c>
      <c r="O51" s="63">
        <v>0</v>
      </c>
      <c r="P51" s="63">
        <v>0</v>
      </c>
      <c r="Q51" s="58">
        <v>2378.5</v>
      </c>
      <c r="R51" s="65">
        <f t="shared" si="79"/>
        <v>100</v>
      </c>
      <c r="S51" s="65">
        <f t="shared" si="80"/>
        <v>0</v>
      </c>
      <c r="T51" s="65">
        <f t="shared" si="81"/>
        <v>0</v>
      </c>
      <c r="U51" s="65">
        <f t="shared" si="82"/>
        <v>0</v>
      </c>
      <c r="V51" s="58">
        <f t="shared" si="83"/>
        <v>100</v>
      </c>
      <c r="X51" s="58">
        <v>3110</v>
      </c>
      <c r="Y51" s="58">
        <v>0</v>
      </c>
      <c r="Z51" s="58">
        <v>0</v>
      </c>
      <c r="AB51" s="59">
        <f>X51/H51*100</f>
        <v>100000</v>
      </c>
      <c r="AC51" s="59" t="e">
        <f>#REF!/H51*100</f>
        <v>#REF!</v>
      </c>
      <c r="AD51" s="59">
        <f>Z51/H51*100</f>
        <v>0</v>
      </c>
      <c r="AE51" s="53" t="e">
        <f t="shared" si="84"/>
        <v>#REF!</v>
      </c>
    </row>
    <row r="52" spans="1:32" x14ac:dyDescent="0.2">
      <c r="A52" s="18">
        <f t="shared" ref="A52:B64" si="85">A51+1</f>
        <v>37</v>
      </c>
      <c r="B52" s="26">
        <f t="shared" si="85"/>
        <v>37</v>
      </c>
      <c r="C52" s="27"/>
      <c r="D52" s="25" t="s">
        <v>57</v>
      </c>
      <c r="E52" s="48" t="s">
        <v>26</v>
      </c>
      <c r="F52" s="21" t="s">
        <v>60</v>
      </c>
      <c r="G52" s="22" t="s">
        <v>60</v>
      </c>
      <c r="H52" s="50">
        <v>6.18</v>
      </c>
      <c r="I52" s="23">
        <v>5</v>
      </c>
      <c r="J52" s="24"/>
      <c r="K52" s="57">
        <v>6180</v>
      </c>
      <c r="M52" s="63">
        <v>6180</v>
      </c>
      <c r="N52" s="63">
        <v>0</v>
      </c>
      <c r="O52" s="63">
        <v>0</v>
      </c>
      <c r="P52" s="63">
        <v>0</v>
      </c>
      <c r="Q52" s="58">
        <v>0</v>
      </c>
      <c r="R52" s="65">
        <f t="shared" si="50"/>
        <v>100</v>
      </c>
      <c r="S52" s="65">
        <f t="shared" si="51"/>
        <v>0</v>
      </c>
      <c r="T52" s="65">
        <f t="shared" si="52"/>
        <v>0</v>
      </c>
      <c r="U52" s="65">
        <f t="shared" si="53"/>
        <v>0</v>
      </c>
      <c r="V52" s="58">
        <f t="shared" si="54"/>
        <v>100</v>
      </c>
      <c r="X52" s="58">
        <v>6180</v>
      </c>
      <c r="Y52" s="58">
        <v>0</v>
      </c>
      <c r="Z52" s="58">
        <v>0</v>
      </c>
      <c r="AB52" s="59">
        <f>X52/H52*100</f>
        <v>100000</v>
      </c>
      <c r="AC52" s="59" t="e">
        <f>#REF!/H52*100</f>
        <v>#REF!</v>
      </c>
      <c r="AD52" s="59">
        <f>Z52/H52*100</f>
        <v>0</v>
      </c>
      <c r="AE52" s="53" t="e">
        <f t="shared" si="12"/>
        <v>#REF!</v>
      </c>
    </row>
    <row r="53" spans="1:32" x14ac:dyDescent="0.2">
      <c r="A53" s="18">
        <f t="shared" si="85"/>
        <v>38</v>
      </c>
      <c r="B53" s="26">
        <f t="shared" si="85"/>
        <v>38</v>
      </c>
      <c r="C53" s="27"/>
      <c r="D53" s="93" t="s">
        <v>105</v>
      </c>
      <c r="E53" s="94"/>
      <c r="F53" s="95"/>
      <c r="G53" s="22" t="s">
        <v>25</v>
      </c>
      <c r="H53" s="50">
        <v>2.4</v>
      </c>
      <c r="I53" s="23">
        <v>3.5</v>
      </c>
      <c r="J53" s="24"/>
      <c r="K53" s="64" t="e">
        <f>#REF!+#REF!+#REF!+#REF!</f>
        <v>#REF!</v>
      </c>
      <c r="L53" s="57">
        <v>2400</v>
      </c>
      <c r="N53" s="63">
        <v>2400</v>
      </c>
      <c r="O53" s="63">
        <v>0</v>
      </c>
      <c r="P53" s="63">
        <v>0</v>
      </c>
      <c r="Q53" s="63">
        <v>0</v>
      </c>
      <c r="R53" s="58">
        <v>0</v>
      </c>
      <c r="S53" s="65">
        <f t="shared" ref="S53" si="86">N53/L53*100</f>
        <v>100</v>
      </c>
      <c r="T53" s="65">
        <f t="shared" ref="T53" si="87">O53/L53*100</f>
        <v>0</v>
      </c>
      <c r="U53" s="65">
        <f t="shared" ref="U53" si="88">P53/L53*100</f>
        <v>0</v>
      </c>
      <c r="V53" s="65">
        <f t="shared" ref="V53" si="89">Q53/L53*100</f>
        <v>0</v>
      </c>
      <c r="W53" s="58">
        <f t="shared" ref="W53" si="90">SUM(S53:V53)</f>
        <v>100</v>
      </c>
      <c r="Y53" s="58">
        <v>2400</v>
      </c>
      <c r="Z53" s="58">
        <v>0</v>
      </c>
      <c r="AA53" s="58">
        <v>0</v>
      </c>
      <c r="AB53" s="58"/>
      <c r="AC53" s="59">
        <f>Y53/H53*100</f>
        <v>100000</v>
      </c>
      <c r="AD53" s="59" t="e">
        <f>#REF!/H53*100</f>
        <v>#REF!</v>
      </c>
      <c r="AE53" s="59">
        <f>AA53/H53*100</f>
        <v>0</v>
      </c>
      <c r="AF53" s="53" t="e">
        <f t="shared" ref="AF53" si="91">SUM(AC53:AE53)</f>
        <v>#REF!</v>
      </c>
    </row>
    <row r="54" spans="1:32" x14ac:dyDescent="0.2">
      <c r="A54" s="18">
        <f t="shared" si="85"/>
        <v>39</v>
      </c>
      <c r="B54" s="26">
        <f t="shared" si="85"/>
        <v>39</v>
      </c>
      <c r="C54" s="27"/>
      <c r="D54" s="25" t="s">
        <v>61</v>
      </c>
      <c r="E54" s="48" t="s">
        <v>26</v>
      </c>
      <c r="F54" s="21" t="s">
        <v>64</v>
      </c>
      <c r="G54" s="22" t="s">
        <v>66</v>
      </c>
      <c r="H54" s="50">
        <v>4.2</v>
      </c>
      <c r="I54" s="23">
        <v>3.5</v>
      </c>
      <c r="J54" s="24"/>
      <c r="K54" s="57">
        <v>4200</v>
      </c>
      <c r="M54" s="63">
        <v>3699.55</v>
      </c>
      <c r="N54" s="63">
        <v>500.45</v>
      </c>
      <c r="O54" s="63">
        <v>0</v>
      </c>
      <c r="P54" s="63">
        <v>0</v>
      </c>
      <c r="Q54" s="58">
        <v>0</v>
      </c>
      <c r="R54" s="65">
        <f t="shared" ref="R54" si="92">M54/K54*100</f>
        <v>88.084523809523816</v>
      </c>
      <c r="S54" s="65">
        <f t="shared" ref="S54" si="93">N54/K54*100</f>
        <v>11.915476190476189</v>
      </c>
      <c r="T54" s="65">
        <f t="shared" ref="T54" si="94">O54/K54*100</f>
        <v>0</v>
      </c>
      <c r="U54" s="65">
        <f t="shared" ref="U54" si="95">P54/K54*100</f>
        <v>0</v>
      </c>
      <c r="V54" s="58">
        <f t="shared" ref="V54" si="96">SUM(R54:U54)</f>
        <v>100</v>
      </c>
      <c r="X54" s="58">
        <v>4200</v>
      </c>
      <c r="Y54" s="58">
        <v>0</v>
      </c>
      <c r="Z54" s="58">
        <v>0</v>
      </c>
      <c r="AB54" s="59">
        <f>X54/H54*100</f>
        <v>100000</v>
      </c>
      <c r="AC54" s="59" t="e">
        <f>#REF!/H54*100</f>
        <v>#REF!</v>
      </c>
      <c r="AD54" s="59">
        <f>Z54/H54*100</f>
        <v>0</v>
      </c>
      <c r="AE54" s="53" t="e">
        <f t="shared" ref="AE54" si="97">SUM(AB54:AD54)</f>
        <v>#REF!</v>
      </c>
    </row>
    <row r="55" spans="1:32" x14ac:dyDescent="0.2">
      <c r="A55" s="18">
        <f t="shared" si="85"/>
        <v>40</v>
      </c>
      <c r="B55" s="26">
        <f t="shared" si="85"/>
        <v>40</v>
      </c>
      <c r="C55" s="27"/>
      <c r="D55" s="25" t="s">
        <v>79</v>
      </c>
      <c r="E55" s="48" t="s">
        <v>26</v>
      </c>
      <c r="F55" s="21" t="s">
        <v>93</v>
      </c>
      <c r="G55" s="22" t="s">
        <v>106</v>
      </c>
      <c r="H55" s="50">
        <v>11</v>
      </c>
      <c r="I55" s="23">
        <v>3</v>
      </c>
      <c r="J55" s="24"/>
      <c r="K55" s="64" t="e">
        <f>#REF!+#REF!+#REF!+#REF!</f>
        <v>#REF!</v>
      </c>
      <c r="L55" s="57">
        <v>11000</v>
      </c>
      <c r="N55" s="63">
        <v>11000</v>
      </c>
      <c r="O55" s="63">
        <v>0</v>
      </c>
      <c r="P55" s="63">
        <v>0</v>
      </c>
      <c r="Q55" s="63">
        <v>0</v>
      </c>
      <c r="R55" s="58">
        <v>3545.5</v>
      </c>
      <c r="S55" s="65">
        <f t="shared" ref="S55" si="98">N55/L55*100</f>
        <v>100</v>
      </c>
      <c r="T55" s="65">
        <f t="shared" ref="T55" si="99">O55/L55*100</f>
        <v>0</v>
      </c>
      <c r="U55" s="65">
        <f t="shared" ref="U55" si="100">P55/L55*100</f>
        <v>0</v>
      </c>
      <c r="V55" s="65">
        <f t="shared" ref="V55" si="101">Q55/L55*100</f>
        <v>0</v>
      </c>
      <c r="W55" s="58">
        <f t="shared" ref="W55" si="102">SUM(S55:V55)</f>
        <v>100</v>
      </c>
      <c r="Y55" s="58">
        <v>11000</v>
      </c>
      <c r="Z55" s="58">
        <v>0</v>
      </c>
      <c r="AA55" s="58">
        <v>0</v>
      </c>
      <c r="AB55" s="58"/>
      <c r="AC55" s="59">
        <f>Y55/H55*100</f>
        <v>100000</v>
      </c>
      <c r="AD55" s="59" t="e">
        <f>#REF!/H55*100</f>
        <v>#REF!</v>
      </c>
      <c r="AE55" s="59">
        <f>AA55/H55*100</f>
        <v>0</v>
      </c>
      <c r="AF55" s="53" t="e">
        <f t="shared" ref="AF55" si="103">SUM(AC55:AE55)</f>
        <v>#REF!</v>
      </c>
    </row>
    <row r="56" spans="1:32" x14ac:dyDescent="0.2">
      <c r="A56" s="18">
        <f t="shared" si="85"/>
        <v>41</v>
      </c>
      <c r="B56" s="26">
        <f t="shared" si="85"/>
        <v>41</v>
      </c>
      <c r="C56" s="27"/>
      <c r="D56" s="25" t="s">
        <v>93</v>
      </c>
      <c r="E56" s="48" t="s">
        <v>26</v>
      </c>
      <c r="F56" s="21" t="s">
        <v>47</v>
      </c>
      <c r="G56" s="22" t="s">
        <v>50</v>
      </c>
      <c r="H56" s="50">
        <v>4.0999999999999996</v>
      </c>
      <c r="I56" s="23">
        <v>4</v>
      </c>
      <c r="J56" s="24"/>
      <c r="K56" s="57">
        <v>4100</v>
      </c>
      <c r="M56" s="63">
        <v>4100</v>
      </c>
      <c r="N56" s="63">
        <v>0</v>
      </c>
      <c r="O56" s="63">
        <v>0</v>
      </c>
      <c r="P56" s="63">
        <v>0</v>
      </c>
      <c r="Q56" s="58">
        <v>1270.25</v>
      </c>
      <c r="R56" s="65">
        <f t="shared" ref="R56" si="104">M56/K56*100</f>
        <v>100</v>
      </c>
      <c r="S56" s="65">
        <f t="shared" ref="S56" si="105">N56/K56*100</f>
        <v>0</v>
      </c>
      <c r="T56" s="65">
        <f t="shared" ref="T56" si="106">O56/K56*100</f>
        <v>0</v>
      </c>
      <c r="U56" s="65">
        <f t="shared" ref="U56" si="107">P56/K56*100</f>
        <v>0</v>
      </c>
      <c r="V56" s="58">
        <f t="shared" ref="V56" si="108">SUM(R56:U56)</f>
        <v>100</v>
      </c>
      <c r="X56" s="58">
        <v>4100</v>
      </c>
      <c r="Y56" s="58">
        <v>0</v>
      </c>
      <c r="Z56" s="58">
        <v>0</v>
      </c>
      <c r="AB56" s="59">
        <f>X56/H56*100</f>
        <v>100000.00000000001</v>
      </c>
      <c r="AC56" s="59" t="e">
        <f>#REF!/H56*100</f>
        <v>#REF!</v>
      </c>
      <c r="AD56" s="59">
        <f>Z56/H56*100</f>
        <v>0</v>
      </c>
      <c r="AE56" s="53" t="e">
        <f t="shared" ref="AE56" si="109">SUM(AB56:AD56)</f>
        <v>#REF!</v>
      </c>
    </row>
    <row r="57" spans="1:32" x14ac:dyDescent="0.2">
      <c r="A57" s="18">
        <f t="shared" si="85"/>
        <v>42</v>
      </c>
      <c r="B57" s="26">
        <f t="shared" si="85"/>
        <v>42</v>
      </c>
      <c r="C57" s="27"/>
      <c r="D57" s="25" t="s">
        <v>47</v>
      </c>
      <c r="E57" s="48" t="s">
        <v>26</v>
      </c>
      <c r="F57" s="21" t="s">
        <v>107</v>
      </c>
      <c r="G57" s="22" t="s">
        <v>44</v>
      </c>
      <c r="H57" s="50">
        <v>7</v>
      </c>
      <c r="I57" s="23">
        <v>4</v>
      </c>
      <c r="J57" s="24"/>
      <c r="K57" s="57">
        <v>7000</v>
      </c>
      <c r="M57" s="63">
        <v>7000</v>
      </c>
      <c r="N57" s="63">
        <v>0</v>
      </c>
      <c r="O57" s="63">
        <v>0</v>
      </c>
      <c r="P57" s="63">
        <v>0</v>
      </c>
      <c r="Q57" s="58">
        <v>1005</v>
      </c>
      <c r="R57" s="65">
        <f t="shared" si="50"/>
        <v>100</v>
      </c>
      <c r="S57" s="65">
        <f t="shared" si="51"/>
        <v>0</v>
      </c>
      <c r="T57" s="65">
        <f t="shared" si="52"/>
        <v>0</v>
      </c>
      <c r="U57" s="65">
        <f t="shared" si="53"/>
        <v>0</v>
      </c>
      <c r="V57" s="58">
        <f t="shared" si="54"/>
        <v>100</v>
      </c>
      <c r="X57" s="58">
        <v>7000</v>
      </c>
      <c r="Y57" s="58">
        <v>0</v>
      </c>
      <c r="Z57" s="58">
        <v>0</v>
      </c>
      <c r="AB57" s="59">
        <f>X57/H57*100</f>
        <v>100000</v>
      </c>
      <c r="AC57" s="59" t="e">
        <f>#REF!/H57*100</f>
        <v>#REF!</v>
      </c>
      <c r="AD57" s="59">
        <f>Z57/H57*100</f>
        <v>0</v>
      </c>
      <c r="AE57" s="53" t="e">
        <f t="shared" si="12"/>
        <v>#REF!</v>
      </c>
    </row>
    <row r="58" spans="1:32" x14ac:dyDescent="0.2">
      <c r="A58" s="18">
        <f t="shared" si="85"/>
        <v>43</v>
      </c>
      <c r="B58" s="26">
        <f t="shared" si="85"/>
        <v>43</v>
      </c>
      <c r="C58" s="27"/>
      <c r="D58" s="25" t="s">
        <v>108</v>
      </c>
      <c r="E58" s="48" t="s">
        <v>26</v>
      </c>
      <c r="F58" s="21" t="s">
        <v>109</v>
      </c>
      <c r="G58" s="22" t="s">
        <v>73</v>
      </c>
      <c r="H58" s="50">
        <v>9.98</v>
      </c>
      <c r="I58" s="23">
        <v>4</v>
      </c>
      <c r="J58" s="24"/>
      <c r="K58" s="64" t="e">
        <f>#REF!+#REF!+#REF!+#REF!</f>
        <v>#REF!</v>
      </c>
      <c r="L58" s="57">
        <v>9980</v>
      </c>
      <c r="N58" s="63">
        <v>8661.5</v>
      </c>
      <c r="O58" s="63">
        <v>0</v>
      </c>
      <c r="P58" s="63">
        <v>1318.5</v>
      </c>
      <c r="Q58" s="63">
        <v>0</v>
      </c>
      <c r="R58" s="58">
        <v>5808.5</v>
      </c>
      <c r="S58" s="65">
        <f t="shared" ref="S58" si="110">N58/L58*100</f>
        <v>86.788577154308626</v>
      </c>
      <c r="T58" s="65">
        <f t="shared" ref="T58" si="111">O58/L58*100</f>
        <v>0</v>
      </c>
      <c r="U58" s="65">
        <f t="shared" ref="U58" si="112">P58/L58*100</f>
        <v>13.211422845691384</v>
      </c>
      <c r="V58" s="65">
        <f t="shared" ref="V58" si="113">Q58/L58*100</f>
        <v>0</v>
      </c>
      <c r="W58" s="58">
        <f t="shared" ref="W58" si="114">SUM(S58:V58)</f>
        <v>100.00000000000001</v>
      </c>
      <c r="Y58" s="58">
        <v>8661.5</v>
      </c>
      <c r="Z58" s="58">
        <v>1318.5</v>
      </c>
      <c r="AA58" s="58">
        <v>0</v>
      </c>
      <c r="AB58" s="58"/>
      <c r="AC58" s="59">
        <f>Y58/H58*100</f>
        <v>86788.577154308616</v>
      </c>
      <c r="AD58" s="59" t="e">
        <f>#REF!/H58*100</f>
        <v>#REF!</v>
      </c>
      <c r="AE58" s="59">
        <f>AA58/H58*100</f>
        <v>0</v>
      </c>
      <c r="AF58" s="53" t="e">
        <f t="shared" ref="AF58" si="115">SUM(AC58:AE58)</f>
        <v>#REF!</v>
      </c>
    </row>
    <row r="59" spans="1:32" x14ac:dyDescent="0.2">
      <c r="A59" s="18">
        <f t="shared" si="85"/>
        <v>44</v>
      </c>
      <c r="B59" s="26">
        <f t="shared" si="85"/>
        <v>44</v>
      </c>
      <c r="C59" s="27"/>
      <c r="D59" s="25" t="s">
        <v>110</v>
      </c>
      <c r="E59" s="48" t="s">
        <v>26</v>
      </c>
      <c r="F59" s="21" t="s">
        <v>111</v>
      </c>
      <c r="G59" s="22" t="s">
        <v>52</v>
      </c>
      <c r="H59" s="50">
        <v>7.09</v>
      </c>
      <c r="I59" s="23">
        <v>4</v>
      </c>
      <c r="J59" s="24"/>
      <c r="K59" s="57">
        <v>7090</v>
      </c>
      <c r="M59" s="63">
        <v>6154.75</v>
      </c>
      <c r="N59" s="63">
        <v>935.25</v>
      </c>
      <c r="O59" s="63">
        <v>0</v>
      </c>
      <c r="P59" s="63">
        <v>0</v>
      </c>
      <c r="Q59" s="58">
        <v>0</v>
      </c>
      <c r="R59" s="65">
        <f t="shared" ref="R59" si="116">M59/K59*100</f>
        <v>86.808885754583926</v>
      </c>
      <c r="S59" s="65">
        <f t="shared" ref="S59" si="117">N59/K59*100</f>
        <v>13.191114245416081</v>
      </c>
      <c r="T59" s="65">
        <f t="shared" ref="T59" si="118">O59/K59*100</f>
        <v>0</v>
      </c>
      <c r="U59" s="65">
        <f t="shared" ref="U59" si="119">P59/K59*100</f>
        <v>0</v>
      </c>
      <c r="V59" s="58">
        <f t="shared" ref="V59" si="120">SUM(R59:U59)</f>
        <v>100</v>
      </c>
      <c r="X59" s="58">
        <v>7090</v>
      </c>
      <c r="Y59" s="58">
        <v>0</v>
      </c>
      <c r="Z59" s="58">
        <v>0</v>
      </c>
      <c r="AB59" s="59">
        <f t="shared" ref="AB59:AB66" si="121">X59/H59*100</f>
        <v>100000</v>
      </c>
      <c r="AC59" s="59" t="e">
        <f>#REF!/H59*100</f>
        <v>#REF!</v>
      </c>
      <c r="AD59" s="59">
        <f t="shared" ref="AD59:AD66" si="122">Z59/H59*100</f>
        <v>0</v>
      </c>
      <c r="AE59" s="53" t="e">
        <f t="shared" ref="AE59" si="123">SUM(AB59:AD59)</f>
        <v>#REF!</v>
      </c>
    </row>
    <row r="60" spans="1:32" x14ac:dyDescent="0.2">
      <c r="A60" s="18">
        <f t="shared" si="85"/>
        <v>45</v>
      </c>
      <c r="B60" s="26">
        <f t="shared" si="85"/>
        <v>45</v>
      </c>
      <c r="C60" s="27"/>
      <c r="D60" s="25" t="s">
        <v>112</v>
      </c>
      <c r="E60" s="48" t="s">
        <v>26</v>
      </c>
      <c r="F60" s="21" t="s">
        <v>113</v>
      </c>
      <c r="G60" s="22" t="s">
        <v>114</v>
      </c>
      <c r="H60" s="50">
        <v>8.4600000000000009</v>
      </c>
      <c r="I60" s="23">
        <v>4.5</v>
      </c>
      <c r="J60" s="24"/>
      <c r="K60" s="57">
        <v>8460</v>
      </c>
      <c r="M60" s="63">
        <v>8460</v>
      </c>
      <c r="N60" s="63">
        <v>0</v>
      </c>
      <c r="O60" s="63">
        <v>0</v>
      </c>
      <c r="P60" s="63">
        <v>0</v>
      </c>
      <c r="Q60" s="58">
        <v>5822.5</v>
      </c>
      <c r="R60" s="65">
        <f t="shared" si="50"/>
        <v>100</v>
      </c>
      <c r="S60" s="65">
        <f t="shared" si="51"/>
        <v>0</v>
      </c>
      <c r="T60" s="65">
        <f t="shared" si="52"/>
        <v>0</v>
      </c>
      <c r="U60" s="65">
        <f t="shared" si="53"/>
        <v>0</v>
      </c>
      <c r="V60" s="58">
        <f t="shared" si="54"/>
        <v>100</v>
      </c>
      <c r="X60" s="58">
        <v>8460</v>
      </c>
      <c r="Y60" s="58">
        <v>0</v>
      </c>
      <c r="Z60" s="58">
        <v>0</v>
      </c>
      <c r="AB60" s="59">
        <f t="shared" si="121"/>
        <v>99999.999999999985</v>
      </c>
      <c r="AC60" s="59" t="e">
        <f>#REF!/H60*100</f>
        <v>#REF!</v>
      </c>
      <c r="AD60" s="59">
        <f t="shared" si="122"/>
        <v>0</v>
      </c>
      <c r="AE60" s="53" t="e">
        <f t="shared" ref="AE60" si="124">SUM(AB60:AD60)</f>
        <v>#REF!</v>
      </c>
    </row>
    <row r="61" spans="1:32" x14ac:dyDescent="0.2">
      <c r="A61" s="18">
        <f t="shared" si="85"/>
        <v>46</v>
      </c>
      <c r="B61" s="26">
        <f t="shared" si="85"/>
        <v>46</v>
      </c>
      <c r="C61" s="27"/>
      <c r="D61" s="25" t="s">
        <v>115</v>
      </c>
      <c r="E61" s="48" t="s">
        <v>26</v>
      </c>
      <c r="F61" s="21" t="s">
        <v>66</v>
      </c>
      <c r="G61" s="22" t="s">
        <v>116</v>
      </c>
      <c r="H61" s="50">
        <v>11.55</v>
      </c>
      <c r="I61" s="23">
        <v>4.5</v>
      </c>
      <c r="J61" s="24"/>
      <c r="K61" s="57">
        <v>11550</v>
      </c>
      <c r="M61" s="63">
        <v>11550</v>
      </c>
      <c r="N61" s="63">
        <v>0</v>
      </c>
      <c r="O61" s="63">
        <v>0</v>
      </c>
      <c r="P61" s="63">
        <v>0</v>
      </c>
      <c r="Q61" s="58">
        <v>4597.25</v>
      </c>
      <c r="R61" s="65">
        <f t="shared" si="50"/>
        <v>100</v>
      </c>
      <c r="S61" s="65">
        <f t="shared" si="51"/>
        <v>0</v>
      </c>
      <c r="T61" s="65">
        <f t="shared" si="52"/>
        <v>0</v>
      </c>
      <c r="U61" s="65">
        <f t="shared" si="53"/>
        <v>0</v>
      </c>
      <c r="V61" s="58">
        <f t="shared" si="54"/>
        <v>100</v>
      </c>
      <c r="X61" s="58">
        <v>11550</v>
      </c>
      <c r="Y61" s="58">
        <v>0</v>
      </c>
      <c r="Z61" s="58">
        <v>0</v>
      </c>
      <c r="AB61" s="59">
        <f t="shared" si="121"/>
        <v>99999.999999999985</v>
      </c>
      <c r="AC61" s="59" t="e">
        <f>#REF!/H61*100</f>
        <v>#REF!</v>
      </c>
      <c r="AD61" s="59">
        <f t="shared" si="122"/>
        <v>0</v>
      </c>
      <c r="AE61" s="53" t="e">
        <f t="shared" ref="AE61" si="125">SUM(AB61:AD61)</f>
        <v>#REF!</v>
      </c>
    </row>
    <row r="62" spans="1:32" x14ac:dyDescent="0.2">
      <c r="A62" s="18">
        <f t="shared" si="85"/>
        <v>47</v>
      </c>
      <c r="B62" s="26">
        <f t="shared" si="85"/>
        <v>47</v>
      </c>
      <c r="C62" s="27"/>
      <c r="D62" s="25" t="s">
        <v>117</v>
      </c>
      <c r="E62" s="48" t="s">
        <v>26</v>
      </c>
      <c r="F62" s="21" t="s">
        <v>118</v>
      </c>
      <c r="G62" s="22" t="s">
        <v>33</v>
      </c>
      <c r="H62" s="50">
        <v>6.46</v>
      </c>
      <c r="I62" s="23">
        <v>4.5</v>
      </c>
      <c r="J62" s="24"/>
      <c r="K62" s="57">
        <v>6460</v>
      </c>
      <c r="M62" s="63">
        <v>5981.25</v>
      </c>
      <c r="N62" s="63">
        <v>478.75</v>
      </c>
      <c r="O62" s="63">
        <v>0</v>
      </c>
      <c r="P62" s="63">
        <v>0</v>
      </c>
      <c r="Q62" s="58">
        <v>0</v>
      </c>
      <c r="R62" s="65">
        <f t="shared" si="50"/>
        <v>92.589009287925691</v>
      </c>
      <c r="S62" s="65">
        <f t="shared" si="51"/>
        <v>7.4109907120743026</v>
      </c>
      <c r="T62" s="65">
        <f t="shared" si="52"/>
        <v>0</v>
      </c>
      <c r="U62" s="65">
        <f t="shared" si="53"/>
        <v>0</v>
      </c>
      <c r="V62" s="58">
        <f t="shared" si="54"/>
        <v>100</v>
      </c>
      <c r="X62" s="58">
        <v>6460</v>
      </c>
      <c r="Y62" s="58">
        <v>0</v>
      </c>
      <c r="Z62" s="58">
        <v>0</v>
      </c>
      <c r="AB62" s="59">
        <f t="shared" si="121"/>
        <v>100000</v>
      </c>
      <c r="AC62" s="59" t="e">
        <f>#REF!/H62*100</f>
        <v>#REF!</v>
      </c>
      <c r="AD62" s="59">
        <f t="shared" si="122"/>
        <v>0</v>
      </c>
      <c r="AE62" s="53" t="e">
        <f t="shared" si="12"/>
        <v>#REF!</v>
      </c>
    </row>
    <row r="63" spans="1:32" x14ac:dyDescent="0.2">
      <c r="A63" s="18">
        <f t="shared" si="85"/>
        <v>48</v>
      </c>
      <c r="B63" s="26">
        <f t="shared" si="85"/>
        <v>48</v>
      </c>
      <c r="C63" s="27"/>
      <c r="D63" s="25" t="s">
        <v>117</v>
      </c>
      <c r="E63" s="48" t="s">
        <v>26</v>
      </c>
      <c r="F63" s="21" t="s">
        <v>29</v>
      </c>
      <c r="G63" s="22" t="s">
        <v>33</v>
      </c>
      <c r="H63" s="50">
        <v>5.09</v>
      </c>
      <c r="I63" s="23">
        <v>6</v>
      </c>
      <c r="J63" s="24"/>
      <c r="K63" s="57">
        <v>5090</v>
      </c>
      <c r="M63" s="63">
        <v>5067.1499999999996</v>
      </c>
      <c r="N63" s="63">
        <v>22.850000000000364</v>
      </c>
      <c r="O63" s="63">
        <v>0</v>
      </c>
      <c r="P63" s="63">
        <v>0</v>
      </c>
      <c r="Q63" s="58">
        <v>0</v>
      </c>
      <c r="R63" s="65">
        <f t="shared" si="50"/>
        <v>99.55108055009822</v>
      </c>
      <c r="S63" s="65">
        <f t="shared" si="51"/>
        <v>0.44891944990177535</v>
      </c>
      <c r="T63" s="65">
        <f t="shared" si="52"/>
        <v>0</v>
      </c>
      <c r="U63" s="65">
        <f t="shared" si="53"/>
        <v>0</v>
      </c>
      <c r="V63" s="58">
        <f t="shared" si="54"/>
        <v>100</v>
      </c>
      <c r="X63" s="58">
        <v>5090</v>
      </c>
      <c r="Y63" s="58">
        <v>0</v>
      </c>
      <c r="Z63" s="58">
        <v>0</v>
      </c>
      <c r="AB63" s="59">
        <f t="shared" si="121"/>
        <v>100000</v>
      </c>
      <c r="AC63" s="59" t="e">
        <f>#REF!/H63*100</f>
        <v>#REF!</v>
      </c>
      <c r="AD63" s="59">
        <f t="shared" si="122"/>
        <v>0</v>
      </c>
      <c r="AE63" s="53" t="e">
        <f t="shared" si="12"/>
        <v>#REF!</v>
      </c>
    </row>
    <row r="64" spans="1:32" x14ac:dyDescent="0.2">
      <c r="A64" s="18">
        <f t="shared" si="85"/>
        <v>49</v>
      </c>
      <c r="B64" s="26">
        <f t="shared" si="85"/>
        <v>49</v>
      </c>
      <c r="C64" s="27"/>
      <c r="D64" s="25" t="s">
        <v>72</v>
      </c>
      <c r="E64" s="48" t="s">
        <v>26</v>
      </c>
      <c r="F64" s="21" t="s">
        <v>119</v>
      </c>
      <c r="G64" s="22" t="s">
        <v>120</v>
      </c>
      <c r="H64" s="50">
        <v>4.68</v>
      </c>
      <c r="I64" s="23">
        <v>4</v>
      </c>
      <c r="J64" s="24"/>
      <c r="K64" s="57">
        <v>4680</v>
      </c>
      <c r="M64" s="63">
        <v>4680</v>
      </c>
      <c r="N64" s="63">
        <v>0</v>
      </c>
      <c r="O64" s="63">
        <v>0</v>
      </c>
      <c r="P64" s="63">
        <v>0</v>
      </c>
      <c r="Q64" s="58">
        <v>2013</v>
      </c>
      <c r="R64" s="65">
        <f t="shared" si="50"/>
        <v>100</v>
      </c>
      <c r="S64" s="65">
        <f t="shared" si="51"/>
        <v>0</v>
      </c>
      <c r="T64" s="65">
        <f t="shared" si="52"/>
        <v>0</v>
      </c>
      <c r="U64" s="65">
        <f t="shared" si="53"/>
        <v>0</v>
      </c>
      <c r="V64" s="58">
        <f t="shared" si="54"/>
        <v>100</v>
      </c>
      <c r="X64" s="58">
        <v>4680</v>
      </c>
      <c r="Y64" s="58">
        <v>0</v>
      </c>
      <c r="Z64" s="58">
        <v>0</v>
      </c>
      <c r="AB64" s="59">
        <f t="shared" si="121"/>
        <v>100000.00000000001</v>
      </c>
      <c r="AC64" s="59" t="e">
        <f>#REF!/H64*100</f>
        <v>#REF!</v>
      </c>
      <c r="AD64" s="59">
        <f t="shared" si="122"/>
        <v>0</v>
      </c>
      <c r="AE64" s="53" t="e">
        <f t="shared" ref="AE64" si="126">SUM(AB64:AD64)</f>
        <v>#REF!</v>
      </c>
    </row>
    <row r="65" spans="1:32" x14ac:dyDescent="0.2">
      <c r="A65" s="18">
        <f t="shared" ref="A65:B80" si="127">A64+1</f>
        <v>50</v>
      </c>
      <c r="B65" s="26">
        <f t="shared" si="127"/>
        <v>50</v>
      </c>
      <c r="C65" s="27"/>
      <c r="D65" s="25" t="s">
        <v>118</v>
      </c>
      <c r="E65" s="48" t="s">
        <v>26</v>
      </c>
      <c r="F65" s="21" t="s">
        <v>70</v>
      </c>
      <c r="G65" s="22" t="s">
        <v>121</v>
      </c>
      <c r="H65" s="50">
        <v>7.1</v>
      </c>
      <c r="I65" s="23">
        <v>4.5</v>
      </c>
      <c r="J65" s="24"/>
      <c r="K65" s="57">
        <v>7100</v>
      </c>
      <c r="M65" s="63">
        <v>0</v>
      </c>
      <c r="N65" s="63">
        <v>0</v>
      </c>
      <c r="O65" s="63">
        <v>0</v>
      </c>
      <c r="P65" s="63">
        <v>7100</v>
      </c>
      <c r="Q65" s="58">
        <v>7100</v>
      </c>
      <c r="R65" s="65">
        <f t="shared" si="50"/>
        <v>0</v>
      </c>
      <c r="S65" s="65">
        <f t="shared" si="51"/>
        <v>0</v>
      </c>
      <c r="T65" s="65">
        <f t="shared" si="52"/>
        <v>0</v>
      </c>
      <c r="U65" s="65">
        <f t="shared" si="53"/>
        <v>100</v>
      </c>
      <c r="V65" s="58">
        <f t="shared" si="54"/>
        <v>100</v>
      </c>
      <c r="X65" s="58">
        <v>0</v>
      </c>
      <c r="Y65" s="58">
        <v>0</v>
      </c>
      <c r="Z65" s="58">
        <v>7100</v>
      </c>
      <c r="AB65" s="59">
        <f t="shared" si="121"/>
        <v>0</v>
      </c>
      <c r="AC65" s="59" t="e">
        <f>#REF!/H65*100</f>
        <v>#REF!</v>
      </c>
      <c r="AD65" s="59">
        <f t="shared" si="122"/>
        <v>100000</v>
      </c>
      <c r="AE65" s="53" t="e">
        <f t="shared" si="12"/>
        <v>#REF!</v>
      </c>
    </row>
    <row r="66" spans="1:32" x14ac:dyDescent="0.2">
      <c r="A66" s="18">
        <f t="shared" si="127"/>
        <v>51</v>
      </c>
      <c r="B66" s="26">
        <f t="shared" si="127"/>
        <v>51</v>
      </c>
      <c r="C66" s="27"/>
      <c r="D66" s="25" t="s">
        <v>25</v>
      </c>
      <c r="E66" s="48" t="s">
        <v>26</v>
      </c>
      <c r="F66" s="21" t="s">
        <v>122</v>
      </c>
      <c r="G66" s="22" t="s">
        <v>25</v>
      </c>
      <c r="H66" s="50">
        <v>4.2</v>
      </c>
      <c r="I66" s="23">
        <v>5</v>
      </c>
      <c r="J66" s="24"/>
      <c r="K66" s="57">
        <v>4200</v>
      </c>
      <c r="M66" s="63">
        <v>4200</v>
      </c>
      <c r="N66" s="63">
        <v>0</v>
      </c>
      <c r="O66" s="63">
        <v>0</v>
      </c>
      <c r="P66" s="63">
        <v>0</v>
      </c>
      <c r="Q66" s="58">
        <v>1317.6999999999998</v>
      </c>
      <c r="R66" s="65">
        <f t="shared" si="50"/>
        <v>100</v>
      </c>
      <c r="S66" s="65">
        <f t="shared" si="51"/>
        <v>0</v>
      </c>
      <c r="T66" s="65">
        <f t="shared" si="52"/>
        <v>0</v>
      </c>
      <c r="U66" s="65">
        <f t="shared" si="53"/>
        <v>0</v>
      </c>
      <c r="V66" s="58">
        <f t="shared" si="54"/>
        <v>100</v>
      </c>
      <c r="X66" s="58">
        <v>4200</v>
      </c>
      <c r="Y66" s="58">
        <v>0</v>
      </c>
      <c r="Z66" s="58">
        <v>0</v>
      </c>
      <c r="AB66" s="59">
        <f t="shared" si="121"/>
        <v>100000</v>
      </c>
      <c r="AC66" s="59" t="e">
        <f>#REF!/H66*100</f>
        <v>#REF!</v>
      </c>
      <c r="AD66" s="59">
        <f t="shared" si="122"/>
        <v>0</v>
      </c>
      <c r="AE66" s="53" t="e">
        <f t="shared" ref="AE66" si="128">SUM(AB66:AD66)</f>
        <v>#REF!</v>
      </c>
    </row>
    <row r="67" spans="1:32" x14ac:dyDescent="0.2">
      <c r="A67" s="18">
        <f t="shared" si="127"/>
        <v>52</v>
      </c>
      <c r="B67" s="26">
        <f t="shared" si="127"/>
        <v>52</v>
      </c>
      <c r="C67" s="27"/>
      <c r="D67" s="25" t="s">
        <v>123</v>
      </c>
      <c r="E67" s="48" t="s">
        <v>26</v>
      </c>
      <c r="F67" s="21" t="s">
        <v>124</v>
      </c>
      <c r="G67" s="22" t="s">
        <v>96</v>
      </c>
      <c r="H67" s="50">
        <v>2.4</v>
      </c>
      <c r="I67" s="23">
        <v>4</v>
      </c>
      <c r="J67" s="24"/>
      <c r="K67" s="64" t="e">
        <f>#REF!+#REF!+#REF!+#REF!</f>
        <v>#REF!</v>
      </c>
      <c r="L67" s="57">
        <v>2400</v>
      </c>
      <c r="N67" s="63">
        <v>2400</v>
      </c>
      <c r="O67" s="63">
        <v>0</v>
      </c>
      <c r="P67" s="63">
        <v>0</v>
      </c>
      <c r="Q67" s="63">
        <v>0</v>
      </c>
      <c r="R67" s="58">
        <v>2400</v>
      </c>
      <c r="S67" s="65">
        <f t="shared" ref="S67" si="129">N67/L67*100</f>
        <v>100</v>
      </c>
      <c r="T67" s="65">
        <f t="shared" ref="T67" si="130">O67/L67*100</f>
        <v>0</v>
      </c>
      <c r="U67" s="65">
        <f t="shared" ref="U67" si="131">P67/L67*100</f>
        <v>0</v>
      </c>
      <c r="V67" s="65">
        <f t="shared" ref="V67" si="132">Q67/L67*100</f>
        <v>0</v>
      </c>
      <c r="W67" s="58">
        <f t="shared" ref="W67" si="133">SUM(S67:V67)</f>
        <v>100</v>
      </c>
      <c r="Y67" s="58">
        <v>2400</v>
      </c>
      <c r="Z67" s="58">
        <v>0</v>
      </c>
      <c r="AA67" s="58">
        <v>0</v>
      </c>
      <c r="AB67" s="58"/>
      <c r="AC67" s="59">
        <f>Y67/H67*100</f>
        <v>100000</v>
      </c>
      <c r="AD67" s="59" t="e">
        <f>#REF!/H67*100</f>
        <v>#REF!</v>
      </c>
      <c r="AE67" s="59">
        <f>AA67/H67*100</f>
        <v>0</v>
      </c>
      <c r="AF67" s="53" t="e">
        <f t="shared" ref="AF67" si="134">SUM(AC67:AE67)</f>
        <v>#REF!</v>
      </c>
    </row>
    <row r="68" spans="1:32" x14ac:dyDescent="0.2">
      <c r="A68" s="18">
        <f t="shared" si="127"/>
        <v>53</v>
      </c>
      <c r="B68" s="26">
        <f t="shared" si="127"/>
        <v>53</v>
      </c>
      <c r="C68" s="27"/>
      <c r="D68" s="25" t="s">
        <v>64</v>
      </c>
      <c r="E68" s="48" t="s">
        <v>26</v>
      </c>
      <c r="F68" s="21" t="s">
        <v>125</v>
      </c>
      <c r="G68" s="22" t="s">
        <v>66</v>
      </c>
      <c r="H68" s="50">
        <v>4.58</v>
      </c>
      <c r="I68" s="23">
        <v>3.5</v>
      </c>
      <c r="J68" s="24"/>
      <c r="K68" s="57">
        <v>4580</v>
      </c>
      <c r="M68" s="63">
        <v>4580</v>
      </c>
      <c r="N68" s="63">
        <v>0</v>
      </c>
      <c r="O68" s="63">
        <v>0</v>
      </c>
      <c r="P68" s="63">
        <v>0</v>
      </c>
      <c r="Q68" s="58">
        <v>1924</v>
      </c>
      <c r="R68" s="65">
        <f t="shared" ref="R68:R69" si="135">M68/K68*100</f>
        <v>100</v>
      </c>
      <c r="S68" s="65">
        <f t="shared" ref="S68:S69" si="136">N68/K68*100</f>
        <v>0</v>
      </c>
      <c r="T68" s="65">
        <f t="shared" ref="T68:T69" si="137">O68/K68*100</f>
        <v>0</v>
      </c>
      <c r="U68" s="65">
        <f t="shared" ref="U68:U69" si="138">P68/K68*100</f>
        <v>0</v>
      </c>
      <c r="V68" s="58">
        <f t="shared" ref="V68:V69" si="139">SUM(R68:U68)</f>
        <v>100</v>
      </c>
      <c r="X68" s="58">
        <v>4580</v>
      </c>
      <c r="Y68" s="58">
        <v>0</v>
      </c>
      <c r="Z68" s="58">
        <v>0</v>
      </c>
      <c r="AB68" s="59">
        <f t="shared" ref="AB68:AB73" si="140">X68/H68*100</f>
        <v>100000</v>
      </c>
      <c r="AC68" s="59" t="e">
        <f>#REF!/H68*100</f>
        <v>#REF!</v>
      </c>
      <c r="AD68" s="59">
        <f t="shared" ref="AD68:AD73" si="141">Z68/H68*100</f>
        <v>0</v>
      </c>
      <c r="AE68" s="53" t="e">
        <f t="shared" ref="AE68:AE69" si="142">SUM(AB68:AD68)</f>
        <v>#REF!</v>
      </c>
    </row>
    <row r="69" spans="1:32" x14ac:dyDescent="0.2">
      <c r="A69" s="18">
        <f t="shared" si="127"/>
        <v>54</v>
      </c>
      <c r="B69" s="26">
        <f t="shared" si="127"/>
        <v>54</v>
      </c>
      <c r="C69" s="27"/>
      <c r="D69" s="25" t="s">
        <v>125</v>
      </c>
      <c r="E69" s="48" t="s">
        <v>26</v>
      </c>
      <c r="F69" s="21" t="s">
        <v>126</v>
      </c>
      <c r="G69" s="22" t="s">
        <v>66</v>
      </c>
      <c r="H69" s="50">
        <v>10</v>
      </c>
      <c r="I69" s="23">
        <v>4</v>
      </c>
      <c r="J69" s="24"/>
      <c r="K69" s="57">
        <v>10000</v>
      </c>
      <c r="M69" s="63">
        <v>6310.95</v>
      </c>
      <c r="N69" s="63">
        <v>0</v>
      </c>
      <c r="O69" s="63">
        <v>3689.05</v>
      </c>
      <c r="P69" s="63">
        <v>0</v>
      </c>
      <c r="Q69" s="58">
        <v>6245.8</v>
      </c>
      <c r="R69" s="65">
        <f t="shared" si="135"/>
        <v>63.109499999999997</v>
      </c>
      <c r="S69" s="65">
        <f t="shared" si="136"/>
        <v>0</v>
      </c>
      <c r="T69" s="65">
        <f t="shared" si="137"/>
        <v>36.890500000000003</v>
      </c>
      <c r="U69" s="65">
        <f t="shared" si="138"/>
        <v>0</v>
      </c>
      <c r="V69" s="58">
        <f t="shared" si="139"/>
        <v>100</v>
      </c>
      <c r="X69" s="58">
        <v>6310.95</v>
      </c>
      <c r="Y69" s="58">
        <v>3689.05</v>
      </c>
      <c r="Z69" s="58">
        <v>0</v>
      </c>
      <c r="AB69" s="59">
        <f t="shared" si="140"/>
        <v>63109.5</v>
      </c>
      <c r="AC69" s="59" t="e">
        <f>#REF!/H69*100</f>
        <v>#REF!</v>
      </c>
      <c r="AD69" s="59">
        <f t="shared" si="141"/>
        <v>0</v>
      </c>
      <c r="AE69" s="53" t="e">
        <f t="shared" si="142"/>
        <v>#REF!</v>
      </c>
    </row>
    <row r="70" spans="1:32" x14ac:dyDescent="0.2">
      <c r="A70" s="18">
        <f t="shared" si="127"/>
        <v>55</v>
      </c>
      <c r="B70" s="26">
        <f t="shared" si="127"/>
        <v>55</v>
      </c>
      <c r="C70" s="27"/>
      <c r="D70" s="25" t="s">
        <v>126</v>
      </c>
      <c r="E70" s="48" t="s">
        <v>26</v>
      </c>
      <c r="F70" s="21" t="s">
        <v>59</v>
      </c>
      <c r="G70" s="22" t="s">
        <v>66</v>
      </c>
      <c r="H70" s="50">
        <v>10.5</v>
      </c>
      <c r="I70" s="23">
        <v>4</v>
      </c>
      <c r="J70" s="24"/>
      <c r="K70" s="57">
        <v>10500</v>
      </c>
      <c r="M70" s="63">
        <v>10500</v>
      </c>
      <c r="N70" s="63">
        <v>0</v>
      </c>
      <c r="O70" s="63">
        <v>0</v>
      </c>
      <c r="P70" s="63">
        <v>0</v>
      </c>
      <c r="Q70" s="58">
        <v>0</v>
      </c>
      <c r="R70" s="65">
        <f t="shared" si="50"/>
        <v>100</v>
      </c>
      <c r="S70" s="65">
        <f t="shared" si="51"/>
        <v>0</v>
      </c>
      <c r="T70" s="65">
        <f t="shared" si="52"/>
        <v>0</v>
      </c>
      <c r="U70" s="65">
        <f t="shared" si="53"/>
        <v>0</v>
      </c>
      <c r="V70" s="58">
        <f t="shared" si="54"/>
        <v>100</v>
      </c>
      <c r="X70" s="58">
        <v>10500</v>
      </c>
      <c r="Y70" s="58">
        <v>0</v>
      </c>
      <c r="Z70" s="58">
        <v>0</v>
      </c>
      <c r="AB70" s="59">
        <f t="shared" si="140"/>
        <v>100000</v>
      </c>
      <c r="AC70" s="59" t="e">
        <f>#REF!/H70*100</f>
        <v>#REF!</v>
      </c>
      <c r="AD70" s="59">
        <f t="shared" si="141"/>
        <v>0</v>
      </c>
      <c r="AE70" s="53" t="e">
        <f t="shared" ref="AE70:AE73" si="143">SUM(AB70:AD70)</f>
        <v>#REF!</v>
      </c>
    </row>
    <row r="71" spans="1:32" x14ac:dyDescent="0.2">
      <c r="A71" s="18">
        <f t="shared" si="127"/>
        <v>56</v>
      </c>
      <c r="B71" s="26">
        <f t="shared" si="127"/>
        <v>56</v>
      </c>
      <c r="C71" s="27"/>
      <c r="D71" s="25" t="s">
        <v>118</v>
      </c>
      <c r="E71" s="48" t="s">
        <v>26</v>
      </c>
      <c r="F71" s="21" t="s">
        <v>127</v>
      </c>
      <c r="G71" s="22" t="s">
        <v>33</v>
      </c>
      <c r="H71" s="50">
        <v>4</v>
      </c>
      <c r="I71" s="23">
        <v>3.5</v>
      </c>
      <c r="J71" s="24"/>
      <c r="K71" s="57">
        <v>4000</v>
      </c>
      <c r="M71" s="63">
        <v>0</v>
      </c>
      <c r="N71" s="63">
        <v>0</v>
      </c>
      <c r="O71" s="63">
        <v>0</v>
      </c>
      <c r="P71" s="63">
        <v>4000</v>
      </c>
      <c r="Q71" s="58">
        <v>4000</v>
      </c>
      <c r="R71" s="65">
        <f t="shared" si="50"/>
        <v>0</v>
      </c>
      <c r="S71" s="65">
        <f t="shared" si="51"/>
        <v>0</v>
      </c>
      <c r="T71" s="65">
        <f t="shared" si="52"/>
        <v>0</v>
      </c>
      <c r="U71" s="65">
        <f t="shared" si="53"/>
        <v>100</v>
      </c>
      <c r="V71" s="58">
        <f t="shared" si="54"/>
        <v>100</v>
      </c>
      <c r="X71" s="58">
        <v>0</v>
      </c>
      <c r="Y71" s="58">
        <v>0</v>
      </c>
      <c r="Z71" s="58">
        <v>4000</v>
      </c>
      <c r="AB71" s="59">
        <f t="shared" si="140"/>
        <v>0</v>
      </c>
      <c r="AC71" s="59" t="e">
        <f>#REF!/H71*100</f>
        <v>#REF!</v>
      </c>
      <c r="AD71" s="59">
        <f t="shared" si="141"/>
        <v>100000</v>
      </c>
      <c r="AE71" s="53" t="e">
        <f t="shared" si="143"/>
        <v>#REF!</v>
      </c>
    </row>
    <row r="72" spans="1:32" x14ac:dyDescent="0.2">
      <c r="A72" s="18">
        <f t="shared" si="127"/>
        <v>57</v>
      </c>
      <c r="B72" s="26">
        <f t="shared" si="127"/>
        <v>57</v>
      </c>
      <c r="C72" s="27"/>
      <c r="D72" s="25" t="s">
        <v>127</v>
      </c>
      <c r="E72" s="48" t="s">
        <v>26</v>
      </c>
      <c r="F72" s="21" t="s">
        <v>128</v>
      </c>
      <c r="G72" s="22" t="s">
        <v>33</v>
      </c>
      <c r="H72" s="50">
        <v>3</v>
      </c>
      <c r="I72" s="23">
        <v>4</v>
      </c>
      <c r="J72" s="24"/>
      <c r="K72" s="57">
        <v>3000</v>
      </c>
      <c r="M72" s="63">
        <v>3000</v>
      </c>
      <c r="N72" s="63">
        <v>0</v>
      </c>
      <c r="O72" s="63">
        <v>0</v>
      </c>
      <c r="P72" s="63">
        <v>0</v>
      </c>
      <c r="Q72" s="58">
        <v>0</v>
      </c>
      <c r="R72" s="65">
        <f t="shared" si="50"/>
        <v>100</v>
      </c>
      <c r="S72" s="65">
        <f t="shared" si="51"/>
        <v>0</v>
      </c>
      <c r="T72" s="65">
        <f t="shared" si="52"/>
        <v>0</v>
      </c>
      <c r="U72" s="65">
        <f t="shared" si="53"/>
        <v>0</v>
      </c>
      <c r="V72" s="58">
        <f t="shared" si="54"/>
        <v>100</v>
      </c>
      <c r="X72" s="58">
        <v>3000</v>
      </c>
      <c r="Y72" s="58">
        <v>0</v>
      </c>
      <c r="Z72" s="58">
        <v>0</v>
      </c>
      <c r="AB72" s="59">
        <f t="shared" si="140"/>
        <v>100000</v>
      </c>
      <c r="AC72" s="59" t="e">
        <f>#REF!/H72*100</f>
        <v>#REF!</v>
      </c>
      <c r="AD72" s="59">
        <f t="shared" si="141"/>
        <v>0</v>
      </c>
      <c r="AE72" s="53" t="e">
        <f t="shared" si="143"/>
        <v>#REF!</v>
      </c>
    </row>
    <row r="73" spans="1:32" x14ac:dyDescent="0.2">
      <c r="A73" s="18">
        <f t="shared" si="127"/>
        <v>58</v>
      </c>
      <c r="B73" s="26">
        <f t="shared" si="127"/>
        <v>58</v>
      </c>
      <c r="C73" s="27"/>
      <c r="D73" s="25" t="s">
        <v>98</v>
      </c>
      <c r="E73" s="48" t="s">
        <v>26</v>
      </c>
      <c r="F73" s="21" t="s">
        <v>129</v>
      </c>
      <c r="G73" s="22" t="s">
        <v>50</v>
      </c>
      <c r="H73" s="50">
        <v>2.5</v>
      </c>
      <c r="I73" s="23">
        <v>3</v>
      </c>
      <c r="J73" s="24"/>
      <c r="K73" s="57">
        <v>2500</v>
      </c>
      <c r="M73" s="63">
        <v>2500</v>
      </c>
      <c r="N73" s="63">
        <v>0</v>
      </c>
      <c r="O73" s="63">
        <v>0</v>
      </c>
      <c r="P73" s="63">
        <v>0</v>
      </c>
      <c r="Q73" s="58">
        <v>1028.75</v>
      </c>
      <c r="R73" s="65">
        <f t="shared" si="50"/>
        <v>100</v>
      </c>
      <c r="S73" s="65">
        <f t="shared" si="51"/>
        <v>0</v>
      </c>
      <c r="T73" s="65">
        <f t="shared" si="52"/>
        <v>0</v>
      </c>
      <c r="U73" s="65">
        <f t="shared" si="53"/>
        <v>0</v>
      </c>
      <c r="V73" s="58">
        <f t="shared" si="54"/>
        <v>100</v>
      </c>
      <c r="X73" s="58">
        <v>2500</v>
      </c>
      <c r="Y73" s="58">
        <v>0</v>
      </c>
      <c r="Z73" s="58">
        <v>0</v>
      </c>
      <c r="AB73" s="59">
        <f t="shared" si="140"/>
        <v>100000</v>
      </c>
      <c r="AC73" s="59" t="e">
        <f>#REF!/H73*100</f>
        <v>#REF!</v>
      </c>
      <c r="AD73" s="59">
        <f t="shared" si="141"/>
        <v>0</v>
      </c>
      <c r="AE73" s="53" t="e">
        <f t="shared" si="143"/>
        <v>#REF!</v>
      </c>
    </row>
    <row r="74" spans="1:32" x14ac:dyDescent="0.2">
      <c r="A74" s="18">
        <f t="shared" si="127"/>
        <v>59</v>
      </c>
      <c r="B74" s="26">
        <f t="shared" si="127"/>
        <v>59</v>
      </c>
      <c r="C74" s="27"/>
      <c r="D74" s="25" t="s">
        <v>130</v>
      </c>
      <c r="E74" s="48" t="s">
        <v>26</v>
      </c>
      <c r="F74" s="21" t="s">
        <v>119</v>
      </c>
      <c r="G74" s="22" t="s">
        <v>72</v>
      </c>
      <c r="H74" s="50">
        <v>2.94</v>
      </c>
      <c r="I74" s="23">
        <v>4</v>
      </c>
      <c r="J74" s="24"/>
      <c r="K74" s="64" t="e">
        <f>#REF!+#REF!+#REF!+#REF!</f>
        <v>#REF!</v>
      </c>
      <c r="L74" s="57">
        <v>2940</v>
      </c>
      <c r="N74" s="63">
        <v>2640</v>
      </c>
      <c r="O74" s="63">
        <v>0</v>
      </c>
      <c r="P74" s="63">
        <v>300</v>
      </c>
      <c r="Q74" s="63">
        <v>0</v>
      </c>
      <c r="R74" s="58">
        <v>2852</v>
      </c>
      <c r="S74" s="65">
        <f t="shared" ref="S74" si="144">N74/L74*100</f>
        <v>89.795918367346943</v>
      </c>
      <c r="T74" s="65">
        <f t="shared" ref="T74" si="145">O74/L74*100</f>
        <v>0</v>
      </c>
      <c r="U74" s="65">
        <f t="shared" ref="U74" si="146">P74/L74*100</f>
        <v>10.204081632653061</v>
      </c>
      <c r="V74" s="65">
        <f t="shared" ref="V74" si="147">Q74/L74*100</f>
        <v>0</v>
      </c>
      <c r="W74" s="58">
        <f t="shared" ref="W74" si="148">SUM(S74:V74)</f>
        <v>100</v>
      </c>
      <c r="Y74" s="58">
        <v>2640</v>
      </c>
      <c r="Z74" s="58">
        <v>300</v>
      </c>
      <c r="AA74" s="58">
        <v>0</v>
      </c>
      <c r="AB74" s="58"/>
      <c r="AC74" s="59">
        <f>Y74/H74*100</f>
        <v>89795.918367346938</v>
      </c>
      <c r="AD74" s="59" t="e">
        <f>#REF!/H74*100</f>
        <v>#REF!</v>
      </c>
      <c r="AE74" s="59">
        <f>AA74/H74*100</f>
        <v>0</v>
      </c>
      <c r="AF74" s="53" t="e">
        <f t="shared" ref="AF74" si="149">SUM(AC74:AE74)</f>
        <v>#REF!</v>
      </c>
    </row>
    <row r="75" spans="1:32" x14ac:dyDescent="0.2">
      <c r="A75" s="18">
        <f t="shared" si="127"/>
        <v>60</v>
      </c>
      <c r="B75" s="26">
        <f t="shared" si="127"/>
        <v>60</v>
      </c>
      <c r="C75" s="27"/>
      <c r="D75" s="25" t="s">
        <v>131</v>
      </c>
      <c r="E75" s="48" t="s">
        <v>26</v>
      </c>
      <c r="F75" s="21" t="s">
        <v>132</v>
      </c>
      <c r="G75" s="22" t="s">
        <v>66</v>
      </c>
      <c r="H75" s="50">
        <v>0.75</v>
      </c>
      <c r="I75" s="23">
        <v>4</v>
      </c>
      <c r="J75" s="24"/>
      <c r="K75" s="57">
        <v>750</v>
      </c>
      <c r="M75" s="63">
        <v>750</v>
      </c>
      <c r="N75" s="63">
        <v>0</v>
      </c>
      <c r="O75" s="63">
        <v>0</v>
      </c>
      <c r="P75" s="63">
        <v>0</v>
      </c>
      <c r="Q75" s="58">
        <v>0</v>
      </c>
      <c r="R75" s="65">
        <f t="shared" ref="R75:R76" si="150">M75/K75*100</f>
        <v>100</v>
      </c>
      <c r="S75" s="65">
        <f t="shared" ref="S75:S76" si="151">N75/K75*100</f>
        <v>0</v>
      </c>
      <c r="T75" s="65">
        <f t="shared" ref="T75:T76" si="152">O75/K75*100</f>
        <v>0</v>
      </c>
      <c r="U75" s="65">
        <f t="shared" ref="U75:U76" si="153">P75/K75*100</f>
        <v>0</v>
      </c>
      <c r="V75" s="58">
        <f t="shared" ref="V75:V76" si="154">SUM(R75:U75)</f>
        <v>100</v>
      </c>
      <c r="X75" s="58">
        <v>750</v>
      </c>
      <c r="Y75" s="58">
        <v>0</v>
      </c>
      <c r="Z75" s="58">
        <v>0</v>
      </c>
      <c r="AB75" s="59">
        <f>X75/H75*100</f>
        <v>100000</v>
      </c>
      <c r="AC75" s="59" t="e">
        <f>#REF!/H75*100</f>
        <v>#REF!</v>
      </c>
      <c r="AD75" s="59">
        <f>Z75/H75*100</f>
        <v>0</v>
      </c>
      <c r="AE75" s="53" t="e">
        <f t="shared" ref="AE75:AE76" si="155">SUM(AB75:AD75)</f>
        <v>#REF!</v>
      </c>
    </row>
    <row r="76" spans="1:32" x14ac:dyDescent="0.2">
      <c r="A76" s="18">
        <f t="shared" si="127"/>
        <v>61</v>
      </c>
      <c r="B76" s="26">
        <f t="shared" si="127"/>
        <v>61</v>
      </c>
      <c r="C76" s="27"/>
      <c r="D76" s="25" t="s">
        <v>133</v>
      </c>
      <c r="E76" s="48" t="s">
        <v>26</v>
      </c>
      <c r="F76" s="21" t="s">
        <v>33</v>
      </c>
      <c r="G76" s="22" t="s">
        <v>33</v>
      </c>
      <c r="H76" s="50">
        <v>1.7</v>
      </c>
      <c r="I76" s="23">
        <v>4</v>
      </c>
      <c r="J76" s="24"/>
      <c r="K76" s="57">
        <v>1700</v>
      </c>
      <c r="M76" s="63">
        <v>0</v>
      </c>
      <c r="N76" s="63">
        <v>1700</v>
      </c>
      <c r="O76" s="63">
        <v>0</v>
      </c>
      <c r="P76" s="63">
        <v>0</v>
      </c>
      <c r="Q76" s="58">
        <v>0</v>
      </c>
      <c r="R76" s="65">
        <f t="shared" si="150"/>
        <v>0</v>
      </c>
      <c r="S76" s="65">
        <f t="shared" si="151"/>
        <v>100</v>
      </c>
      <c r="T76" s="65">
        <f t="shared" si="152"/>
        <v>0</v>
      </c>
      <c r="U76" s="65">
        <f t="shared" si="153"/>
        <v>0</v>
      </c>
      <c r="V76" s="58">
        <f t="shared" si="154"/>
        <v>100</v>
      </c>
      <c r="X76" s="58">
        <v>1700</v>
      </c>
      <c r="Y76" s="58">
        <v>0</v>
      </c>
      <c r="Z76" s="58">
        <v>0</v>
      </c>
      <c r="AB76" s="59">
        <f>X76/H76*100</f>
        <v>100000</v>
      </c>
      <c r="AC76" s="59" t="e">
        <f>#REF!/H76*100</f>
        <v>#REF!</v>
      </c>
      <c r="AD76" s="59">
        <f>Z76/H76*100</f>
        <v>0</v>
      </c>
      <c r="AE76" s="53" t="e">
        <f t="shared" si="155"/>
        <v>#REF!</v>
      </c>
    </row>
    <row r="77" spans="1:32" x14ac:dyDescent="0.2">
      <c r="A77" s="18">
        <f t="shared" si="127"/>
        <v>62</v>
      </c>
      <c r="B77" s="26">
        <f t="shared" si="127"/>
        <v>62</v>
      </c>
      <c r="C77" s="27"/>
      <c r="D77" s="25" t="s">
        <v>80</v>
      </c>
      <c r="E77" s="48" t="s">
        <v>26</v>
      </c>
      <c r="F77" s="21" t="s">
        <v>134</v>
      </c>
      <c r="G77" s="22" t="s">
        <v>82</v>
      </c>
      <c r="H77" s="50">
        <v>2.7</v>
      </c>
      <c r="I77" s="23">
        <v>3.5</v>
      </c>
      <c r="J77" s="24"/>
      <c r="K77" s="57">
        <v>2700</v>
      </c>
      <c r="M77" s="63">
        <v>646</v>
      </c>
      <c r="N77" s="63">
        <v>2054</v>
      </c>
      <c r="O77" s="63">
        <v>0</v>
      </c>
      <c r="P77" s="63">
        <v>0</v>
      </c>
      <c r="Q77" s="58">
        <v>0</v>
      </c>
      <c r="R77" s="65">
        <f t="shared" si="50"/>
        <v>23.925925925925924</v>
      </c>
      <c r="S77" s="65">
        <f t="shared" si="51"/>
        <v>76.074074074074076</v>
      </c>
      <c r="T77" s="65">
        <f t="shared" si="52"/>
        <v>0</v>
      </c>
      <c r="U77" s="65">
        <f t="shared" si="53"/>
        <v>0</v>
      </c>
      <c r="V77" s="58">
        <f t="shared" si="54"/>
        <v>100</v>
      </c>
      <c r="X77" s="58">
        <v>2700</v>
      </c>
      <c r="Y77" s="58">
        <v>0</v>
      </c>
      <c r="Z77" s="58">
        <v>0</v>
      </c>
      <c r="AB77" s="59">
        <f>X77/H77*100</f>
        <v>99999.999999999985</v>
      </c>
      <c r="AC77" s="59" t="e">
        <f>#REF!/H77*100</f>
        <v>#REF!</v>
      </c>
      <c r="AD77" s="59">
        <f>Z77/H77*100</f>
        <v>0</v>
      </c>
      <c r="AE77" s="53" t="e">
        <f t="shared" si="12"/>
        <v>#REF!</v>
      </c>
    </row>
    <row r="78" spans="1:32" x14ac:dyDescent="0.2">
      <c r="A78" s="18">
        <f t="shared" si="127"/>
        <v>63</v>
      </c>
      <c r="B78" s="26">
        <f t="shared" si="127"/>
        <v>63</v>
      </c>
      <c r="C78" s="27"/>
      <c r="D78" s="25" t="s">
        <v>135</v>
      </c>
      <c r="E78" s="48" t="s">
        <v>26</v>
      </c>
      <c r="F78" s="21" t="s">
        <v>136</v>
      </c>
      <c r="G78" s="22" t="s">
        <v>49</v>
      </c>
      <c r="H78" s="50">
        <v>4.74</v>
      </c>
      <c r="I78" s="23">
        <v>3</v>
      </c>
      <c r="J78" s="24"/>
      <c r="K78" s="57">
        <v>4740</v>
      </c>
      <c r="M78" s="63">
        <v>3887</v>
      </c>
      <c r="N78" s="63">
        <v>0</v>
      </c>
      <c r="O78" s="63">
        <v>853</v>
      </c>
      <c r="P78" s="63">
        <v>0</v>
      </c>
      <c r="Q78" s="58">
        <v>4245</v>
      </c>
      <c r="R78" s="65">
        <f t="shared" si="50"/>
        <v>82.004219409282697</v>
      </c>
      <c r="S78" s="65">
        <f t="shared" si="51"/>
        <v>0</v>
      </c>
      <c r="T78" s="65">
        <f t="shared" si="52"/>
        <v>17.995780590717299</v>
      </c>
      <c r="U78" s="65">
        <f t="shared" si="53"/>
        <v>0</v>
      </c>
      <c r="V78" s="58">
        <f t="shared" si="54"/>
        <v>100</v>
      </c>
      <c r="X78" s="58">
        <v>3887</v>
      </c>
      <c r="Y78" s="58">
        <v>853</v>
      </c>
      <c r="Z78" s="58">
        <v>0</v>
      </c>
      <c r="AB78" s="59">
        <f>X78/H78*100</f>
        <v>82004.219409282698</v>
      </c>
      <c r="AC78" s="59" t="e">
        <f>#REF!/H78*100</f>
        <v>#REF!</v>
      </c>
      <c r="AD78" s="59">
        <f>Z78/H78*100</f>
        <v>0</v>
      </c>
      <c r="AE78" s="53" t="e">
        <f t="shared" ref="AE78:AE79" si="156">SUM(AB78:AD78)</f>
        <v>#REF!</v>
      </c>
    </row>
    <row r="79" spans="1:32" x14ac:dyDescent="0.2">
      <c r="A79" s="18">
        <f t="shared" si="127"/>
        <v>64</v>
      </c>
      <c r="B79" s="26">
        <f t="shared" si="127"/>
        <v>64</v>
      </c>
      <c r="C79" s="27"/>
      <c r="D79" s="25" t="s">
        <v>137</v>
      </c>
      <c r="E79" s="48" t="s">
        <v>26</v>
      </c>
      <c r="F79" s="21" t="s">
        <v>138</v>
      </c>
      <c r="G79" s="22" t="s">
        <v>33</v>
      </c>
      <c r="H79" s="50">
        <v>3.5</v>
      </c>
      <c r="I79" s="23">
        <v>4</v>
      </c>
      <c r="J79" s="24"/>
      <c r="K79" s="57">
        <v>3500</v>
      </c>
      <c r="M79" s="63">
        <v>258.5</v>
      </c>
      <c r="N79" s="63">
        <v>0</v>
      </c>
      <c r="O79" s="63">
        <v>2000</v>
      </c>
      <c r="P79" s="63">
        <v>1241.5</v>
      </c>
      <c r="Q79" s="58">
        <v>3500</v>
      </c>
      <c r="R79" s="65">
        <f t="shared" si="50"/>
        <v>7.3857142857142861</v>
      </c>
      <c r="S79" s="65">
        <f t="shared" si="51"/>
        <v>0</v>
      </c>
      <c r="T79" s="65">
        <f t="shared" si="52"/>
        <v>57.142857142857139</v>
      </c>
      <c r="U79" s="65">
        <f t="shared" si="53"/>
        <v>35.471428571428568</v>
      </c>
      <c r="V79" s="58">
        <f t="shared" si="54"/>
        <v>100</v>
      </c>
      <c r="X79" s="58">
        <v>258.5</v>
      </c>
      <c r="Y79" s="58">
        <v>2000</v>
      </c>
      <c r="Z79" s="58">
        <v>1241.5</v>
      </c>
      <c r="AB79" s="59">
        <f>X79/H79*100</f>
        <v>7385.7142857142862</v>
      </c>
      <c r="AC79" s="59" t="e">
        <f>#REF!/H79*100</f>
        <v>#REF!</v>
      </c>
      <c r="AD79" s="59">
        <f>Z79/H79*100</f>
        <v>35471.428571428572</v>
      </c>
      <c r="AE79" s="53" t="e">
        <f t="shared" si="156"/>
        <v>#REF!</v>
      </c>
    </row>
    <row r="80" spans="1:32" x14ac:dyDescent="0.2">
      <c r="A80" s="18">
        <f t="shared" si="127"/>
        <v>65</v>
      </c>
      <c r="B80" s="26">
        <f t="shared" si="127"/>
        <v>65</v>
      </c>
      <c r="C80" s="27"/>
      <c r="D80" s="25" t="s">
        <v>111</v>
      </c>
      <c r="E80" s="48" t="s">
        <v>26</v>
      </c>
      <c r="F80" s="21" t="s">
        <v>139</v>
      </c>
      <c r="G80" s="22" t="s">
        <v>79</v>
      </c>
      <c r="H80" s="50">
        <v>3.58</v>
      </c>
      <c r="I80" s="23">
        <v>3</v>
      </c>
      <c r="J80" s="24"/>
      <c r="K80" s="64" t="e">
        <f>#REF!+#REF!+#REF!+#REF!</f>
        <v>#REF!</v>
      </c>
      <c r="L80" s="57">
        <v>3580</v>
      </c>
      <c r="N80" s="63">
        <v>2880</v>
      </c>
      <c r="O80" s="63">
        <v>0</v>
      </c>
      <c r="P80" s="63">
        <v>700</v>
      </c>
      <c r="Q80" s="63">
        <v>0</v>
      </c>
      <c r="R80" s="58">
        <v>1680</v>
      </c>
      <c r="S80" s="65">
        <f t="shared" ref="S80" si="157">N80/L80*100</f>
        <v>80.44692737430168</v>
      </c>
      <c r="T80" s="65">
        <f t="shared" ref="T80" si="158">O80/L80*100</f>
        <v>0</v>
      </c>
      <c r="U80" s="65">
        <f t="shared" ref="U80" si="159">P80/L80*100</f>
        <v>19.553072625698324</v>
      </c>
      <c r="V80" s="65">
        <f t="shared" ref="V80" si="160">Q80/L80*100</f>
        <v>0</v>
      </c>
      <c r="W80" s="58">
        <f t="shared" ref="W80" si="161">SUM(S80:V80)</f>
        <v>100</v>
      </c>
      <c r="Y80" s="58">
        <v>2880</v>
      </c>
      <c r="Z80" s="58">
        <v>700</v>
      </c>
      <c r="AA80" s="58">
        <v>0</v>
      </c>
      <c r="AB80" s="58"/>
      <c r="AC80" s="59">
        <f>Y80/H80*100</f>
        <v>80446.927374301667</v>
      </c>
      <c r="AD80" s="59" t="e">
        <f>#REF!/H80*100</f>
        <v>#REF!</v>
      </c>
      <c r="AE80" s="59">
        <f>AA80/H80*100</f>
        <v>0</v>
      </c>
      <c r="AF80" s="53" t="e">
        <f t="shared" ref="AF80" si="162">SUM(AC80:AE80)</f>
        <v>#REF!</v>
      </c>
    </row>
    <row r="81" spans="1:32" x14ac:dyDescent="0.2">
      <c r="A81" s="18">
        <f t="shared" ref="A81:B83" si="163">A80+1</f>
        <v>66</v>
      </c>
      <c r="B81" s="26">
        <f t="shared" si="163"/>
        <v>66</v>
      </c>
      <c r="C81" s="27"/>
      <c r="D81" s="25" t="s">
        <v>83</v>
      </c>
      <c r="E81" s="48" t="s">
        <v>26</v>
      </c>
      <c r="F81" s="21" t="s">
        <v>140</v>
      </c>
      <c r="G81" s="22" t="s">
        <v>33</v>
      </c>
      <c r="H81" s="50">
        <v>3.7</v>
      </c>
      <c r="I81" s="23">
        <v>4</v>
      </c>
      <c r="J81" s="24"/>
      <c r="K81" s="57">
        <v>3700</v>
      </c>
      <c r="M81" s="63">
        <v>3700</v>
      </c>
      <c r="N81" s="63">
        <v>0</v>
      </c>
      <c r="O81" s="63">
        <v>0</v>
      </c>
      <c r="P81" s="63">
        <v>0</v>
      </c>
      <c r="Q81" s="58">
        <v>1938.5</v>
      </c>
      <c r="R81" s="65">
        <f t="shared" ref="R81:R83" si="164">M81/K81*100</f>
        <v>100</v>
      </c>
      <c r="S81" s="65">
        <f t="shared" ref="S81:S83" si="165">N81/K81*100</f>
        <v>0</v>
      </c>
      <c r="T81" s="65">
        <f t="shared" ref="T81:T83" si="166">O81/K81*100</f>
        <v>0</v>
      </c>
      <c r="U81" s="65">
        <f t="shared" ref="U81:U83" si="167">P81/K81*100</f>
        <v>0</v>
      </c>
      <c r="V81" s="58">
        <f t="shared" ref="V81:V83" si="168">SUM(R81:U81)</f>
        <v>100</v>
      </c>
      <c r="X81" s="58">
        <v>3700</v>
      </c>
      <c r="Y81" s="58">
        <v>0</v>
      </c>
      <c r="Z81" s="58">
        <v>0</v>
      </c>
      <c r="AB81" s="59">
        <f>X81/H81*100</f>
        <v>100000</v>
      </c>
      <c r="AC81" s="59" t="e">
        <f>#REF!/H81*100</f>
        <v>#REF!</v>
      </c>
      <c r="AD81" s="59">
        <f>Z81/H81*100</f>
        <v>0</v>
      </c>
      <c r="AE81" s="53" t="e">
        <f t="shared" ref="AE81:AE83" si="169">SUM(AB81:AD81)</f>
        <v>#REF!</v>
      </c>
    </row>
    <row r="82" spans="1:32" x14ac:dyDescent="0.2">
      <c r="A82" s="18">
        <f t="shared" si="163"/>
        <v>67</v>
      </c>
      <c r="B82" s="26">
        <f t="shared" si="163"/>
        <v>67</v>
      </c>
      <c r="C82" s="27"/>
      <c r="D82" s="25" t="s">
        <v>119</v>
      </c>
      <c r="E82" s="48" t="s">
        <v>26</v>
      </c>
      <c r="F82" s="21" t="s">
        <v>140</v>
      </c>
      <c r="G82" s="22" t="s">
        <v>33</v>
      </c>
      <c r="H82" s="50">
        <v>6.5</v>
      </c>
      <c r="I82" s="23">
        <v>3</v>
      </c>
      <c r="J82" s="24"/>
      <c r="K82" s="57">
        <v>6500</v>
      </c>
      <c r="M82" s="63">
        <v>6255</v>
      </c>
      <c r="N82" s="63">
        <v>0</v>
      </c>
      <c r="O82" s="63">
        <v>245</v>
      </c>
      <c r="P82" s="63">
        <v>0</v>
      </c>
      <c r="Q82" s="58">
        <v>4782.75</v>
      </c>
      <c r="R82" s="65">
        <f t="shared" si="164"/>
        <v>96.230769230769226</v>
      </c>
      <c r="S82" s="65">
        <f t="shared" si="165"/>
        <v>0</v>
      </c>
      <c r="T82" s="65">
        <f t="shared" si="166"/>
        <v>3.7692307692307692</v>
      </c>
      <c r="U82" s="65">
        <f t="shared" si="167"/>
        <v>0</v>
      </c>
      <c r="V82" s="58">
        <f t="shared" si="168"/>
        <v>100</v>
      </c>
      <c r="X82" s="58">
        <v>6255</v>
      </c>
      <c r="Y82" s="58">
        <v>245</v>
      </c>
      <c r="Z82" s="58">
        <v>0</v>
      </c>
      <c r="AB82" s="59">
        <f>X82/H82*100</f>
        <v>96230.76923076922</v>
      </c>
      <c r="AC82" s="59" t="e">
        <f>#REF!/H82*100</f>
        <v>#REF!</v>
      </c>
      <c r="AD82" s="59">
        <f>Z82/H82*100</f>
        <v>0</v>
      </c>
      <c r="AE82" s="53" t="e">
        <f t="shared" si="169"/>
        <v>#REF!</v>
      </c>
    </row>
    <row r="83" spans="1:32" x14ac:dyDescent="0.2">
      <c r="A83" s="18">
        <f t="shared" si="163"/>
        <v>68</v>
      </c>
      <c r="B83" s="26">
        <f t="shared" si="163"/>
        <v>68</v>
      </c>
      <c r="C83" s="27"/>
      <c r="D83" s="25" t="s">
        <v>27</v>
      </c>
      <c r="E83" s="48" t="s">
        <v>26</v>
      </c>
      <c r="F83" s="21" t="s">
        <v>141</v>
      </c>
      <c r="G83" s="22" t="s">
        <v>25</v>
      </c>
      <c r="H83" s="50">
        <v>2.2999999999999998</v>
      </c>
      <c r="I83" s="23">
        <v>5.5</v>
      </c>
      <c r="J83" s="24"/>
      <c r="K83" s="57">
        <v>2300</v>
      </c>
      <c r="M83" s="63">
        <v>747.25</v>
      </c>
      <c r="N83" s="63">
        <v>0</v>
      </c>
      <c r="O83" s="63">
        <v>1552.75</v>
      </c>
      <c r="P83" s="63">
        <v>0</v>
      </c>
      <c r="Q83" s="58">
        <v>2300</v>
      </c>
      <c r="R83" s="65">
        <f t="shared" si="164"/>
        <v>32.489130434782609</v>
      </c>
      <c r="S83" s="65">
        <f t="shared" si="165"/>
        <v>0</v>
      </c>
      <c r="T83" s="65">
        <f t="shared" si="166"/>
        <v>67.510869565217391</v>
      </c>
      <c r="U83" s="65">
        <f t="shared" si="167"/>
        <v>0</v>
      </c>
      <c r="V83" s="58">
        <f t="shared" si="168"/>
        <v>100</v>
      </c>
      <c r="X83" s="58">
        <v>747.25</v>
      </c>
      <c r="Y83" s="58">
        <v>1552.75</v>
      </c>
      <c r="Z83" s="58">
        <v>0</v>
      </c>
      <c r="AB83" s="59">
        <f>X83/H83*100</f>
        <v>32489.130434782612</v>
      </c>
      <c r="AC83" s="59" t="e">
        <f>#REF!/H83*100</f>
        <v>#REF!</v>
      </c>
      <c r="AD83" s="59">
        <f>Z83/H83*100</f>
        <v>0</v>
      </c>
      <c r="AE83" s="53" t="e">
        <f t="shared" si="169"/>
        <v>#REF!</v>
      </c>
    </row>
    <row r="84" spans="1:32" x14ac:dyDescent="0.2">
      <c r="A84" s="18">
        <f t="shared" ref="A84:B85" si="170">A83+1</f>
        <v>69</v>
      </c>
      <c r="B84" s="26">
        <f t="shared" si="170"/>
        <v>69</v>
      </c>
      <c r="C84" s="27"/>
      <c r="D84" s="25" t="s">
        <v>142</v>
      </c>
      <c r="E84" s="48" t="s">
        <v>26</v>
      </c>
      <c r="F84" s="21" t="s">
        <v>60</v>
      </c>
      <c r="G84" s="22" t="s">
        <v>143</v>
      </c>
      <c r="H84" s="50">
        <v>4.3499999999999996</v>
      </c>
      <c r="I84" s="23">
        <v>4</v>
      </c>
      <c r="J84" s="24"/>
      <c r="K84" s="57">
        <v>4350</v>
      </c>
      <c r="M84" s="63">
        <v>3642.25</v>
      </c>
      <c r="N84" s="63">
        <v>0</v>
      </c>
      <c r="O84" s="63">
        <v>707.75</v>
      </c>
      <c r="P84" s="63">
        <v>0</v>
      </c>
      <c r="Q84" s="58">
        <v>2520</v>
      </c>
      <c r="R84" s="65">
        <f t="shared" si="50"/>
        <v>83.729885057471265</v>
      </c>
      <c r="S84" s="65">
        <f t="shared" si="51"/>
        <v>0</v>
      </c>
      <c r="T84" s="65">
        <f t="shared" si="52"/>
        <v>16.270114942528735</v>
      </c>
      <c r="U84" s="65">
        <f t="shared" si="53"/>
        <v>0</v>
      </c>
      <c r="V84" s="58">
        <f t="shared" si="54"/>
        <v>100</v>
      </c>
      <c r="X84" s="58">
        <v>3642.25</v>
      </c>
      <c r="Y84" s="58">
        <v>707.75</v>
      </c>
      <c r="Z84" s="58">
        <v>0</v>
      </c>
      <c r="AB84" s="59">
        <f>X84/H84*100</f>
        <v>83729.885057471271</v>
      </c>
      <c r="AC84" s="59" t="e">
        <f>#REF!/H84*100</f>
        <v>#REF!</v>
      </c>
      <c r="AD84" s="59">
        <f>Z84/H84*100</f>
        <v>0</v>
      </c>
      <c r="AE84" s="53" t="e">
        <f t="shared" ref="AE84:AE113" si="171">SUM(AB84:AD84)</f>
        <v>#REF!</v>
      </c>
    </row>
    <row r="85" spans="1:32" x14ac:dyDescent="0.2">
      <c r="A85" s="18">
        <f t="shared" si="170"/>
        <v>70</v>
      </c>
      <c r="B85" s="26">
        <f t="shared" si="170"/>
        <v>70</v>
      </c>
      <c r="C85" s="27"/>
      <c r="D85" s="25" t="s">
        <v>144</v>
      </c>
      <c r="E85" s="48" t="s">
        <v>26</v>
      </c>
      <c r="F85" s="21" t="s">
        <v>145</v>
      </c>
      <c r="G85" s="22" t="s">
        <v>82</v>
      </c>
      <c r="H85" s="50">
        <v>8.4</v>
      </c>
      <c r="I85" s="23">
        <v>3</v>
      </c>
      <c r="J85" s="24"/>
      <c r="K85" s="57">
        <v>8400</v>
      </c>
      <c r="M85" s="63">
        <v>5518.25</v>
      </c>
      <c r="N85" s="63">
        <v>0</v>
      </c>
      <c r="O85" s="63">
        <v>2881.75</v>
      </c>
      <c r="P85" s="63">
        <v>0</v>
      </c>
      <c r="Q85" s="58">
        <v>6470.5</v>
      </c>
      <c r="R85" s="65">
        <f t="shared" si="50"/>
        <v>65.69345238095238</v>
      </c>
      <c r="S85" s="65">
        <f t="shared" si="51"/>
        <v>0</v>
      </c>
      <c r="T85" s="65">
        <f t="shared" si="52"/>
        <v>34.30654761904762</v>
      </c>
      <c r="U85" s="65">
        <f t="shared" si="53"/>
        <v>0</v>
      </c>
      <c r="V85" s="58">
        <f t="shared" si="54"/>
        <v>100</v>
      </c>
      <c r="X85" s="58">
        <v>5518.25</v>
      </c>
      <c r="Y85" s="58">
        <v>2881.75</v>
      </c>
      <c r="Z85" s="58">
        <v>0</v>
      </c>
      <c r="AB85" s="59">
        <f>X85/H85*100</f>
        <v>65693.452380952367</v>
      </c>
      <c r="AC85" s="59" t="e">
        <f>#REF!/H85*100</f>
        <v>#REF!</v>
      </c>
      <c r="AD85" s="59">
        <f>Z85/H85*100</f>
        <v>0</v>
      </c>
      <c r="AE85" s="53" t="e">
        <f t="shared" si="171"/>
        <v>#REF!</v>
      </c>
    </row>
    <row r="86" spans="1:32" x14ac:dyDescent="0.2">
      <c r="A86" s="18">
        <v>71</v>
      </c>
      <c r="B86" s="26">
        <v>401</v>
      </c>
      <c r="C86" s="27"/>
      <c r="D86" s="25" t="s">
        <v>146</v>
      </c>
      <c r="E86" s="48"/>
      <c r="F86" s="21"/>
      <c r="G86" s="22" t="s">
        <v>72</v>
      </c>
      <c r="H86" s="50">
        <v>1.4</v>
      </c>
      <c r="I86" s="28">
        <v>6</v>
      </c>
      <c r="J86" s="24"/>
      <c r="K86" s="64" t="e">
        <f>#REF!+#REF!+#REF!+#REF!</f>
        <v>#REF!</v>
      </c>
      <c r="L86" s="57">
        <v>1400</v>
      </c>
      <c r="N86" s="63">
        <v>1400</v>
      </c>
      <c r="O86" s="63">
        <v>0</v>
      </c>
      <c r="P86" s="63">
        <v>0</v>
      </c>
      <c r="Q86" s="63">
        <v>0</v>
      </c>
      <c r="R86" s="58">
        <v>0</v>
      </c>
      <c r="S86" s="65">
        <f t="shared" ref="S86" si="172">N86/L86*100</f>
        <v>100</v>
      </c>
      <c r="T86" s="65">
        <f t="shared" ref="T86" si="173">O86/L86*100</f>
        <v>0</v>
      </c>
      <c r="U86" s="65">
        <f t="shared" ref="U86" si="174">P86/L86*100</f>
        <v>0</v>
      </c>
      <c r="V86" s="65">
        <f t="shared" ref="V86" si="175">Q86/L86*100</f>
        <v>0</v>
      </c>
      <c r="W86" s="58">
        <f t="shared" ref="W86" si="176">SUM(S86:V86)</f>
        <v>100</v>
      </c>
      <c r="Y86" s="58">
        <v>1400</v>
      </c>
      <c r="Z86" s="58">
        <v>0</v>
      </c>
      <c r="AA86" s="58">
        <v>0</v>
      </c>
      <c r="AB86" s="58"/>
      <c r="AC86" s="59">
        <f>Y86/H86*100</f>
        <v>100000.00000000001</v>
      </c>
      <c r="AD86" s="59" t="e">
        <f>#REF!/H86*100</f>
        <v>#REF!</v>
      </c>
      <c r="AE86" s="59">
        <f>AA86/H86*100</f>
        <v>0</v>
      </c>
      <c r="AF86" s="53" t="e">
        <f t="shared" ref="AF86" si="177">SUM(AC86:AE86)</f>
        <v>#REF!</v>
      </c>
    </row>
    <row r="87" spans="1:32" x14ac:dyDescent="0.2">
      <c r="A87" s="18">
        <f t="shared" ref="A87:B89" si="178">A86+1</f>
        <v>72</v>
      </c>
      <c r="B87" s="26">
        <f t="shared" si="178"/>
        <v>402</v>
      </c>
      <c r="C87" s="27"/>
      <c r="D87" s="25" t="s">
        <v>147</v>
      </c>
      <c r="E87" s="48"/>
      <c r="F87" s="21"/>
      <c r="G87" s="22" t="s">
        <v>72</v>
      </c>
      <c r="H87" s="50">
        <v>1</v>
      </c>
      <c r="I87" s="28">
        <v>9</v>
      </c>
      <c r="J87" s="24"/>
      <c r="K87" s="57">
        <v>1000</v>
      </c>
      <c r="M87" s="63">
        <v>1000</v>
      </c>
      <c r="N87" s="63">
        <v>0</v>
      </c>
      <c r="O87" s="63">
        <v>0</v>
      </c>
      <c r="P87" s="63">
        <v>0</v>
      </c>
      <c r="Q87" s="58">
        <v>0</v>
      </c>
      <c r="R87" s="65">
        <f t="shared" ref="R87:R89" si="179">M87/K87*100</f>
        <v>100</v>
      </c>
      <c r="S87" s="65">
        <f t="shared" ref="S87:S89" si="180">N87/K87*100</f>
        <v>0</v>
      </c>
      <c r="T87" s="65">
        <f t="shared" ref="T87:T89" si="181">O87/K87*100</f>
        <v>0</v>
      </c>
      <c r="U87" s="65">
        <f t="shared" ref="U87:U89" si="182">P87/K87*100</f>
        <v>0</v>
      </c>
      <c r="V87" s="58">
        <f t="shared" ref="V87:V89" si="183">SUM(R87:U87)</f>
        <v>100</v>
      </c>
      <c r="X87" s="58">
        <v>1000</v>
      </c>
      <c r="Y87" s="58">
        <v>0</v>
      </c>
      <c r="Z87" s="58">
        <v>0</v>
      </c>
      <c r="AB87" s="59">
        <f>X87/H87*100</f>
        <v>100000</v>
      </c>
      <c r="AC87" s="59" t="e">
        <f>#REF!/H87*100</f>
        <v>#REF!</v>
      </c>
      <c r="AD87" s="59">
        <f>Z87/H87*100</f>
        <v>0</v>
      </c>
      <c r="AE87" s="53" t="e">
        <f t="shared" ref="AE87:AE89" si="184">SUM(AB87:AD87)</f>
        <v>#REF!</v>
      </c>
    </row>
    <row r="88" spans="1:32" x14ac:dyDescent="0.2">
      <c r="A88" s="18">
        <f t="shared" si="178"/>
        <v>73</v>
      </c>
      <c r="B88" s="26">
        <f t="shared" si="178"/>
        <v>403</v>
      </c>
      <c r="C88" s="27"/>
      <c r="D88" s="25" t="s">
        <v>148</v>
      </c>
      <c r="E88" s="48"/>
      <c r="F88" s="21"/>
      <c r="G88" s="22" t="s">
        <v>72</v>
      </c>
      <c r="H88" s="50">
        <v>1.8</v>
      </c>
      <c r="I88" s="28">
        <v>7</v>
      </c>
      <c r="J88" s="24"/>
      <c r="K88" s="57">
        <v>1800</v>
      </c>
      <c r="M88" s="63">
        <v>1800</v>
      </c>
      <c r="N88" s="63">
        <v>0</v>
      </c>
      <c r="O88" s="63">
        <v>0</v>
      </c>
      <c r="P88" s="63">
        <v>0</v>
      </c>
      <c r="Q88" s="58">
        <v>0</v>
      </c>
      <c r="R88" s="65">
        <f t="shared" si="179"/>
        <v>100</v>
      </c>
      <c r="S88" s="65">
        <f t="shared" si="180"/>
        <v>0</v>
      </c>
      <c r="T88" s="65">
        <f t="shared" si="181"/>
        <v>0</v>
      </c>
      <c r="U88" s="65">
        <f t="shared" si="182"/>
        <v>0</v>
      </c>
      <c r="V88" s="58">
        <f t="shared" si="183"/>
        <v>100</v>
      </c>
      <c r="X88" s="58">
        <v>1800</v>
      </c>
      <c r="Y88" s="58">
        <v>0</v>
      </c>
      <c r="Z88" s="58">
        <v>0</v>
      </c>
      <c r="AB88" s="59">
        <f>X88/H88*100</f>
        <v>100000</v>
      </c>
      <c r="AC88" s="59" t="e">
        <f>#REF!/H88*100</f>
        <v>#REF!</v>
      </c>
      <c r="AD88" s="59">
        <f>Z88/H88*100</f>
        <v>0</v>
      </c>
      <c r="AE88" s="53" t="e">
        <f t="shared" si="184"/>
        <v>#REF!</v>
      </c>
    </row>
    <row r="89" spans="1:32" x14ac:dyDescent="0.2">
      <c r="A89" s="18">
        <f t="shared" si="178"/>
        <v>74</v>
      </c>
      <c r="B89" s="26">
        <f t="shared" si="178"/>
        <v>404</v>
      </c>
      <c r="C89" s="27"/>
      <c r="D89" s="25" t="s">
        <v>149</v>
      </c>
      <c r="E89" s="48"/>
      <c r="F89" s="21"/>
      <c r="G89" s="22" t="s">
        <v>72</v>
      </c>
      <c r="H89" s="50">
        <v>1.2</v>
      </c>
      <c r="I89" s="28">
        <v>7</v>
      </c>
      <c r="J89" s="24"/>
      <c r="K89" s="57">
        <v>1200</v>
      </c>
      <c r="M89" s="63">
        <v>1200</v>
      </c>
      <c r="N89" s="63">
        <v>0</v>
      </c>
      <c r="O89" s="63">
        <v>0</v>
      </c>
      <c r="P89" s="63">
        <v>0</v>
      </c>
      <c r="Q89" s="58">
        <v>0</v>
      </c>
      <c r="R89" s="65">
        <f t="shared" si="179"/>
        <v>100</v>
      </c>
      <c r="S89" s="65">
        <f t="shared" si="180"/>
        <v>0</v>
      </c>
      <c r="T89" s="65">
        <f t="shared" si="181"/>
        <v>0</v>
      </c>
      <c r="U89" s="65">
        <f t="shared" si="182"/>
        <v>0</v>
      </c>
      <c r="V89" s="58">
        <f t="shared" si="183"/>
        <v>100</v>
      </c>
      <c r="X89" s="58">
        <v>1200</v>
      </c>
      <c r="Y89" s="58">
        <v>0</v>
      </c>
      <c r="Z89" s="58">
        <v>0</v>
      </c>
      <c r="AB89" s="59">
        <f>X89/H89*100</f>
        <v>100000</v>
      </c>
      <c r="AC89" s="59" t="e">
        <f>#REF!/H89*100</f>
        <v>#REF!</v>
      </c>
      <c r="AD89" s="59">
        <f>Z89/H89*100</f>
        <v>0</v>
      </c>
      <c r="AE89" s="53" t="e">
        <f t="shared" si="184"/>
        <v>#REF!</v>
      </c>
    </row>
    <row r="90" spans="1:32" x14ac:dyDescent="0.2">
      <c r="A90" s="18">
        <f t="shared" ref="A90:B103" si="185">A89+1</f>
        <v>75</v>
      </c>
      <c r="B90" s="26">
        <f t="shared" si="185"/>
        <v>405</v>
      </c>
      <c r="C90" s="27"/>
      <c r="D90" s="25" t="s">
        <v>150</v>
      </c>
      <c r="E90" s="48"/>
      <c r="F90" s="21"/>
      <c r="G90" s="22" t="s">
        <v>72</v>
      </c>
      <c r="H90" s="50">
        <v>0.4</v>
      </c>
      <c r="I90" s="28">
        <v>4</v>
      </c>
      <c r="J90" s="24"/>
      <c r="K90" s="64" t="e">
        <f>#REF!+#REF!+#REF!+#REF!</f>
        <v>#REF!</v>
      </c>
      <c r="L90" s="57">
        <v>400</v>
      </c>
      <c r="N90" s="63">
        <v>400</v>
      </c>
      <c r="O90" s="63">
        <v>0</v>
      </c>
      <c r="P90" s="63">
        <v>0</v>
      </c>
      <c r="Q90" s="63">
        <v>0</v>
      </c>
      <c r="R90" s="58">
        <v>0</v>
      </c>
      <c r="S90" s="65">
        <f t="shared" ref="S90:S93" si="186">N90/L90*100</f>
        <v>100</v>
      </c>
      <c r="T90" s="65">
        <f t="shared" ref="T90:T93" si="187">O90/L90*100</f>
        <v>0</v>
      </c>
      <c r="U90" s="65">
        <f t="shared" ref="U90:U93" si="188">P90/L90*100</f>
        <v>0</v>
      </c>
      <c r="V90" s="65">
        <f t="shared" ref="V90:V93" si="189">Q90/L90*100</f>
        <v>0</v>
      </c>
      <c r="W90" s="58">
        <f t="shared" ref="W90:W93" si="190">SUM(S90:V90)</f>
        <v>100</v>
      </c>
      <c r="Y90" s="58">
        <v>400</v>
      </c>
      <c r="Z90" s="58">
        <v>0</v>
      </c>
      <c r="AA90" s="58">
        <v>0</v>
      </c>
      <c r="AB90" s="58"/>
      <c r="AC90" s="59">
        <f>Y90/H90*100</f>
        <v>100000</v>
      </c>
      <c r="AD90" s="59" t="e">
        <f>#REF!/H90*100</f>
        <v>#REF!</v>
      </c>
      <c r="AE90" s="59">
        <f>AA90/H90*100</f>
        <v>0</v>
      </c>
      <c r="AF90" s="53" t="e">
        <f t="shared" ref="AF90:AF93" si="191">SUM(AC90:AE90)</f>
        <v>#REF!</v>
      </c>
    </row>
    <row r="91" spans="1:32" x14ac:dyDescent="0.2">
      <c r="A91" s="18">
        <f t="shared" si="185"/>
        <v>76</v>
      </c>
      <c r="B91" s="26">
        <f t="shared" si="185"/>
        <v>406</v>
      </c>
      <c r="C91" s="27"/>
      <c r="D91" s="25" t="s">
        <v>151</v>
      </c>
      <c r="E91" s="48"/>
      <c r="F91" s="21"/>
      <c r="G91" s="22" t="s">
        <v>72</v>
      </c>
      <c r="H91" s="50">
        <v>0.27</v>
      </c>
      <c r="I91" s="28">
        <v>4</v>
      </c>
      <c r="J91" s="24"/>
      <c r="K91" s="64" t="e">
        <f>#REF!+#REF!+#REF!+#REF!</f>
        <v>#REF!</v>
      </c>
      <c r="L91" s="57">
        <v>270</v>
      </c>
      <c r="N91" s="63">
        <v>270</v>
      </c>
      <c r="O91" s="63">
        <v>0</v>
      </c>
      <c r="P91" s="63">
        <v>0</v>
      </c>
      <c r="Q91" s="63">
        <v>0</v>
      </c>
      <c r="R91" s="58">
        <v>0</v>
      </c>
      <c r="S91" s="65">
        <f t="shared" si="186"/>
        <v>100</v>
      </c>
      <c r="T91" s="65">
        <f t="shared" si="187"/>
        <v>0</v>
      </c>
      <c r="U91" s="65">
        <f t="shared" si="188"/>
        <v>0</v>
      </c>
      <c r="V91" s="65">
        <f t="shared" si="189"/>
        <v>0</v>
      </c>
      <c r="W91" s="58">
        <f t="shared" si="190"/>
        <v>100</v>
      </c>
      <c r="Y91" s="58">
        <v>270</v>
      </c>
      <c r="Z91" s="58">
        <v>0</v>
      </c>
      <c r="AA91" s="58">
        <v>0</v>
      </c>
      <c r="AB91" s="58"/>
      <c r="AC91" s="59">
        <f>Y91/H91*100</f>
        <v>99999.999999999985</v>
      </c>
      <c r="AD91" s="59" t="e">
        <f>#REF!/H91*100</f>
        <v>#REF!</v>
      </c>
      <c r="AE91" s="59">
        <f>AA91/H91*100</f>
        <v>0</v>
      </c>
      <c r="AF91" s="53" t="e">
        <f t="shared" si="191"/>
        <v>#REF!</v>
      </c>
    </row>
    <row r="92" spans="1:32" x14ac:dyDescent="0.2">
      <c r="A92" s="18">
        <f t="shared" si="185"/>
        <v>77</v>
      </c>
      <c r="B92" s="26">
        <f t="shared" si="185"/>
        <v>407</v>
      </c>
      <c r="C92" s="27"/>
      <c r="D92" s="25" t="s">
        <v>152</v>
      </c>
      <c r="E92" s="48"/>
      <c r="F92" s="21"/>
      <c r="G92" s="22" t="s">
        <v>72</v>
      </c>
      <c r="H92" s="50">
        <v>0.2</v>
      </c>
      <c r="I92" s="28">
        <v>4</v>
      </c>
      <c r="J92" s="24"/>
      <c r="K92" s="64" t="e">
        <f>#REF!+#REF!+#REF!+#REF!</f>
        <v>#REF!</v>
      </c>
      <c r="L92" s="57">
        <v>200</v>
      </c>
      <c r="N92" s="63">
        <v>200</v>
      </c>
      <c r="O92" s="63">
        <v>0</v>
      </c>
      <c r="P92" s="63">
        <v>0</v>
      </c>
      <c r="Q92" s="63">
        <v>0</v>
      </c>
      <c r="R92" s="58">
        <v>0</v>
      </c>
      <c r="S92" s="65">
        <f t="shared" si="186"/>
        <v>100</v>
      </c>
      <c r="T92" s="65">
        <f t="shared" si="187"/>
        <v>0</v>
      </c>
      <c r="U92" s="65">
        <f t="shared" si="188"/>
        <v>0</v>
      </c>
      <c r="V92" s="65">
        <f t="shared" si="189"/>
        <v>0</v>
      </c>
      <c r="W92" s="58">
        <f t="shared" si="190"/>
        <v>100</v>
      </c>
      <c r="Y92" s="58">
        <v>200</v>
      </c>
      <c r="Z92" s="58">
        <v>0</v>
      </c>
      <c r="AA92" s="58">
        <v>0</v>
      </c>
      <c r="AB92" s="58"/>
      <c r="AC92" s="59">
        <f>Y92/H92*100</f>
        <v>100000</v>
      </c>
      <c r="AD92" s="59" t="e">
        <f>#REF!/H92*100</f>
        <v>#REF!</v>
      </c>
      <c r="AE92" s="59">
        <f>AA92/H92*100</f>
        <v>0</v>
      </c>
      <c r="AF92" s="53" t="e">
        <f t="shared" si="191"/>
        <v>#REF!</v>
      </c>
    </row>
    <row r="93" spans="1:32" x14ac:dyDescent="0.2">
      <c r="A93" s="18">
        <f t="shared" si="185"/>
        <v>78</v>
      </c>
      <c r="B93" s="26">
        <f t="shared" si="185"/>
        <v>408</v>
      </c>
      <c r="C93" s="27"/>
      <c r="D93" s="25" t="s">
        <v>153</v>
      </c>
      <c r="E93" s="48"/>
      <c r="F93" s="21"/>
      <c r="G93" s="22" t="s">
        <v>72</v>
      </c>
      <c r="H93" s="50">
        <v>0.2</v>
      </c>
      <c r="I93" s="28">
        <v>4</v>
      </c>
      <c r="J93" s="24"/>
      <c r="K93" s="64" t="e">
        <f>#REF!+#REF!+#REF!+#REF!</f>
        <v>#REF!</v>
      </c>
      <c r="L93" s="57">
        <v>200</v>
      </c>
      <c r="N93" s="63">
        <v>200</v>
      </c>
      <c r="O93" s="63">
        <v>0</v>
      </c>
      <c r="P93" s="63">
        <v>0</v>
      </c>
      <c r="Q93" s="63">
        <v>0</v>
      </c>
      <c r="R93" s="58">
        <v>0</v>
      </c>
      <c r="S93" s="65">
        <f t="shared" si="186"/>
        <v>100</v>
      </c>
      <c r="T93" s="65">
        <f t="shared" si="187"/>
        <v>0</v>
      </c>
      <c r="U93" s="65">
        <f t="shared" si="188"/>
        <v>0</v>
      </c>
      <c r="V93" s="65">
        <f t="shared" si="189"/>
        <v>0</v>
      </c>
      <c r="W93" s="58">
        <f t="shared" si="190"/>
        <v>100</v>
      </c>
      <c r="Y93" s="58">
        <v>200</v>
      </c>
      <c r="Z93" s="58">
        <v>0</v>
      </c>
      <c r="AA93" s="58">
        <v>0</v>
      </c>
      <c r="AB93" s="58"/>
      <c r="AC93" s="59">
        <f>Y93/H93*100</f>
        <v>100000</v>
      </c>
      <c r="AD93" s="59" t="e">
        <f>#REF!/H93*100</f>
        <v>#REF!</v>
      </c>
      <c r="AE93" s="59">
        <f>AA93/H93*100</f>
        <v>0</v>
      </c>
      <c r="AF93" s="53" t="e">
        <f t="shared" si="191"/>
        <v>#REF!</v>
      </c>
    </row>
    <row r="94" spans="1:32" x14ac:dyDescent="0.2">
      <c r="A94" s="18">
        <f t="shared" si="185"/>
        <v>79</v>
      </c>
      <c r="B94" s="26">
        <f t="shared" si="185"/>
        <v>409</v>
      </c>
      <c r="C94" s="27"/>
      <c r="D94" s="25" t="s">
        <v>154</v>
      </c>
      <c r="E94" s="48"/>
      <c r="F94" s="21"/>
      <c r="G94" s="22" t="s">
        <v>72</v>
      </c>
      <c r="H94" s="50">
        <v>1</v>
      </c>
      <c r="I94" s="28">
        <v>4</v>
      </c>
      <c r="J94" s="24"/>
      <c r="K94" s="57">
        <v>1000</v>
      </c>
      <c r="M94" s="63">
        <v>1000</v>
      </c>
      <c r="N94" s="63">
        <v>0</v>
      </c>
      <c r="O94" s="63">
        <v>0</v>
      </c>
      <c r="P94" s="63">
        <v>0</v>
      </c>
      <c r="Q94" s="58">
        <v>0</v>
      </c>
      <c r="R94" s="65">
        <f t="shared" ref="R94" si="192">M94/K94*100</f>
        <v>100</v>
      </c>
      <c r="S94" s="65">
        <f t="shared" ref="S94" si="193">N94/K94*100</f>
        <v>0</v>
      </c>
      <c r="T94" s="65">
        <f t="shared" ref="T94" si="194">O94/K94*100</f>
        <v>0</v>
      </c>
      <c r="U94" s="65">
        <f t="shared" ref="U94" si="195">P94/K94*100</f>
        <v>0</v>
      </c>
      <c r="V94" s="58">
        <f t="shared" ref="V94" si="196">SUM(R94:U94)</f>
        <v>100</v>
      </c>
      <c r="X94" s="58">
        <v>1000</v>
      </c>
      <c r="Y94" s="58">
        <v>0</v>
      </c>
      <c r="Z94" s="58">
        <v>0</v>
      </c>
      <c r="AB94" s="59">
        <f>X94/H94*100</f>
        <v>100000</v>
      </c>
      <c r="AC94" s="59" t="e">
        <f>#REF!/H94*100</f>
        <v>#REF!</v>
      </c>
      <c r="AD94" s="59">
        <f>Z94/H94*100</f>
        <v>0</v>
      </c>
      <c r="AE94" s="53" t="e">
        <f t="shared" ref="AE94" si="197">SUM(AB94:AD94)</f>
        <v>#REF!</v>
      </c>
    </row>
    <row r="95" spans="1:32" x14ac:dyDescent="0.2">
      <c r="A95" s="18">
        <f t="shared" si="185"/>
        <v>80</v>
      </c>
      <c r="B95" s="26">
        <f t="shared" si="185"/>
        <v>410</v>
      </c>
      <c r="C95" s="27"/>
      <c r="D95" s="25" t="s">
        <v>155</v>
      </c>
      <c r="E95" s="48"/>
      <c r="F95" s="21"/>
      <c r="G95" s="22" t="s">
        <v>72</v>
      </c>
      <c r="H95" s="50">
        <v>0.8</v>
      </c>
      <c r="I95" s="28">
        <v>4</v>
      </c>
      <c r="J95" s="24"/>
      <c r="K95" s="64" t="e">
        <f>#REF!+#REF!+#REF!+#REF!</f>
        <v>#REF!</v>
      </c>
      <c r="L95" s="57">
        <v>800</v>
      </c>
      <c r="N95" s="63">
        <v>525.25</v>
      </c>
      <c r="O95" s="63">
        <v>0</v>
      </c>
      <c r="P95" s="63">
        <v>274.75</v>
      </c>
      <c r="Q95" s="63">
        <v>0</v>
      </c>
      <c r="R95" s="58">
        <v>800</v>
      </c>
      <c r="S95" s="65">
        <f t="shared" ref="S95:S96" si="198">N95/L95*100</f>
        <v>65.65625</v>
      </c>
      <c r="T95" s="65">
        <f t="shared" ref="T95:T96" si="199">O95/L95*100</f>
        <v>0</v>
      </c>
      <c r="U95" s="65">
        <f t="shared" ref="U95:U96" si="200">P95/L95*100</f>
        <v>34.34375</v>
      </c>
      <c r="V95" s="65">
        <f t="shared" ref="V95:V96" si="201">Q95/L95*100</f>
        <v>0</v>
      </c>
      <c r="W95" s="58">
        <f t="shared" ref="W95:W96" si="202">SUM(S95:V95)</f>
        <v>100</v>
      </c>
      <c r="Y95" s="58">
        <v>525.25</v>
      </c>
      <c r="Z95" s="58">
        <v>274.75</v>
      </c>
      <c r="AA95" s="58">
        <v>0</v>
      </c>
      <c r="AB95" s="58"/>
      <c r="AC95" s="59">
        <f>Y95/H95*100</f>
        <v>65656.25</v>
      </c>
      <c r="AD95" s="59" t="e">
        <f>#REF!/H95*100</f>
        <v>#REF!</v>
      </c>
      <c r="AE95" s="59">
        <f>AA95/H95*100</f>
        <v>0</v>
      </c>
      <c r="AF95" s="53" t="e">
        <f t="shared" ref="AF95:AF96" si="203">SUM(AC95:AE95)</f>
        <v>#REF!</v>
      </c>
    </row>
    <row r="96" spans="1:32" x14ac:dyDescent="0.2">
      <c r="A96" s="18">
        <f t="shared" si="185"/>
        <v>81</v>
      </c>
      <c r="B96" s="26">
        <f t="shared" si="185"/>
        <v>411</v>
      </c>
      <c r="C96" s="27"/>
      <c r="D96" s="25" t="s">
        <v>156</v>
      </c>
      <c r="E96" s="48"/>
      <c r="F96" s="21"/>
      <c r="G96" s="22" t="s">
        <v>72</v>
      </c>
      <c r="H96" s="51">
        <v>0.7</v>
      </c>
      <c r="I96" s="28">
        <v>4</v>
      </c>
      <c r="J96" s="24"/>
      <c r="K96" s="64" t="e">
        <f>#REF!+#REF!+#REF!+#REF!</f>
        <v>#REF!</v>
      </c>
      <c r="L96" s="57">
        <v>700</v>
      </c>
      <c r="N96" s="63">
        <v>0</v>
      </c>
      <c r="O96" s="63">
        <v>0</v>
      </c>
      <c r="P96" s="63">
        <v>700</v>
      </c>
      <c r="Q96" s="63">
        <v>0</v>
      </c>
      <c r="R96" s="58">
        <v>700</v>
      </c>
      <c r="S96" s="65">
        <f t="shared" si="198"/>
        <v>0</v>
      </c>
      <c r="T96" s="65">
        <f t="shared" si="199"/>
        <v>0</v>
      </c>
      <c r="U96" s="65">
        <f t="shared" si="200"/>
        <v>100</v>
      </c>
      <c r="V96" s="65">
        <f t="shared" si="201"/>
        <v>0</v>
      </c>
      <c r="W96" s="58">
        <f t="shared" si="202"/>
        <v>100</v>
      </c>
      <c r="Y96" s="58">
        <v>0</v>
      </c>
      <c r="Z96" s="58">
        <v>700</v>
      </c>
      <c r="AA96" s="58">
        <v>0</v>
      </c>
      <c r="AB96" s="58"/>
      <c r="AC96" s="59">
        <f>Y96/H96*100</f>
        <v>0</v>
      </c>
      <c r="AD96" s="59" t="e">
        <f>#REF!/H96*100</f>
        <v>#REF!</v>
      </c>
      <c r="AE96" s="59">
        <f>AA96/H96*100</f>
        <v>0</v>
      </c>
      <c r="AF96" s="53" t="e">
        <f t="shared" si="203"/>
        <v>#REF!</v>
      </c>
    </row>
    <row r="97" spans="1:32" x14ac:dyDescent="0.2">
      <c r="A97" s="18">
        <f t="shared" si="185"/>
        <v>82</v>
      </c>
      <c r="B97" s="26">
        <f t="shared" si="185"/>
        <v>412</v>
      </c>
      <c r="C97" s="27"/>
      <c r="D97" s="25" t="s">
        <v>157</v>
      </c>
      <c r="E97" s="48"/>
      <c r="F97" s="21"/>
      <c r="G97" s="22" t="s">
        <v>72</v>
      </c>
      <c r="H97" s="50">
        <v>0.5</v>
      </c>
      <c r="I97" s="28">
        <v>7</v>
      </c>
      <c r="J97" s="24"/>
      <c r="K97" s="57">
        <v>500</v>
      </c>
      <c r="M97" s="63">
        <v>437.5</v>
      </c>
      <c r="N97" s="63">
        <v>0</v>
      </c>
      <c r="O97" s="63">
        <v>62.5</v>
      </c>
      <c r="P97" s="63">
        <v>0</v>
      </c>
      <c r="Q97" s="58">
        <v>200</v>
      </c>
      <c r="R97" s="65">
        <f t="shared" ref="R97:R113" si="204">M97/K97*100</f>
        <v>87.5</v>
      </c>
      <c r="S97" s="65">
        <f t="shared" ref="S97:S113" si="205">N97/K97*100</f>
        <v>0</v>
      </c>
      <c r="T97" s="65">
        <f t="shared" ref="T97:T113" si="206">O97/K97*100</f>
        <v>12.5</v>
      </c>
      <c r="U97" s="65">
        <f t="shared" ref="U97:U113" si="207">P97/K97*100</f>
        <v>0</v>
      </c>
      <c r="V97" s="58">
        <f t="shared" ref="V97:V113" si="208">SUM(R97:U97)</f>
        <v>100</v>
      </c>
      <c r="X97" s="58">
        <v>437.5</v>
      </c>
      <c r="Y97" s="58">
        <v>62.5</v>
      </c>
      <c r="Z97" s="58">
        <v>0</v>
      </c>
      <c r="AB97" s="59">
        <f t="shared" ref="AB97:AB110" si="209">X97/H97*100</f>
        <v>87500</v>
      </c>
      <c r="AC97" s="59" t="e">
        <f>#REF!/H97*100</f>
        <v>#REF!</v>
      </c>
      <c r="AD97" s="59">
        <f t="shared" ref="AD97:AD110" si="210">Z97/H97*100</f>
        <v>0</v>
      </c>
      <c r="AE97" s="53" t="e">
        <f t="shared" si="171"/>
        <v>#REF!</v>
      </c>
    </row>
    <row r="98" spans="1:32" x14ac:dyDescent="0.2">
      <c r="A98" s="18">
        <f t="shared" si="185"/>
        <v>83</v>
      </c>
      <c r="B98" s="26">
        <f t="shared" si="185"/>
        <v>413</v>
      </c>
      <c r="C98" s="27"/>
      <c r="D98" s="25" t="s">
        <v>158</v>
      </c>
      <c r="E98" s="48"/>
      <c r="F98" s="21"/>
      <c r="G98" s="22" t="s">
        <v>72</v>
      </c>
      <c r="H98" s="50">
        <v>1.6</v>
      </c>
      <c r="I98" s="28">
        <v>6</v>
      </c>
      <c r="J98" s="24"/>
      <c r="K98" s="57">
        <v>1600</v>
      </c>
      <c r="M98" s="63">
        <v>1600</v>
      </c>
      <c r="N98" s="63">
        <v>0</v>
      </c>
      <c r="O98" s="63">
        <v>0</v>
      </c>
      <c r="P98" s="63">
        <v>0</v>
      </c>
      <c r="Q98" s="58">
        <v>0</v>
      </c>
      <c r="R98" s="65">
        <f t="shared" si="204"/>
        <v>100</v>
      </c>
      <c r="S98" s="65">
        <f t="shared" si="205"/>
        <v>0</v>
      </c>
      <c r="T98" s="65">
        <f t="shared" si="206"/>
        <v>0</v>
      </c>
      <c r="U98" s="65">
        <f t="shared" si="207"/>
        <v>0</v>
      </c>
      <c r="V98" s="58">
        <f t="shared" si="208"/>
        <v>100</v>
      </c>
      <c r="X98" s="58">
        <v>1600</v>
      </c>
      <c r="Y98" s="58">
        <v>0</v>
      </c>
      <c r="Z98" s="58">
        <v>0</v>
      </c>
      <c r="AB98" s="59">
        <f t="shared" si="209"/>
        <v>100000</v>
      </c>
      <c r="AC98" s="59" t="e">
        <f>#REF!/H98*100</f>
        <v>#REF!</v>
      </c>
      <c r="AD98" s="59">
        <f t="shared" si="210"/>
        <v>0</v>
      </c>
      <c r="AE98" s="53" t="e">
        <f t="shared" si="171"/>
        <v>#REF!</v>
      </c>
    </row>
    <row r="99" spans="1:32" x14ac:dyDescent="0.2">
      <c r="A99" s="18">
        <f t="shared" si="185"/>
        <v>84</v>
      </c>
      <c r="B99" s="26">
        <f t="shared" si="185"/>
        <v>414</v>
      </c>
      <c r="C99" s="27"/>
      <c r="D99" s="25" t="s">
        <v>159</v>
      </c>
      <c r="E99" s="48"/>
      <c r="F99" s="21"/>
      <c r="G99" s="22" t="s">
        <v>72</v>
      </c>
      <c r="H99" s="50">
        <v>0.5</v>
      </c>
      <c r="I99" s="28">
        <v>6</v>
      </c>
      <c r="J99" s="24"/>
      <c r="K99" s="57">
        <v>500</v>
      </c>
      <c r="M99" s="63">
        <v>500</v>
      </c>
      <c r="N99" s="63">
        <v>0</v>
      </c>
      <c r="O99" s="63">
        <v>0</v>
      </c>
      <c r="P99" s="63">
        <v>0</v>
      </c>
      <c r="Q99" s="58">
        <v>0</v>
      </c>
      <c r="R99" s="65">
        <f t="shared" si="204"/>
        <v>100</v>
      </c>
      <c r="S99" s="65">
        <f t="shared" si="205"/>
        <v>0</v>
      </c>
      <c r="T99" s="65">
        <f t="shared" si="206"/>
        <v>0</v>
      </c>
      <c r="U99" s="65">
        <f t="shared" si="207"/>
        <v>0</v>
      </c>
      <c r="V99" s="58">
        <f t="shared" si="208"/>
        <v>100</v>
      </c>
      <c r="X99" s="58">
        <v>500</v>
      </c>
      <c r="Y99" s="58">
        <v>0</v>
      </c>
      <c r="Z99" s="58">
        <v>0</v>
      </c>
      <c r="AB99" s="59">
        <f t="shared" si="209"/>
        <v>100000</v>
      </c>
      <c r="AC99" s="59" t="e">
        <f>#REF!/H99*100</f>
        <v>#REF!</v>
      </c>
      <c r="AD99" s="59">
        <f t="shared" si="210"/>
        <v>0</v>
      </c>
      <c r="AE99" s="53" t="e">
        <f t="shared" si="171"/>
        <v>#REF!</v>
      </c>
    </row>
    <row r="100" spans="1:32" x14ac:dyDescent="0.2">
      <c r="A100" s="18">
        <f t="shared" si="185"/>
        <v>85</v>
      </c>
      <c r="B100" s="26">
        <f t="shared" si="185"/>
        <v>415</v>
      </c>
      <c r="C100" s="27"/>
      <c r="D100" s="25" t="s">
        <v>160</v>
      </c>
      <c r="E100" s="48"/>
      <c r="F100" s="21"/>
      <c r="G100" s="22" t="s">
        <v>72</v>
      </c>
      <c r="H100" s="50">
        <v>0.4</v>
      </c>
      <c r="I100" s="28">
        <v>5.5</v>
      </c>
      <c r="J100" s="24"/>
      <c r="K100" s="57">
        <v>400</v>
      </c>
      <c r="M100" s="63">
        <v>400</v>
      </c>
      <c r="N100" s="63">
        <v>0</v>
      </c>
      <c r="O100" s="63">
        <v>0</v>
      </c>
      <c r="P100" s="63">
        <v>0</v>
      </c>
      <c r="Q100" s="58">
        <v>0</v>
      </c>
      <c r="R100" s="65">
        <f t="shared" si="204"/>
        <v>100</v>
      </c>
      <c r="S100" s="65">
        <f t="shared" si="205"/>
        <v>0</v>
      </c>
      <c r="T100" s="65">
        <f t="shared" si="206"/>
        <v>0</v>
      </c>
      <c r="U100" s="65">
        <f t="shared" si="207"/>
        <v>0</v>
      </c>
      <c r="V100" s="58">
        <f t="shared" si="208"/>
        <v>100</v>
      </c>
      <c r="X100" s="58">
        <v>400</v>
      </c>
      <c r="Y100" s="58">
        <v>0</v>
      </c>
      <c r="Z100" s="58">
        <v>0</v>
      </c>
      <c r="AB100" s="59">
        <f t="shared" si="209"/>
        <v>100000</v>
      </c>
      <c r="AC100" s="59" t="e">
        <f>#REF!/H100*100</f>
        <v>#REF!</v>
      </c>
      <c r="AD100" s="59">
        <f t="shared" si="210"/>
        <v>0</v>
      </c>
      <c r="AE100" s="53" t="e">
        <f t="shared" si="171"/>
        <v>#REF!</v>
      </c>
    </row>
    <row r="101" spans="1:32" x14ac:dyDescent="0.2">
      <c r="A101" s="18">
        <f t="shared" si="185"/>
        <v>86</v>
      </c>
      <c r="B101" s="26">
        <f t="shared" si="185"/>
        <v>416</v>
      </c>
      <c r="C101" s="27"/>
      <c r="D101" s="25" t="s">
        <v>161</v>
      </c>
      <c r="E101" s="48"/>
      <c r="F101" s="21"/>
      <c r="G101" s="22" t="s">
        <v>72</v>
      </c>
      <c r="H101" s="50">
        <v>0.3</v>
      </c>
      <c r="I101" s="28">
        <v>3.5</v>
      </c>
      <c r="J101" s="24"/>
      <c r="K101" s="57">
        <v>300</v>
      </c>
      <c r="M101" s="63">
        <v>300</v>
      </c>
      <c r="N101" s="63">
        <v>0</v>
      </c>
      <c r="O101" s="63">
        <v>0</v>
      </c>
      <c r="P101" s="63">
        <v>0</v>
      </c>
      <c r="Q101" s="58">
        <v>0</v>
      </c>
      <c r="R101" s="65">
        <f t="shared" si="204"/>
        <v>100</v>
      </c>
      <c r="S101" s="65">
        <f t="shared" si="205"/>
        <v>0</v>
      </c>
      <c r="T101" s="65">
        <f t="shared" si="206"/>
        <v>0</v>
      </c>
      <c r="U101" s="65">
        <f t="shared" si="207"/>
        <v>0</v>
      </c>
      <c r="V101" s="58">
        <f t="shared" si="208"/>
        <v>100</v>
      </c>
      <c r="X101" s="58">
        <v>300</v>
      </c>
      <c r="Y101" s="58">
        <v>0</v>
      </c>
      <c r="Z101" s="58">
        <v>0</v>
      </c>
      <c r="AB101" s="59">
        <f t="shared" si="209"/>
        <v>100000</v>
      </c>
      <c r="AC101" s="59" t="e">
        <f>#REF!/H101*100</f>
        <v>#REF!</v>
      </c>
      <c r="AD101" s="59">
        <f t="shared" si="210"/>
        <v>0</v>
      </c>
      <c r="AE101" s="53" t="e">
        <f t="shared" si="171"/>
        <v>#REF!</v>
      </c>
    </row>
    <row r="102" spans="1:32" x14ac:dyDescent="0.2">
      <c r="A102" s="18">
        <f t="shared" si="185"/>
        <v>87</v>
      </c>
      <c r="B102" s="26">
        <f t="shared" si="185"/>
        <v>417</v>
      </c>
      <c r="C102" s="27"/>
      <c r="D102" s="25" t="s">
        <v>162</v>
      </c>
      <c r="E102" s="48"/>
      <c r="F102" s="21"/>
      <c r="G102" s="22" t="s">
        <v>72</v>
      </c>
      <c r="H102" s="50">
        <v>0.5</v>
      </c>
      <c r="I102" s="28">
        <v>4</v>
      </c>
      <c r="J102" s="24"/>
      <c r="K102" s="57">
        <v>500</v>
      </c>
      <c r="M102" s="63">
        <v>388</v>
      </c>
      <c r="N102" s="63">
        <v>0</v>
      </c>
      <c r="O102" s="63">
        <v>112</v>
      </c>
      <c r="P102" s="63">
        <v>0</v>
      </c>
      <c r="Q102" s="58">
        <v>112</v>
      </c>
      <c r="R102" s="65">
        <f t="shared" si="204"/>
        <v>77.600000000000009</v>
      </c>
      <c r="S102" s="65">
        <f t="shared" si="205"/>
        <v>0</v>
      </c>
      <c r="T102" s="65">
        <f t="shared" si="206"/>
        <v>22.400000000000002</v>
      </c>
      <c r="U102" s="65">
        <f t="shared" si="207"/>
        <v>0</v>
      </c>
      <c r="V102" s="58">
        <f t="shared" si="208"/>
        <v>100.00000000000001</v>
      </c>
      <c r="X102" s="58">
        <v>388</v>
      </c>
      <c r="Y102" s="58">
        <v>112</v>
      </c>
      <c r="Z102" s="58">
        <v>0</v>
      </c>
      <c r="AB102" s="59">
        <f t="shared" si="209"/>
        <v>77600</v>
      </c>
      <c r="AC102" s="59" t="e">
        <f>#REF!/H102*100</f>
        <v>#REF!</v>
      </c>
      <c r="AD102" s="59">
        <f t="shared" si="210"/>
        <v>0</v>
      </c>
      <c r="AE102" s="53" t="e">
        <f t="shared" si="171"/>
        <v>#REF!</v>
      </c>
    </row>
    <row r="103" spans="1:32" x14ac:dyDescent="0.2">
      <c r="A103" s="18">
        <f t="shared" si="185"/>
        <v>88</v>
      </c>
      <c r="B103" s="26">
        <f t="shared" si="185"/>
        <v>418</v>
      </c>
      <c r="C103" s="27"/>
      <c r="D103" s="25" t="s">
        <v>163</v>
      </c>
      <c r="E103" s="48"/>
      <c r="F103" s="21"/>
      <c r="G103" s="22" t="s">
        <v>72</v>
      </c>
      <c r="H103" s="50">
        <v>2.4</v>
      </c>
      <c r="I103" s="28">
        <v>4</v>
      </c>
      <c r="J103" s="24"/>
      <c r="K103" s="57">
        <v>2400</v>
      </c>
      <c r="M103" s="63">
        <v>2400</v>
      </c>
      <c r="N103" s="63">
        <v>0</v>
      </c>
      <c r="O103" s="63">
        <v>0</v>
      </c>
      <c r="P103" s="63">
        <v>0</v>
      </c>
      <c r="Q103" s="58">
        <v>0</v>
      </c>
      <c r="R103" s="65">
        <f t="shared" si="204"/>
        <v>100</v>
      </c>
      <c r="S103" s="65">
        <f t="shared" si="205"/>
        <v>0</v>
      </c>
      <c r="T103" s="65">
        <f t="shared" si="206"/>
        <v>0</v>
      </c>
      <c r="U103" s="65">
        <f t="shared" si="207"/>
        <v>0</v>
      </c>
      <c r="V103" s="58">
        <f t="shared" si="208"/>
        <v>100</v>
      </c>
      <c r="X103" s="58">
        <v>2400</v>
      </c>
      <c r="Y103" s="58">
        <v>0</v>
      </c>
      <c r="Z103" s="58">
        <v>0</v>
      </c>
      <c r="AB103" s="59">
        <f t="shared" si="209"/>
        <v>100000</v>
      </c>
      <c r="AC103" s="59" t="e">
        <f>#REF!/H103*100</f>
        <v>#REF!</v>
      </c>
      <c r="AD103" s="59">
        <f t="shared" si="210"/>
        <v>0</v>
      </c>
      <c r="AE103" s="53" t="e">
        <f t="shared" ref="AE103" si="211">SUM(AB103:AD103)</f>
        <v>#REF!</v>
      </c>
    </row>
    <row r="104" spans="1:32" x14ac:dyDescent="0.2">
      <c r="A104" s="18">
        <f t="shared" ref="A104:B112" si="212">A103+1</f>
        <v>89</v>
      </c>
      <c r="B104" s="26">
        <f t="shared" si="212"/>
        <v>419</v>
      </c>
      <c r="C104" s="27"/>
      <c r="D104" s="25" t="s">
        <v>164</v>
      </c>
      <c r="E104" s="48"/>
      <c r="F104" s="21"/>
      <c r="G104" s="22" t="s">
        <v>72</v>
      </c>
      <c r="H104" s="50">
        <v>3.5</v>
      </c>
      <c r="I104" s="28">
        <v>3.5</v>
      </c>
      <c r="J104" s="24"/>
      <c r="K104" s="57">
        <v>3500</v>
      </c>
      <c r="M104" s="63">
        <v>3500</v>
      </c>
      <c r="N104" s="63">
        <v>0</v>
      </c>
      <c r="O104" s="63">
        <v>0</v>
      </c>
      <c r="P104" s="63">
        <v>0</v>
      </c>
      <c r="Q104" s="58">
        <v>1505.5</v>
      </c>
      <c r="R104" s="65">
        <f t="shared" si="204"/>
        <v>100</v>
      </c>
      <c r="S104" s="65">
        <f t="shared" si="205"/>
        <v>0</v>
      </c>
      <c r="T104" s="65">
        <f t="shared" si="206"/>
        <v>0</v>
      </c>
      <c r="U104" s="65">
        <f t="shared" si="207"/>
        <v>0</v>
      </c>
      <c r="V104" s="58">
        <f t="shared" si="208"/>
        <v>100</v>
      </c>
      <c r="X104" s="58">
        <v>3500</v>
      </c>
      <c r="Y104" s="58">
        <v>0</v>
      </c>
      <c r="Z104" s="58">
        <v>0</v>
      </c>
      <c r="AB104" s="59">
        <f t="shared" si="209"/>
        <v>100000</v>
      </c>
      <c r="AC104" s="59" t="e">
        <f>#REF!/H104*100</f>
        <v>#REF!</v>
      </c>
      <c r="AD104" s="59">
        <f t="shared" si="210"/>
        <v>0</v>
      </c>
      <c r="AE104" s="53" t="e">
        <f t="shared" si="171"/>
        <v>#REF!</v>
      </c>
    </row>
    <row r="105" spans="1:32" x14ac:dyDescent="0.2">
      <c r="A105" s="18">
        <f t="shared" si="212"/>
        <v>90</v>
      </c>
      <c r="B105" s="26">
        <f t="shared" si="212"/>
        <v>420</v>
      </c>
      <c r="C105" s="27"/>
      <c r="D105" s="25" t="s">
        <v>165</v>
      </c>
      <c r="E105" s="48"/>
      <c r="F105" s="21"/>
      <c r="G105" s="22" t="s">
        <v>72</v>
      </c>
      <c r="H105" s="50">
        <v>0.15</v>
      </c>
      <c r="I105" s="28">
        <v>7</v>
      </c>
      <c r="J105" s="24"/>
      <c r="K105" s="57">
        <v>150</v>
      </c>
      <c r="M105" s="63">
        <v>150</v>
      </c>
      <c r="N105" s="63">
        <v>0</v>
      </c>
      <c r="O105" s="63">
        <v>0</v>
      </c>
      <c r="P105" s="63">
        <v>0</v>
      </c>
      <c r="Q105" s="58">
        <v>0</v>
      </c>
      <c r="R105" s="65">
        <f t="shared" si="204"/>
        <v>100</v>
      </c>
      <c r="S105" s="65">
        <f t="shared" si="205"/>
        <v>0</v>
      </c>
      <c r="T105" s="65">
        <f t="shared" si="206"/>
        <v>0</v>
      </c>
      <c r="U105" s="65">
        <f t="shared" si="207"/>
        <v>0</v>
      </c>
      <c r="V105" s="58">
        <f t="shared" si="208"/>
        <v>100</v>
      </c>
      <c r="X105" s="58">
        <v>150</v>
      </c>
      <c r="Y105" s="58">
        <v>0</v>
      </c>
      <c r="Z105" s="58">
        <v>0</v>
      </c>
      <c r="AB105" s="59">
        <f t="shared" si="209"/>
        <v>100000</v>
      </c>
      <c r="AC105" s="59" t="e">
        <f>#REF!/H105*100</f>
        <v>#REF!</v>
      </c>
      <c r="AD105" s="59">
        <f t="shared" si="210"/>
        <v>0</v>
      </c>
      <c r="AE105" s="53" t="e">
        <f t="shared" ref="AE105" si="213">SUM(AB105:AD105)</f>
        <v>#REF!</v>
      </c>
    </row>
    <row r="106" spans="1:32" x14ac:dyDescent="0.2">
      <c r="A106" s="18">
        <f t="shared" si="212"/>
        <v>91</v>
      </c>
      <c r="B106" s="26">
        <f t="shared" si="212"/>
        <v>421</v>
      </c>
      <c r="C106" s="27"/>
      <c r="D106" s="25" t="s">
        <v>166</v>
      </c>
      <c r="E106" s="48"/>
      <c r="F106" s="21"/>
      <c r="G106" s="22" t="s">
        <v>167</v>
      </c>
      <c r="H106" s="50">
        <v>0.8</v>
      </c>
      <c r="I106" s="28">
        <v>6</v>
      </c>
      <c r="J106" s="24"/>
      <c r="K106" s="57">
        <v>800</v>
      </c>
      <c r="M106" s="63">
        <v>800</v>
      </c>
      <c r="N106" s="63">
        <v>0</v>
      </c>
      <c r="O106" s="63">
        <v>0</v>
      </c>
      <c r="P106" s="63">
        <v>0</v>
      </c>
      <c r="Q106" s="58">
        <v>0</v>
      </c>
      <c r="R106" s="65">
        <f t="shared" si="204"/>
        <v>100</v>
      </c>
      <c r="S106" s="65">
        <f t="shared" si="205"/>
        <v>0</v>
      </c>
      <c r="T106" s="65">
        <f t="shared" si="206"/>
        <v>0</v>
      </c>
      <c r="U106" s="65">
        <f t="shared" si="207"/>
        <v>0</v>
      </c>
      <c r="V106" s="58">
        <f t="shared" si="208"/>
        <v>100</v>
      </c>
      <c r="X106" s="58">
        <v>800</v>
      </c>
      <c r="Y106" s="58">
        <v>0</v>
      </c>
      <c r="Z106" s="58">
        <v>0</v>
      </c>
      <c r="AB106" s="59">
        <f t="shared" si="209"/>
        <v>100000</v>
      </c>
      <c r="AC106" s="59" t="e">
        <f>#REF!/H106*100</f>
        <v>#REF!</v>
      </c>
      <c r="AD106" s="59">
        <f t="shared" si="210"/>
        <v>0</v>
      </c>
      <c r="AE106" s="53" t="e">
        <f t="shared" si="171"/>
        <v>#REF!</v>
      </c>
    </row>
    <row r="107" spans="1:32" x14ac:dyDescent="0.2">
      <c r="A107" s="18">
        <f t="shared" si="212"/>
        <v>92</v>
      </c>
      <c r="B107" s="26">
        <f t="shared" si="212"/>
        <v>422</v>
      </c>
      <c r="C107" s="27"/>
      <c r="D107" s="25" t="s">
        <v>168</v>
      </c>
      <c r="E107" s="48"/>
      <c r="F107" s="21"/>
      <c r="G107" s="22" t="s">
        <v>72</v>
      </c>
      <c r="H107" s="50">
        <v>2.2999999999999998</v>
      </c>
      <c r="I107" s="28">
        <v>4</v>
      </c>
      <c r="J107" s="24"/>
      <c r="K107" s="57">
        <v>2300</v>
      </c>
      <c r="M107" s="63">
        <v>0</v>
      </c>
      <c r="N107" s="63">
        <v>0</v>
      </c>
      <c r="O107" s="63">
        <v>2300</v>
      </c>
      <c r="P107" s="63">
        <v>0</v>
      </c>
      <c r="Q107" s="58">
        <v>2300</v>
      </c>
      <c r="R107" s="65">
        <f t="shared" si="204"/>
        <v>0</v>
      </c>
      <c r="S107" s="65">
        <f t="shared" si="205"/>
        <v>0</v>
      </c>
      <c r="T107" s="65">
        <f t="shared" si="206"/>
        <v>100</v>
      </c>
      <c r="U107" s="65">
        <f t="shared" si="207"/>
        <v>0</v>
      </c>
      <c r="V107" s="58">
        <f t="shared" si="208"/>
        <v>100</v>
      </c>
      <c r="X107" s="58">
        <v>0</v>
      </c>
      <c r="Y107" s="58">
        <v>2300</v>
      </c>
      <c r="Z107" s="58">
        <v>0</v>
      </c>
      <c r="AB107" s="59">
        <f t="shared" si="209"/>
        <v>0</v>
      </c>
      <c r="AC107" s="59" t="e">
        <f>#REF!/H107*100</f>
        <v>#REF!</v>
      </c>
      <c r="AD107" s="59">
        <f t="shared" si="210"/>
        <v>0</v>
      </c>
      <c r="AE107" s="53" t="e">
        <f t="shared" ref="AE107:AE108" si="214">SUM(AB107:AD107)</f>
        <v>#REF!</v>
      </c>
    </row>
    <row r="108" spans="1:32" x14ac:dyDescent="0.2">
      <c r="A108" s="18">
        <f t="shared" si="212"/>
        <v>93</v>
      </c>
      <c r="B108" s="26">
        <f t="shared" si="212"/>
        <v>423</v>
      </c>
      <c r="C108" s="27"/>
      <c r="D108" s="25" t="s">
        <v>169</v>
      </c>
      <c r="E108" s="48"/>
      <c r="F108" s="21"/>
      <c r="G108" s="22" t="s">
        <v>72</v>
      </c>
      <c r="H108" s="50">
        <v>0.2</v>
      </c>
      <c r="I108" s="28">
        <v>5.5</v>
      </c>
      <c r="J108" s="24"/>
      <c r="K108" s="57">
        <v>200</v>
      </c>
      <c r="M108" s="63">
        <v>0</v>
      </c>
      <c r="N108" s="63">
        <v>0</v>
      </c>
      <c r="O108" s="63">
        <v>200</v>
      </c>
      <c r="P108" s="63">
        <v>0</v>
      </c>
      <c r="Q108" s="58">
        <v>200</v>
      </c>
      <c r="R108" s="65">
        <f t="shared" si="204"/>
        <v>0</v>
      </c>
      <c r="S108" s="65">
        <f t="shared" si="205"/>
        <v>0</v>
      </c>
      <c r="T108" s="65">
        <f t="shared" si="206"/>
        <v>100</v>
      </c>
      <c r="U108" s="65">
        <f t="shared" si="207"/>
        <v>0</v>
      </c>
      <c r="V108" s="58">
        <f t="shared" si="208"/>
        <v>100</v>
      </c>
      <c r="X108" s="58">
        <v>0</v>
      </c>
      <c r="Y108" s="58">
        <v>200</v>
      </c>
      <c r="Z108" s="58">
        <v>0</v>
      </c>
      <c r="AB108" s="59">
        <f t="shared" si="209"/>
        <v>0</v>
      </c>
      <c r="AC108" s="59" t="e">
        <f>#REF!/H108*100</f>
        <v>#REF!</v>
      </c>
      <c r="AD108" s="59">
        <f t="shared" si="210"/>
        <v>0</v>
      </c>
      <c r="AE108" s="53" t="e">
        <f t="shared" si="214"/>
        <v>#REF!</v>
      </c>
    </row>
    <row r="109" spans="1:32" x14ac:dyDescent="0.2">
      <c r="A109" s="18">
        <f t="shared" si="212"/>
        <v>94</v>
      </c>
      <c r="B109" s="26">
        <f t="shared" si="212"/>
        <v>424</v>
      </c>
      <c r="C109" s="27"/>
      <c r="D109" s="25" t="s">
        <v>170</v>
      </c>
      <c r="E109" s="48"/>
      <c r="F109" s="21"/>
      <c r="G109" s="22" t="s">
        <v>72</v>
      </c>
      <c r="H109" s="50">
        <v>0.2</v>
      </c>
      <c r="I109" s="28">
        <v>6</v>
      </c>
      <c r="J109" s="24"/>
      <c r="K109" s="57">
        <v>200</v>
      </c>
      <c r="M109" s="63">
        <v>0</v>
      </c>
      <c r="N109" s="63">
        <v>0</v>
      </c>
      <c r="O109" s="63">
        <v>200</v>
      </c>
      <c r="P109" s="63">
        <v>0</v>
      </c>
      <c r="Q109" s="58">
        <v>200</v>
      </c>
      <c r="R109" s="65">
        <f t="shared" si="204"/>
        <v>0</v>
      </c>
      <c r="S109" s="65">
        <f t="shared" si="205"/>
        <v>0</v>
      </c>
      <c r="T109" s="65">
        <f t="shared" si="206"/>
        <v>100</v>
      </c>
      <c r="U109" s="65">
        <f t="shared" si="207"/>
        <v>0</v>
      </c>
      <c r="V109" s="58">
        <f t="shared" si="208"/>
        <v>100</v>
      </c>
      <c r="X109" s="58">
        <v>0</v>
      </c>
      <c r="Y109" s="58">
        <v>200</v>
      </c>
      <c r="Z109" s="58">
        <v>0</v>
      </c>
      <c r="AB109" s="59">
        <f t="shared" si="209"/>
        <v>0</v>
      </c>
      <c r="AC109" s="59" t="e">
        <f>#REF!/H109*100</f>
        <v>#REF!</v>
      </c>
      <c r="AD109" s="59">
        <f t="shared" si="210"/>
        <v>0</v>
      </c>
      <c r="AE109" s="53" t="e">
        <f t="shared" si="171"/>
        <v>#REF!</v>
      </c>
    </row>
    <row r="110" spans="1:32" x14ac:dyDescent="0.2">
      <c r="A110" s="18">
        <f t="shared" si="212"/>
        <v>95</v>
      </c>
      <c r="B110" s="26">
        <f t="shared" si="212"/>
        <v>425</v>
      </c>
      <c r="C110" s="27"/>
      <c r="D110" s="25" t="s">
        <v>171</v>
      </c>
      <c r="E110" s="48"/>
      <c r="F110" s="21"/>
      <c r="G110" s="22" t="s">
        <v>72</v>
      </c>
      <c r="H110" s="50">
        <v>0.5</v>
      </c>
      <c r="I110" s="28">
        <v>5</v>
      </c>
      <c r="J110" s="24"/>
      <c r="K110" s="57">
        <v>500</v>
      </c>
      <c r="M110" s="63">
        <v>500</v>
      </c>
      <c r="N110" s="63">
        <v>0</v>
      </c>
      <c r="O110" s="63">
        <v>0</v>
      </c>
      <c r="P110" s="63">
        <v>0</v>
      </c>
      <c r="Q110" s="58">
        <v>0</v>
      </c>
      <c r="R110" s="65">
        <f t="shared" si="204"/>
        <v>100</v>
      </c>
      <c r="S110" s="65">
        <f t="shared" si="205"/>
        <v>0</v>
      </c>
      <c r="T110" s="65">
        <f t="shared" si="206"/>
        <v>0</v>
      </c>
      <c r="U110" s="65">
        <f t="shared" si="207"/>
        <v>0</v>
      </c>
      <c r="V110" s="58">
        <f t="shared" si="208"/>
        <v>100</v>
      </c>
      <c r="X110" s="58">
        <v>500</v>
      </c>
      <c r="Y110" s="58">
        <v>0</v>
      </c>
      <c r="Z110" s="58">
        <v>0</v>
      </c>
      <c r="AB110" s="59">
        <f t="shared" si="209"/>
        <v>100000</v>
      </c>
      <c r="AC110" s="59" t="e">
        <f>#REF!/H110*100</f>
        <v>#REF!</v>
      </c>
      <c r="AD110" s="59">
        <f t="shared" si="210"/>
        <v>0</v>
      </c>
      <c r="AE110" s="53" t="e">
        <f t="shared" si="171"/>
        <v>#REF!</v>
      </c>
    </row>
    <row r="111" spans="1:32" x14ac:dyDescent="0.2">
      <c r="A111" s="18">
        <f t="shared" si="212"/>
        <v>96</v>
      </c>
      <c r="B111" s="26">
        <f t="shared" si="212"/>
        <v>426</v>
      </c>
      <c r="C111" s="27"/>
      <c r="D111" s="25" t="s">
        <v>172</v>
      </c>
      <c r="E111" s="48"/>
      <c r="F111" s="21"/>
      <c r="G111" s="22" t="s">
        <v>72</v>
      </c>
      <c r="H111" s="50">
        <v>1.1000000000000001</v>
      </c>
      <c r="I111" s="28">
        <v>4</v>
      </c>
      <c r="J111" s="24"/>
      <c r="K111" s="64" t="e">
        <f>#REF!+#REF!+#REF!+#REF!</f>
        <v>#REF!</v>
      </c>
      <c r="L111" s="57">
        <v>1100</v>
      </c>
      <c r="N111" s="63">
        <v>0</v>
      </c>
      <c r="O111" s="63">
        <v>0</v>
      </c>
      <c r="P111" s="63">
        <v>1100</v>
      </c>
      <c r="Q111" s="63">
        <v>0</v>
      </c>
      <c r="R111" s="58">
        <v>1100</v>
      </c>
      <c r="S111" s="65">
        <f t="shared" ref="S111" si="215">N111/L111*100</f>
        <v>0</v>
      </c>
      <c r="T111" s="65">
        <f t="shared" ref="T111" si="216">O111/L111*100</f>
        <v>0</v>
      </c>
      <c r="U111" s="65">
        <f t="shared" ref="U111" si="217">P111/L111*100</f>
        <v>100</v>
      </c>
      <c r="V111" s="65">
        <f t="shared" ref="V111" si="218">Q111/L111*100</f>
        <v>0</v>
      </c>
      <c r="W111" s="58">
        <f t="shared" ref="W111" si="219">SUM(S111:V111)</f>
        <v>100</v>
      </c>
      <c r="Y111" s="58">
        <v>0</v>
      </c>
      <c r="Z111" s="58">
        <v>1100</v>
      </c>
      <c r="AA111" s="58">
        <v>0</v>
      </c>
      <c r="AB111" s="58"/>
      <c r="AC111" s="59">
        <f>Y111/H111*100</f>
        <v>0</v>
      </c>
      <c r="AD111" s="59" t="e">
        <f>#REF!/H111*100</f>
        <v>#REF!</v>
      </c>
      <c r="AE111" s="59">
        <f>AA111/H111*100</f>
        <v>0</v>
      </c>
      <c r="AF111" s="53" t="e">
        <f t="shared" ref="AF111" si="220">SUM(AC111:AE111)</f>
        <v>#REF!</v>
      </c>
    </row>
    <row r="112" spans="1:32" ht="13.5" thickBot="1" x14ac:dyDescent="0.25">
      <c r="A112" s="29">
        <f t="shared" si="212"/>
        <v>97</v>
      </c>
      <c r="B112" s="30">
        <f t="shared" si="212"/>
        <v>427</v>
      </c>
      <c r="C112" s="31"/>
      <c r="D112" s="32" t="s">
        <v>173</v>
      </c>
      <c r="E112" s="33"/>
      <c r="F112" s="34"/>
      <c r="G112" s="35" t="s">
        <v>72</v>
      </c>
      <c r="H112" s="52">
        <v>1.5</v>
      </c>
      <c r="I112" s="36">
        <v>4</v>
      </c>
      <c r="J112" s="37"/>
      <c r="K112" s="66">
        <v>1500</v>
      </c>
      <c r="L112" s="67"/>
      <c r="M112" s="68">
        <v>300</v>
      </c>
      <c r="N112" s="68">
        <v>1200</v>
      </c>
      <c r="O112" s="68">
        <v>0</v>
      </c>
      <c r="P112" s="68">
        <v>0</v>
      </c>
      <c r="Q112" s="67">
        <v>0</v>
      </c>
      <c r="R112" s="69">
        <f t="shared" ref="R112" si="221">M112/K112*100</f>
        <v>20</v>
      </c>
      <c r="S112" s="69">
        <f t="shared" ref="S112" si="222">N112/K112*100</f>
        <v>80</v>
      </c>
      <c r="T112" s="69">
        <f t="shared" ref="T112" si="223">O112/K112*100</f>
        <v>0</v>
      </c>
      <c r="U112" s="69">
        <f t="shared" ref="U112" si="224">P112/K112*100</f>
        <v>0</v>
      </c>
      <c r="V112" s="67">
        <f t="shared" ref="V112" si="225">SUM(R112:U112)</f>
        <v>100</v>
      </c>
      <c r="X112" s="67">
        <v>1500</v>
      </c>
      <c r="Y112" s="67">
        <v>0</v>
      </c>
      <c r="Z112" s="67">
        <v>0</v>
      </c>
      <c r="AB112" s="70">
        <f>X112/H112*100</f>
        <v>100000</v>
      </c>
      <c r="AC112" s="70" t="e">
        <f>#REF!/H112*100</f>
        <v>#REF!</v>
      </c>
      <c r="AD112" s="70">
        <f>Z112/H112*100</f>
        <v>0</v>
      </c>
      <c r="AE112" s="71" t="e">
        <f t="shared" ref="AE112" si="226">SUM(AB112:AD112)</f>
        <v>#REF!</v>
      </c>
    </row>
    <row r="113" spans="1:31" ht="15" customHeight="1" x14ac:dyDescent="0.2">
      <c r="A113" s="96" t="s">
        <v>174</v>
      </c>
      <c r="B113" s="97"/>
      <c r="C113" s="97"/>
      <c r="D113" s="97"/>
      <c r="E113" s="97"/>
      <c r="F113" s="97"/>
      <c r="G113" s="98"/>
      <c r="H113" s="102">
        <f>SUM(H16:H112)</f>
        <v>426.50999999999988</v>
      </c>
      <c r="I113" s="104">
        <f>SUM(I16:I112)/97</f>
        <v>4.4536082474226806</v>
      </c>
      <c r="J113" s="84"/>
      <c r="K113" s="72">
        <f>SUM(M113:P113)</f>
        <v>426510</v>
      </c>
      <c r="L113" s="73"/>
      <c r="M113" s="74">
        <f>SUM(M16:M112)</f>
        <v>296428.09999999998</v>
      </c>
      <c r="N113" s="74">
        <f>SUM(N16:N112)</f>
        <v>85739</v>
      </c>
      <c r="O113" s="74">
        <f t="shared" ref="O113:P113" si="227">SUM(O16:O112)</f>
        <v>22065.9</v>
      </c>
      <c r="P113" s="74">
        <f t="shared" si="227"/>
        <v>22277</v>
      </c>
      <c r="Q113" s="73"/>
      <c r="R113" s="75">
        <f t="shared" si="204"/>
        <v>69.500855782982811</v>
      </c>
      <c r="S113" s="75">
        <f t="shared" si="205"/>
        <v>20.102459496846496</v>
      </c>
      <c r="T113" s="75">
        <f t="shared" si="206"/>
        <v>5.1735949919110933</v>
      </c>
      <c r="U113" s="75">
        <f t="shared" si="207"/>
        <v>5.2230897282595956</v>
      </c>
      <c r="V113" s="73">
        <f t="shared" si="208"/>
        <v>99.999999999999986</v>
      </c>
      <c r="X113" s="76">
        <f t="shared" ref="X113:Z113" si="228">SUM(X16:X112)</f>
        <v>305632.45</v>
      </c>
      <c r="Y113" s="76">
        <f t="shared" si="228"/>
        <v>98600.55</v>
      </c>
      <c r="Z113" s="76">
        <f t="shared" si="228"/>
        <v>22277</v>
      </c>
      <c r="AB113" s="77">
        <f>X113/K113*100</f>
        <v>71.658917727603111</v>
      </c>
      <c r="AC113" s="77">
        <f>Y113/K113*100</f>
        <v>23.117992544137302</v>
      </c>
      <c r="AD113" s="77">
        <f>Z113/K113*100</f>
        <v>5.2230897282595956</v>
      </c>
      <c r="AE113" s="77">
        <f t="shared" si="171"/>
        <v>100</v>
      </c>
    </row>
    <row r="114" spans="1:31" ht="15.75" customHeight="1" thickBot="1" x14ac:dyDescent="0.25">
      <c r="A114" s="99"/>
      <c r="B114" s="100"/>
      <c r="C114" s="100"/>
      <c r="D114" s="100"/>
      <c r="E114" s="100"/>
      <c r="F114" s="100"/>
      <c r="G114" s="101"/>
      <c r="H114" s="103"/>
      <c r="I114" s="105"/>
      <c r="J114" s="85"/>
      <c r="M114" s="63" t="s">
        <v>15</v>
      </c>
      <c r="N114" s="63" t="s">
        <v>20</v>
      </c>
      <c r="O114" s="63" t="s">
        <v>16</v>
      </c>
      <c r="P114" s="63" t="s">
        <v>17</v>
      </c>
      <c r="R114" s="78">
        <v>87.445253335209003</v>
      </c>
      <c r="S114" s="78">
        <v>2.7857377318233998</v>
      </c>
      <c r="T114" s="78">
        <v>5.8104264847248599</v>
      </c>
      <c r="U114" s="78">
        <v>3.9585824482427099</v>
      </c>
      <c r="V114" s="78">
        <v>100</v>
      </c>
      <c r="AB114" s="59">
        <v>90.230991067032406</v>
      </c>
      <c r="AC114" s="59">
        <v>5.8104264847248599</v>
      </c>
      <c r="AD114" s="59">
        <v>3.9585824482427099</v>
      </c>
      <c r="AE114" s="58">
        <v>99.999999999999986</v>
      </c>
    </row>
    <row r="115" spans="1:31" ht="21" customHeight="1" thickBot="1" x14ac:dyDescent="0.25">
      <c r="A115" s="87" t="s">
        <v>175</v>
      </c>
      <c r="B115" s="88"/>
      <c r="C115" s="88"/>
      <c r="D115" s="88"/>
      <c r="E115" s="88"/>
      <c r="F115" s="88"/>
      <c r="G115" s="89"/>
      <c r="H115" s="38"/>
      <c r="I115" s="39"/>
      <c r="J115" s="86"/>
      <c r="M115" s="63"/>
      <c r="N115" s="63"/>
      <c r="O115" s="63"/>
      <c r="P115" s="63"/>
      <c r="R115" s="78"/>
      <c r="S115" s="78"/>
      <c r="T115" s="78"/>
      <c r="U115" s="78"/>
      <c r="V115" s="78"/>
    </row>
    <row r="116" spans="1:31" x14ac:dyDescent="0.2">
      <c r="B116" s="40"/>
      <c r="C116" s="40"/>
      <c r="D116" s="40"/>
      <c r="E116" s="40"/>
      <c r="F116" s="40"/>
      <c r="G116" s="40"/>
      <c r="H116" s="40"/>
      <c r="J116" s="40"/>
      <c r="L116" s="79"/>
    </row>
    <row r="117" spans="1:31" x14ac:dyDescent="0.2">
      <c r="B117" s="40"/>
      <c r="C117" s="40"/>
      <c r="D117" s="40"/>
      <c r="E117" s="40"/>
      <c r="F117" s="40"/>
      <c r="G117" s="40"/>
      <c r="H117" s="40"/>
      <c r="J117" s="54"/>
      <c r="L117" s="79"/>
    </row>
    <row r="118" spans="1:31" ht="14.45" customHeight="1" x14ac:dyDescent="0.2">
      <c r="B118" s="40"/>
      <c r="C118" s="40"/>
      <c r="D118" s="40"/>
      <c r="E118" s="40"/>
      <c r="F118" s="40"/>
      <c r="G118" s="40"/>
      <c r="H118" s="40"/>
      <c r="J118" s="55"/>
      <c r="L118" s="79"/>
    </row>
    <row r="119" spans="1:31" ht="14.45" customHeight="1" x14ac:dyDescent="0.2">
      <c r="B119" s="40"/>
      <c r="C119" s="40"/>
      <c r="D119" s="40"/>
      <c r="E119" s="40"/>
      <c r="F119" s="40"/>
      <c r="G119" s="40"/>
      <c r="H119" s="40"/>
      <c r="J119" s="55"/>
    </row>
    <row r="120" spans="1:31" x14ac:dyDescent="0.2">
      <c r="B120" s="40"/>
      <c r="C120" s="40"/>
      <c r="D120" s="40"/>
      <c r="E120" s="40"/>
      <c r="F120" s="40"/>
      <c r="G120" s="40"/>
      <c r="H120" s="40"/>
      <c r="J120" s="40"/>
      <c r="N120" s="80" t="str">
        <f>'[1]DD1 sd 2013 akhir m'!P116</f>
        <v>Demak, 31 Desember 2013</v>
      </c>
    </row>
    <row r="121" spans="1:31" x14ac:dyDescent="0.2">
      <c r="B121" s="40"/>
      <c r="C121" s="40"/>
      <c r="D121" s="40"/>
      <c r="E121" s="40"/>
      <c r="F121" s="40"/>
      <c r="G121" s="40"/>
      <c r="H121" s="40"/>
      <c r="J121" s="40"/>
      <c r="N121" s="80" t="str">
        <f>'[1]DD1 sd 2013 akhir m'!P117</f>
        <v>Kepala Bidang Bina Marga</v>
      </c>
    </row>
    <row r="122" spans="1:31" ht="13.5" customHeight="1" x14ac:dyDescent="0.2">
      <c r="B122" s="40"/>
      <c r="C122" s="40"/>
      <c r="D122" s="40"/>
      <c r="E122" s="40"/>
      <c r="F122" s="40"/>
      <c r="G122" s="40"/>
      <c r="H122" s="40"/>
      <c r="J122" s="40"/>
      <c r="M122" s="79"/>
      <c r="N122" s="80" t="str">
        <f>'[1]DD1 sd 2013 akhir m'!P118</f>
        <v>DPUPPE Kabupaten Demak</v>
      </c>
    </row>
    <row r="123" spans="1:31" x14ac:dyDescent="0.2">
      <c r="B123" s="40"/>
      <c r="C123" s="40"/>
      <c r="D123" s="40"/>
      <c r="E123" s="40"/>
      <c r="F123" s="40"/>
      <c r="G123" s="40"/>
      <c r="H123" s="40"/>
      <c r="J123" s="40"/>
      <c r="N123" s="80"/>
    </row>
    <row r="124" spans="1:31" ht="14.45" customHeight="1" x14ac:dyDescent="0.2">
      <c r="B124" s="40"/>
      <c r="C124" s="40"/>
      <c r="D124" s="40"/>
      <c r="E124" s="40"/>
      <c r="F124" s="40"/>
      <c r="G124" s="40"/>
      <c r="H124" s="40"/>
      <c r="J124" s="56"/>
      <c r="N124" s="80"/>
    </row>
    <row r="125" spans="1:31" ht="12" customHeight="1" x14ac:dyDescent="0.2">
      <c r="B125" s="40"/>
      <c r="C125" s="40"/>
      <c r="D125" s="40"/>
      <c r="E125" s="40"/>
      <c r="F125" s="40"/>
      <c r="G125" s="40"/>
      <c r="H125" s="40"/>
      <c r="J125" s="55"/>
      <c r="N125" s="80"/>
    </row>
    <row r="126" spans="1:31" x14ac:dyDescent="0.2">
      <c r="A126" s="42" t="s">
        <v>176</v>
      </c>
      <c r="B126" s="82">
        <f ca="1">NOW()</f>
        <v>44053.584944675924</v>
      </c>
      <c r="C126" s="82"/>
      <c r="D126" s="82"/>
      <c r="E126" s="40"/>
      <c r="F126" s="40"/>
      <c r="G126" s="40"/>
      <c r="H126" s="40"/>
      <c r="J126" s="40"/>
      <c r="N126" s="80"/>
    </row>
    <row r="127" spans="1:31" x14ac:dyDescent="0.2">
      <c r="A127" s="43"/>
      <c r="B127" s="83"/>
      <c r="C127" s="83"/>
      <c r="D127" s="83"/>
      <c r="E127" s="40"/>
      <c r="F127" s="40"/>
      <c r="G127" s="40"/>
      <c r="H127" s="40"/>
      <c r="J127" s="40"/>
      <c r="N127" s="80" t="str">
        <f>'[1]DD1 sd 2013 akhir m'!P123</f>
        <v>AKHMAD SUGIHARTO, ST. MT.</v>
      </c>
    </row>
    <row r="128" spans="1:31" ht="15" x14ac:dyDescent="0.25">
      <c r="A128" s="81" t="s">
        <v>177</v>
      </c>
      <c r="B128" s="40"/>
      <c r="C128" s="40"/>
      <c r="D128" s="40"/>
      <c r="E128" s="40"/>
      <c r="F128" s="40"/>
      <c r="G128" s="40"/>
      <c r="H128" s="40"/>
      <c r="J128" s="40"/>
      <c r="N128" s="80" t="str">
        <f>'[1]DD1 sd 2013 akhir m'!P124</f>
        <v>NIP.19730517 199803 1007</v>
      </c>
    </row>
    <row r="129" spans="1:38" x14ac:dyDescent="0.2">
      <c r="B129" s="40"/>
      <c r="C129" s="40"/>
      <c r="D129" s="40"/>
      <c r="E129" s="40"/>
      <c r="F129" s="40"/>
      <c r="G129" s="40"/>
      <c r="H129" s="40"/>
      <c r="J129" s="40"/>
    </row>
    <row r="130" spans="1:38" s="3" customFormat="1" x14ac:dyDescent="0.2">
      <c r="A130" s="1"/>
      <c r="B130" s="40"/>
      <c r="C130" s="40"/>
      <c r="D130" s="40"/>
      <c r="E130" s="40"/>
      <c r="F130" s="40"/>
      <c r="G130" s="40"/>
      <c r="H130" s="40"/>
      <c r="I130" s="2"/>
      <c r="J130" s="40"/>
      <c r="K130" s="57"/>
      <c r="L130" s="57"/>
      <c r="M130" s="57"/>
      <c r="N130" s="57"/>
      <c r="O130" s="57"/>
      <c r="P130" s="57"/>
      <c r="Q130" s="57"/>
      <c r="R130" s="57"/>
      <c r="S130" s="57"/>
      <c r="T130" s="57"/>
      <c r="U130" s="57"/>
      <c r="V130" s="57"/>
      <c r="W130" s="57"/>
      <c r="X130" s="57"/>
      <c r="Y130" s="57"/>
      <c r="Z130" s="57"/>
      <c r="AA130" s="57"/>
      <c r="AB130" s="59"/>
      <c r="AC130" s="59"/>
      <c r="AD130" s="59"/>
      <c r="AE130" s="57"/>
      <c r="AF130" s="57"/>
      <c r="AG130" s="57"/>
      <c r="AH130" s="57"/>
      <c r="AI130" s="57"/>
      <c r="AJ130" s="57"/>
      <c r="AK130" s="57"/>
      <c r="AL130" s="57"/>
    </row>
    <row r="131" spans="1:38" s="3" customFormat="1" x14ac:dyDescent="0.2">
      <c r="A131" s="4"/>
      <c r="B131" s="40"/>
      <c r="C131" s="40"/>
      <c r="D131" s="40"/>
      <c r="E131" s="40"/>
      <c r="F131" s="40"/>
      <c r="G131" s="41"/>
      <c r="H131" s="40"/>
      <c r="I131" s="2"/>
      <c r="J131" s="40"/>
      <c r="K131" s="57"/>
      <c r="L131" s="57"/>
      <c r="M131" s="57"/>
      <c r="N131" s="57"/>
      <c r="O131" s="57"/>
      <c r="P131" s="57"/>
      <c r="Q131" s="57"/>
      <c r="R131" s="57"/>
      <c r="S131" s="57"/>
      <c r="T131" s="57"/>
      <c r="U131" s="57"/>
      <c r="V131" s="57"/>
      <c r="W131" s="57"/>
      <c r="X131" s="57"/>
      <c r="Y131" s="57"/>
      <c r="Z131" s="57"/>
      <c r="AA131" s="57"/>
      <c r="AB131" s="59"/>
      <c r="AC131" s="59"/>
      <c r="AD131" s="59"/>
      <c r="AE131" s="57"/>
      <c r="AF131" s="57"/>
      <c r="AG131" s="57"/>
      <c r="AH131" s="57"/>
      <c r="AI131" s="57"/>
      <c r="AJ131" s="57"/>
      <c r="AK131" s="57"/>
      <c r="AL131" s="57"/>
    </row>
    <row r="132" spans="1:38" s="3" customFormat="1" x14ac:dyDescent="0.2">
      <c r="A132" s="4"/>
      <c r="B132" s="40"/>
      <c r="C132" s="40"/>
      <c r="D132" s="40"/>
      <c r="E132" s="40"/>
      <c r="F132" s="40"/>
      <c r="G132" s="41"/>
      <c r="H132" s="40"/>
      <c r="I132" s="2"/>
      <c r="J132" s="40"/>
      <c r="K132" s="57"/>
      <c r="L132" s="57"/>
      <c r="M132" s="57"/>
      <c r="N132" s="57"/>
      <c r="O132" s="57"/>
      <c r="P132" s="57"/>
      <c r="Q132" s="57"/>
      <c r="R132" s="57"/>
      <c r="S132" s="57"/>
      <c r="T132" s="57"/>
      <c r="U132" s="57"/>
      <c r="V132" s="57"/>
      <c r="W132" s="57"/>
      <c r="X132" s="57"/>
      <c r="Y132" s="57"/>
      <c r="Z132" s="57"/>
      <c r="AA132" s="57"/>
      <c r="AB132" s="59"/>
      <c r="AC132" s="59"/>
      <c r="AD132" s="59"/>
      <c r="AE132" s="57"/>
      <c r="AF132" s="57"/>
      <c r="AG132" s="57"/>
      <c r="AH132" s="57"/>
      <c r="AI132" s="57"/>
      <c r="AJ132" s="57"/>
      <c r="AK132" s="57"/>
      <c r="AL132" s="57"/>
    </row>
    <row r="133" spans="1:38" s="3" customFormat="1" x14ac:dyDescent="0.2">
      <c r="A133" s="4"/>
      <c r="B133" s="40"/>
      <c r="C133" s="40"/>
      <c r="D133" s="40"/>
      <c r="E133" s="40"/>
      <c r="F133" s="40"/>
      <c r="G133" s="41"/>
      <c r="H133" s="40"/>
      <c r="I133" s="2"/>
      <c r="J133" s="40"/>
      <c r="K133" s="57"/>
      <c r="L133" s="57"/>
      <c r="M133" s="57"/>
      <c r="N133" s="57"/>
      <c r="O133" s="57"/>
      <c r="P133" s="57"/>
      <c r="Q133" s="57"/>
      <c r="R133" s="57"/>
      <c r="S133" s="57"/>
      <c r="T133" s="57"/>
      <c r="U133" s="57"/>
      <c r="V133" s="57"/>
      <c r="W133" s="57"/>
      <c r="X133" s="57"/>
      <c r="Y133" s="57"/>
      <c r="Z133" s="57"/>
      <c r="AA133" s="57"/>
      <c r="AB133" s="59"/>
      <c r="AC133" s="59"/>
      <c r="AD133" s="59"/>
      <c r="AE133" s="57"/>
      <c r="AF133" s="57"/>
      <c r="AG133" s="57"/>
      <c r="AH133" s="57"/>
      <c r="AI133" s="57"/>
      <c r="AJ133" s="57"/>
      <c r="AK133" s="57"/>
      <c r="AL133" s="57"/>
    </row>
    <row r="134" spans="1:38" s="3" customFormat="1" x14ac:dyDescent="0.2">
      <c r="A134" s="4"/>
      <c r="B134" s="40"/>
      <c r="C134" s="40"/>
      <c r="D134" s="40"/>
      <c r="E134" s="40"/>
      <c r="F134" s="40"/>
      <c r="G134" s="41"/>
      <c r="H134" s="40"/>
      <c r="I134" s="2"/>
      <c r="J134" s="40"/>
      <c r="K134" s="57"/>
      <c r="L134" s="57"/>
      <c r="M134" s="57"/>
      <c r="N134" s="57"/>
      <c r="O134" s="57"/>
      <c r="P134" s="57"/>
      <c r="Q134" s="57"/>
      <c r="R134" s="57"/>
      <c r="S134" s="57"/>
      <c r="T134" s="57"/>
      <c r="U134" s="57"/>
      <c r="V134" s="57"/>
      <c r="W134" s="57"/>
      <c r="X134" s="57"/>
      <c r="Y134" s="57"/>
      <c r="Z134" s="57"/>
      <c r="AA134" s="57"/>
      <c r="AB134" s="59"/>
      <c r="AC134" s="59"/>
      <c r="AD134" s="59"/>
      <c r="AE134" s="57"/>
      <c r="AF134" s="57"/>
      <c r="AG134" s="57"/>
      <c r="AH134" s="57"/>
      <c r="AI134" s="57"/>
      <c r="AJ134" s="57"/>
      <c r="AK134" s="57"/>
      <c r="AL134" s="57"/>
    </row>
    <row r="135" spans="1:38" s="3" customFormat="1" x14ac:dyDescent="0.2">
      <c r="A135" s="4"/>
      <c r="B135" s="40"/>
      <c r="C135" s="40"/>
      <c r="D135" s="40"/>
      <c r="E135" s="40"/>
      <c r="F135" s="40"/>
      <c r="G135" s="44"/>
      <c r="H135" s="40"/>
      <c r="I135" s="2"/>
      <c r="J135" s="40"/>
      <c r="K135" s="57"/>
      <c r="L135" s="57"/>
      <c r="M135" s="57"/>
      <c r="N135" s="57"/>
      <c r="O135" s="57"/>
      <c r="P135" s="57"/>
      <c r="Q135" s="57"/>
      <c r="R135" s="57"/>
      <c r="S135" s="57"/>
      <c r="T135" s="57"/>
      <c r="U135" s="57"/>
      <c r="V135" s="57"/>
      <c r="W135" s="57"/>
      <c r="X135" s="57"/>
      <c r="Y135" s="57"/>
      <c r="Z135" s="57"/>
      <c r="AA135" s="57"/>
      <c r="AB135" s="59"/>
      <c r="AC135" s="59"/>
      <c r="AD135" s="59"/>
      <c r="AE135" s="57"/>
      <c r="AF135" s="57"/>
      <c r="AG135" s="57"/>
      <c r="AH135" s="57"/>
      <c r="AI135" s="57"/>
      <c r="AJ135" s="57"/>
      <c r="AK135" s="57"/>
      <c r="AL135" s="57"/>
    </row>
    <row r="136" spans="1:38" s="3" customFormat="1" x14ac:dyDescent="0.2">
      <c r="A136" s="1"/>
      <c r="B136" s="40"/>
      <c r="C136" s="40"/>
      <c r="D136" s="40"/>
      <c r="E136" s="40"/>
      <c r="F136" s="40"/>
      <c r="G136" s="41"/>
      <c r="H136" s="40"/>
      <c r="I136" s="2"/>
      <c r="J136" s="40"/>
      <c r="K136" s="57"/>
      <c r="L136" s="57"/>
      <c r="M136" s="57"/>
      <c r="N136" s="57"/>
      <c r="O136" s="57"/>
      <c r="P136" s="57"/>
      <c r="Q136" s="57"/>
      <c r="R136" s="57"/>
      <c r="S136" s="57"/>
      <c r="T136" s="57"/>
      <c r="U136" s="57"/>
      <c r="V136" s="57"/>
      <c r="W136" s="57"/>
      <c r="X136" s="57"/>
      <c r="Y136" s="57"/>
      <c r="Z136" s="57"/>
      <c r="AA136" s="57"/>
      <c r="AB136" s="59"/>
      <c r="AC136" s="59"/>
      <c r="AD136" s="59"/>
      <c r="AE136" s="57"/>
      <c r="AF136" s="57"/>
      <c r="AG136" s="57"/>
      <c r="AH136" s="57"/>
      <c r="AI136" s="57"/>
      <c r="AJ136" s="57"/>
      <c r="AK136" s="57"/>
      <c r="AL136" s="57"/>
    </row>
  </sheetData>
  <mergeCells count="18">
    <mergeCell ref="A2:J2"/>
    <mergeCell ref="A8:A13"/>
    <mergeCell ref="B8:B13"/>
    <mergeCell ref="C8:C13"/>
    <mergeCell ref="D8:F13"/>
    <mergeCell ref="G8:G13"/>
    <mergeCell ref="H8:H13"/>
    <mergeCell ref="I8:I13"/>
    <mergeCell ref="J8:J13"/>
    <mergeCell ref="B126:D126"/>
    <mergeCell ref="B127:D127"/>
    <mergeCell ref="J113:J115"/>
    <mergeCell ref="A115:G115"/>
    <mergeCell ref="D14:F14"/>
    <mergeCell ref="D53:F53"/>
    <mergeCell ref="A113:G114"/>
    <mergeCell ref="H113:H114"/>
    <mergeCell ref="I113:I114"/>
  </mergeCells>
  <printOptions horizontalCentered="1"/>
  <pageMargins left="0.19685039370078741" right="0" top="1.1811023622047245" bottom="0.39370078740157483" header="0.39370078740157483" footer="0.39370078740157483"/>
  <pageSetup paperSize="9" scale="37" fitToHeight="0" orientation="landscape" horizontalDpi="4294967292" verticalDpi="300" r:id="rId1"/>
  <headerFooter alignWithMargins="0">
    <oddFooter>Page &amp;P of &amp;N</oddFooter>
  </headerFooter>
  <rowBreaks count="2" manualBreakCount="2">
    <brk id="55" max="35" man="1"/>
    <brk id="105" max="3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2019</vt:lpstr>
      <vt:lpstr>'2019'!Print_Area</vt:lpstr>
      <vt:lpstr>'2019'!Print_Titles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asusA455L</cp:lastModifiedBy>
  <cp:lastPrinted>2020-02-12T02:14:11Z</cp:lastPrinted>
  <dcterms:created xsi:type="dcterms:W3CDTF">2019-02-12T07:50:16Z</dcterms:created>
  <dcterms:modified xsi:type="dcterms:W3CDTF">2020-08-10T07:02:51Z</dcterms:modified>
</cp:coreProperties>
</file>