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ERBARU 2019\"/>
    </mc:Choice>
  </mc:AlternateContent>
  <bookViews>
    <workbookView xWindow="0" yWindow="0" windowWidth="28800" windowHeight="12435" tabRatio="876"/>
  </bookViews>
  <sheets>
    <sheet name="DESEMBER 2019 " sheetId="68" r:id="rId1"/>
    <sheet name="LAP. EVALUASI RKPD  NOPEMBER" sheetId="67" r:id="rId2"/>
    <sheet name="NOPEMBER 2019" sheetId="66" r:id="rId3"/>
    <sheet name="OKTOBER 2019" sheetId="64" r:id="rId4"/>
    <sheet name="SEPTEMBER" sheetId="61" r:id="rId5"/>
    <sheet name="AGUSTUS 2019" sheetId="60" r:id="rId6"/>
    <sheet name="JULI 2019 " sheetId="59" r:id="rId7"/>
    <sheet name="JUNI 2019" sheetId="58" r:id="rId8"/>
    <sheet name="MEI 2019" sheetId="56" r:id="rId9"/>
    <sheet name="APRIL 2019" sheetId="55" r:id="rId10"/>
    <sheet name="MARET 2019" sheetId="54" r:id="rId11"/>
    <sheet name="PEBRUARI 2019" sheetId="41" r:id="rId12"/>
    <sheet name="JANUARI 2019" sheetId="53" r:id="rId13"/>
    <sheet name="PEBRUARI 2019 (2)" sheetId="62" r:id="rId14"/>
    <sheet name="Sheet1" sheetId="44" r:id="rId15"/>
    <sheet name="LAP. EVALUASI RKPD sd juni 2019" sheetId="57" r:id="rId16"/>
    <sheet name="LAP. EVALUASI RKPD  September " sheetId="65" r:id="rId17"/>
  </sheets>
  <definedNames>
    <definedName name="_xlnm.Print_Area" localSheetId="5">'AGUSTUS 2019'!$B$1:$N$82</definedName>
    <definedName name="_xlnm.Print_Area" localSheetId="9">'APRIL 2019'!$B$1:$N$82</definedName>
    <definedName name="_xlnm.Print_Area" localSheetId="0">'DESEMBER 2019 '!$B$1:$N$82</definedName>
    <definedName name="_xlnm.Print_Area" localSheetId="12">'JANUARI 2019'!$B$1:$M$82</definedName>
    <definedName name="_xlnm.Print_Area" localSheetId="6">'JULI 2019 '!$B$1:$N$82</definedName>
    <definedName name="_xlnm.Print_Area" localSheetId="7">'JUNI 2019'!$B$1:$N$82</definedName>
    <definedName name="_xlnm.Print_Area" localSheetId="1">'LAP. EVALUASI RKPD  NOPEMBER'!$B$1:$K$30</definedName>
    <definedName name="_xlnm.Print_Area" localSheetId="16">'LAP. EVALUASI RKPD  September '!$B$1:$K$30</definedName>
    <definedName name="_xlnm.Print_Area" localSheetId="15">'LAP. EVALUASI RKPD sd juni 2019'!$B$1:$K$30</definedName>
    <definedName name="_xlnm.Print_Area" localSheetId="10">'MARET 2019'!$B$1:$N$82</definedName>
    <definedName name="_xlnm.Print_Area" localSheetId="8">'MEI 2019'!$B$1:$N$82</definedName>
    <definedName name="_xlnm.Print_Area" localSheetId="2">'NOPEMBER 2019'!$B$1:$N$82</definedName>
    <definedName name="_xlnm.Print_Area" localSheetId="3">'OKTOBER 2019'!$B$1:$N$82</definedName>
    <definedName name="_xlnm.Print_Area" localSheetId="11">'PEBRUARI 2019'!$B$1:$N$82</definedName>
    <definedName name="_xlnm.Print_Area" localSheetId="13">'PEBRUARI 2019 (2)'!$B$1:$N$82</definedName>
    <definedName name="_xlnm.Print_Area" localSheetId="4">SEPTEMBER!$B$1:$N$82</definedName>
  </definedNames>
  <calcPr calcId="152511"/>
</workbook>
</file>

<file path=xl/calcChain.xml><?xml version="1.0" encoding="utf-8"?>
<calcChain xmlns="http://schemas.openxmlformats.org/spreadsheetml/2006/main">
  <c r="H21" i="68" l="1"/>
  <c r="X41" i="68" l="1"/>
  <c r="W41" i="68"/>
  <c r="V29" i="68"/>
  <c r="U29" i="68"/>
  <c r="U30" i="68"/>
  <c r="H64" i="68" l="1"/>
  <c r="E74" i="68"/>
  <c r="R67" i="68"/>
  <c r="Q67" i="68"/>
  <c r="K67" i="68"/>
  <c r="M67" i="68" s="1"/>
  <c r="J67" i="68"/>
  <c r="I67" i="68"/>
  <c r="G67" i="68"/>
  <c r="F67" i="68"/>
  <c r="F66" i="68" s="1"/>
  <c r="H66" i="68"/>
  <c r="R66" i="68" s="1"/>
  <c r="G66" i="68"/>
  <c r="G65" i="68" s="1"/>
  <c r="E66" i="68"/>
  <c r="R65" i="68"/>
  <c r="Q65" i="68"/>
  <c r="J65" i="68"/>
  <c r="I65" i="68"/>
  <c r="K65" i="68" s="1"/>
  <c r="M65" i="68" s="1"/>
  <c r="F65" i="68"/>
  <c r="G64" i="68"/>
  <c r="F64" i="68"/>
  <c r="F63" i="68" s="1"/>
  <c r="F62" i="68" s="1"/>
  <c r="F57" i="68" s="1"/>
  <c r="E64" i="68"/>
  <c r="R63" i="68"/>
  <c r="Q63" i="68"/>
  <c r="M63" i="68"/>
  <c r="J63" i="68"/>
  <c r="I63" i="68"/>
  <c r="K63" i="68" s="1"/>
  <c r="G63" i="68"/>
  <c r="G62" i="68" s="1"/>
  <c r="R62" i="68"/>
  <c r="Q62" i="68"/>
  <c r="J62" i="68"/>
  <c r="I62" i="68"/>
  <c r="K62" i="68" s="1"/>
  <c r="M62" i="68" s="1"/>
  <c r="H61" i="68"/>
  <c r="J61" i="68" s="1"/>
  <c r="F61" i="68"/>
  <c r="F60" i="68" s="1"/>
  <c r="E61" i="68"/>
  <c r="R60" i="68"/>
  <c r="Q60" i="68"/>
  <c r="M60" i="68"/>
  <c r="K60" i="68"/>
  <c r="J60" i="68"/>
  <c r="I60" i="68"/>
  <c r="H59" i="68"/>
  <c r="R59" i="68" s="1"/>
  <c r="E59" i="68"/>
  <c r="R58" i="68"/>
  <c r="Q58" i="68"/>
  <c r="K58" i="68"/>
  <c r="M58" i="68" s="1"/>
  <c r="J58" i="68"/>
  <c r="I58" i="68"/>
  <c r="R57" i="68"/>
  <c r="J57" i="68"/>
  <c r="H57" i="68"/>
  <c r="E57" i="68"/>
  <c r="K56" i="68"/>
  <c r="M56" i="68" s="1"/>
  <c r="J56" i="68"/>
  <c r="I56" i="68"/>
  <c r="J55" i="68"/>
  <c r="H55" i="68"/>
  <c r="I55" i="68" s="1"/>
  <c r="K55" i="68" s="1"/>
  <c r="M55" i="68" s="1"/>
  <c r="E55" i="68"/>
  <c r="J54" i="68"/>
  <c r="I54" i="68"/>
  <c r="K54" i="68" s="1"/>
  <c r="M54" i="68" s="1"/>
  <c r="H53" i="68"/>
  <c r="I53" i="68" s="1"/>
  <c r="K53" i="68" s="1"/>
  <c r="M53" i="68" s="1"/>
  <c r="E53" i="68"/>
  <c r="R52" i="68"/>
  <c r="Q52" i="68"/>
  <c r="J52" i="68"/>
  <c r="I52" i="68"/>
  <c r="K52" i="68" s="1"/>
  <c r="M52" i="68" s="1"/>
  <c r="H51" i="68"/>
  <c r="J51" i="68" s="1"/>
  <c r="E51" i="68"/>
  <c r="R50" i="68"/>
  <c r="Q50" i="68"/>
  <c r="M50" i="68"/>
  <c r="K50" i="68"/>
  <c r="J50" i="68"/>
  <c r="I50" i="68"/>
  <c r="H49" i="68"/>
  <c r="E49" i="68"/>
  <c r="R48" i="68"/>
  <c r="Q48" i="68"/>
  <c r="M48" i="68"/>
  <c r="J48" i="68"/>
  <c r="I48" i="68"/>
  <c r="K48" i="68" s="1"/>
  <c r="R47" i="68"/>
  <c r="J47" i="68"/>
  <c r="H47" i="68"/>
  <c r="E47" i="68"/>
  <c r="I47" i="68" s="1"/>
  <c r="K47" i="68" s="1"/>
  <c r="M47" i="68" s="1"/>
  <c r="R46" i="68"/>
  <c r="Q46" i="68"/>
  <c r="J46" i="68"/>
  <c r="I46" i="68"/>
  <c r="K46" i="68" s="1"/>
  <c r="M46" i="68" s="1"/>
  <c r="H45" i="68"/>
  <c r="J45" i="68" s="1"/>
  <c r="E45" i="68"/>
  <c r="R45" i="68" s="1"/>
  <c r="R44" i="68"/>
  <c r="Q44" i="68"/>
  <c r="R43" i="68"/>
  <c r="Q43" i="68"/>
  <c r="J43" i="68"/>
  <c r="I43" i="68"/>
  <c r="K43" i="68" s="1"/>
  <c r="M43" i="68" s="1"/>
  <c r="R42" i="68"/>
  <c r="Q42" i="68"/>
  <c r="J42" i="68"/>
  <c r="I42" i="68"/>
  <c r="K42" i="68" s="1"/>
  <c r="M42" i="68" s="1"/>
  <c r="R41" i="68"/>
  <c r="Q41" i="68"/>
  <c r="J41" i="68"/>
  <c r="I41" i="68"/>
  <c r="K41" i="68" s="1"/>
  <c r="M41" i="68" s="1"/>
  <c r="R40" i="68"/>
  <c r="Q40" i="68"/>
  <c r="K40" i="68"/>
  <c r="M40" i="68" s="1"/>
  <c r="J40" i="68"/>
  <c r="I40" i="68"/>
  <c r="R39" i="68"/>
  <c r="Q39" i="68"/>
  <c r="J39" i="68"/>
  <c r="I39" i="68"/>
  <c r="K39" i="68" s="1"/>
  <c r="M39" i="68" s="1"/>
  <c r="K38" i="68"/>
  <c r="M38" i="68" s="1"/>
  <c r="J38" i="68"/>
  <c r="I38" i="68"/>
  <c r="R37" i="68"/>
  <c r="Q37" i="68"/>
  <c r="K37" i="68"/>
  <c r="M37" i="68" s="1"/>
  <c r="J37" i="68"/>
  <c r="I37" i="68"/>
  <c r="H36" i="68"/>
  <c r="J36" i="68" s="1"/>
  <c r="E36" i="68"/>
  <c r="R35" i="68"/>
  <c r="Q35" i="68"/>
  <c r="J35" i="68"/>
  <c r="I35" i="68"/>
  <c r="K35" i="68" s="1"/>
  <c r="M35" i="68" s="1"/>
  <c r="R34" i="68"/>
  <c r="Q34" i="68"/>
  <c r="J34" i="68"/>
  <c r="I34" i="68"/>
  <c r="K34" i="68" s="1"/>
  <c r="M34" i="68" s="1"/>
  <c r="R33" i="68"/>
  <c r="Q33" i="68"/>
  <c r="J33" i="68"/>
  <c r="I33" i="68"/>
  <c r="K33" i="68" s="1"/>
  <c r="M33" i="68" s="1"/>
  <c r="R32" i="68"/>
  <c r="Q32" i="68"/>
  <c r="K32" i="68"/>
  <c r="M32" i="68" s="1"/>
  <c r="J32" i="68"/>
  <c r="I32" i="68"/>
  <c r="R31" i="68"/>
  <c r="Q31" i="68"/>
  <c r="J31" i="68"/>
  <c r="I31" i="68"/>
  <c r="K31" i="68" s="1"/>
  <c r="M31" i="68" s="1"/>
  <c r="R30" i="68"/>
  <c r="Q30" i="68"/>
  <c r="J30" i="68"/>
  <c r="I30" i="68"/>
  <c r="K30" i="68" s="1"/>
  <c r="M30" i="68" s="1"/>
  <c r="R29" i="68"/>
  <c r="Q29" i="68"/>
  <c r="J29" i="68"/>
  <c r="I29" i="68"/>
  <c r="K29" i="68" s="1"/>
  <c r="M29" i="68" s="1"/>
  <c r="R28" i="68"/>
  <c r="P28" i="68"/>
  <c r="Q28" i="68" s="1"/>
  <c r="J28" i="68"/>
  <c r="I28" i="68"/>
  <c r="K28" i="68" s="1"/>
  <c r="M28" i="68" s="1"/>
  <c r="R27" i="68"/>
  <c r="P27" i="68"/>
  <c r="Q27" i="68" s="1"/>
  <c r="K27" i="68"/>
  <c r="M27" i="68" s="1"/>
  <c r="J27" i="68"/>
  <c r="I27" i="68"/>
  <c r="R26" i="68"/>
  <c r="Q26" i="68"/>
  <c r="J26" i="68"/>
  <c r="I26" i="68"/>
  <c r="K26" i="68" s="1"/>
  <c r="M26" i="68" s="1"/>
  <c r="R25" i="68"/>
  <c r="Q25" i="68"/>
  <c r="J25" i="68"/>
  <c r="I25" i="68"/>
  <c r="K25" i="68" s="1"/>
  <c r="M25" i="68" s="1"/>
  <c r="R24" i="68"/>
  <c r="Q24" i="68"/>
  <c r="J24" i="68"/>
  <c r="I24" i="68"/>
  <c r="K24" i="68" s="1"/>
  <c r="M24" i="68" s="1"/>
  <c r="R23" i="68"/>
  <c r="Q23" i="68"/>
  <c r="J23" i="68"/>
  <c r="I23" i="68"/>
  <c r="K23" i="68" s="1"/>
  <c r="M23" i="68" s="1"/>
  <c r="N22" i="68"/>
  <c r="L22" i="68"/>
  <c r="L21" i="68" s="1"/>
  <c r="H22" i="68"/>
  <c r="Q22" i="68" s="1"/>
  <c r="E22" i="68"/>
  <c r="N21" i="68"/>
  <c r="R20" i="68"/>
  <c r="M20" i="68"/>
  <c r="K20" i="68"/>
  <c r="R19" i="68"/>
  <c r="J19" i="68"/>
  <c r="I19" i="68"/>
  <c r="K19" i="68" s="1"/>
  <c r="M19" i="68" s="1"/>
  <c r="R18" i="68"/>
  <c r="Q18" i="68"/>
  <c r="J18" i="68"/>
  <c r="I18" i="68"/>
  <c r="K18" i="68" s="1"/>
  <c r="M18" i="68" s="1"/>
  <c r="R17" i="68"/>
  <c r="J17" i="68"/>
  <c r="I17" i="68"/>
  <c r="K17" i="68" s="1"/>
  <c r="M17" i="68" s="1"/>
  <c r="R16" i="68"/>
  <c r="J16" i="68"/>
  <c r="I16" i="68"/>
  <c r="K16" i="68" s="1"/>
  <c r="M16" i="68" s="1"/>
  <c r="R15" i="68"/>
  <c r="J15" i="68"/>
  <c r="I15" i="68"/>
  <c r="K15" i="68" s="1"/>
  <c r="M15" i="68" s="1"/>
  <c r="R14" i="68"/>
  <c r="J14" i="68"/>
  <c r="I14" i="68"/>
  <c r="K14" i="68" s="1"/>
  <c r="M14" i="68" s="1"/>
  <c r="R13" i="68"/>
  <c r="J13" i="68"/>
  <c r="I13" i="68"/>
  <c r="K13" i="68" s="1"/>
  <c r="M13" i="68" s="1"/>
  <c r="R12" i="68"/>
  <c r="J12" i="68"/>
  <c r="I12" i="68"/>
  <c r="K12" i="68" s="1"/>
  <c r="M12" i="68" s="1"/>
  <c r="R11" i="68"/>
  <c r="J11" i="68"/>
  <c r="I11" i="68"/>
  <c r="K11" i="68" s="1"/>
  <c r="M11" i="68" s="1"/>
  <c r="R10" i="68"/>
  <c r="J10" i="68"/>
  <c r="I10" i="68"/>
  <c r="K10" i="68" s="1"/>
  <c r="M10" i="68" s="1"/>
  <c r="R9" i="68"/>
  <c r="J9" i="68"/>
  <c r="I9" i="68"/>
  <c r="K9" i="68" s="1"/>
  <c r="M9" i="68" s="1"/>
  <c r="G9" i="68"/>
  <c r="F9" i="68"/>
  <c r="H8" i="68"/>
  <c r="G8" i="68"/>
  <c r="F8" i="68"/>
  <c r="E8" i="68"/>
  <c r="R7" i="68"/>
  <c r="J8" i="68" l="1"/>
  <c r="R8" i="68"/>
  <c r="H69" i="68"/>
  <c r="R22" i="68"/>
  <c r="F59" i="68"/>
  <c r="F55" i="68"/>
  <c r="G61" i="68"/>
  <c r="G57" i="68"/>
  <c r="Q36" i="68"/>
  <c r="I36" i="68"/>
  <c r="K36" i="68" s="1"/>
  <c r="M36" i="68" s="1"/>
  <c r="J53" i="68"/>
  <c r="O59" i="68"/>
  <c r="Q61" i="68"/>
  <c r="I66" i="68"/>
  <c r="K66" i="68" s="1"/>
  <c r="M66" i="68" s="1"/>
  <c r="I22" i="68"/>
  <c r="K22" i="68" s="1"/>
  <c r="M22" i="68" s="1"/>
  <c r="R36" i="68"/>
  <c r="E21" i="68"/>
  <c r="Q45" i="68"/>
  <c r="P47" i="68"/>
  <c r="Q47" i="68" s="1"/>
  <c r="Q49" i="68"/>
  <c r="I49" i="68"/>
  <c r="K49" i="68" s="1"/>
  <c r="M49" i="68" s="1"/>
  <c r="R49" i="68"/>
  <c r="I51" i="68"/>
  <c r="K51" i="68" s="1"/>
  <c r="M51" i="68" s="1"/>
  <c r="R51" i="68"/>
  <c r="F56" i="68"/>
  <c r="I59" i="68"/>
  <c r="K59" i="68" s="1"/>
  <c r="M59" i="68" s="1"/>
  <c r="I61" i="68"/>
  <c r="K61" i="68" s="1"/>
  <c r="M61" i="68" s="1"/>
  <c r="R61" i="68"/>
  <c r="O64" i="68"/>
  <c r="I64" i="68"/>
  <c r="K64" i="68" s="1"/>
  <c r="M64" i="68" s="1"/>
  <c r="Q64" i="68"/>
  <c r="E69" i="68"/>
  <c r="J66" i="68"/>
  <c r="P66" i="68"/>
  <c r="Q66" i="68" s="1"/>
  <c r="I8" i="68"/>
  <c r="K8" i="68" s="1"/>
  <c r="M8" i="68" s="1"/>
  <c r="Q51" i="68"/>
  <c r="Q59" i="68"/>
  <c r="J59" i="68"/>
  <c r="P16" i="68"/>
  <c r="J22" i="68"/>
  <c r="J21" i="68" s="1"/>
  <c r="I45" i="68"/>
  <c r="K45" i="68" s="1"/>
  <c r="M45" i="68" s="1"/>
  <c r="J49" i="68"/>
  <c r="O57" i="68"/>
  <c r="I57" i="68"/>
  <c r="K57" i="68" s="1"/>
  <c r="M57" i="68" s="1"/>
  <c r="Q57" i="68"/>
  <c r="J64" i="68"/>
  <c r="R64" i="68"/>
  <c r="Q67" i="61"/>
  <c r="P66" i="61"/>
  <c r="P47" i="61"/>
  <c r="H17" i="67"/>
  <c r="J17" i="67" s="1"/>
  <c r="G17" i="67"/>
  <c r="F17" i="67"/>
  <c r="E17" i="67"/>
  <c r="O16" i="67"/>
  <c r="J16" i="67"/>
  <c r="I16" i="67"/>
  <c r="O15" i="67"/>
  <c r="M15" i="67"/>
  <c r="N15" i="67" s="1"/>
  <c r="J15" i="67"/>
  <c r="I15" i="67"/>
  <c r="O14" i="67"/>
  <c r="N14" i="67"/>
  <c r="J14" i="67"/>
  <c r="I14" i="67"/>
  <c r="O13" i="67"/>
  <c r="N13" i="67"/>
  <c r="J13" i="67"/>
  <c r="I13" i="67"/>
  <c r="O12" i="67"/>
  <c r="N12" i="67"/>
  <c r="J12" i="67"/>
  <c r="I12" i="67"/>
  <c r="O11" i="67"/>
  <c r="N11" i="67"/>
  <c r="J11" i="67"/>
  <c r="I11" i="67"/>
  <c r="O10" i="67"/>
  <c r="N10" i="67"/>
  <c r="J10" i="67"/>
  <c r="I10" i="67"/>
  <c r="O9" i="67"/>
  <c r="N9" i="67"/>
  <c r="O8" i="67"/>
  <c r="O7" i="67"/>
  <c r="J69" i="68" l="1"/>
  <c r="I69" i="68"/>
  <c r="Q21" i="68"/>
  <c r="I21" i="68"/>
  <c r="K21" i="68" s="1"/>
  <c r="M21" i="68" s="1"/>
  <c r="R21" i="68"/>
  <c r="K69" i="68"/>
  <c r="M69" i="68" s="1"/>
  <c r="G56" i="68"/>
  <c r="G60" i="68"/>
  <c r="F54" i="68"/>
  <c r="F58" i="68"/>
  <c r="I17" i="67"/>
  <c r="H57" i="66"/>
  <c r="E74" i="66"/>
  <c r="R67" i="66"/>
  <c r="Q67" i="66"/>
  <c r="J67" i="66"/>
  <c r="I67" i="66"/>
  <c r="K67" i="66" s="1"/>
  <c r="M67" i="66" s="1"/>
  <c r="G67" i="66"/>
  <c r="F67" i="66"/>
  <c r="F66" i="66" s="1"/>
  <c r="F65" i="66" s="1"/>
  <c r="F64" i="66" s="1"/>
  <c r="F63" i="66" s="1"/>
  <c r="F62" i="66" s="1"/>
  <c r="R66" i="66"/>
  <c r="H66" i="66"/>
  <c r="G66" i="66"/>
  <c r="G65" i="66" s="1"/>
  <c r="G64" i="66" s="1"/>
  <c r="G63" i="66" s="1"/>
  <c r="G62" i="66" s="1"/>
  <c r="E66" i="66"/>
  <c r="R65" i="66"/>
  <c r="Q65" i="66"/>
  <c r="J65" i="66"/>
  <c r="I65" i="66"/>
  <c r="K65" i="66" s="1"/>
  <c r="M65" i="66" s="1"/>
  <c r="H64" i="66"/>
  <c r="O64" i="66" s="1"/>
  <c r="E64" i="66"/>
  <c r="R63" i="66"/>
  <c r="Q63" i="66"/>
  <c r="J63" i="66"/>
  <c r="I63" i="66"/>
  <c r="K63" i="66" s="1"/>
  <c r="M63" i="66" s="1"/>
  <c r="R62" i="66"/>
  <c r="Q62" i="66"/>
  <c r="M62" i="66"/>
  <c r="J62" i="66"/>
  <c r="I62" i="66"/>
  <c r="K62" i="66" s="1"/>
  <c r="H61" i="66"/>
  <c r="E61" i="66"/>
  <c r="R61" i="66" s="1"/>
  <c r="R60" i="66"/>
  <c r="Q60" i="66"/>
  <c r="K60" i="66"/>
  <c r="M60" i="66" s="1"/>
  <c r="J60" i="66"/>
  <c r="I60" i="66"/>
  <c r="R59" i="66"/>
  <c r="H59" i="66"/>
  <c r="Q59" i="66" s="1"/>
  <c r="E59" i="66"/>
  <c r="R58" i="66"/>
  <c r="Q58" i="66"/>
  <c r="J58" i="66"/>
  <c r="I58" i="66"/>
  <c r="K58" i="66" s="1"/>
  <c r="M58" i="66" s="1"/>
  <c r="R57" i="66"/>
  <c r="Q57" i="66"/>
  <c r="J57" i="66"/>
  <c r="E57" i="66"/>
  <c r="I57" i="66" s="1"/>
  <c r="K57" i="66" s="1"/>
  <c r="M57" i="66" s="1"/>
  <c r="K56" i="66"/>
  <c r="M56" i="66" s="1"/>
  <c r="J56" i="66"/>
  <c r="I56" i="66"/>
  <c r="H55" i="66"/>
  <c r="E55" i="66"/>
  <c r="J54" i="66"/>
  <c r="I54" i="66"/>
  <c r="K54" i="66" s="1"/>
  <c r="M54" i="66" s="1"/>
  <c r="J53" i="66"/>
  <c r="H53" i="66"/>
  <c r="E53" i="66"/>
  <c r="I53" i="66" s="1"/>
  <c r="K53" i="66" s="1"/>
  <c r="M53" i="66" s="1"/>
  <c r="R52" i="66"/>
  <c r="Q52" i="66"/>
  <c r="M52" i="66"/>
  <c r="J52" i="66"/>
  <c r="I52" i="66"/>
  <c r="K52" i="66" s="1"/>
  <c r="H51" i="66"/>
  <c r="E51" i="66"/>
  <c r="R50" i="66"/>
  <c r="Q50" i="66"/>
  <c r="K50" i="66"/>
  <c r="M50" i="66" s="1"/>
  <c r="J50" i="66"/>
  <c r="I50" i="66"/>
  <c r="R49" i="66"/>
  <c r="Q49" i="66"/>
  <c r="J49" i="66"/>
  <c r="H49" i="66"/>
  <c r="E49" i="66"/>
  <c r="I49" i="66" s="1"/>
  <c r="K49" i="66" s="1"/>
  <c r="M49" i="66" s="1"/>
  <c r="R48" i="66"/>
  <c r="Q48" i="66"/>
  <c r="M48" i="66"/>
  <c r="J48" i="66"/>
  <c r="I48" i="66"/>
  <c r="K48" i="66" s="1"/>
  <c r="J47" i="66"/>
  <c r="H47" i="66"/>
  <c r="E47" i="66"/>
  <c r="R47" i="66" s="1"/>
  <c r="R46" i="66"/>
  <c r="Q46" i="66"/>
  <c r="K46" i="66"/>
  <c r="M46" i="66" s="1"/>
  <c r="J46" i="66"/>
  <c r="I46" i="66"/>
  <c r="H45" i="66"/>
  <c r="R45" i="66" s="1"/>
  <c r="E45" i="66"/>
  <c r="R44" i="66"/>
  <c r="Q44" i="66"/>
  <c r="R43" i="66"/>
  <c r="Q43" i="66"/>
  <c r="J43" i="66"/>
  <c r="I43" i="66"/>
  <c r="K43" i="66" s="1"/>
  <c r="M43" i="66" s="1"/>
  <c r="R42" i="66"/>
  <c r="Q42" i="66"/>
  <c r="J42" i="66"/>
  <c r="I42" i="66"/>
  <c r="K42" i="66" s="1"/>
  <c r="M42" i="66" s="1"/>
  <c r="R41" i="66"/>
  <c r="Q41" i="66"/>
  <c r="J41" i="66"/>
  <c r="I41" i="66"/>
  <c r="K41" i="66" s="1"/>
  <c r="M41" i="66" s="1"/>
  <c r="R40" i="66"/>
  <c r="Q40" i="66"/>
  <c r="J40" i="66"/>
  <c r="I40" i="66"/>
  <c r="K40" i="66" s="1"/>
  <c r="M40" i="66" s="1"/>
  <c r="R39" i="66"/>
  <c r="Q39" i="66"/>
  <c r="J39" i="66"/>
  <c r="I39" i="66"/>
  <c r="K39" i="66" s="1"/>
  <c r="M39" i="66" s="1"/>
  <c r="M38" i="66"/>
  <c r="K38" i="66"/>
  <c r="J38" i="66"/>
  <c r="I38" i="66"/>
  <c r="R37" i="66"/>
  <c r="Q37" i="66"/>
  <c r="M37" i="66"/>
  <c r="K37" i="66"/>
  <c r="J37" i="66"/>
  <c r="I37" i="66"/>
  <c r="H36" i="66"/>
  <c r="E36" i="66"/>
  <c r="R35" i="66"/>
  <c r="Q35" i="66"/>
  <c r="J35" i="66"/>
  <c r="I35" i="66"/>
  <c r="K35" i="66" s="1"/>
  <c r="M35" i="66" s="1"/>
  <c r="R34" i="66"/>
  <c r="Q34" i="66"/>
  <c r="J34" i="66"/>
  <c r="I34" i="66"/>
  <c r="K34" i="66" s="1"/>
  <c r="M34" i="66" s="1"/>
  <c r="R33" i="66"/>
  <c r="Q33" i="66"/>
  <c r="J33" i="66"/>
  <c r="I33" i="66"/>
  <c r="K33" i="66" s="1"/>
  <c r="M33" i="66" s="1"/>
  <c r="R32" i="66"/>
  <c r="Q32" i="66"/>
  <c r="J32" i="66"/>
  <c r="I32" i="66"/>
  <c r="K32" i="66" s="1"/>
  <c r="M32" i="66" s="1"/>
  <c r="R31" i="66"/>
  <c r="Q31" i="66"/>
  <c r="J31" i="66"/>
  <c r="I31" i="66"/>
  <c r="K31" i="66" s="1"/>
  <c r="M31" i="66" s="1"/>
  <c r="R30" i="66"/>
  <c r="Q30" i="66"/>
  <c r="J30" i="66"/>
  <c r="I30" i="66"/>
  <c r="K30" i="66" s="1"/>
  <c r="M30" i="66" s="1"/>
  <c r="R29" i="66"/>
  <c r="Q29" i="66"/>
  <c r="M29" i="66"/>
  <c r="J29" i="66"/>
  <c r="I29" i="66"/>
  <c r="K29" i="66" s="1"/>
  <c r="R28" i="66"/>
  <c r="Q28" i="66"/>
  <c r="P28" i="66"/>
  <c r="J28" i="66"/>
  <c r="I28" i="66"/>
  <c r="K28" i="66" s="1"/>
  <c r="M28" i="66" s="1"/>
  <c r="R27" i="66"/>
  <c r="Q27" i="66"/>
  <c r="P27" i="66"/>
  <c r="J27" i="66"/>
  <c r="I27" i="66"/>
  <c r="K27" i="66" s="1"/>
  <c r="M27" i="66" s="1"/>
  <c r="R26" i="66"/>
  <c r="Q26" i="66"/>
  <c r="K26" i="66"/>
  <c r="M26" i="66" s="1"/>
  <c r="J26" i="66"/>
  <c r="I26" i="66"/>
  <c r="R25" i="66"/>
  <c r="Q25" i="66"/>
  <c r="K25" i="66"/>
  <c r="M25" i="66" s="1"/>
  <c r="J25" i="66"/>
  <c r="I25" i="66"/>
  <c r="R24" i="66"/>
  <c r="Q24" i="66"/>
  <c r="K24" i="66"/>
  <c r="M24" i="66" s="1"/>
  <c r="J24" i="66"/>
  <c r="I24" i="66"/>
  <c r="R23" i="66"/>
  <c r="Q23" i="66"/>
  <c r="J23" i="66"/>
  <c r="I23" i="66"/>
  <c r="K23" i="66" s="1"/>
  <c r="M23" i="66" s="1"/>
  <c r="N22" i="66"/>
  <c r="L22" i="66"/>
  <c r="L21" i="66" s="1"/>
  <c r="H22" i="66"/>
  <c r="Q22" i="66" s="1"/>
  <c r="E22" i="66"/>
  <c r="N21" i="66"/>
  <c r="E21" i="66"/>
  <c r="R20" i="66"/>
  <c r="M20" i="66"/>
  <c r="K20" i="66"/>
  <c r="R19" i="66"/>
  <c r="J19" i="66"/>
  <c r="I19" i="66"/>
  <c r="K19" i="66" s="1"/>
  <c r="M19" i="66" s="1"/>
  <c r="R18" i="66"/>
  <c r="Q18" i="66"/>
  <c r="J18" i="66"/>
  <c r="I18" i="66"/>
  <c r="K18" i="66" s="1"/>
  <c r="M18" i="66" s="1"/>
  <c r="R17" i="66"/>
  <c r="J17" i="66"/>
  <c r="I17" i="66"/>
  <c r="K17" i="66" s="1"/>
  <c r="M17" i="66" s="1"/>
  <c r="R16" i="66"/>
  <c r="J16" i="66"/>
  <c r="I16" i="66"/>
  <c r="K16" i="66" s="1"/>
  <c r="M16" i="66" s="1"/>
  <c r="R15" i="66"/>
  <c r="J15" i="66"/>
  <c r="I15" i="66"/>
  <c r="K15" i="66" s="1"/>
  <c r="M15" i="66" s="1"/>
  <c r="R14" i="66"/>
  <c r="J14" i="66"/>
  <c r="I14" i="66"/>
  <c r="K14" i="66" s="1"/>
  <c r="M14" i="66" s="1"/>
  <c r="R13" i="66"/>
  <c r="J13" i="66"/>
  <c r="I13" i="66"/>
  <c r="K13" i="66" s="1"/>
  <c r="M13" i="66" s="1"/>
  <c r="R12" i="66"/>
  <c r="J12" i="66"/>
  <c r="I12" i="66"/>
  <c r="K12" i="66" s="1"/>
  <c r="M12" i="66" s="1"/>
  <c r="R11" i="66"/>
  <c r="J11" i="66"/>
  <c r="I11" i="66"/>
  <c r="K11" i="66" s="1"/>
  <c r="M11" i="66" s="1"/>
  <c r="R10" i="66"/>
  <c r="J10" i="66"/>
  <c r="I10" i="66"/>
  <c r="K10" i="66" s="1"/>
  <c r="M10" i="66" s="1"/>
  <c r="R9" i="66"/>
  <c r="J9" i="66"/>
  <c r="I9" i="66"/>
  <c r="K9" i="66" s="1"/>
  <c r="M9" i="66" s="1"/>
  <c r="G9" i="66"/>
  <c r="F9" i="66"/>
  <c r="H8" i="66"/>
  <c r="G8" i="66"/>
  <c r="F8" i="66"/>
  <c r="E8" i="66"/>
  <c r="R7" i="66"/>
  <c r="G55" i="68" l="1"/>
  <c r="G59" i="68"/>
  <c r="F53" i="68"/>
  <c r="F52" i="68"/>
  <c r="F51" i="68" s="1"/>
  <c r="F50" i="68" s="1"/>
  <c r="F49" i="68" s="1"/>
  <c r="F48" i="68" s="1"/>
  <c r="F47" i="68" s="1"/>
  <c r="F46" i="68" s="1"/>
  <c r="F45" i="68" s="1"/>
  <c r="F44" i="68" s="1"/>
  <c r="F43" i="68" s="1"/>
  <c r="F42" i="68" s="1"/>
  <c r="F41" i="68" s="1"/>
  <c r="F40" i="68" s="1"/>
  <c r="J64" i="66"/>
  <c r="Q64" i="66"/>
  <c r="R64" i="66"/>
  <c r="J22" i="66"/>
  <c r="J21" i="66" s="1"/>
  <c r="J8" i="66"/>
  <c r="G61" i="66"/>
  <c r="G57" i="66"/>
  <c r="F61" i="66"/>
  <c r="F57" i="66"/>
  <c r="I8" i="66"/>
  <c r="K8" i="66" s="1"/>
  <c r="M8" i="66" s="1"/>
  <c r="P16" i="66"/>
  <c r="H21" i="66"/>
  <c r="H69" i="66" s="1"/>
  <c r="P47" i="66"/>
  <c r="Q47" i="66" s="1"/>
  <c r="J55" i="66"/>
  <c r="I55" i="66"/>
  <c r="K55" i="66" s="1"/>
  <c r="M55" i="66" s="1"/>
  <c r="I51" i="66"/>
  <c r="K51" i="66" s="1"/>
  <c r="M51" i="66" s="1"/>
  <c r="J51" i="66"/>
  <c r="Q51" i="66"/>
  <c r="R22" i="66"/>
  <c r="R8" i="66"/>
  <c r="R36" i="66"/>
  <c r="J36" i="66"/>
  <c r="Q36" i="66"/>
  <c r="I36" i="66"/>
  <c r="K36" i="66" s="1"/>
  <c r="M36" i="66" s="1"/>
  <c r="I22" i="66"/>
  <c r="K22" i="66" s="1"/>
  <c r="M22" i="66" s="1"/>
  <c r="I47" i="66"/>
  <c r="K47" i="66" s="1"/>
  <c r="M47" i="66" s="1"/>
  <c r="R51" i="66"/>
  <c r="O57" i="66"/>
  <c r="J61" i="66"/>
  <c r="Q61" i="66"/>
  <c r="I61" i="66"/>
  <c r="K61" i="66" s="1"/>
  <c r="M61" i="66" s="1"/>
  <c r="E69" i="66"/>
  <c r="I45" i="66"/>
  <c r="K45" i="66" s="1"/>
  <c r="M45" i="66" s="1"/>
  <c r="Q45" i="66"/>
  <c r="I59" i="66"/>
  <c r="K59" i="66" s="1"/>
  <c r="M59" i="66" s="1"/>
  <c r="O59" i="66"/>
  <c r="I66" i="66"/>
  <c r="K66" i="66" s="1"/>
  <c r="M66" i="66" s="1"/>
  <c r="P66" i="66"/>
  <c r="Q66" i="66" s="1"/>
  <c r="J45" i="66"/>
  <c r="J59" i="66"/>
  <c r="I64" i="66"/>
  <c r="K64" i="66" s="1"/>
  <c r="M64" i="66" s="1"/>
  <c r="J66" i="66"/>
  <c r="H21" i="58"/>
  <c r="H17" i="65"/>
  <c r="P47" i="58"/>
  <c r="O59" i="61"/>
  <c r="O59" i="58"/>
  <c r="P66" i="58"/>
  <c r="N15" i="57"/>
  <c r="M15" i="57"/>
  <c r="O13" i="57"/>
  <c r="O12" i="57"/>
  <c r="O10" i="57"/>
  <c r="J17" i="65"/>
  <c r="G17" i="65"/>
  <c r="F17" i="65"/>
  <c r="E17" i="65"/>
  <c r="O16" i="65"/>
  <c r="J16" i="65"/>
  <c r="I16" i="65"/>
  <c r="O15" i="65"/>
  <c r="M15" i="65"/>
  <c r="N15" i="65" s="1"/>
  <c r="J15" i="65"/>
  <c r="I15" i="65"/>
  <c r="O14" i="65"/>
  <c r="N14" i="65"/>
  <c r="J14" i="65"/>
  <c r="I14" i="65"/>
  <c r="O13" i="65"/>
  <c r="N13" i="65"/>
  <c r="J13" i="65"/>
  <c r="I13" i="65"/>
  <c r="O12" i="65"/>
  <c r="N12" i="65"/>
  <c r="J12" i="65"/>
  <c r="I12" i="65"/>
  <c r="O11" i="65"/>
  <c r="N11" i="65"/>
  <c r="J11" i="65"/>
  <c r="I11" i="65"/>
  <c r="O10" i="65"/>
  <c r="N10" i="65"/>
  <c r="J10" i="65"/>
  <c r="I10" i="65"/>
  <c r="O9" i="65"/>
  <c r="N9" i="65"/>
  <c r="O8" i="65"/>
  <c r="O7" i="65"/>
  <c r="Q52" i="58"/>
  <c r="Q51" i="58"/>
  <c r="Q50" i="58"/>
  <c r="Q49" i="58"/>
  <c r="Q48" i="58"/>
  <c r="Q47" i="58"/>
  <c r="H53" i="64"/>
  <c r="E74" i="64"/>
  <c r="R67" i="64"/>
  <c r="Q67" i="64"/>
  <c r="J67" i="64"/>
  <c r="I67" i="64"/>
  <c r="K67" i="64" s="1"/>
  <c r="M67" i="64" s="1"/>
  <c r="G67" i="64"/>
  <c r="F67" i="64"/>
  <c r="R66" i="64"/>
  <c r="J66" i="64"/>
  <c r="H66" i="64"/>
  <c r="P66" i="64" s="1"/>
  <c r="Q66" i="64" s="1"/>
  <c r="G66" i="64"/>
  <c r="G65" i="64" s="1"/>
  <c r="G64" i="64" s="1"/>
  <c r="G63" i="64" s="1"/>
  <c r="G62" i="64" s="1"/>
  <c r="F66" i="64"/>
  <c r="F65" i="64" s="1"/>
  <c r="F64" i="64" s="1"/>
  <c r="F63" i="64" s="1"/>
  <c r="F62" i="64" s="1"/>
  <c r="E66" i="64"/>
  <c r="R65" i="64"/>
  <c r="Q65" i="64"/>
  <c r="J65" i="64"/>
  <c r="I65" i="64"/>
  <c r="K65" i="64" s="1"/>
  <c r="M65" i="64" s="1"/>
  <c r="Q64" i="64"/>
  <c r="O64" i="64"/>
  <c r="H64" i="64"/>
  <c r="J64" i="64" s="1"/>
  <c r="E64" i="64"/>
  <c r="I64" i="64" s="1"/>
  <c r="K64" i="64" s="1"/>
  <c r="M64" i="64" s="1"/>
  <c r="R63" i="64"/>
  <c r="Q63" i="64"/>
  <c r="M63" i="64"/>
  <c r="K63" i="64"/>
  <c r="J63" i="64"/>
  <c r="I63" i="64"/>
  <c r="R62" i="64"/>
  <c r="Q62" i="64"/>
  <c r="J62" i="64"/>
  <c r="I62" i="64"/>
  <c r="K62" i="64" s="1"/>
  <c r="M62" i="64" s="1"/>
  <c r="H61" i="64"/>
  <c r="E61" i="64"/>
  <c r="R60" i="64"/>
  <c r="Q60" i="64"/>
  <c r="J60" i="64"/>
  <c r="I60" i="64"/>
  <c r="K60" i="64" s="1"/>
  <c r="M60" i="64" s="1"/>
  <c r="R59" i="64"/>
  <c r="Q59" i="64"/>
  <c r="J59" i="64"/>
  <c r="H59" i="64"/>
  <c r="E59" i="64"/>
  <c r="I59" i="64" s="1"/>
  <c r="K59" i="64" s="1"/>
  <c r="M59" i="64" s="1"/>
  <c r="R58" i="64"/>
  <c r="Q58" i="64"/>
  <c r="J58" i="64"/>
  <c r="I58" i="64"/>
  <c r="K58" i="64" s="1"/>
  <c r="M58" i="64" s="1"/>
  <c r="H57" i="64"/>
  <c r="Q57" i="64" s="1"/>
  <c r="E57" i="64"/>
  <c r="I57" i="64" s="1"/>
  <c r="K57" i="64" s="1"/>
  <c r="M57" i="64" s="1"/>
  <c r="J56" i="64"/>
  <c r="I56" i="64"/>
  <c r="K56" i="64" s="1"/>
  <c r="M56" i="64" s="1"/>
  <c r="H55" i="64"/>
  <c r="J55" i="64" s="1"/>
  <c r="E55" i="64"/>
  <c r="K54" i="64"/>
  <c r="M54" i="64" s="1"/>
  <c r="J54" i="64"/>
  <c r="I54" i="64"/>
  <c r="J53" i="64"/>
  <c r="E53" i="64"/>
  <c r="I53" i="64" s="1"/>
  <c r="K53" i="64" s="1"/>
  <c r="M53" i="64" s="1"/>
  <c r="R52" i="64"/>
  <c r="Q52" i="64"/>
  <c r="M52" i="64"/>
  <c r="K52" i="64"/>
  <c r="J52" i="64"/>
  <c r="I52" i="64"/>
  <c r="H51" i="64"/>
  <c r="J51" i="64" s="1"/>
  <c r="E51" i="64"/>
  <c r="R51" i="64" s="1"/>
  <c r="R50" i="64"/>
  <c r="Q50" i="64"/>
  <c r="J50" i="64"/>
  <c r="I50" i="64"/>
  <c r="K50" i="64" s="1"/>
  <c r="M50" i="64" s="1"/>
  <c r="R49" i="64"/>
  <c r="Q49" i="64"/>
  <c r="J49" i="64"/>
  <c r="H49" i="64"/>
  <c r="E49" i="64"/>
  <c r="I49" i="64" s="1"/>
  <c r="K49" i="64" s="1"/>
  <c r="M49" i="64" s="1"/>
  <c r="R48" i="64"/>
  <c r="Q48" i="64"/>
  <c r="M48" i="64"/>
  <c r="K48" i="64"/>
  <c r="J48" i="64"/>
  <c r="I48" i="64"/>
  <c r="H47" i="64"/>
  <c r="E47" i="64"/>
  <c r="R47" i="64" s="1"/>
  <c r="R46" i="64"/>
  <c r="Q46" i="64"/>
  <c r="K46" i="64"/>
  <c r="M46" i="64" s="1"/>
  <c r="J46" i="64"/>
  <c r="I46" i="64"/>
  <c r="Q45" i="64"/>
  <c r="J45" i="64"/>
  <c r="H45" i="64"/>
  <c r="E45" i="64"/>
  <c r="R45" i="64" s="1"/>
  <c r="R44" i="64"/>
  <c r="Q44" i="64"/>
  <c r="R43" i="64"/>
  <c r="Q43" i="64"/>
  <c r="J43" i="64"/>
  <c r="I43" i="64"/>
  <c r="K43" i="64" s="1"/>
  <c r="M43" i="64" s="1"/>
  <c r="R42" i="64"/>
  <c r="Q42" i="64"/>
  <c r="J42" i="64"/>
  <c r="I42" i="64"/>
  <c r="K42" i="64" s="1"/>
  <c r="M42" i="64" s="1"/>
  <c r="R41" i="64"/>
  <c r="Q41" i="64"/>
  <c r="J41" i="64"/>
  <c r="I41" i="64"/>
  <c r="K41" i="64" s="1"/>
  <c r="M41" i="64" s="1"/>
  <c r="R40" i="64"/>
  <c r="Q40" i="64"/>
  <c r="J40" i="64"/>
  <c r="I40" i="64"/>
  <c r="K40" i="64" s="1"/>
  <c r="M40" i="64" s="1"/>
  <c r="R39" i="64"/>
  <c r="Q39" i="64"/>
  <c r="J39" i="64"/>
  <c r="I39" i="64"/>
  <c r="K39" i="64" s="1"/>
  <c r="M39" i="64" s="1"/>
  <c r="J38" i="64"/>
  <c r="I38" i="64"/>
  <c r="K38" i="64" s="1"/>
  <c r="M38" i="64" s="1"/>
  <c r="R37" i="64"/>
  <c r="Q37" i="64"/>
  <c r="K37" i="64"/>
  <c r="M37" i="64" s="1"/>
  <c r="J37" i="64"/>
  <c r="I37" i="64"/>
  <c r="H36" i="64"/>
  <c r="Q36" i="64" s="1"/>
  <c r="E36" i="64"/>
  <c r="R36" i="64" s="1"/>
  <c r="R35" i="64"/>
  <c r="Q35" i="64"/>
  <c r="J35" i="64"/>
  <c r="I35" i="64"/>
  <c r="K35" i="64" s="1"/>
  <c r="M35" i="64" s="1"/>
  <c r="R34" i="64"/>
  <c r="Q34" i="64"/>
  <c r="J34" i="64"/>
  <c r="I34" i="64"/>
  <c r="K34" i="64" s="1"/>
  <c r="M34" i="64" s="1"/>
  <c r="R33" i="64"/>
  <c r="Q33" i="64"/>
  <c r="J33" i="64"/>
  <c r="I33" i="64"/>
  <c r="K33" i="64" s="1"/>
  <c r="M33" i="64" s="1"/>
  <c r="R32" i="64"/>
  <c r="Q32" i="64"/>
  <c r="J32" i="64"/>
  <c r="I32" i="64"/>
  <c r="K32" i="64" s="1"/>
  <c r="M32" i="64" s="1"/>
  <c r="R31" i="64"/>
  <c r="Q31" i="64"/>
  <c r="J31" i="64"/>
  <c r="I31" i="64"/>
  <c r="K31" i="64" s="1"/>
  <c r="M31" i="64" s="1"/>
  <c r="R30" i="64"/>
  <c r="Q30" i="64"/>
  <c r="J30" i="64"/>
  <c r="I30" i="64"/>
  <c r="K30" i="64" s="1"/>
  <c r="M30" i="64" s="1"/>
  <c r="R29" i="64"/>
  <c r="Q29" i="64"/>
  <c r="J29" i="64"/>
  <c r="I29" i="64"/>
  <c r="K29" i="64" s="1"/>
  <c r="M29" i="64" s="1"/>
  <c r="R28" i="64"/>
  <c r="P28" i="64"/>
  <c r="Q28" i="64" s="1"/>
  <c r="J28" i="64"/>
  <c r="I28" i="64"/>
  <c r="K28" i="64" s="1"/>
  <c r="M28" i="64" s="1"/>
  <c r="R27" i="64"/>
  <c r="Q27" i="64"/>
  <c r="P27" i="64"/>
  <c r="J27" i="64"/>
  <c r="I27" i="64"/>
  <c r="K27" i="64" s="1"/>
  <c r="M27" i="64" s="1"/>
  <c r="R26" i="64"/>
  <c r="Q26" i="64"/>
  <c r="J26" i="64"/>
  <c r="I26" i="64"/>
  <c r="K26" i="64" s="1"/>
  <c r="M26" i="64" s="1"/>
  <c r="R25" i="64"/>
  <c r="Q25" i="64"/>
  <c r="J25" i="64"/>
  <c r="I25" i="64"/>
  <c r="K25" i="64" s="1"/>
  <c r="M25" i="64" s="1"/>
  <c r="R24" i="64"/>
  <c r="Q24" i="64"/>
  <c r="J24" i="64"/>
  <c r="I24" i="64"/>
  <c r="K24" i="64" s="1"/>
  <c r="M24" i="64" s="1"/>
  <c r="R23" i="64"/>
  <c r="Q23" i="64"/>
  <c r="J23" i="64"/>
  <c r="J22" i="64" s="1"/>
  <c r="J21" i="64" s="1"/>
  <c r="I23" i="64"/>
  <c r="K23" i="64" s="1"/>
  <c r="M23" i="64" s="1"/>
  <c r="N22" i="64"/>
  <c r="L22" i="64"/>
  <c r="H22" i="64"/>
  <c r="Q22" i="64" s="1"/>
  <c r="E22" i="64"/>
  <c r="N21" i="64"/>
  <c r="L21" i="64"/>
  <c r="R20" i="64"/>
  <c r="K20" i="64"/>
  <c r="M20" i="64" s="1"/>
  <c r="R19" i="64"/>
  <c r="J19" i="64"/>
  <c r="I19" i="64"/>
  <c r="K19" i="64" s="1"/>
  <c r="M19" i="64" s="1"/>
  <c r="R18" i="64"/>
  <c r="Q18" i="64"/>
  <c r="J18" i="64"/>
  <c r="I18" i="64"/>
  <c r="K18" i="64" s="1"/>
  <c r="M18" i="64" s="1"/>
  <c r="R17" i="64"/>
  <c r="K17" i="64"/>
  <c r="M17" i="64" s="1"/>
  <c r="J17" i="64"/>
  <c r="I17" i="64"/>
  <c r="R16" i="64"/>
  <c r="J16" i="64"/>
  <c r="I16" i="64"/>
  <c r="K16" i="64" s="1"/>
  <c r="M16" i="64" s="1"/>
  <c r="R15" i="64"/>
  <c r="J15" i="64"/>
  <c r="I15" i="64"/>
  <c r="K15" i="64" s="1"/>
  <c r="M15" i="64" s="1"/>
  <c r="R14" i="64"/>
  <c r="J14" i="64"/>
  <c r="I14" i="64"/>
  <c r="K14" i="64" s="1"/>
  <c r="M14" i="64" s="1"/>
  <c r="R13" i="64"/>
  <c r="J13" i="64"/>
  <c r="I13" i="64"/>
  <c r="K13" i="64" s="1"/>
  <c r="M13" i="64" s="1"/>
  <c r="R12" i="64"/>
  <c r="J12" i="64"/>
  <c r="I12" i="64"/>
  <c r="K12" i="64" s="1"/>
  <c r="M12" i="64" s="1"/>
  <c r="R11" i="64"/>
  <c r="J11" i="64"/>
  <c r="I11" i="64"/>
  <c r="K11" i="64" s="1"/>
  <c r="M11" i="64" s="1"/>
  <c r="R10" i="64"/>
  <c r="K10" i="64"/>
  <c r="M10" i="64" s="1"/>
  <c r="J10" i="64"/>
  <c r="I10" i="64"/>
  <c r="R9" i="64"/>
  <c r="J9" i="64"/>
  <c r="I9" i="64"/>
  <c r="K9" i="64" s="1"/>
  <c r="M9" i="64" s="1"/>
  <c r="G9" i="64"/>
  <c r="F9" i="64"/>
  <c r="H8" i="64"/>
  <c r="G8" i="64"/>
  <c r="F8" i="64"/>
  <c r="E8" i="64"/>
  <c r="R7" i="64"/>
  <c r="F39" i="68" l="1"/>
  <c r="F37" i="68" s="1"/>
  <c r="F38" i="68"/>
  <c r="G58" i="68"/>
  <c r="G54" i="68"/>
  <c r="F60" i="66"/>
  <c r="F56" i="66"/>
  <c r="I69" i="66"/>
  <c r="K69" i="66" s="1"/>
  <c r="M69" i="66" s="1"/>
  <c r="J69" i="66"/>
  <c r="Q21" i="66"/>
  <c r="I21" i="66"/>
  <c r="K21" i="66" s="1"/>
  <c r="M21" i="66" s="1"/>
  <c r="R21" i="66"/>
  <c r="G60" i="66"/>
  <c r="G56" i="66"/>
  <c r="I17" i="65"/>
  <c r="R61" i="64"/>
  <c r="O59" i="64"/>
  <c r="J57" i="64"/>
  <c r="O57" i="64"/>
  <c r="J36" i="64"/>
  <c r="H21" i="64"/>
  <c r="Q21" i="64" s="1"/>
  <c r="P16" i="64"/>
  <c r="J8" i="64"/>
  <c r="R8" i="64"/>
  <c r="G61" i="64"/>
  <c r="G57" i="64"/>
  <c r="F57" i="64"/>
  <c r="F61" i="64"/>
  <c r="I47" i="64"/>
  <c r="K47" i="64" s="1"/>
  <c r="M47" i="64" s="1"/>
  <c r="E21" i="64"/>
  <c r="I22" i="64"/>
  <c r="K22" i="64" s="1"/>
  <c r="M22" i="64" s="1"/>
  <c r="J47" i="64"/>
  <c r="I51" i="64"/>
  <c r="K51" i="64" s="1"/>
  <c r="M51" i="64" s="1"/>
  <c r="Q51" i="64"/>
  <c r="I55" i="64"/>
  <c r="K55" i="64" s="1"/>
  <c r="M55" i="64" s="1"/>
  <c r="R57" i="64"/>
  <c r="I61" i="64"/>
  <c r="K61" i="64" s="1"/>
  <c r="M61" i="64" s="1"/>
  <c r="Q61" i="64"/>
  <c r="R64" i="64"/>
  <c r="R22" i="64"/>
  <c r="P47" i="64"/>
  <c r="Q47" i="64" s="1"/>
  <c r="I8" i="64"/>
  <c r="K8" i="64" s="1"/>
  <c r="M8" i="64" s="1"/>
  <c r="I36" i="64"/>
  <c r="K36" i="64" s="1"/>
  <c r="M36" i="64" s="1"/>
  <c r="I45" i="64"/>
  <c r="K45" i="64" s="1"/>
  <c r="M45" i="64" s="1"/>
  <c r="J61" i="64"/>
  <c r="I66" i="64"/>
  <c r="K66" i="64" s="1"/>
  <c r="M66" i="64" s="1"/>
  <c r="E74" i="61"/>
  <c r="G53" i="68" l="1"/>
  <c r="G52" i="68"/>
  <c r="G51" i="68" s="1"/>
  <c r="G50" i="68" s="1"/>
  <c r="G49" i="68" s="1"/>
  <c r="G48" i="68" s="1"/>
  <c r="G47" i="68" s="1"/>
  <c r="G46" i="68" s="1"/>
  <c r="G45" i="68" s="1"/>
  <c r="G44" i="68" s="1"/>
  <c r="G43" i="68" s="1"/>
  <c r="G42" i="68" s="1"/>
  <c r="G41" i="68" s="1"/>
  <c r="G40" i="68" s="1"/>
  <c r="F36" i="68"/>
  <c r="G55" i="66"/>
  <c r="G59" i="66"/>
  <c r="F59" i="66"/>
  <c r="F55" i="66"/>
  <c r="R21" i="64"/>
  <c r="I21" i="64"/>
  <c r="K21" i="64" s="1"/>
  <c r="M21" i="64" s="1"/>
  <c r="H69" i="64"/>
  <c r="J69" i="64" s="1"/>
  <c r="E69" i="64"/>
  <c r="G60" i="64"/>
  <c r="G56" i="64"/>
  <c r="F60" i="64"/>
  <c r="F56" i="64"/>
  <c r="F21" i="68" l="1"/>
  <c r="F35" i="68"/>
  <c r="F34" i="68" s="1"/>
  <c r="F33" i="68" s="1"/>
  <c r="F32" i="68" s="1"/>
  <c r="F29" i="68" s="1"/>
  <c r="F28" i="68" s="1"/>
  <c r="F27" i="68" s="1"/>
  <c r="F26" i="68" s="1"/>
  <c r="F25" i="68" s="1"/>
  <c r="F24" i="68" s="1"/>
  <c r="F23" i="68" s="1"/>
  <c r="G39" i="68"/>
  <c r="G37" i="68" s="1"/>
  <c r="G38" i="68"/>
  <c r="F54" i="66"/>
  <c r="F58" i="66"/>
  <c r="G58" i="66"/>
  <c r="G54" i="66"/>
  <c r="I69" i="64"/>
  <c r="K69" i="64" s="1"/>
  <c r="M69" i="64" s="1"/>
  <c r="G55" i="64"/>
  <c r="G59" i="64"/>
  <c r="F59" i="64"/>
  <c r="F55" i="64"/>
  <c r="O66" i="62"/>
  <c r="O64" i="62"/>
  <c r="O61" i="62"/>
  <c r="O59" i="62"/>
  <c r="O57" i="62"/>
  <c r="O55" i="62"/>
  <c r="O53" i="62"/>
  <c r="O51" i="62"/>
  <c r="P51" i="62" s="1"/>
  <c r="O49" i="62"/>
  <c r="O47" i="62"/>
  <c r="O45" i="62"/>
  <c r="O36" i="62"/>
  <c r="P36" i="62" s="1"/>
  <c r="O22" i="62"/>
  <c r="Q67" i="62"/>
  <c r="P67" i="62"/>
  <c r="J67" i="62"/>
  <c r="I67" i="62"/>
  <c r="K67" i="62" s="1"/>
  <c r="M67" i="62" s="1"/>
  <c r="G67" i="62"/>
  <c r="G66" i="62" s="1"/>
  <c r="G65" i="62" s="1"/>
  <c r="G64" i="62" s="1"/>
  <c r="G63" i="62" s="1"/>
  <c r="G62" i="62" s="1"/>
  <c r="F67" i="62"/>
  <c r="F66" i="62" s="1"/>
  <c r="F65" i="62" s="1"/>
  <c r="F64" i="62" s="1"/>
  <c r="F63" i="62" s="1"/>
  <c r="F62" i="62" s="1"/>
  <c r="P66" i="62"/>
  <c r="H66" i="62"/>
  <c r="J66" i="62" s="1"/>
  <c r="E66" i="62"/>
  <c r="Q66" i="62" s="1"/>
  <c r="Q65" i="62"/>
  <c r="P65" i="62"/>
  <c r="K65" i="62"/>
  <c r="M65" i="62" s="1"/>
  <c r="J65" i="62"/>
  <c r="I65" i="62"/>
  <c r="P64" i="62"/>
  <c r="J64" i="62"/>
  <c r="H64" i="62"/>
  <c r="E64" i="62"/>
  <c r="Q64" i="62" s="1"/>
  <c r="Q63" i="62"/>
  <c r="P63" i="62"/>
  <c r="J63" i="62"/>
  <c r="I63" i="62"/>
  <c r="K63" i="62" s="1"/>
  <c r="M63" i="62" s="1"/>
  <c r="Q62" i="62"/>
  <c r="P62" i="62"/>
  <c r="J62" i="62"/>
  <c r="I62" i="62"/>
  <c r="K62" i="62" s="1"/>
  <c r="M62" i="62" s="1"/>
  <c r="P61" i="62"/>
  <c r="H61" i="62"/>
  <c r="J61" i="62" s="1"/>
  <c r="E61" i="62"/>
  <c r="Q61" i="62" s="1"/>
  <c r="Q60" i="62"/>
  <c r="P60" i="62"/>
  <c r="K60" i="62"/>
  <c r="M60" i="62" s="1"/>
  <c r="J60" i="62"/>
  <c r="I60" i="62"/>
  <c r="P59" i="62"/>
  <c r="J59" i="62"/>
  <c r="H59" i="62"/>
  <c r="E59" i="62"/>
  <c r="Q59" i="62" s="1"/>
  <c r="Q58" i="62"/>
  <c r="P58" i="62"/>
  <c r="J58" i="62"/>
  <c r="I58" i="62"/>
  <c r="K58" i="62" s="1"/>
  <c r="M58" i="62" s="1"/>
  <c r="P57" i="62"/>
  <c r="H57" i="62"/>
  <c r="J57" i="62" s="1"/>
  <c r="E57" i="62"/>
  <c r="Q57" i="62" s="1"/>
  <c r="J56" i="62"/>
  <c r="I56" i="62"/>
  <c r="K56" i="62" s="1"/>
  <c r="M56" i="62" s="1"/>
  <c r="J55" i="62"/>
  <c r="H55" i="62"/>
  <c r="E55" i="62"/>
  <c r="I55" i="62" s="1"/>
  <c r="K55" i="62" s="1"/>
  <c r="M55" i="62" s="1"/>
  <c r="K54" i="62"/>
  <c r="M54" i="62" s="1"/>
  <c r="J54" i="62"/>
  <c r="I54" i="62"/>
  <c r="H53" i="62"/>
  <c r="J53" i="62" s="1"/>
  <c r="E53" i="62"/>
  <c r="I53" i="62" s="1"/>
  <c r="K53" i="62" s="1"/>
  <c r="M53" i="62" s="1"/>
  <c r="Q52" i="62"/>
  <c r="P52" i="62"/>
  <c r="K52" i="62"/>
  <c r="M52" i="62" s="1"/>
  <c r="J52" i="62"/>
  <c r="I52" i="62"/>
  <c r="J51" i="62"/>
  <c r="H51" i="62"/>
  <c r="E51" i="62"/>
  <c r="Q51" i="62" s="1"/>
  <c r="Q50" i="62"/>
  <c r="P50" i="62"/>
  <c r="J50" i="62"/>
  <c r="I50" i="62"/>
  <c r="K50" i="62" s="1"/>
  <c r="M50" i="62" s="1"/>
  <c r="Q49" i="62"/>
  <c r="P49" i="62"/>
  <c r="J49" i="62"/>
  <c r="H49" i="62"/>
  <c r="E49" i="62"/>
  <c r="I49" i="62" s="1"/>
  <c r="K49" i="62" s="1"/>
  <c r="M49" i="62" s="1"/>
  <c r="Q48" i="62"/>
  <c r="P48" i="62"/>
  <c r="M48" i="62"/>
  <c r="K48" i="62"/>
  <c r="J48" i="62"/>
  <c r="I48" i="62"/>
  <c r="H47" i="62"/>
  <c r="J47" i="62" s="1"/>
  <c r="E47" i="62"/>
  <c r="Q47" i="62" s="1"/>
  <c r="Q46" i="62"/>
  <c r="P46" i="62"/>
  <c r="J46" i="62"/>
  <c r="I46" i="62"/>
  <c r="K46" i="62" s="1"/>
  <c r="M46" i="62" s="1"/>
  <c r="Q45" i="62"/>
  <c r="P45" i="62"/>
  <c r="J45" i="62"/>
  <c r="H45" i="62"/>
  <c r="E45" i="62"/>
  <c r="I45" i="62" s="1"/>
  <c r="K45" i="62" s="1"/>
  <c r="M45" i="62" s="1"/>
  <c r="Q44" i="62"/>
  <c r="P44" i="62"/>
  <c r="Q43" i="62"/>
  <c r="P43" i="62"/>
  <c r="M43" i="62"/>
  <c r="K43" i="62"/>
  <c r="J43" i="62"/>
  <c r="I43" i="62"/>
  <c r="Q42" i="62"/>
  <c r="P42" i="62"/>
  <c r="M42" i="62"/>
  <c r="K42" i="62"/>
  <c r="J42" i="62"/>
  <c r="I42" i="62"/>
  <c r="Q41" i="62"/>
  <c r="P41" i="62"/>
  <c r="M41" i="62"/>
  <c r="K41" i="62"/>
  <c r="J41" i="62"/>
  <c r="I41" i="62"/>
  <c r="Q40" i="62"/>
  <c r="P40" i="62"/>
  <c r="M40" i="62"/>
  <c r="K40" i="62"/>
  <c r="J40" i="62"/>
  <c r="I40" i="62"/>
  <c r="Q39" i="62"/>
  <c r="P39" i="62"/>
  <c r="M39" i="62"/>
  <c r="K39" i="62"/>
  <c r="J39" i="62"/>
  <c r="I39" i="62"/>
  <c r="J38" i="62"/>
  <c r="I38" i="62"/>
  <c r="K38" i="62" s="1"/>
  <c r="M38" i="62" s="1"/>
  <c r="Q37" i="62"/>
  <c r="P37" i="62"/>
  <c r="J37" i="62"/>
  <c r="I37" i="62"/>
  <c r="K37" i="62" s="1"/>
  <c r="M37" i="62" s="1"/>
  <c r="Q36" i="62"/>
  <c r="J36" i="62"/>
  <c r="H36" i="62"/>
  <c r="E36" i="62"/>
  <c r="I36" i="62" s="1"/>
  <c r="K36" i="62" s="1"/>
  <c r="M36" i="62" s="1"/>
  <c r="Q35" i="62"/>
  <c r="P35" i="62"/>
  <c r="M35" i="62"/>
  <c r="K35" i="62"/>
  <c r="J35" i="62"/>
  <c r="I35" i="62"/>
  <c r="Q34" i="62"/>
  <c r="P34" i="62"/>
  <c r="M34" i="62"/>
  <c r="K34" i="62"/>
  <c r="J34" i="62"/>
  <c r="I34" i="62"/>
  <c r="Q33" i="62"/>
  <c r="P33" i="62"/>
  <c r="M33" i="62"/>
  <c r="K33" i="62"/>
  <c r="J33" i="62"/>
  <c r="I33" i="62"/>
  <c r="Q32" i="62"/>
  <c r="P32" i="62"/>
  <c r="M32" i="62"/>
  <c r="K32" i="62"/>
  <c r="J32" i="62"/>
  <c r="I32" i="62"/>
  <c r="Q31" i="62"/>
  <c r="P31" i="62"/>
  <c r="M31" i="62"/>
  <c r="K31" i="62"/>
  <c r="J31" i="62"/>
  <c r="I31" i="62"/>
  <c r="Q30" i="62"/>
  <c r="P30" i="62"/>
  <c r="M30" i="62"/>
  <c r="K30" i="62"/>
  <c r="J30" i="62"/>
  <c r="I30" i="62"/>
  <c r="Q29" i="62"/>
  <c r="P29" i="62"/>
  <c r="M29" i="62"/>
  <c r="K29" i="62"/>
  <c r="J29" i="62"/>
  <c r="I29" i="62"/>
  <c r="Q28" i="62"/>
  <c r="P28" i="62"/>
  <c r="M28" i="62"/>
  <c r="K28" i="62"/>
  <c r="J28" i="62"/>
  <c r="I28" i="62"/>
  <c r="Q27" i="62"/>
  <c r="P27" i="62"/>
  <c r="M27" i="62"/>
  <c r="K27" i="62"/>
  <c r="J27" i="62"/>
  <c r="I27" i="62"/>
  <c r="Q26" i="62"/>
  <c r="P26" i="62"/>
  <c r="M26" i="62"/>
  <c r="K26" i="62"/>
  <c r="J26" i="62"/>
  <c r="I26" i="62"/>
  <c r="Q25" i="62"/>
  <c r="P25" i="62"/>
  <c r="M25" i="62"/>
  <c r="K25" i="62"/>
  <c r="J25" i="62"/>
  <c r="I25" i="62"/>
  <c r="Q24" i="62"/>
  <c r="P24" i="62"/>
  <c r="M24" i="62"/>
  <c r="K24" i="62"/>
  <c r="J24" i="62"/>
  <c r="I24" i="62"/>
  <c r="Q23" i="62"/>
  <c r="P23" i="62"/>
  <c r="M23" i="62"/>
  <c r="K23" i="62"/>
  <c r="J23" i="62"/>
  <c r="I23" i="62"/>
  <c r="P22" i="62"/>
  <c r="N22" i="62"/>
  <c r="L22" i="62"/>
  <c r="J22" i="62"/>
  <c r="H22" i="62"/>
  <c r="E22" i="62"/>
  <c r="Q22" i="62" s="1"/>
  <c r="N21" i="62"/>
  <c r="L21" i="62"/>
  <c r="J21" i="62"/>
  <c r="E21" i="62"/>
  <c r="Q20" i="62"/>
  <c r="K20" i="62"/>
  <c r="M20" i="62" s="1"/>
  <c r="Q19" i="62"/>
  <c r="J19" i="62"/>
  <c r="I19" i="62"/>
  <c r="K19" i="62" s="1"/>
  <c r="M19" i="62" s="1"/>
  <c r="Q18" i="62"/>
  <c r="P18" i="62"/>
  <c r="M18" i="62"/>
  <c r="K18" i="62"/>
  <c r="J18" i="62"/>
  <c r="I18" i="62"/>
  <c r="Q17" i="62"/>
  <c r="J17" i="62"/>
  <c r="I17" i="62"/>
  <c r="K17" i="62" s="1"/>
  <c r="M17" i="62" s="1"/>
  <c r="Q16" i="62"/>
  <c r="J16" i="62"/>
  <c r="I16" i="62"/>
  <c r="K16" i="62" s="1"/>
  <c r="M16" i="62" s="1"/>
  <c r="Q15" i="62"/>
  <c r="K15" i="62"/>
  <c r="M15" i="62" s="1"/>
  <c r="J15" i="62"/>
  <c r="I15" i="62"/>
  <c r="Q14" i="62"/>
  <c r="M14" i="62"/>
  <c r="K14" i="62"/>
  <c r="J14" i="62"/>
  <c r="I14" i="62"/>
  <c r="Q13" i="62"/>
  <c r="J13" i="62"/>
  <c r="I13" i="62"/>
  <c r="K13" i="62" s="1"/>
  <c r="M13" i="62" s="1"/>
  <c r="Q12" i="62"/>
  <c r="J12" i="62"/>
  <c r="I12" i="62"/>
  <c r="K12" i="62" s="1"/>
  <c r="M12" i="62" s="1"/>
  <c r="Q11" i="62"/>
  <c r="K11" i="62"/>
  <c r="M11" i="62" s="1"/>
  <c r="J11" i="62"/>
  <c r="I11" i="62"/>
  <c r="Q10" i="62"/>
  <c r="M10" i="62"/>
  <c r="K10" i="62"/>
  <c r="J10" i="62"/>
  <c r="I10" i="62"/>
  <c r="Q9" i="62"/>
  <c r="J9" i="62"/>
  <c r="J8" i="62" s="1"/>
  <c r="I9" i="62"/>
  <c r="K9" i="62" s="1"/>
  <c r="M9" i="62" s="1"/>
  <c r="G9" i="62"/>
  <c r="F9" i="62"/>
  <c r="H8" i="62"/>
  <c r="G8" i="62"/>
  <c r="F8" i="62"/>
  <c r="E8" i="62"/>
  <c r="E69" i="62" s="1"/>
  <c r="Q7" i="62"/>
  <c r="G36" i="68" l="1"/>
  <c r="G35" i="68" s="1"/>
  <c r="G34" i="68" s="1"/>
  <c r="G33" i="68" s="1"/>
  <c r="G32" i="68" s="1"/>
  <c r="G31" i="68" s="1"/>
  <c r="G30" i="68" s="1"/>
  <c r="G29" i="68" s="1"/>
  <c r="G28" i="68" s="1"/>
  <c r="G27" i="68" s="1"/>
  <c r="G26" i="68" s="1"/>
  <c r="G25" i="68" s="1"/>
  <c r="G24" i="68" s="1"/>
  <c r="G23" i="68" s="1"/>
  <c r="G22" i="68" s="1"/>
  <c r="G21" i="68" s="1"/>
  <c r="G53" i="66"/>
  <c r="G52" i="66"/>
  <c r="G51" i="66" s="1"/>
  <c r="G50" i="66" s="1"/>
  <c r="G49" i="66" s="1"/>
  <c r="G48" i="66" s="1"/>
  <c r="G47" i="66" s="1"/>
  <c r="G46" i="66" s="1"/>
  <c r="G45" i="66" s="1"/>
  <c r="G44" i="66" s="1"/>
  <c r="G43" i="66" s="1"/>
  <c r="G42" i="66" s="1"/>
  <c r="G41" i="66" s="1"/>
  <c r="G40" i="66" s="1"/>
  <c r="F53" i="66"/>
  <c r="F52" i="66"/>
  <c r="F51" i="66" s="1"/>
  <c r="F50" i="66" s="1"/>
  <c r="F49" i="66" s="1"/>
  <c r="F48" i="66" s="1"/>
  <c r="F47" i="66" s="1"/>
  <c r="F46" i="66" s="1"/>
  <c r="F45" i="66" s="1"/>
  <c r="F44" i="66" s="1"/>
  <c r="F43" i="66" s="1"/>
  <c r="F42" i="66" s="1"/>
  <c r="F41" i="66" s="1"/>
  <c r="F40" i="66" s="1"/>
  <c r="F54" i="64"/>
  <c r="F58" i="64"/>
  <c r="G58" i="64"/>
  <c r="G54" i="64"/>
  <c r="F61" i="62"/>
  <c r="F57" i="62"/>
  <c r="Q21" i="62"/>
  <c r="G61" i="62"/>
  <c r="G57" i="62"/>
  <c r="I22" i="62"/>
  <c r="K22" i="62" s="1"/>
  <c r="M22" i="62" s="1"/>
  <c r="I57" i="62"/>
  <c r="K57" i="62" s="1"/>
  <c r="M57" i="62" s="1"/>
  <c r="I61" i="62"/>
  <c r="K61" i="62" s="1"/>
  <c r="M61" i="62" s="1"/>
  <c r="I66" i="62"/>
  <c r="K66" i="62" s="1"/>
  <c r="M66" i="62" s="1"/>
  <c r="Q8" i="62"/>
  <c r="I47" i="62"/>
  <c r="K47" i="62" s="1"/>
  <c r="M47" i="62" s="1"/>
  <c r="P47" i="62"/>
  <c r="I51" i="62"/>
  <c r="K51" i="62" s="1"/>
  <c r="M51" i="62" s="1"/>
  <c r="I59" i="62"/>
  <c r="K59" i="62" s="1"/>
  <c r="M59" i="62" s="1"/>
  <c r="I64" i="62"/>
  <c r="K64" i="62" s="1"/>
  <c r="M64" i="62" s="1"/>
  <c r="I8" i="62"/>
  <c r="K8" i="62" s="1"/>
  <c r="M8" i="62" s="1"/>
  <c r="H21" i="62"/>
  <c r="H69" i="62" s="1"/>
  <c r="R67" i="61"/>
  <c r="J67" i="61"/>
  <c r="I67" i="61"/>
  <c r="K67" i="61" s="1"/>
  <c r="M67" i="61" s="1"/>
  <c r="G67" i="61"/>
  <c r="F67" i="61"/>
  <c r="R66" i="61"/>
  <c r="J66" i="61"/>
  <c r="H66" i="61"/>
  <c r="G66" i="61"/>
  <c r="F66" i="61"/>
  <c r="F65" i="61" s="1"/>
  <c r="F64" i="61" s="1"/>
  <c r="F63" i="61" s="1"/>
  <c r="F62" i="61" s="1"/>
  <c r="E66" i="61"/>
  <c r="R65" i="61"/>
  <c r="Q65" i="61"/>
  <c r="J65" i="61"/>
  <c r="I65" i="61"/>
  <c r="K65" i="61" s="1"/>
  <c r="M65" i="61" s="1"/>
  <c r="G65" i="61"/>
  <c r="G64" i="61" s="1"/>
  <c r="G63" i="61" s="1"/>
  <c r="G62" i="61" s="1"/>
  <c r="O64" i="61"/>
  <c r="J64" i="61"/>
  <c r="H64" i="61"/>
  <c r="Q64" i="61" s="1"/>
  <c r="E64" i="61"/>
  <c r="R64" i="61" s="1"/>
  <c r="R63" i="61"/>
  <c r="Q63" i="61"/>
  <c r="J63" i="61"/>
  <c r="I63" i="61"/>
  <c r="K63" i="61" s="1"/>
  <c r="M63" i="61" s="1"/>
  <c r="R62" i="61"/>
  <c r="Q62" i="61"/>
  <c r="J62" i="61"/>
  <c r="I62" i="61"/>
  <c r="K62" i="61" s="1"/>
  <c r="M62" i="61" s="1"/>
  <c r="Q61" i="61"/>
  <c r="J61" i="61"/>
  <c r="H61" i="61"/>
  <c r="E61" i="61"/>
  <c r="R61" i="61" s="1"/>
  <c r="R60" i="61"/>
  <c r="Q60" i="61"/>
  <c r="K60" i="61"/>
  <c r="M60" i="61" s="1"/>
  <c r="J60" i="61"/>
  <c r="I60" i="61"/>
  <c r="H59" i="61"/>
  <c r="E59" i="61"/>
  <c r="R59" i="61" s="1"/>
  <c r="R58" i="61"/>
  <c r="Q58" i="61"/>
  <c r="J58" i="61"/>
  <c r="I58" i="61"/>
  <c r="K58" i="61" s="1"/>
  <c r="M58" i="61" s="1"/>
  <c r="R57" i="61"/>
  <c r="H57" i="61"/>
  <c r="Q57" i="61" s="1"/>
  <c r="E57" i="61"/>
  <c r="I57" i="61" s="1"/>
  <c r="K57" i="61" s="1"/>
  <c r="M57" i="61" s="1"/>
  <c r="K56" i="61"/>
  <c r="M56" i="61" s="1"/>
  <c r="J56" i="61"/>
  <c r="I56" i="61"/>
  <c r="J55" i="61"/>
  <c r="H55" i="61"/>
  <c r="E55" i="61"/>
  <c r="I55" i="61" s="1"/>
  <c r="K55" i="61" s="1"/>
  <c r="M55" i="61" s="1"/>
  <c r="J54" i="61"/>
  <c r="I54" i="61"/>
  <c r="K54" i="61" s="1"/>
  <c r="M54" i="61" s="1"/>
  <c r="H53" i="61"/>
  <c r="J53" i="61" s="1"/>
  <c r="E53" i="61"/>
  <c r="I53" i="61" s="1"/>
  <c r="K53" i="61" s="1"/>
  <c r="M53" i="61" s="1"/>
  <c r="R52" i="61"/>
  <c r="Q52" i="61"/>
  <c r="J52" i="61"/>
  <c r="I52" i="61"/>
  <c r="K52" i="61" s="1"/>
  <c r="M52" i="61" s="1"/>
  <c r="Q51" i="61"/>
  <c r="J51" i="61"/>
  <c r="H51" i="61"/>
  <c r="E51" i="61"/>
  <c r="R51" i="61" s="1"/>
  <c r="R50" i="61"/>
  <c r="Q50" i="61"/>
  <c r="K50" i="61"/>
  <c r="M50" i="61" s="1"/>
  <c r="J50" i="61"/>
  <c r="I50" i="61"/>
  <c r="Q49" i="61"/>
  <c r="H49" i="61"/>
  <c r="J49" i="61" s="1"/>
  <c r="E49" i="61"/>
  <c r="R49" i="61" s="1"/>
  <c r="R48" i="61"/>
  <c r="Q48" i="61"/>
  <c r="J48" i="61"/>
  <c r="I48" i="61"/>
  <c r="K48" i="61" s="1"/>
  <c r="M48" i="61" s="1"/>
  <c r="H47" i="61"/>
  <c r="R47" i="61" s="1"/>
  <c r="E47" i="61"/>
  <c r="R46" i="61"/>
  <c r="Q46" i="61"/>
  <c r="J46" i="61"/>
  <c r="I46" i="61"/>
  <c r="K46" i="61" s="1"/>
  <c r="M46" i="61" s="1"/>
  <c r="H45" i="61"/>
  <c r="Q45" i="61" s="1"/>
  <c r="E45" i="61"/>
  <c r="R45" i="61" s="1"/>
  <c r="R44" i="61"/>
  <c r="Q44" i="61"/>
  <c r="R43" i="61"/>
  <c r="Q43" i="61"/>
  <c r="M43" i="61"/>
  <c r="K43" i="61"/>
  <c r="J43" i="61"/>
  <c r="I43" i="61"/>
  <c r="R42" i="61"/>
  <c r="Q42" i="61"/>
  <c r="J42" i="61"/>
  <c r="I42" i="61"/>
  <c r="K42" i="61" s="1"/>
  <c r="M42" i="61" s="1"/>
  <c r="R41" i="61"/>
  <c r="Q41" i="61"/>
  <c r="K41" i="61"/>
  <c r="M41" i="61" s="1"/>
  <c r="J41" i="61"/>
  <c r="I41" i="61"/>
  <c r="R40" i="61"/>
  <c r="Q40" i="61"/>
  <c r="M40" i="61"/>
  <c r="K40" i="61"/>
  <c r="J40" i="61"/>
  <c r="I40" i="61"/>
  <c r="R39" i="61"/>
  <c r="Q39" i="61"/>
  <c r="K39" i="61"/>
  <c r="M39" i="61" s="1"/>
  <c r="J39" i="61"/>
  <c r="I39" i="61"/>
  <c r="J38" i="61"/>
  <c r="I38" i="61"/>
  <c r="K38" i="61" s="1"/>
  <c r="M38" i="61" s="1"/>
  <c r="R37" i="61"/>
  <c r="Q37" i="61"/>
  <c r="J37" i="61"/>
  <c r="I37" i="61"/>
  <c r="K37" i="61" s="1"/>
  <c r="M37" i="61" s="1"/>
  <c r="H36" i="61"/>
  <c r="Q36" i="61" s="1"/>
  <c r="E36" i="61"/>
  <c r="R36" i="61" s="1"/>
  <c r="R35" i="61"/>
  <c r="Q35" i="61"/>
  <c r="K35" i="61"/>
  <c r="M35" i="61" s="1"/>
  <c r="J35" i="61"/>
  <c r="I35" i="61"/>
  <c r="R34" i="61"/>
  <c r="Q34" i="61"/>
  <c r="J34" i="61"/>
  <c r="I34" i="61"/>
  <c r="K34" i="61" s="1"/>
  <c r="M34" i="61" s="1"/>
  <c r="R33" i="61"/>
  <c r="Q33" i="61"/>
  <c r="J33" i="61"/>
  <c r="I33" i="61"/>
  <c r="K33" i="61" s="1"/>
  <c r="M33" i="61" s="1"/>
  <c r="R32" i="61"/>
  <c r="Q32" i="61"/>
  <c r="J32" i="61"/>
  <c r="I32" i="61"/>
  <c r="K32" i="61" s="1"/>
  <c r="M32" i="61" s="1"/>
  <c r="R31" i="61"/>
  <c r="Q31" i="61"/>
  <c r="K31" i="61"/>
  <c r="M31" i="61" s="1"/>
  <c r="J31" i="61"/>
  <c r="I31" i="61"/>
  <c r="R30" i="61"/>
  <c r="Q30" i="61"/>
  <c r="J30" i="61"/>
  <c r="I30" i="61"/>
  <c r="K30" i="61" s="1"/>
  <c r="M30" i="61" s="1"/>
  <c r="R29" i="61"/>
  <c r="Q29" i="61"/>
  <c r="K29" i="61"/>
  <c r="M29" i="61" s="1"/>
  <c r="J29" i="61"/>
  <c r="I29" i="61"/>
  <c r="R28" i="61"/>
  <c r="P28" i="61"/>
  <c r="Q28" i="61" s="1"/>
  <c r="J28" i="61"/>
  <c r="I28" i="61"/>
  <c r="K28" i="61" s="1"/>
  <c r="M28" i="61" s="1"/>
  <c r="R27" i="61"/>
  <c r="P27" i="61"/>
  <c r="Q27" i="61" s="1"/>
  <c r="J27" i="61"/>
  <c r="I27" i="61"/>
  <c r="K27" i="61" s="1"/>
  <c r="M27" i="61" s="1"/>
  <c r="R26" i="61"/>
  <c r="Q26" i="61"/>
  <c r="J26" i="61"/>
  <c r="I26" i="61"/>
  <c r="K26" i="61" s="1"/>
  <c r="M26" i="61" s="1"/>
  <c r="R25" i="61"/>
  <c r="Q25" i="61"/>
  <c r="J25" i="61"/>
  <c r="I25" i="61"/>
  <c r="K25" i="61" s="1"/>
  <c r="M25" i="61" s="1"/>
  <c r="R24" i="61"/>
  <c r="Q24" i="61"/>
  <c r="J24" i="61"/>
  <c r="I24" i="61"/>
  <c r="K24" i="61" s="1"/>
  <c r="M24" i="61" s="1"/>
  <c r="R23" i="61"/>
  <c r="Q23" i="61"/>
  <c r="J23" i="61"/>
  <c r="I23" i="61"/>
  <c r="K23" i="61" s="1"/>
  <c r="M23" i="61" s="1"/>
  <c r="N22" i="61"/>
  <c r="L22" i="61"/>
  <c r="J22" i="61"/>
  <c r="J21" i="61" s="1"/>
  <c r="H22" i="61"/>
  <c r="E22" i="61"/>
  <c r="N21" i="61"/>
  <c r="L21" i="61"/>
  <c r="R20" i="61"/>
  <c r="K20" i="61"/>
  <c r="M20" i="61" s="1"/>
  <c r="R19" i="61"/>
  <c r="J19" i="61"/>
  <c r="I19" i="61"/>
  <c r="K19" i="61" s="1"/>
  <c r="M19" i="61" s="1"/>
  <c r="R18" i="61"/>
  <c r="Q18" i="61"/>
  <c r="J18" i="61"/>
  <c r="I18" i="61"/>
  <c r="K18" i="61" s="1"/>
  <c r="M18" i="61" s="1"/>
  <c r="R17" i="61"/>
  <c r="J17" i="61"/>
  <c r="I17" i="61"/>
  <c r="K17" i="61" s="1"/>
  <c r="M17" i="61" s="1"/>
  <c r="R16" i="61"/>
  <c r="K16" i="61"/>
  <c r="M16" i="61" s="1"/>
  <c r="J16" i="61"/>
  <c r="I16" i="61"/>
  <c r="R15" i="61"/>
  <c r="J15" i="61"/>
  <c r="I15" i="61"/>
  <c r="K15" i="61" s="1"/>
  <c r="M15" i="61" s="1"/>
  <c r="R14" i="61"/>
  <c r="J14" i="61"/>
  <c r="I14" i="61"/>
  <c r="K14" i="61" s="1"/>
  <c r="M14" i="61" s="1"/>
  <c r="R13" i="61"/>
  <c r="J13" i="61"/>
  <c r="I13" i="61"/>
  <c r="K13" i="61" s="1"/>
  <c r="M13" i="61" s="1"/>
  <c r="R12" i="61"/>
  <c r="J12" i="61"/>
  <c r="I12" i="61"/>
  <c r="K12" i="61" s="1"/>
  <c r="M12" i="61" s="1"/>
  <c r="R11" i="61"/>
  <c r="J11" i="61"/>
  <c r="I11" i="61"/>
  <c r="K11" i="61" s="1"/>
  <c r="M11" i="61" s="1"/>
  <c r="R10" i="61"/>
  <c r="J10" i="61"/>
  <c r="I10" i="61"/>
  <c r="K10" i="61" s="1"/>
  <c r="M10" i="61" s="1"/>
  <c r="R9" i="61"/>
  <c r="K9" i="61"/>
  <c r="M9" i="61" s="1"/>
  <c r="J9" i="61"/>
  <c r="I9" i="61"/>
  <c r="G9" i="61"/>
  <c r="F9" i="61"/>
  <c r="H8" i="61"/>
  <c r="G8" i="61"/>
  <c r="F8" i="61"/>
  <c r="E8" i="61"/>
  <c r="R7" i="61"/>
  <c r="F39" i="66" l="1"/>
  <c r="F37" i="66" s="1"/>
  <c r="F38" i="66"/>
  <c r="G39" i="66"/>
  <c r="G37" i="66" s="1"/>
  <c r="G38" i="66"/>
  <c r="G53" i="64"/>
  <c r="G52" i="64"/>
  <c r="G51" i="64" s="1"/>
  <c r="G50" i="64" s="1"/>
  <c r="G49" i="64" s="1"/>
  <c r="G48" i="64" s="1"/>
  <c r="G47" i="64" s="1"/>
  <c r="G46" i="64" s="1"/>
  <c r="G45" i="64" s="1"/>
  <c r="G44" i="64" s="1"/>
  <c r="G43" i="64" s="1"/>
  <c r="G42" i="64" s="1"/>
  <c r="G41" i="64" s="1"/>
  <c r="G40" i="64" s="1"/>
  <c r="F53" i="64"/>
  <c r="F52" i="64"/>
  <c r="J69" i="62"/>
  <c r="I69" i="62"/>
  <c r="K69" i="62" s="1"/>
  <c r="M69" i="62" s="1"/>
  <c r="P21" i="62"/>
  <c r="I21" i="62"/>
  <c r="K21" i="62" s="1"/>
  <c r="M21" i="62" s="1"/>
  <c r="G56" i="62"/>
  <c r="G60" i="62"/>
  <c r="F56" i="62"/>
  <c r="F60" i="62"/>
  <c r="Q66" i="61"/>
  <c r="J47" i="61"/>
  <c r="Q47" i="61"/>
  <c r="R22" i="61"/>
  <c r="Q22" i="61"/>
  <c r="R8" i="61"/>
  <c r="J8" i="61"/>
  <c r="F61" i="61"/>
  <c r="F57" i="61"/>
  <c r="G61" i="61"/>
  <c r="G57" i="61"/>
  <c r="I61" i="61"/>
  <c r="K61" i="61" s="1"/>
  <c r="M61" i="61" s="1"/>
  <c r="P16" i="61"/>
  <c r="H21" i="61"/>
  <c r="H69" i="61" s="1"/>
  <c r="J36" i="61"/>
  <c r="J45" i="61"/>
  <c r="I49" i="61"/>
  <c r="K49" i="61" s="1"/>
  <c r="M49" i="61" s="1"/>
  <c r="O57" i="61"/>
  <c r="J59" i="61"/>
  <c r="Q59" i="61"/>
  <c r="I64" i="61"/>
  <c r="K64" i="61" s="1"/>
  <c r="M64" i="61" s="1"/>
  <c r="I8" i="61"/>
  <c r="K8" i="61" s="1"/>
  <c r="M8" i="61" s="1"/>
  <c r="I51" i="61"/>
  <c r="K51" i="61" s="1"/>
  <c r="M51" i="61" s="1"/>
  <c r="E21" i="61"/>
  <c r="I22" i="61"/>
  <c r="K22" i="61" s="1"/>
  <c r="M22" i="61" s="1"/>
  <c r="I47" i="61"/>
  <c r="K47" i="61" s="1"/>
  <c r="M47" i="61" s="1"/>
  <c r="J57" i="61"/>
  <c r="I36" i="61"/>
  <c r="K36" i="61" s="1"/>
  <c r="M36" i="61" s="1"/>
  <c r="I45" i="61"/>
  <c r="K45" i="61" s="1"/>
  <c r="M45" i="61" s="1"/>
  <c r="I59" i="61"/>
  <c r="K59" i="61" s="1"/>
  <c r="M59" i="61" s="1"/>
  <c r="I66" i="61"/>
  <c r="K66" i="61" s="1"/>
  <c r="M66" i="61" s="1"/>
  <c r="G69" i="53"/>
  <c r="G36" i="66" l="1"/>
  <c r="G35" i="66" s="1"/>
  <c r="G34" i="66" s="1"/>
  <c r="G33" i="66" s="1"/>
  <c r="G32" i="66" s="1"/>
  <c r="G31" i="66" s="1"/>
  <c r="G30" i="66" s="1"/>
  <c r="G29" i="66" s="1"/>
  <c r="G28" i="66" s="1"/>
  <c r="G27" i="66" s="1"/>
  <c r="G26" i="66" s="1"/>
  <c r="G25" i="66" s="1"/>
  <c r="G24" i="66" s="1"/>
  <c r="G23" i="66" s="1"/>
  <c r="G22" i="66" s="1"/>
  <c r="G21" i="66" s="1"/>
  <c r="F36" i="66"/>
  <c r="F35" i="66" s="1"/>
  <c r="F34" i="66" s="1"/>
  <c r="F33" i="66" s="1"/>
  <c r="F32" i="66" s="1"/>
  <c r="F29" i="66" s="1"/>
  <c r="F28" i="66" s="1"/>
  <c r="F27" i="66" s="1"/>
  <c r="F26" i="66" s="1"/>
  <c r="F25" i="66" s="1"/>
  <c r="F24" i="66" s="1"/>
  <c r="F23" i="66" s="1"/>
  <c r="F21" i="66" s="1"/>
  <c r="F51" i="64"/>
  <c r="F50" i="64" s="1"/>
  <c r="F49" i="64" s="1"/>
  <c r="F48" i="64" s="1"/>
  <c r="F47" i="64" s="1"/>
  <c r="F46" i="64" s="1"/>
  <c r="F45" i="64" s="1"/>
  <c r="F44" i="64" s="1"/>
  <c r="F43" i="64" s="1"/>
  <c r="F42" i="64" s="1"/>
  <c r="F41" i="64" s="1"/>
  <c r="F40" i="64" s="1"/>
  <c r="G39" i="64"/>
  <c r="G37" i="64" s="1"/>
  <c r="G38" i="64"/>
  <c r="G59" i="62"/>
  <c r="G55" i="62"/>
  <c r="F59" i="62"/>
  <c r="F55" i="62"/>
  <c r="J69" i="61"/>
  <c r="Q21" i="61"/>
  <c r="I21" i="61"/>
  <c r="K21" i="61" s="1"/>
  <c r="M21" i="61" s="1"/>
  <c r="R21" i="61"/>
  <c r="G60" i="61"/>
  <c r="G56" i="61"/>
  <c r="E69" i="61"/>
  <c r="I69" i="61" s="1"/>
  <c r="K69" i="61" s="1"/>
  <c r="M69" i="61" s="1"/>
  <c r="F60" i="61"/>
  <c r="F56" i="61"/>
  <c r="R67" i="60"/>
  <c r="Q67" i="60"/>
  <c r="J67" i="60"/>
  <c r="I67" i="60"/>
  <c r="K67" i="60" s="1"/>
  <c r="M67" i="60" s="1"/>
  <c r="G67" i="60"/>
  <c r="G66" i="60" s="1"/>
  <c r="G65" i="60" s="1"/>
  <c r="G64" i="60" s="1"/>
  <c r="G63" i="60" s="1"/>
  <c r="G62" i="60" s="1"/>
  <c r="G57" i="60" s="1"/>
  <c r="F67" i="60"/>
  <c r="J66" i="60"/>
  <c r="I66" i="60"/>
  <c r="K66" i="60" s="1"/>
  <c r="M66" i="60" s="1"/>
  <c r="H66" i="60"/>
  <c r="F66" i="60"/>
  <c r="E66" i="60"/>
  <c r="R66" i="60" s="1"/>
  <c r="R65" i="60"/>
  <c r="Q65" i="60"/>
  <c r="K65" i="60"/>
  <c r="M65" i="60" s="1"/>
  <c r="J65" i="60"/>
  <c r="I65" i="60"/>
  <c r="F65" i="60"/>
  <c r="F64" i="60" s="1"/>
  <c r="F63" i="60" s="1"/>
  <c r="F62" i="60" s="1"/>
  <c r="O64" i="60"/>
  <c r="H64" i="60"/>
  <c r="E64" i="60"/>
  <c r="R64" i="60" s="1"/>
  <c r="R63" i="60"/>
  <c r="Q63" i="60"/>
  <c r="K63" i="60"/>
  <c r="M63" i="60" s="1"/>
  <c r="J63" i="60"/>
  <c r="I63" i="60"/>
  <c r="R62" i="60"/>
  <c r="Q62" i="60"/>
  <c r="K62" i="60"/>
  <c r="M62" i="60" s="1"/>
  <c r="J62" i="60"/>
  <c r="I62" i="60"/>
  <c r="R61" i="60"/>
  <c r="J61" i="60"/>
  <c r="H61" i="60"/>
  <c r="Q61" i="60" s="1"/>
  <c r="E61" i="60"/>
  <c r="R60" i="60"/>
  <c r="Q60" i="60"/>
  <c r="J60" i="60"/>
  <c r="I60" i="60"/>
  <c r="K60" i="60" s="1"/>
  <c r="M60" i="60" s="1"/>
  <c r="Q59" i="60"/>
  <c r="J59" i="60"/>
  <c r="I59" i="60"/>
  <c r="K59" i="60" s="1"/>
  <c r="M59" i="60" s="1"/>
  <c r="H59" i="60"/>
  <c r="E59" i="60"/>
  <c r="R59" i="60" s="1"/>
  <c r="R58" i="60"/>
  <c r="Q58" i="60"/>
  <c r="K58" i="60"/>
  <c r="M58" i="60" s="1"/>
  <c r="J58" i="60"/>
  <c r="I58" i="60"/>
  <c r="O57" i="60"/>
  <c r="H57" i="60"/>
  <c r="E57" i="60"/>
  <c r="R57" i="60" s="1"/>
  <c r="J56" i="60"/>
  <c r="I56" i="60"/>
  <c r="K56" i="60" s="1"/>
  <c r="M56" i="60" s="1"/>
  <c r="J55" i="60"/>
  <c r="H55" i="60"/>
  <c r="I55" i="60" s="1"/>
  <c r="K55" i="60" s="1"/>
  <c r="M55" i="60" s="1"/>
  <c r="E55" i="60"/>
  <c r="J54" i="60"/>
  <c r="I54" i="60"/>
  <c r="K54" i="60" s="1"/>
  <c r="M54" i="60" s="1"/>
  <c r="I53" i="60"/>
  <c r="K53" i="60" s="1"/>
  <c r="M53" i="60" s="1"/>
  <c r="H53" i="60"/>
  <c r="J53" i="60" s="1"/>
  <c r="E53" i="60"/>
  <c r="R52" i="60"/>
  <c r="Q52" i="60"/>
  <c r="K52" i="60"/>
  <c r="M52" i="60" s="1"/>
  <c r="J52" i="60"/>
  <c r="I52" i="60"/>
  <c r="J51" i="60"/>
  <c r="H51" i="60"/>
  <c r="E51" i="60"/>
  <c r="R50" i="60"/>
  <c r="Q50" i="60"/>
  <c r="M50" i="60"/>
  <c r="J50" i="60"/>
  <c r="I50" i="60"/>
  <c r="K50" i="60" s="1"/>
  <c r="Q49" i="60"/>
  <c r="H49" i="60"/>
  <c r="E49" i="60"/>
  <c r="R48" i="60"/>
  <c r="Q48" i="60"/>
  <c r="K48" i="60"/>
  <c r="M48" i="60" s="1"/>
  <c r="J48" i="60"/>
  <c r="I48" i="60"/>
  <c r="R47" i="60"/>
  <c r="H47" i="60"/>
  <c r="E47" i="60"/>
  <c r="R46" i="60"/>
  <c r="Q46" i="60"/>
  <c r="J46" i="60"/>
  <c r="I46" i="60"/>
  <c r="K46" i="60" s="1"/>
  <c r="M46" i="60" s="1"/>
  <c r="Q45" i="60"/>
  <c r="J45" i="60"/>
  <c r="H45" i="60"/>
  <c r="E45" i="60"/>
  <c r="R45" i="60" s="1"/>
  <c r="R44" i="60"/>
  <c r="Q44" i="60"/>
  <c r="R43" i="60"/>
  <c r="Q43" i="60"/>
  <c r="J43" i="60"/>
  <c r="I43" i="60"/>
  <c r="K43" i="60" s="1"/>
  <c r="M43" i="60" s="1"/>
  <c r="R42" i="60"/>
  <c r="Q42" i="60"/>
  <c r="M42" i="60"/>
  <c r="J42" i="60"/>
  <c r="I42" i="60"/>
  <c r="K42" i="60" s="1"/>
  <c r="R41" i="60"/>
  <c r="Q41" i="60"/>
  <c r="J41" i="60"/>
  <c r="I41" i="60"/>
  <c r="K41" i="60" s="1"/>
  <c r="M41" i="60" s="1"/>
  <c r="R40" i="60"/>
  <c r="Q40" i="60"/>
  <c r="M40" i="60"/>
  <c r="J40" i="60"/>
  <c r="I40" i="60"/>
  <c r="K40" i="60" s="1"/>
  <c r="R39" i="60"/>
  <c r="Q39" i="60"/>
  <c r="J39" i="60"/>
  <c r="I39" i="60"/>
  <c r="K39" i="60" s="1"/>
  <c r="M39" i="60" s="1"/>
  <c r="J38" i="60"/>
  <c r="I38" i="60"/>
  <c r="K38" i="60" s="1"/>
  <c r="M38" i="60" s="1"/>
  <c r="R37" i="60"/>
  <c r="Q37" i="60"/>
  <c r="K37" i="60"/>
  <c r="M37" i="60" s="1"/>
  <c r="J37" i="60"/>
  <c r="I37" i="60"/>
  <c r="H36" i="60"/>
  <c r="Q36" i="60" s="1"/>
  <c r="E36" i="60"/>
  <c r="R35" i="60"/>
  <c r="Q35" i="60"/>
  <c r="K35" i="60"/>
  <c r="M35" i="60" s="1"/>
  <c r="J35" i="60"/>
  <c r="I35" i="60"/>
  <c r="R34" i="60"/>
  <c r="Q34" i="60"/>
  <c r="J34" i="60"/>
  <c r="I34" i="60"/>
  <c r="K34" i="60" s="1"/>
  <c r="M34" i="60" s="1"/>
  <c r="R33" i="60"/>
  <c r="Q33" i="60"/>
  <c r="K33" i="60"/>
  <c r="M33" i="60" s="1"/>
  <c r="J33" i="60"/>
  <c r="I33" i="60"/>
  <c r="R32" i="60"/>
  <c r="Q32" i="60"/>
  <c r="J32" i="60"/>
  <c r="I32" i="60"/>
  <c r="K32" i="60" s="1"/>
  <c r="M32" i="60" s="1"/>
  <c r="R31" i="60"/>
  <c r="Q31" i="60"/>
  <c r="K31" i="60"/>
  <c r="M31" i="60" s="1"/>
  <c r="J31" i="60"/>
  <c r="I31" i="60"/>
  <c r="R30" i="60"/>
  <c r="Q30" i="60"/>
  <c r="J30" i="60"/>
  <c r="I30" i="60"/>
  <c r="K30" i="60" s="1"/>
  <c r="M30" i="60" s="1"/>
  <c r="R29" i="60"/>
  <c r="Q29" i="60"/>
  <c r="J29" i="60"/>
  <c r="I29" i="60"/>
  <c r="K29" i="60" s="1"/>
  <c r="M29" i="60" s="1"/>
  <c r="R28" i="60"/>
  <c r="P28" i="60"/>
  <c r="Q28" i="60" s="1"/>
  <c r="J28" i="60"/>
  <c r="I28" i="60"/>
  <c r="K28" i="60" s="1"/>
  <c r="M28" i="60" s="1"/>
  <c r="R27" i="60"/>
  <c r="P27" i="60"/>
  <c r="Q27" i="60" s="1"/>
  <c r="J27" i="60"/>
  <c r="I27" i="60"/>
  <c r="K27" i="60" s="1"/>
  <c r="M27" i="60" s="1"/>
  <c r="R26" i="60"/>
  <c r="Q26" i="60"/>
  <c r="J26" i="60"/>
  <c r="I26" i="60"/>
  <c r="K26" i="60" s="1"/>
  <c r="M26" i="60" s="1"/>
  <c r="R25" i="60"/>
  <c r="Q25" i="60"/>
  <c r="K25" i="60"/>
  <c r="M25" i="60" s="1"/>
  <c r="J25" i="60"/>
  <c r="I25" i="60"/>
  <c r="R24" i="60"/>
  <c r="Q24" i="60"/>
  <c r="J24" i="60"/>
  <c r="I24" i="60"/>
  <c r="K24" i="60" s="1"/>
  <c r="M24" i="60" s="1"/>
  <c r="R23" i="60"/>
  <c r="Q23" i="60"/>
  <c r="K23" i="60"/>
  <c r="M23" i="60" s="1"/>
  <c r="J23" i="60"/>
  <c r="I23" i="60"/>
  <c r="N22" i="60"/>
  <c r="L22" i="60"/>
  <c r="L21" i="60" s="1"/>
  <c r="H22" i="60"/>
  <c r="R22" i="60" s="1"/>
  <c r="E22" i="60"/>
  <c r="N21" i="60"/>
  <c r="R20" i="60"/>
  <c r="M20" i="60"/>
  <c r="K20" i="60"/>
  <c r="R19" i="60"/>
  <c r="M19" i="60"/>
  <c r="K19" i="60"/>
  <c r="J19" i="60"/>
  <c r="I19" i="60"/>
  <c r="R18" i="60"/>
  <c r="Q18" i="60"/>
  <c r="J18" i="60"/>
  <c r="I18" i="60"/>
  <c r="K18" i="60" s="1"/>
  <c r="M18" i="60" s="1"/>
  <c r="R17" i="60"/>
  <c r="J17" i="60"/>
  <c r="I17" i="60"/>
  <c r="K17" i="60" s="1"/>
  <c r="M17" i="60" s="1"/>
  <c r="R16" i="60"/>
  <c r="J16" i="60"/>
  <c r="I16" i="60"/>
  <c r="K16" i="60" s="1"/>
  <c r="M16" i="60" s="1"/>
  <c r="R15" i="60"/>
  <c r="J15" i="60"/>
  <c r="I15" i="60"/>
  <c r="K15" i="60" s="1"/>
  <c r="M15" i="60" s="1"/>
  <c r="R14" i="60"/>
  <c r="J14" i="60"/>
  <c r="I14" i="60"/>
  <c r="K14" i="60" s="1"/>
  <c r="M14" i="60" s="1"/>
  <c r="R13" i="60"/>
  <c r="J13" i="60"/>
  <c r="I13" i="60"/>
  <c r="K13" i="60" s="1"/>
  <c r="M13" i="60" s="1"/>
  <c r="R12" i="60"/>
  <c r="J12" i="60"/>
  <c r="I12" i="60"/>
  <c r="K12" i="60" s="1"/>
  <c r="M12" i="60" s="1"/>
  <c r="R11" i="60"/>
  <c r="J11" i="60"/>
  <c r="I11" i="60"/>
  <c r="K11" i="60" s="1"/>
  <c r="M11" i="60" s="1"/>
  <c r="R10" i="60"/>
  <c r="J10" i="60"/>
  <c r="I10" i="60"/>
  <c r="K10" i="60" s="1"/>
  <c r="M10" i="60" s="1"/>
  <c r="R9" i="60"/>
  <c r="J9" i="60"/>
  <c r="I9" i="60"/>
  <c r="K9" i="60" s="1"/>
  <c r="M9" i="60" s="1"/>
  <c r="G9" i="60"/>
  <c r="F9" i="60"/>
  <c r="F8" i="60" s="1"/>
  <c r="H8" i="60"/>
  <c r="G8" i="60"/>
  <c r="E8" i="60"/>
  <c r="R7" i="60"/>
  <c r="G36" i="64" l="1"/>
  <c r="G35" i="64" s="1"/>
  <c r="G34" i="64" s="1"/>
  <c r="G33" i="64" s="1"/>
  <c r="G32" i="64" s="1"/>
  <c r="G31" i="64" s="1"/>
  <c r="G30" i="64" s="1"/>
  <c r="G29" i="64" s="1"/>
  <c r="G28" i="64" s="1"/>
  <c r="G27" i="64" s="1"/>
  <c r="G26" i="64" s="1"/>
  <c r="G25" i="64" s="1"/>
  <c r="G24" i="64" s="1"/>
  <c r="G23" i="64" s="1"/>
  <c r="G22" i="64" s="1"/>
  <c r="G21" i="64" s="1"/>
  <c r="F38" i="64"/>
  <c r="F39" i="64"/>
  <c r="F37" i="64" s="1"/>
  <c r="F36" i="64" s="1"/>
  <c r="F35" i="64" s="1"/>
  <c r="F34" i="64" s="1"/>
  <c r="F33" i="64" s="1"/>
  <c r="F32" i="64" s="1"/>
  <c r="F30" i="64" s="1"/>
  <c r="F29" i="64" s="1"/>
  <c r="F28" i="64" s="1"/>
  <c r="F27" i="64" s="1"/>
  <c r="F26" i="64" s="1"/>
  <c r="F25" i="64" s="1"/>
  <c r="F24" i="64" s="1"/>
  <c r="F23" i="64" s="1"/>
  <c r="F22" i="64" s="1"/>
  <c r="F21" i="64" s="1"/>
  <c r="F58" i="62"/>
  <c r="F54" i="62"/>
  <c r="G58" i="62"/>
  <c r="G54" i="62"/>
  <c r="F55" i="61"/>
  <c r="F59" i="61"/>
  <c r="G59" i="61"/>
  <c r="G55" i="61"/>
  <c r="J36" i="60"/>
  <c r="I36" i="60"/>
  <c r="K36" i="60" s="1"/>
  <c r="M36" i="60" s="1"/>
  <c r="H21" i="60"/>
  <c r="Q21" i="60" s="1"/>
  <c r="Q22" i="60"/>
  <c r="P47" i="60"/>
  <c r="Q47" i="60" s="1"/>
  <c r="F57" i="60"/>
  <c r="F61" i="60"/>
  <c r="H69" i="60"/>
  <c r="I8" i="60"/>
  <c r="K8" i="60" s="1"/>
  <c r="M8" i="60" s="1"/>
  <c r="J22" i="60"/>
  <c r="J21" i="60" s="1"/>
  <c r="R36" i="60"/>
  <c r="I47" i="60"/>
  <c r="K47" i="60" s="1"/>
  <c r="M47" i="60" s="1"/>
  <c r="J8" i="60"/>
  <c r="I22" i="60"/>
  <c r="K22" i="60" s="1"/>
  <c r="M22" i="60" s="1"/>
  <c r="J49" i="60"/>
  <c r="R49" i="60"/>
  <c r="I49" i="60"/>
  <c r="K49" i="60" s="1"/>
  <c r="M49" i="60" s="1"/>
  <c r="G61" i="60"/>
  <c r="E21" i="60"/>
  <c r="J47" i="60"/>
  <c r="P16" i="60"/>
  <c r="Q57" i="60"/>
  <c r="J57" i="60"/>
  <c r="I57" i="60"/>
  <c r="K57" i="60" s="1"/>
  <c r="M57" i="60" s="1"/>
  <c r="O59" i="60"/>
  <c r="Q64" i="60"/>
  <c r="J64" i="60"/>
  <c r="I45" i="60"/>
  <c r="K45" i="60" s="1"/>
  <c r="M45" i="60" s="1"/>
  <c r="Q51" i="60"/>
  <c r="I51" i="60"/>
  <c r="K51" i="60" s="1"/>
  <c r="M51" i="60" s="1"/>
  <c r="R51" i="60"/>
  <c r="I64" i="60"/>
  <c r="K64" i="60" s="1"/>
  <c r="M64" i="60" s="1"/>
  <c r="P66" i="60"/>
  <c r="Q66" i="60" s="1"/>
  <c r="R8" i="60"/>
  <c r="I61" i="60"/>
  <c r="K61" i="60" s="1"/>
  <c r="M61" i="60" s="1"/>
  <c r="H61" i="59"/>
  <c r="R67" i="59"/>
  <c r="Q67" i="59"/>
  <c r="J67" i="59"/>
  <c r="I67" i="59"/>
  <c r="K67" i="59" s="1"/>
  <c r="M67" i="59" s="1"/>
  <c r="G67" i="59"/>
  <c r="F67" i="59"/>
  <c r="R66" i="59"/>
  <c r="J66" i="59"/>
  <c r="H66" i="59"/>
  <c r="P66" i="59" s="1"/>
  <c r="Q66" i="59" s="1"/>
  <c r="G66" i="59"/>
  <c r="F66" i="59"/>
  <c r="F65" i="59" s="1"/>
  <c r="F64" i="59" s="1"/>
  <c r="E66" i="59"/>
  <c r="R65" i="59"/>
  <c r="Q65" i="59"/>
  <c r="J65" i="59"/>
  <c r="I65" i="59"/>
  <c r="K65" i="59" s="1"/>
  <c r="M65" i="59" s="1"/>
  <c r="G65" i="59"/>
  <c r="G64" i="59" s="1"/>
  <c r="G63" i="59" s="1"/>
  <c r="G62" i="59" s="1"/>
  <c r="G57" i="59" s="1"/>
  <c r="Q64" i="59"/>
  <c r="O64" i="59"/>
  <c r="J64" i="59"/>
  <c r="I64" i="59"/>
  <c r="K64" i="59" s="1"/>
  <c r="M64" i="59" s="1"/>
  <c r="H64" i="59"/>
  <c r="E64" i="59"/>
  <c r="R64" i="59" s="1"/>
  <c r="R63" i="59"/>
  <c r="Q63" i="59"/>
  <c r="J63" i="59"/>
  <c r="I63" i="59"/>
  <c r="K63" i="59" s="1"/>
  <c r="M63" i="59" s="1"/>
  <c r="F63" i="59"/>
  <c r="F62" i="59" s="1"/>
  <c r="R62" i="59"/>
  <c r="Q62" i="59"/>
  <c r="K62" i="59"/>
  <c r="M62" i="59" s="1"/>
  <c r="J62" i="59"/>
  <c r="I62" i="59"/>
  <c r="J61" i="59"/>
  <c r="E61" i="59"/>
  <c r="R61" i="59" s="1"/>
  <c r="R60" i="59"/>
  <c r="Q60" i="59"/>
  <c r="J60" i="59"/>
  <c r="I60" i="59"/>
  <c r="K60" i="59" s="1"/>
  <c r="M60" i="59" s="1"/>
  <c r="R59" i="59"/>
  <c r="Q59" i="59"/>
  <c r="J59" i="59"/>
  <c r="H59" i="59"/>
  <c r="O59" i="59" s="1"/>
  <c r="E59" i="59"/>
  <c r="R58" i="59"/>
  <c r="Q58" i="59"/>
  <c r="M58" i="59"/>
  <c r="J58" i="59"/>
  <c r="I58" i="59"/>
  <c r="K58" i="59" s="1"/>
  <c r="Q57" i="59"/>
  <c r="O57" i="59"/>
  <c r="J57" i="59"/>
  <c r="H57" i="59"/>
  <c r="E57" i="59"/>
  <c r="R57" i="59" s="1"/>
  <c r="J56" i="59"/>
  <c r="I56" i="59"/>
  <c r="K56" i="59" s="1"/>
  <c r="M56" i="59" s="1"/>
  <c r="H55" i="59"/>
  <c r="J55" i="59" s="1"/>
  <c r="E55" i="59"/>
  <c r="K54" i="59"/>
  <c r="M54" i="59" s="1"/>
  <c r="J54" i="59"/>
  <c r="I54" i="59"/>
  <c r="J53" i="59"/>
  <c r="I53" i="59"/>
  <c r="K53" i="59" s="1"/>
  <c r="M53" i="59" s="1"/>
  <c r="H53" i="59"/>
  <c r="E53" i="59"/>
  <c r="R52" i="59"/>
  <c r="Q52" i="59"/>
  <c r="K52" i="59"/>
  <c r="M52" i="59" s="1"/>
  <c r="J52" i="59"/>
  <c r="I52" i="59"/>
  <c r="H51" i="59"/>
  <c r="J51" i="59" s="1"/>
  <c r="E51" i="59"/>
  <c r="R51" i="59" s="1"/>
  <c r="R50" i="59"/>
  <c r="Q50" i="59"/>
  <c r="J50" i="59"/>
  <c r="I50" i="59"/>
  <c r="K50" i="59" s="1"/>
  <c r="M50" i="59" s="1"/>
  <c r="Q49" i="59"/>
  <c r="J49" i="59"/>
  <c r="I49" i="59"/>
  <c r="K49" i="59" s="1"/>
  <c r="M49" i="59" s="1"/>
  <c r="H49" i="59"/>
  <c r="E49" i="59"/>
  <c r="R49" i="59" s="1"/>
  <c r="R48" i="59"/>
  <c r="Q48" i="59"/>
  <c r="K48" i="59"/>
  <c r="M48" i="59" s="1"/>
  <c r="J48" i="59"/>
  <c r="I48" i="59"/>
  <c r="H47" i="59"/>
  <c r="I47" i="59" s="1"/>
  <c r="K47" i="59" s="1"/>
  <c r="M47" i="59" s="1"/>
  <c r="E47" i="59"/>
  <c r="R47" i="59" s="1"/>
  <c r="R46" i="59"/>
  <c r="Q46" i="59"/>
  <c r="K46" i="59"/>
  <c r="M46" i="59" s="1"/>
  <c r="J46" i="59"/>
  <c r="I46" i="59"/>
  <c r="R45" i="59"/>
  <c r="J45" i="59"/>
  <c r="H45" i="59"/>
  <c r="Q45" i="59" s="1"/>
  <c r="E45" i="59"/>
  <c r="R44" i="59"/>
  <c r="Q44" i="59"/>
  <c r="R43" i="59"/>
  <c r="Q43" i="59"/>
  <c r="M43" i="59"/>
  <c r="J43" i="59"/>
  <c r="I43" i="59"/>
  <c r="K43" i="59" s="1"/>
  <c r="R42" i="59"/>
  <c r="Q42" i="59"/>
  <c r="J42" i="59"/>
  <c r="I42" i="59"/>
  <c r="K42" i="59" s="1"/>
  <c r="M42" i="59" s="1"/>
  <c r="R41" i="59"/>
  <c r="Q41" i="59"/>
  <c r="J41" i="59"/>
  <c r="I41" i="59"/>
  <c r="K41" i="59" s="1"/>
  <c r="M41" i="59" s="1"/>
  <c r="R40" i="59"/>
  <c r="Q40" i="59"/>
  <c r="J40" i="59"/>
  <c r="I40" i="59"/>
  <c r="K40" i="59" s="1"/>
  <c r="M40" i="59" s="1"/>
  <c r="R39" i="59"/>
  <c r="Q39" i="59"/>
  <c r="M39" i="59"/>
  <c r="J39" i="59"/>
  <c r="I39" i="59"/>
  <c r="K39" i="59" s="1"/>
  <c r="K38" i="59"/>
  <c r="M38" i="59" s="1"/>
  <c r="J38" i="59"/>
  <c r="I38" i="59"/>
  <c r="R37" i="59"/>
  <c r="Q37" i="59"/>
  <c r="K37" i="59"/>
  <c r="M37" i="59" s="1"/>
  <c r="J37" i="59"/>
  <c r="I37" i="59"/>
  <c r="H36" i="59"/>
  <c r="Q36" i="59" s="1"/>
  <c r="E36" i="59"/>
  <c r="R35" i="59"/>
  <c r="Q35" i="59"/>
  <c r="J35" i="59"/>
  <c r="I35" i="59"/>
  <c r="K35" i="59" s="1"/>
  <c r="M35" i="59" s="1"/>
  <c r="R34" i="59"/>
  <c r="Q34" i="59"/>
  <c r="J34" i="59"/>
  <c r="I34" i="59"/>
  <c r="K34" i="59" s="1"/>
  <c r="M34" i="59" s="1"/>
  <c r="R33" i="59"/>
  <c r="Q33" i="59"/>
  <c r="J33" i="59"/>
  <c r="I33" i="59"/>
  <c r="K33" i="59" s="1"/>
  <c r="M33" i="59" s="1"/>
  <c r="R32" i="59"/>
  <c r="Q32" i="59"/>
  <c r="J32" i="59"/>
  <c r="I32" i="59"/>
  <c r="K32" i="59" s="1"/>
  <c r="M32" i="59" s="1"/>
  <c r="R31" i="59"/>
  <c r="Q31" i="59"/>
  <c r="J31" i="59"/>
  <c r="I31" i="59"/>
  <c r="K31" i="59" s="1"/>
  <c r="M31" i="59" s="1"/>
  <c r="R30" i="59"/>
  <c r="Q30" i="59"/>
  <c r="M30" i="59"/>
  <c r="J30" i="59"/>
  <c r="I30" i="59"/>
  <c r="K30" i="59" s="1"/>
  <c r="R29" i="59"/>
  <c r="Q29" i="59"/>
  <c r="J29" i="59"/>
  <c r="I29" i="59"/>
  <c r="K29" i="59" s="1"/>
  <c r="M29" i="59" s="1"/>
  <c r="R28" i="59"/>
  <c r="P28" i="59"/>
  <c r="Q28" i="59" s="1"/>
  <c r="J28" i="59"/>
  <c r="I28" i="59"/>
  <c r="K28" i="59" s="1"/>
  <c r="M28" i="59" s="1"/>
  <c r="R27" i="59"/>
  <c r="Q27" i="59"/>
  <c r="P27" i="59"/>
  <c r="J27" i="59"/>
  <c r="I27" i="59"/>
  <c r="K27" i="59" s="1"/>
  <c r="M27" i="59" s="1"/>
  <c r="R26" i="59"/>
  <c r="Q26" i="59"/>
  <c r="K26" i="59"/>
  <c r="M26" i="59" s="1"/>
  <c r="J26" i="59"/>
  <c r="I26" i="59"/>
  <c r="R25" i="59"/>
  <c r="Q25" i="59"/>
  <c r="K25" i="59"/>
  <c r="M25" i="59" s="1"/>
  <c r="J25" i="59"/>
  <c r="I25" i="59"/>
  <c r="R24" i="59"/>
  <c r="Q24" i="59"/>
  <c r="J24" i="59"/>
  <c r="I24" i="59"/>
  <c r="K24" i="59" s="1"/>
  <c r="M24" i="59" s="1"/>
  <c r="R23" i="59"/>
  <c r="Q23" i="59"/>
  <c r="J23" i="59"/>
  <c r="I23" i="59"/>
  <c r="K23" i="59" s="1"/>
  <c r="M23" i="59" s="1"/>
  <c r="N22" i="59"/>
  <c r="L22" i="59"/>
  <c r="H22" i="59"/>
  <c r="Q22" i="59" s="1"/>
  <c r="E22" i="59"/>
  <c r="E21" i="59" s="1"/>
  <c r="N21" i="59"/>
  <c r="L21" i="59"/>
  <c r="R20" i="59"/>
  <c r="K20" i="59"/>
  <c r="M20" i="59" s="1"/>
  <c r="R19" i="59"/>
  <c r="M19" i="59"/>
  <c r="J19" i="59"/>
  <c r="I19" i="59"/>
  <c r="K19" i="59" s="1"/>
  <c r="R18" i="59"/>
  <c r="Q18" i="59"/>
  <c r="K18" i="59"/>
  <c r="M18" i="59" s="1"/>
  <c r="J18" i="59"/>
  <c r="I18" i="59"/>
  <c r="R17" i="59"/>
  <c r="J17" i="59"/>
  <c r="I17" i="59"/>
  <c r="K17" i="59" s="1"/>
  <c r="M17" i="59" s="1"/>
  <c r="R16" i="59"/>
  <c r="J16" i="59"/>
  <c r="I16" i="59"/>
  <c r="K16" i="59" s="1"/>
  <c r="M16" i="59" s="1"/>
  <c r="R15" i="59"/>
  <c r="K15" i="59"/>
  <c r="M15" i="59" s="1"/>
  <c r="J15" i="59"/>
  <c r="I15" i="59"/>
  <c r="R14" i="59"/>
  <c r="K14" i="59"/>
  <c r="M14" i="59" s="1"/>
  <c r="J14" i="59"/>
  <c r="I14" i="59"/>
  <c r="R13" i="59"/>
  <c r="J13" i="59"/>
  <c r="I13" i="59"/>
  <c r="K13" i="59" s="1"/>
  <c r="M13" i="59" s="1"/>
  <c r="R12" i="59"/>
  <c r="J12" i="59"/>
  <c r="I12" i="59"/>
  <c r="K12" i="59" s="1"/>
  <c r="M12" i="59" s="1"/>
  <c r="R11" i="59"/>
  <c r="J11" i="59"/>
  <c r="I11" i="59"/>
  <c r="K11" i="59" s="1"/>
  <c r="M11" i="59" s="1"/>
  <c r="R10" i="59"/>
  <c r="J10" i="59"/>
  <c r="I10" i="59"/>
  <c r="K10" i="59" s="1"/>
  <c r="M10" i="59" s="1"/>
  <c r="R9" i="59"/>
  <c r="J9" i="59"/>
  <c r="I9" i="59"/>
  <c r="K9" i="59" s="1"/>
  <c r="M9" i="59" s="1"/>
  <c r="G9" i="59"/>
  <c r="F9" i="59"/>
  <c r="H8" i="59"/>
  <c r="G8" i="59"/>
  <c r="F8" i="59"/>
  <c r="E8" i="59"/>
  <c r="R7" i="59"/>
  <c r="G53" i="62" l="1"/>
  <c r="G52" i="62"/>
  <c r="G51" i="62" s="1"/>
  <c r="G50" i="62" s="1"/>
  <c r="G49" i="62" s="1"/>
  <c r="G48" i="62" s="1"/>
  <c r="G47" i="62" s="1"/>
  <c r="G46" i="62" s="1"/>
  <c r="G45" i="62" s="1"/>
  <c r="G44" i="62" s="1"/>
  <c r="G43" i="62" s="1"/>
  <c r="G42" i="62" s="1"/>
  <c r="G41" i="62" s="1"/>
  <c r="G40" i="62" s="1"/>
  <c r="F53" i="62"/>
  <c r="F52" i="62"/>
  <c r="F51" i="62" s="1"/>
  <c r="F50" i="62" s="1"/>
  <c r="F49" i="62" s="1"/>
  <c r="F48" i="62" s="1"/>
  <c r="F47" i="62" s="1"/>
  <c r="F46" i="62" s="1"/>
  <c r="F45" i="62" s="1"/>
  <c r="F44" i="62" s="1"/>
  <c r="F43" i="62" s="1"/>
  <c r="F42" i="62" s="1"/>
  <c r="F41" i="62" s="1"/>
  <c r="F40" i="62" s="1"/>
  <c r="G54" i="61"/>
  <c r="G58" i="61"/>
  <c r="F58" i="61"/>
  <c r="F54" i="61"/>
  <c r="R21" i="60"/>
  <c r="G60" i="60"/>
  <c r="G56" i="60"/>
  <c r="J69" i="60"/>
  <c r="I69" i="60"/>
  <c r="K69" i="60" s="1"/>
  <c r="M69" i="60" s="1"/>
  <c r="E69" i="60"/>
  <c r="F60" i="60"/>
  <c r="F56" i="60"/>
  <c r="I21" i="60"/>
  <c r="K21" i="60" s="1"/>
  <c r="M21" i="60" s="1"/>
  <c r="R36" i="59"/>
  <c r="J36" i="59"/>
  <c r="J22" i="59"/>
  <c r="J21" i="59" s="1"/>
  <c r="P47" i="59"/>
  <c r="Q47" i="59" s="1"/>
  <c r="J8" i="59"/>
  <c r="F61" i="59"/>
  <c r="F57" i="59"/>
  <c r="E69" i="59"/>
  <c r="H21" i="59"/>
  <c r="H69" i="59" s="1"/>
  <c r="I22" i="59"/>
  <c r="K22" i="59" s="1"/>
  <c r="M22" i="59" s="1"/>
  <c r="R22" i="59"/>
  <c r="I57" i="59"/>
  <c r="K57" i="59" s="1"/>
  <c r="M57" i="59" s="1"/>
  <c r="J47" i="59"/>
  <c r="I8" i="59"/>
  <c r="K8" i="59" s="1"/>
  <c r="M8" i="59" s="1"/>
  <c r="P16" i="59"/>
  <c r="G61" i="59"/>
  <c r="R8" i="59"/>
  <c r="I51" i="59"/>
  <c r="K51" i="59" s="1"/>
  <c r="M51" i="59" s="1"/>
  <c r="Q51" i="59"/>
  <c r="I55" i="59"/>
  <c r="K55" i="59" s="1"/>
  <c r="M55" i="59" s="1"/>
  <c r="I61" i="59"/>
  <c r="K61" i="59" s="1"/>
  <c r="M61" i="59" s="1"/>
  <c r="Q61" i="59"/>
  <c r="I36" i="59"/>
  <c r="K36" i="59" s="1"/>
  <c r="M36" i="59" s="1"/>
  <c r="I45" i="59"/>
  <c r="K45" i="59" s="1"/>
  <c r="M45" i="59" s="1"/>
  <c r="I59" i="59"/>
  <c r="K59" i="59" s="1"/>
  <c r="M59" i="59" s="1"/>
  <c r="I66" i="59"/>
  <c r="K66" i="59" s="1"/>
  <c r="M66" i="59" s="1"/>
  <c r="J16" i="57"/>
  <c r="J17" i="57"/>
  <c r="J15" i="57"/>
  <c r="I16" i="57"/>
  <c r="I17" i="57"/>
  <c r="O57" i="58"/>
  <c r="O64" i="58"/>
  <c r="F38" i="62" l="1"/>
  <c r="F39" i="62"/>
  <c r="F37" i="62" s="1"/>
  <c r="F36" i="62" s="1"/>
  <c r="F35" i="62" s="1"/>
  <c r="F34" i="62" s="1"/>
  <c r="F33" i="62" s="1"/>
  <c r="F32" i="62" s="1"/>
  <c r="F31" i="62" s="1"/>
  <c r="F30" i="62" s="1"/>
  <c r="F29" i="62" s="1"/>
  <c r="F28" i="62" s="1"/>
  <c r="F27" i="62" s="1"/>
  <c r="F26" i="62" s="1"/>
  <c r="F25" i="62" s="1"/>
  <c r="F24" i="62" s="1"/>
  <c r="F23" i="62" s="1"/>
  <c r="F22" i="62" s="1"/>
  <c r="F21" i="62" s="1"/>
  <c r="G38" i="62"/>
  <c r="G39" i="62"/>
  <c r="G37" i="62" s="1"/>
  <c r="G36" i="62" s="1"/>
  <c r="G35" i="62" s="1"/>
  <c r="G34" i="62" s="1"/>
  <c r="G33" i="62" s="1"/>
  <c r="G32" i="62" s="1"/>
  <c r="G31" i="62" s="1"/>
  <c r="G30" i="62" s="1"/>
  <c r="G29" i="62" s="1"/>
  <c r="G28" i="62" s="1"/>
  <c r="G27" i="62" s="1"/>
  <c r="G26" i="62" s="1"/>
  <c r="G25" i="62" s="1"/>
  <c r="G24" i="62" s="1"/>
  <c r="G23" i="62" s="1"/>
  <c r="G22" i="62" s="1"/>
  <c r="G21" i="62" s="1"/>
  <c r="F53" i="61"/>
  <c r="F52" i="61"/>
  <c r="F51" i="61" s="1"/>
  <c r="F50" i="61" s="1"/>
  <c r="F49" i="61" s="1"/>
  <c r="F48" i="61" s="1"/>
  <c r="F47" i="61" s="1"/>
  <c r="F46" i="61" s="1"/>
  <c r="F45" i="61" s="1"/>
  <c r="F44" i="61" s="1"/>
  <c r="F43" i="61" s="1"/>
  <c r="F42" i="61" s="1"/>
  <c r="F41" i="61" s="1"/>
  <c r="F40" i="61" s="1"/>
  <c r="G53" i="61"/>
  <c r="G52" i="61"/>
  <c r="F55" i="60"/>
  <c r="F59" i="60"/>
  <c r="G59" i="60"/>
  <c r="G55" i="60"/>
  <c r="Q21" i="59"/>
  <c r="I21" i="59"/>
  <c r="K21" i="59" s="1"/>
  <c r="M21" i="59" s="1"/>
  <c r="F60" i="59"/>
  <c r="F56" i="59"/>
  <c r="J69" i="59"/>
  <c r="I69" i="59"/>
  <c r="K69" i="59" s="1"/>
  <c r="M69" i="59" s="1"/>
  <c r="G60" i="59"/>
  <c r="G56" i="59"/>
  <c r="R21" i="59"/>
  <c r="H22" i="58"/>
  <c r="H8" i="58"/>
  <c r="R67" i="58"/>
  <c r="Q67" i="58"/>
  <c r="J67" i="58"/>
  <c r="I67" i="58"/>
  <c r="K67" i="58" s="1"/>
  <c r="M67" i="58" s="1"/>
  <c r="G67" i="58"/>
  <c r="F67" i="58"/>
  <c r="R66" i="58"/>
  <c r="J66" i="58"/>
  <c r="H66" i="58"/>
  <c r="G66" i="58"/>
  <c r="F66" i="58"/>
  <c r="F65" i="58" s="1"/>
  <c r="F64" i="58" s="1"/>
  <c r="F63" i="58" s="1"/>
  <c r="F62" i="58" s="1"/>
  <c r="E66" i="58"/>
  <c r="I66" i="58" s="1"/>
  <c r="K66" i="58" s="1"/>
  <c r="M66" i="58" s="1"/>
  <c r="R65" i="58"/>
  <c r="Q65" i="58"/>
  <c r="J65" i="58"/>
  <c r="I65" i="58"/>
  <c r="K65" i="58" s="1"/>
  <c r="M65" i="58" s="1"/>
  <c r="G65" i="58"/>
  <c r="G64" i="58" s="1"/>
  <c r="G63" i="58" s="1"/>
  <c r="G62" i="58" s="1"/>
  <c r="H64" i="58"/>
  <c r="Q66" i="58" s="1"/>
  <c r="E64" i="58"/>
  <c r="R64" i="58" s="1"/>
  <c r="R63" i="58"/>
  <c r="Q63" i="58"/>
  <c r="J63" i="58"/>
  <c r="I63" i="58"/>
  <c r="K63" i="58" s="1"/>
  <c r="M63" i="58" s="1"/>
  <c r="R62" i="58"/>
  <c r="Q62" i="58"/>
  <c r="J62" i="58"/>
  <c r="I62" i="58"/>
  <c r="K62" i="58" s="1"/>
  <c r="M62" i="58" s="1"/>
  <c r="Q61" i="58"/>
  <c r="H61" i="58"/>
  <c r="J61" i="58" s="1"/>
  <c r="E61" i="58"/>
  <c r="I61" i="58" s="1"/>
  <c r="K61" i="58" s="1"/>
  <c r="M61" i="58" s="1"/>
  <c r="R60" i="58"/>
  <c r="Q60" i="58"/>
  <c r="J60" i="58"/>
  <c r="I60" i="58"/>
  <c r="K60" i="58" s="1"/>
  <c r="M60" i="58" s="1"/>
  <c r="H59" i="58"/>
  <c r="Q59" i="58" s="1"/>
  <c r="E59" i="58"/>
  <c r="R59" i="58" s="1"/>
  <c r="R58" i="58"/>
  <c r="Q58" i="58"/>
  <c r="K58" i="58"/>
  <c r="M58" i="58" s="1"/>
  <c r="J58" i="58"/>
  <c r="I58" i="58"/>
  <c r="H57" i="58"/>
  <c r="R57" i="58" s="1"/>
  <c r="E57" i="58"/>
  <c r="K56" i="58"/>
  <c r="M56" i="58" s="1"/>
  <c r="J56" i="58"/>
  <c r="I56" i="58"/>
  <c r="H55" i="58"/>
  <c r="J55" i="58" s="1"/>
  <c r="E55" i="58"/>
  <c r="I55" i="58" s="1"/>
  <c r="K55" i="58" s="1"/>
  <c r="M55" i="58" s="1"/>
  <c r="J54" i="58"/>
  <c r="I54" i="58"/>
  <c r="K54" i="58" s="1"/>
  <c r="M54" i="58" s="1"/>
  <c r="H53" i="58"/>
  <c r="J53" i="58" s="1"/>
  <c r="E53" i="58"/>
  <c r="R52" i="58"/>
  <c r="J52" i="58"/>
  <c r="I52" i="58"/>
  <c r="K52" i="58" s="1"/>
  <c r="M52" i="58" s="1"/>
  <c r="H51" i="58"/>
  <c r="J51" i="58" s="1"/>
  <c r="E51" i="58"/>
  <c r="R51" i="58" s="1"/>
  <c r="R50" i="58"/>
  <c r="K50" i="58"/>
  <c r="M50" i="58" s="1"/>
  <c r="J50" i="58"/>
  <c r="I50" i="58"/>
  <c r="H49" i="58"/>
  <c r="R49" i="58" s="1"/>
  <c r="E49" i="58"/>
  <c r="R48" i="58"/>
  <c r="J48" i="58"/>
  <c r="I48" i="58"/>
  <c r="K48" i="58" s="1"/>
  <c r="M48" i="58" s="1"/>
  <c r="J47" i="58"/>
  <c r="H47" i="58"/>
  <c r="E47" i="58"/>
  <c r="R47" i="58" s="1"/>
  <c r="R46" i="58"/>
  <c r="Q46" i="58"/>
  <c r="K46" i="58"/>
  <c r="M46" i="58" s="1"/>
  <c r="J46" i="58"/>
  <c r="I46" i="58"/>
  <c r="H45" i="58"/>
  <c r="R45" i="58" s="1"/>
  <c r="E45" i="58"/>
  <c r="R44" i="58"/>
  <c r="Q44" i="58"/>
  <c r="R43" i="58"/>
  <c r="Q43" i="58"/>
  <c r="J43" i="58"/>
  <c r="I43" i="58"/>
  <c r="K43" i="58" s="1"/>
  <c r="M43" i="58" s="1"/>
  <c r="R42" i="58"/>
  <c r="Q42" i="58"/>
  <c r="J42" i="58"/>
  <c r="I42" i="58"/>
  <c r="K42" i="58" s="1"/>
  <c r="M42" i="58" s="1"/>
  <c r="R41" i="58"/>
  <c r="Q41" i="58"/>
  <c r="J41" i="58"/>
  <c r="I41" i="58"/>
  <c r="K41" i="58" s="1"/>
  <c r="M41" i="58" s="1"/>
  <c r="R40" i="58"/>
  <c r="Q40" i="58"/>
  <c r="J40" i="58"/>
  <c r="I40" i="58"/>
  <c r="K40" i="58" s="1"/>
  <c r="M40" i="58" s="1"/>
  <c r="R39" i="58"/>
  <c r="Q39" i="58"/>
  <c r="J39" i="58"/>
  <c r="I39" i="58"/>
  <c r="K39" i="58" s="1"/>
  <c r="M39" i="58" s="1"/>
  <c r="K38" i="58"/>
  <c r="M38" i="58" s="1"/>
  <c r="J38" i="58"/>
  <c r="I38" i="58"/>
  <c r="R37" i="58"/>
  <c r="Q37" i="58"/>
  <c r="J37" i="58"/>
  <c r="I37" i="58"/>
  <c r="K37" i="58" s="1"/>
  <c r="M37" i="58" s="1"/>
  <c r="H36" i="58"/>
  <c r="R36" i="58" s="1"/>
  <c r="E36" i="58"/>
  <c r="R35" i="58"/>
  <c r="Q35" i="58"/>
  <c r="J35" i="58"/>
  <c r="I35" i="58"/>
  <c r="K35" i="58" s="1"/>
  <c r="M35" i="58" s="1"/>
  <c r="R34" i="58"/>
  <c r="Q34" i="58"/>
  <c r="J34" i="58"/>
  <c r="I34" i="58"/>
  <c r="K34" i="58" s="1"/>
  <c r="M34" i="58" s="1"/>
  <c r="R33" i="58"/>
  <c r="Q33" i="58"/>
  <c r="J33" i="58"/>
  <c r="I33" i="58"/>
  <c r="K33" i="58" s="1"/>
  <c r="M33" i="58" s="1"/>
  <c r="R32" i="58"/>
  <c r="Q32" i="58"/>
  <c r="J32" i="58"/>
  <c r="I32" i="58"/>
  <c r="K32" i="58" s="1"/>
  <c r="M32" i="58" s="1"/>
  <c r="R31" i="58"/>
  <c r="Q31" i="58"/>
  <c r="J31" i="58"/>
  <c r="I31" i="58"/>
  <c r="K31" i="58" s="1"/>
  <c r="M31" i="58" s="1"/>
  <c r="R30" i="58"/>
  <c r="Q30" i="58"/>
  <c r="J30" i="58"/>
  <c r="I30" i="58"/>
  <c r="K30" i="58" s="1"/>
  <c r="M30" i="58" s="1"/>
  <c r="R29" i="58"/>
  <c r="Q29" i="58"/>
  <c r="J29" i="58"/>
  <c r="I29" i="58"/>
  <c r="K29" i="58" s="1"/>
  <c r="M29" i="58" s="1"/>
  <c r="R28" i="58"/>
  <c r="Q28" i="58"/>
  <c r="P28" i="58"/>
  <c r="J28" i="58"/>
  <c r="I28" i="58"/>
  <c r="K28" i="58" s="1"/>
  <c r="M28" i="58" s="1"/>
  <c r="R27" i="58"/>
  <c r="Q27" i="58"/>
  <c r="P27" i="58"/>
  <c r="K27" i="58"/>
  <c r="M27" i="58" s="1"/>
  <c r="J27" i="58"/>
  <c r="I27" i="58"/>
  <c r="R26" i="58"/>
  <c r="Q26" i="58"/>
  <c r="K26" i="58"/>
  <c r="M26" i="58" s="1"/>
  <c r="J26" i="58"/>
  <c r="I26" i="58"/>
  <c r="R25" i="58"/>
  <c r="Q25" i="58"/>
  <c r="K25" i="58"/>
  <c r="M25" i="58" s="1"/>
  <c r="J25" i="58"/>
  <c r="I25" i="58"/>
  <c r="R24" i="58"/>
  <c r="Q24" i="58"/>
  <c r="J24" i="58"/>
  <c r="I24" i="58"/>
  <c r="K24" i="58" s="1"/>
  <c r="M24" i="58" s="1"/>
  <c r="R23" i="58"/>
  <c r="Q23" i="58"/>
  <c r="K23" i="58"/>
  <c r="M23" i="58" s="1"/>
  <c r="J23" i="58"/>
  <c r="I23" i="58"/>
  <c r="N22" i="58"/>
  <c r="L22" i="58"/>
  <c r="Q22" i="58"/>
  <c r="E22" i="58"/>
  <c r="N21" i="58"/>
  <c r="L21" i="58"/>
  <c r="E21" i="58"/>
  <c r="R20" i="58"/>
  <c r="K20" i="58"/>
  <c r="M20" i="58" s="1"/>
  <c r="R19" i="58"/>
  <c r="J19" i="58"/>
  <c r="I19" i="58"/>
  <c r="K19" i="58" s="1"/>
  <c r="M19" i="58" s="1"/>
  <c r="R18" i="58"/>
  <c r="Q18" i="58"/>
  <c r="K18" i="58"/>
  <c r="M18" i="58" s="1"/>
  <c r="J18" i="58"/>
  <c r="I18" i="58"/>
  <c r="R17" i="58"/>
  <c r="J17" i="58"/>
  <c r="I17" i="58"/>
  <c r="K17" i="58" s="1"/>
  <c r="M17" i="58" s="1"/>
  <c r="R16" i="58"/>
  <c r="J16" i="58"/>
  <c r="I16" i="58"/>
  <c r="K16" i="58" s="1"/>
  <c r="M16" i="58" s="1"/>
  <c r="R15" i="58"/>
  <c r="K15" i="58"/>
  <c r="M15" i="58" s="1"/>
  <c r="J15" i="58"/>
  <c r="I15" i="58"/>
  <c r="R14" i="58"/>
  <c r="K14" i="58"/>
  <c r="M14" i="58" s="1"/>
  <c r="J14" i="58"/>
  <c r="I14" i="58"/>
  <c r="R13" i="58"/>
  <c r="J13" i="58"/>
  <c r="I13" i="58"/>
  <c r="K13" i="58" s="1"/>
  <c r="M13" i="58" s="1"/>
  <c r="R12" i="58"/>
  <c r="J12" i="58"/>
  <c r="I12" i="58"/>
  <c r="K12" i="58" s="1"/>
  <c r="M12" i="58" s="1"/>
  <c r="R11" i="58"/>
  <c r="J11" i="58"/>
  <c r="I11" i="58"/>
  <c r="K11" i="58" s="1"/>
  <c r="M11" i="58" s="1"/>
  <c r="R10" i="58"/>
  <c r="K10" i="58"/>
  <c r="M10" i="58" s="1"/>
  <c r="J10" i="58"/>
  <c r="I10" i="58"/>
  <c r="R9" i="58"/>
  <c r="J9" i="58"/>
  <c r="I9" i="58"/>
  <c r="K9" i="58" s="1"/>
  <c r="M9" i="58" s="1"/>
  <c r="G9" i="58"/>
  <c r="F9" i="58"/>
  <c r="G8" i="58"/>
  <c r="F8" i="58"/>
  <c r="E8" i="58"/>
  <c r="E69" i="58" s="1"/>
  <c r="R7" i="58"/>
  <c r="G51" i="61" l="1"/>
  <c r="G50" i="61" s="1"/>
  <c r="G49" i="61" s="1"/>
  <c r="G48" i="61" s="1"/>
  <c r="G47" i="61" s="1"/>
  <c r="G46" i="61" s="1"/>
  <c r="G45" i="61" s="1"/>
  <c r="G44" i="61" s="1"/>
  <c r="G43" i="61" s="1"/>
  <c r="G42" i="61" s="1"/>
  <c r="G41" i="61" s="1"/>
  <c r="G40" i="61" s="1"/>
  <c r="F39" i="61"/>
  <c r="F37" i="61" s="1"/>
  <c r="F38" i="61"/>
  <c r="F54" i="60"/>
  <c r="F58" i="60"/>
  <c r="G54" i="60"/>
  <c r="G58" i="60"/>
  <c r="G59" i="59"/>
  <c r="G55" i="59"/>
  <c r="F55" i="59"/>
  <c r="F59" i="59"/>
  <c r="H69" i="58"/>
  <c r="J22" i="58"/>
  <c r="J21" i="58" s="1"/>
  <c r="P16" i="58"/>
  <c r="Q21" i="58"/>
  <c r="R22" i="58"/>
  <c r="J8" i="58"/>
  <c r="F57" i="58"/>
  <c r="F61" i="58"/>
  <c r="G61" i="58"/>
  <c r="G57" i="58"/>
  <c r="I22" i="58"/>
  <c r="K22" i="58" s="1"/>
  <c r="M22" i="58" s="1"/>
  <c r="I47" i="58"/>
  <c r="K47" i="58" s="1"/>
  <c r="M47" i="58" s="1"/>
  <c r="I51" i="58"/>
  <c r="K51" i="58" s="1"/>
  <c r="M51" i="58" s="1"/>
  <c r="I59" i="58"/>
  <c r="K59" i="58" s="1"/>
  <c r="M59" i="58" s="1"/>
  <c r="R61" i="58"/>
  <c r="I8" i="58"/>
  <c r="K8" i="58" s="1"/>
  <c r="M8" i="58" s="1"/>
  <c r="J59" i="58"/>
  <c r="I64" i="58"/>
  <c r="K64" i="58" s="1"/>
  <c r="M64" i="58" s="1"/>
  <c r="Q64" i="58"/>
  <c r="R8" i="58"/>
  <c r="I36" i="58"/>
  <c r="K36" i="58" s="1"/>
  <c r="M36" i="58" s="1"/>
  <c r="Q36" i="58"/>
  <c r="I45" i="58"/>
  <c r="K45" i="58" s="1"/>
  <c r="M45" i="58" s="1"/>
  <c r="Q45" i="58"/>
  <c r="I49" i="58"/>
  <c r="K49" i="58" s="1"/>
  <c r="M49" i="58" s="1"/>
  <c r="I53" i="58"/>
  <c r="K53" i="58" s="1"/>
  <c r="M53" i="58" s="1"/>
  <c r="I57" i="58"/>
  <c r="K57" i="58" s="1"/>
  <c r="M57" i="58" s="1"/>
  <c r="Q57" i="58"/>
  <c r="J64" i="58"/>
  <c r="J36" i="58"/>
  <c r="J45" i="58"/>
  <c r="J49" i="58"/>
  <c r="J57" i="58"/>
  <c r="J13" i="57"/>
  <c r="J14" i="57"/>
  <c r="I13" i="57"/>
  <c r="J11" i="57"/>
  <c r="J12" i="57"/>
  <c r="J10" i="57"/>
  <c r="I11" i="57"/>
  <c r="I12" i="57"/>
  <c r="I14" i="57"/>
  <c r="I15" i="57"/>
  <c r="I10" i="57"/>
  <c r="O59" i="56"/>
  <c r="P16" i="56"/>
  <c r="H21" i="56"/>
  <c r="H69" i="56"/>
  <c r="H17" i="57"/>
  <c r="O16" i="57"/>
  <c r="P66" i="56"/>
  <c r="E17" i="57"/>
  <c r="F17" i="57"/>
  <c r="G17" i="57"/>
  <c r="F36" i="61" l="1"/>
  <c r="F35" i="61" s="1"/>
  <c r="F34" i="61" s="1"/>
  <c r="F33" i="61" s="1"/>
  <c r="F32" i="61" s="1"/>
  <c r="F30" i="61" s="1"/>
  <c r="F29" i="61" s="1"/>
  <c r="F28" i="61" s="1"/>
  <c r="F27" i="61" s="1"/>
  <c r="F26" i="61" s="1"/>
  <c r="F25" i="61" s="1"/>
  <c r="F24" i="61" s="1"/>
  <c r="F23" i="61" s="1"/>
  <c r="F22" i="61" s="1"/>
  <c r="F21" i="61" s="1"/>
  <c r="G38" i="61"/>
  <c r="G39" i="61"/>
  <c r="G37" i="61" s="1"/>
  <c r="G36" i="61" s="1"/>
  <c r="G35" i="61" s="1"/>
  <c r="G34" i="61" s="1"/>
  <c r="G33" i="61" s="1"/>
  <c r="G32" i="61" s="1"/>
  <c r="G31" i="61" s="1"/>
  <c r="G30" i="61" s="1"/>
  <c r="G29" i="61" s="1"/>
  <c r="G28" i="61" s="1"/>
  <c r="G27" i="61" s="1"/>
  <c r="G26" i="61" s="1"/>
  <c r="G25" i="61" s="1"/>
  <c r="G24" i="61" s="1"/>
  <c r="G23" i="61" s="1"/>
  <c r="G22" i="61" s="1"/>
  <c r="G21" i="61" s="1"/>
  <c r="G53" i="60"/>
  <c r="G52" i="60"/>
  <c r="G51" i="60" s="1"/>
  <c r="G50" i="60" s="1"/>
  <c r="G49" i="60" s="1"/>
  <c r="G48" i="60" s="1"/>
  <c r="G47" i="60" s="1"/>
  <c r="G46" i="60" s="1"/>
  <c r="G45" i="60" s="1"/>
  <c r="G44" i="60" s="1"/>
  <c r="G43" i="60" s="1"/>
  <c r="G42" i="60" s="1"/>
  <c r="G41" i="60" s="1"/>
  <c r="G40" i="60" s="1"/>
  <c r="F53" i="60"/>
  <c r="F52" i="60"/>
  <c r="F51" i="60" s="1"/>
  <c r="F50" i="60" s="1"/>
  <c r="F49" i="60" s="1"/>
  <c r="F48" i="60" s="1"/>
  <c r="F47" i="60" s="1"/>
  <c r="F46" i="60" s="1"/>
  <c r="F45" i="60" s="1"/>
  <c r="F44" i="60" s="1"/>
  <c r="F43" i="60" s="1"/>
  <c r="F42" i="60" s="1"/>
  <c r="F41" i="60" s="1"/>
  <c r="F40" i="60" s="1"/>
  <c r="F58" i="59"/>
  <c r="F54" i="59"/>
  <c r="G54" i="59"/>
  <c r="G58" i="59"/>
  <c r="I69" i="58"/>
  <c r="K69" i="58" s="1"/>
  <c r="M69" i="58" s="1"/>
  <c r="I21" i="58"/>
  <c r="K21" i="58" s="1"/>
  <c r="M21" i="58" s="1"/>
  <c r="R21" i="58"/>
  <c r="F60" i="58"/>
  <c r="F56" i="58"/>
  <c r="G56" i="58"/>
  <c r="G60" i="58"/>
  <c r="F39" i="60" l="1"/>
  <c r="F37" i="60" s="1"/>
  <c r="F38" i="60"/>
  <c r="G38" i="60"/>
  <c r="G39" i="60"/>
  <c r="G37" i="60" s="1"/>
  <c r="G36" i="60" s="1"/>
  <c r="G35" i="60" s="1"/>
  <c r="G34" i="60" s="1"/>
  <c r="G33" i="60" s="1"/>
  <c r="G32" i="60" s="1"/>
  <c r="G31" i="60" s="1"/>
  <c r="G30" i="60" s="1"/>
  <c r="G29" i="60" s="1"/>
  <c r="G28" i="60" s="1"/>
  <c r="G27" i="60" s="1"/>
  <c r="G26" i="60" s="1"/>
  <c r="G25" i="60" s="1"/>
  <c r="G24" i="60" s="1"/>
  <c r="G23" i="60" s="1"/>
  <c r="G22" i="60" s="1"/>
  <c r="G21" i="60" s="1"/>
  <c r="G53" i="59"/>
  <c r="G52" i="59"/>
  <c r="G51" i="59" s="1"/>
  <c r="G50" i="59" s="1"/>
  <c r="G49" i="59" s="1"/>
  <c r="G48" i="59" s="1"/>
  <c r="G47" i="59" s="1"/>
  <c r="G46" i="59" s="1"/>
  <c r="G45" i="59" s="1"/>
  <c r="G44" i="59" s="1"/>
  <c r="G43" i="59" s="1"/>
  <c r="G42" i="59" s="1"/>
  <c r="G41" i="59" s="1"/>
  <c r="G40" i="59" s="1"/>
  <c r="F53" i="59"/>
  <c r="F52" i="59"/>
  <c r="F51" i="59" s="1"/>
  <c r="F50" i="59" s="1"/>
  <c r="F49" i="59" s="1"/>
  <c r="F48" i="59" s="1"/>
  <c r="F47" i="59" s="1"/>
  <c r="F46" i="59" s="1"/>
  <c r="F45" i="59" s="1"/>
  <c r="F44" i="59" s="1"/>
  <c r="F43" i="59" s="1"/>
  <c r="F42" i="59" s="1"/>
  <c r="F41" i="59" s="1"/>
  <c r="F40" i="59" s="1"/>
  <c r="J69" i="58"/>
  <c r="G59" i="58"/>
  <c r="G55" i="58"/>
  <c r="F59" i="58"/>
  <c r="F55" i="58"/>
  <c r="O15" i="57"/>
  <c r="O14" i="57"/>
  <c r="N14" i="57"/>
  <c r="N13" i="57"/>
  <c r="N12" i="57"/>
  <c r="O11" i="57"/>
  <c r="N11" i="57"/>
  <c r="N10" i="57"/>
  <c r="O8" i="57"/>
  <c r="O7" i="57"/>
  <c r="F36" i="60" l="1"/>
  <c r="F35" i="60" s="1"/>
  <c r="F34" i="60" s="1"/>
  <c r="F33" i="60" s="1"/>
  <c r="F32" i="60" s="1"/>
  <c r="F31" i="60" s="1"/>
  <c r="F30" i="60" s="1"/>
  <c r="F29" i="60" s="1"/>
  <c r="F28" i="60" s="1"/>
  <c r="F27" i="60" s="1"/>
  <c r="F26" i="60" s="1"/>
  <c r="F25" i="60" s="1"/>
  <c r="F24" i="60" s="1"/>
  <c r="F23" i="60" s="1"/>
  <c r="F22" i="60" s="1"/>
  <c r="F21" i="60" s="1"/>
  <c r="F39" i="59"/>
  <c r="F37" i="59" s="1"/>
  <c r="F38" i="59"/>
  <c r="G38" i="59"/>
  <c r="G39" i="59"/>
  <c r="G37" i="59" s="1"/>
  <c r="G36" i="59" s="1"/>
  <c r="G35" i="59" s="1"/>
  <c r="G34" i="59" s="1"/>
  <c r="G33" i="59" s="1"/>
  <c r="G32" i="59" s="1"/>
  <c r="G31" i="59" s="1"/>
  <c r="G30" i="59" s="1"/>
  <c r="G29" i="59" s="1"/>
  <c r="G28" i="59" s="1"/>
  <c r="G27" i="59" s="1"/>
  <c r="G26" i="59" s="1"/>
  <c r="G25" i="59" s="1"/>
  <c r="G24" i="59" s="1"/>
  <c r="G23" i="59" s="1"/>
  <c r="G22" i="59" s="1"/>
  <c r="G21" i="59" s="1"/>
  <c r="F54" i="58"/>
  <c r="F58" i="58"/>
  <c r="G54" i="58"/>
  <c r="G58" i="58"/>
  <c r="N9" i="57"/>
  <c r="R67" i="56"/>
  <c r="Q67" i="56"/>
  <c r="K67" i="56"/>
  <c r="M67" i="56" s="1"/>
  <c r="J67" i="56"/>
  <c r="I67" i="56"/>
  <c r="G67" i="56"/>
  <c r="F67" i="56"/>
  <c r="F66" i="56" s="1"/>
  <c r="F65" i="56" s="1"/>
  <c r="F64" i="56" s="1"/>
  <c r="Q66" i="56"/>
  <c r="H66" i="56"/>
  <c r="J66" i="56" s="1"/>
  <c r="G66" i="56"/>
  <c r="G65" i="56" s="1"/>
  <c r="G64" i="56" s="1"/>
  <c r="G63" i="56" s="1"/>
  <c r="G62" i="56" s="1"/>
  <c r="E66" i="56"/>
  <c r="R66" i="56" s="1"/>
  <c r="R65" i="56"/>
  <c r="Q65" i="56"/>
  <c r="J65" i="56"/>
  <c r="I65" i="56"/>
  <c r="K65" i="56" s="1"/>
  <c r="M65" i="56" s="1"/>
  <c r="Q64" i="56"/>
  <c r="J64" i="56"/>
  <c r="H64" i="56"/>
  <c r="E64" i="56"/>
  <c r="R64" i="56" s="1"/>
  <c r="R63" i="56"/>
  <c r="Q63" i="56"/>
  <c r="K63" i="56"/>
  <c r="M63" i="56" s="1"/>
  <c r="J63" i="56"/>
  <c r="I63" i="56"/>
  <c r="F63" i="56"/>
  <c r="R62" i="56"/>
  <c r="Q62" i="56"/>
  <c r="K62" i="56"/>
  <c r="M62" i="56" s="1"/>
  <c r="J62" i="56"/>
  <c r="I62" i="56"/>
  <c r="F62" i="56"/>
  <c r="Q61" i="56"/>
  <c r="H61" i="56"/>
  <c r="J61" i="56" s="1"/>
  <c r="G61" i="56"/>
  <c r="E61" i="56"/>
  <c r="R61" i="56" s="1"/>
  <c r="R60" i="56"/>
  <c r="Q60" i="56"/>
  <c r="J60" i="56"/>
  <c r="I60" i="56"/>
  <c r="K60" i="56" s="1"/>
  <c r="M60" i="56" s="1"/>
  <c r="Q59" i="56"/>
  <c r="J59" i="56"/>
  <c r="I59" i="56"/>
  <c r="K59" i="56" s="1"/>
  <c r="M59" i="56" s="1"/>
  <c r="H59" i="56"/>
  <c r="E59" i="56"/>
  <c r="R59" i="56" s="1"/>
  <c r="R58" i="56"/>
  <c r="Q58" i="56"/>
  <c r="J58" i="56"/>
  <c r="I58" i="56"/>
  <c r="K58" i="56" s="1"/>
  <c r="M58" i="56" s="1"/>
  <c r="H57" i="56"/>
  <c r="J57" i="56" s="1"/>
  <c r="G57" i="56"/>
  <c r="E57" i="56"/>
  <c r="K56" i="56"/>
  <c r="M56" i="56" s="1"/>
  <c r="J56" i="56"/>
  <c r="I56" i="56"/>
  <c r="J55" i="56"/>
  <c r="H55" i="56"/>
  <c r="E55" i="56"/>
  <c r="I55" i="56" s="1"/>
  <c r="K55" i="56" s="1"/>
  <c r="M55" i="56" s="1"/>
  <c r="J54" i="56"/>
  <c r="I54" i="56"/>
  <c r="K54" i="56" s="1"/>
  <c r="M54" i="56" s="1"/>
  <c r="H53" i="56"/>
  <c r="J53" i="56" s="1"/>
  <c r="E53" i="56"/>
  <c r="I53" i="56" s="1"/>
  <c r="K53" i="56" s="1"/>
  <c r="M53" i="56" s="1"/>
  <c r="R52" i="56"/>
  <c r="Q52" i="56"/>
  <c r="J52" i="56"/>
  <c r="I52" i="56"/>
  <c r="K52" i="56" s="1"/>
  <c r="M52" i="56" s="1"/>
  <c r="Q51" i="56"/>
  <c r="J51" i="56"/>
  <c r="I51" i="56"/>
  <c r="K51" i="56" s="1"/>
  <c r="M51" i="56" s="1"/>
  <c r="H51" i="56"/>
  <c r="E51" i="56"/>
  <c r="R51" i="56" s="1"/>
  <c r="R50" i="56"/>
  <c r="Q50" i="56"/>
  <c r="J50" i="56"/>
  <c r="I50" i="56"/>
  <c r="K50" i="56" s="1"/>
  <c r="M50" i="56" s="1"/>
  <c r="Q49" i="56"/>
  <c r="I49" i="56"/>
  <c r="K49" i="56" s="1"/>
  <c r="M49" i="56" s="1"/>
  <c r="H49" i="56"/>
  <c r="J49" i="56" s="1"/>
  <c r="E49" i="56"/>
  <c r="R49" i="56" s="1"/>
  <c r="R48" i="56"/>
  <c r="Q48" i="56"/>
  <c r="J48" i="56"/>
  <c r="I48" i="56"/>
  <c r="K48" i="56" s="1"/>
  <c r="M48" i="56" s="1"/>
  <c r="H47" i="56"/>
  <c r="Q47" i="56" s="1"/>
  <c r="E47" i="56"/>
  <c r="R47" i="56" s="1"/>
  <c r="R46" i="56"/>
  <c r="Q46" i="56"/>
  <c r="J46" i="56"/>
  <c r="I46" i="56"/>
  <c r="K46" i="56" s="1"/>
  <c r="M46" i="56" s="1"/>
  <c r="Q45" i="56"/>
  <c r="H45" i="56"/>
  <c r="J45" i="56" s="1"/>
  <c r="E45" i="56"/>
  <c r="R45" i="56" s="1"/>
  <c r="R44" i="56"/>
  <c r="Q44" i="56"/>
  <c r="R43" i="56"/>
  <c r="Q43" i="56"/>
  <c r="J43" i="56"/>
  <c r="I43" i="56"/>
  <c r="K43" i="56" s="1"/>
  <c r="M43" i="56" s="1"/>
  <c r="R42" i="56"/>
  <c r="Q42" i="56"/>
  <c r="K42" i="56"/>
  <c r="M42" i="56" s="1"/>
  <c r="J42" i="56"/>
  <c r="I42" i="56"/>
  <c r="R41" i="56"/>
  <c r="Q41" i="56"/>
  <c r="J41" i="56"/>
  <c r="I41" i="56"/>
  <c r="K41" i="56" s="1"/>
  <c r="M41" i="56" s="1"/>
  <c r="R40" i="56"/>
  <c r="Q40" i="56"/>
  <c r="J40" i="56"/>
  <c r="I40" i="56"/>
  <c r="K40" i="56" s="1"/>
  <c r="M40" i="56" s="1"/>
  <c r="R39" i="56"/>
  <c r="Q39" i="56"/>
  <c r="J39" i="56"/>
  <c r="I39" i="56"/>
  <c r="K39" i="56" s="1"/>
  <c r="M39" i="56" s="1"/>
  <c r="J38" i="56"/>
  <c r="I38" i="56"/>
  <c r="K38" i="56" s="1"/>
  <c r="M38" i="56" s="1"/>
  <c r="R37" i="56"/>
  <c r="Q37" i="56"/>
  <c r="K37" i="56"/>
  <c r="M37" i="56" s="1"/>
  <c r="J37" i="56"/>
  <c r="I37" i="56"/>
  <c r="H36" i="56"/>
  <c r="J36" i="56" s="1"/>
  <c r="E36" i="56"/>
  <c r="R35" i="56"/>
  <c r="Q35" i="56"/>
  <c r="K35" i="56"/>
  <c r="M35" i="56" s="1"/>
  <c r="J35" i="56"/>
  <c r="I35" i="56"/>
  <c r="R34" i="56"/>
  <c r="Q34" i="56"/>
  <c r="J34" i="56"/>
  <c r="I34" i="56"/>
  <c r="K34" i="56" s="1"/>
  <c r="M34" i="56" s="1"/>
  <c r="R33" i="56"/>
  <c r="Q33" i="56"/>
  <c r="K33" i="56"/>
  <c r="M33" i="56" s="1"/>
  <c r="J33" i="56"/>
  <c r="I33" i="56"/>
  <c r="R32" i="56"/>
  <c r="Q32" i="56"/>
  <c r="J32" i="56"/>
  <c r="I32" i="56"/>
  <c r="K32" i="56" s="1"/>
  <c r="M32" i="56" s="1"/>
  <c r="R31" i="56"/>
  <c r="Q31" i="56"/>
  <c r="K31" i="56"/>
  <c r="M31" i="56" s="1"/>
  <c r="J31" i="56"/>
  <c r="I31" i="56"/>
  <c r="R30" i="56"/>
  <c r="Q30" i="56"/>
  <c r="J30" i="56"/>
  <c r="I30" i="56"/>
  <c r="K30" i="56" s="1"/>
  <c r="M30" i="56" s="1"/>
  <c r="R29" i="56"/>
  <c r="Q29" i="56"/>
  <c r="K29" i="56"/>
  <c r="M29" i="56" s="1"/>
  <c r="J29" i="56"/>
  <c r="I29" i="56"/>
  <c r="R28" i="56"/>
  <c r="Q28" i="56"/>
  <c r="P28" i="56"/>
  <c r="J28" i="56"/>
  <c r="I28" i="56"/>
  <c r="K28" i="56" s="1"/>
  <c r="M28" i="56" s="1"/>
  <c r="R27" i="56"/>
  <c r="P27" i="56"/>
  <c r="Q27" i="56" s="1"/>
  <c r="J27" i="56"/>
  <c r="I27" i="56"/>
  <c r="K27" i="56" s="1"/>
  <c r="M27" i="56" s="1"/>
  <c r="R26" i="56"/>
  <c r="Q26" i="56"/>
  <c r="K26" i="56"/>
  <c r="M26" i="56" s="1"/>
  <c r="J26" i="56"/>
  <c r="I26" i="56"/>
  <c r="R25" i="56"/>
  <c r="Q25" i="56"/>
  <c r="J25" i="56"/>
  <c r="I25" i="56"/>
  <c r="K25" i="56" s="1"/>
  <c r="M25" i="56" s="1"/>
  <c r="R24" i="56"/>
  <c r="Q24" i="56"/>
  <c r="K24" i="56"/>
  <c r="M24" i="56" s="1"/>
  <c r="J24" i="56"/>
  <c r="I24" i="56"/>
  <c r="R23" i="56"/>
  <c r="Q23" i="56"/>
  <c r="J23" i="56"/>
  <c r="I23" i="56"/>
  <c r="K23" i="56" s="1"/>
  <c r="M23" i="56" s="1"/>
  <c r="N22" i="56"/>
  <c r="L22" i="56"/>
  <c r="H22" i="56"/>
  <c r="Q22" i="56" s="1"/>
  <c r="E22" i="56"/>
  <c r="N21" i="56"/>
  <c r="L21" i="56"/>
  <c r="R20" i="56"/>
  <c r="M20" i="56"/>
  <c r="K20" i="56"/>
  <c r="R19" i="56"/>
  <c r="K19" i="56"/>
  <c r="M19" i="56" s="1"/>
  <c r="J19" i="56"/>
  <c r="I19" i="56"/>
  <c r="R18" i="56"/>
  <c r="Q18" i="56"/>
  <c r="J18" i="56"/>
  <c r="I18" i="56"/>
  <c r="K18" i="56" s="1"/>
  <c r="M18" i="56" s="1"/>
  <c r="R17" i="56"/>
  <c r="J17" i="56"/>
  <c r="I17" i="56"/>
  <c r="K17" i="56" s="1"/>
  <c r="M17" i="56" s="1"/>
  <c r="R16" i="56"/>
  <c r="J16" i="56"/>
  <c r="I16" i="56"/>
  <c r="K16" i="56" s="1"/>
  <c r="M16" i="56" s="1"/>
  <c r="R15" i="56"/>
  <c r="J15" i="56"/>
  <c r="I15" i="56"/>
  <c r="K15" i="56" s="1"/>
  <c r="M15" i="56" s="1"/>
  <c r="R14" i="56"/>
  <c r="J14" i="56"/>
  <c r="I14" i="56"/>
  <c r="K14" i="56" s="1"/>
  <c r="M14" i="56" s="1"/>
  <c r="R13" i="56"/>
  <c r="J13" i="56"/>
  <c r="I13" i="56"/>
  <c r="K13" i="56" s="1"/>
  <c r="M13" i="56" s="1"/>
  <c r="R12" i="56"/>
  <c r="J12" i="56"/>
  <c r="I12" i="56"/>
  <c r="K12" i="56" s="1"/>
  <c r="M12" i="56" s="1"/>
  <c r="R11" i="56"/>
  <c r="K11" i="56"/>
  <c r="M11" i="56" s="1"/>
  <c r="J11" i="56"/>
  <c r="I11" i="56"/>
  <c r="R10" i="56"/>
  <c r="J10" i="56"/>
  <c r="I10" i="56"/>
  <c r="K10" i="56" s="1"/>
  <c r="M10" i="56" s="1"/>
  <c r="R9" i="56"/>
  <c r="J9" i="56"/>
  <c r="I9" i="56"/>
  <c r="K9" i="56" s="1"/>
  <c r="M9" i="56" s="1"/>
  <c r="G9" i="56"/>
  <c r="F9" i="56"/>
  <c r="H8" i="56"/>
  <c r="G8" i="56"/>
  <c r="F8" i="56"/>
  <c r="E8" i="56"/>
  <c r="R7" i="56"/>
  <c r="F36" i="59" l="1"/>
  <c r="F35" i="59" s="1"/>
  <c r="F34" i="59" s="1"/>
  <c r="F33" i="59" s="1"/>
  <c r="F32" i="59" s="1"/>
  <c r="F31" i="59" s="1"/>
  <c r="F30" i="59" s="1"/>
  <c r="F29" i="59" s="1"/>
  <c r="F28" i="59" s="1"/>
  <c r="F27" i="59" s="1"/>
  <c r="F26" i="59" s="1"/>
  <c r="F25" i="59" s="1"/>
  <c r="F24" i="59" s="1"/>
  <c r="F23" i="59" s="1"/>
  <c r="F22" i="59" s="1"/>
  <c r="F21" i="59" s="1"/>
  <c r="G53" i="58"/>
  <c r="G52" i="58"/>
  <c r="F53" i="58"/>
  <c r="F52" i="58"/>
  <c r="F51" i="58" s="1"/>
  <c r="F50" i="58" s="1"/>
  <c r="F49" i="58" s="1"/>
  <c r="F48" i="58" s="1"/>
  <c r="F47" i="58" s="1"/>
  <c r="F46" i="58" s="1"/>
  <c r="F45" i="58" s="1"/>
  <c r="F44" i="58" s="1"/>
  <c r="F43" i="58" s="1"/>
  <c r="F42" i="58" s="1"/>
  <c r="F41" i="58" s="1"/>
  <c r="F40" i="58" s="1"/>
  <c r="O9" i="57"/>
  <c r="Q57" i="56"/>
  <c r="R57" i="56"/>
  <c r="J47" i="56"/>
  <c r="Q36" i="56"/>
  <c r="R36" i="56"/>
  <c r="Q21" i="56"/>
  <c r="R22" i="56"/>
  <c r="J22" i="56"/>
  <c r="J21" i="56" s="1"/>
  <c r="J8" i="56"/>
  <c r="R8" i="56"/>
  <c r="G56" i="56"/>
  <c r="G60" i="56"/>
  <c r="F61" i="56"/>
  <c r="F57" i="56"/>
  <c r="E21" i="56"/>
  <c r="I22" i="56"/>
  <c r="K22" i="56" s="1"/>
  <c r="M22" i="56" s="1"/>
  <c r="I8" i="56"/>
  <c r="K8" i="56" s="1"/>
  <c r="M8" i="56" s="1"/>
  <c r="I36" i="56"/>
  <c r="K36" i="56" s="1"/>
  <c r="M36" i="56" s="1"/>
  <c r="I64" i="56"/>
  <c r="K64" i="56" s="1"/>
  <c r="M64" i="56" s="1"/>
  <c r="I45" i="56"/>
  <c r="K45" i="56" s="1"/>
  <c r="M45" i="56" s="1"/>
  <c r="I47" i="56"/>
  <c r="K47" i="56" s="1"/>
  <c r="M47" i="56" s="1"/>
  <c r="I57" i="56"/>
  <c r="K57" i="56" s="1"/>
  <c r="M57" i="56" s="1"/>
  <c r="I61" i="56"/>
  <c r="K61" i="56" s="1"/>
  <c r="M61" i="56" s="1"/>
  <c r="I66" i="56"/>
  <c r="K66" i="56" s="1"/>
  <c r="M66" i="56" s="1"/>
  <c r="R67" i="55"/>
  <c r="Q67" i="55"/>
  <c r="J67" i="55"/>
  <c r="I67" i="55"/>
  <c r="K67" i="55" s="1"/>
  <c r="M67" i="55" s="1"/>
  <c r="G67" i="55"/>
  <c r="F67" i="55"/>
  <c r="F66" i="55" s="1"/>
  <c r="F65" i="55" s="1"/>
  <c r="F64" i="55" s="1"/>
  <c r="H66" i="55"/>
  <c r="J66" i="55" s="1"/>
  <c r="G66" i="55"/>
  <c r="G65" i="55" s="1"/>
  <c r="G64" i="55" s="1"/>
  <c r="G63" i="55" s="1"/>
  <c r="G62" i="55" s="1"/>
  <c r="E66" i="55"/>
  <c r="R65" i="55"/>
  <c r="Q65" i="55"/>
  <c r="J65" i="55"/>
  <c r="I65" i="55"/>
  <c r="K65" i="55" s="1"/>
  <c r="M65" i="55" s="1"/>
  <c r="Q64" i="55"/>
  <c r="J64" i="55"/>
  <c r="H64" i="55"/>
  <c r="E64" i="55"/>
  <c r="R64" i="55" s="1"/>
  <c r="R63" i="55"/>
  <c r="Q63" i="55"/>
  <c r="K63" i="55"/>
  <c r="M63" i="55" s="1"/>
  <c r="J63" i="55"/>
  <c r="I63" i="55"/>
  <c r="F63" i="55"/>
  <c r="R62" i="55"/>
  <c r="Q62" i="55"/>
  <c r="K62" i="55"/>
  <c r="M62" i="55" s="1"/>
  <c r="J62" i="55"/>
  <c r="I62" i="55"/>
  <c r="F62" i="55"/>
  <c r="H61" i="55"/>
  <c r="J61" i="55" s="1"/>
  <c r="G61" i="55"/>
  <c r="E61" i="55"/>
  <c r="R61" i="55" s="1"/>
  <c r="R60" i="55"/>
  <c r="Q60" i="55"/>
  <c r="J60" i="55"/>
  <c r="I60" i="55"/>
  <c r="K60" i="55" s="1"/>
  <c r="M60" i="55" s="1"/>
  <c r="H59" i="55"/>
  <c r="Q59" i="55" s="1"/>
  <c r="E59" i="55"/>
  <c r="R59" i="55" s="1"/>
  <c r="R58" i="55"/>
  <c r="Q58" i="55"/>
  <c r="J58" i="55"/>
  <c r="I58" i="55"/>
  <c r="K58" i="55" s="1"/>
  <c r="M58" i="55" s="1"/>
  <c r="H57" i="55"/>
  <c r="J57" i="55" s="1"/>
  <c r="G57" i="55"/>
  <c r="E57" i="55"/>
  <c r="K56" i="55"/>
  <c r="M56" i="55" s="1"/>
  <c r="J56" i="55"/>
  <c r="I56" i="55"/>
  <c r="J55" i="55"/>
  <c r="H55" i="55"/>
  <c r="E55" i="55"/>
  <c r="I55" i="55" s="1"/>
  <c r="K55" i="55" s="1"/>
  <c r="M55" i="55" s="1"/>
  <c r="J54" i="55"/>
  <c r="I54" i="55"/>
  <c r="K54" i="55" s="1"/>
  <c r="M54" i="55" s="1"/>
  <c r="H53" i="55"/>
  <c r="E53" i="55"/>
  <c r="R52" i="55"/>
  <c r="Q52" i="55"/>
  <c r="J52" i="55"/>
  <c r="I52" i="55"/>
  <c r="K52" i="55" s="1"/>
  <c r="M52" i="55" s="1"/>
  <c r="Q51" i="55"/>
  <c r="J51" i="55"/>
  <c r="H51" i="55"/>
  <c r="E51" i="55"/>
  <c r="I51" i="55" s="1"/>
  <c r="K51" i="55" s="1"/>
  <c r="M51" i="55" s="1"/>
  <c r="R50" i="55"/>
  <c r="Q50" i="55"/>
  <c r="K50" i="55"/>
  <c r="M50" i="55" s="1"/>
  <c r="J50" i="55"/>
  <c r="I50" i="55"/>
  <c r="H49" i="55"/>
  <c r="E49" i="55"/>
  <c r="R48" i="55"/>
  <c r="Q48" i="55"/>
  <c r="J48" i="55"/>
  <c r="I48" i="55"/>
  <c r="K48" i="55" s="1"/>
  <c r="M48" i="55" s="1"/>
  <c r="Q47" i="55"/>
  <c r="J47" i="55"/>
  <c r="H47" i="55"/>
  <c r="E47" i="55"/>
  <c r="I47" i="55" s="1"/>
  <c r="K47" i="55" s="1"/>
  <c r="M47" i="55" s="1"/>
  <c r="R46" i="55"/>
  <c r="Q46" i="55"/>
  <c r="K46" i="55"/>
  <c r="M46" i="55" s="1"/>
  <c r="J46" i="55"/>
  <c r="I46" i="55"/>
  <c r="H45" i="55"/>
  <c r="E45" i="55"/>
  <c r="R44" i="55"/>
  <c r="Q44" i="55"/>
  <c r="R43" i="55"/>
  <c r="Q43" i="55"/>
  <c r="J43" i="55"/>
  <c r="I43" i="55"/>
  <c r="K43" i="55" s="1"/>
  <c r="M43" i="55" s="1"/>
  <c r="R42" i="55"/>
  <c r="Q42" i="55"/>
  <c r="J42" i="55"/>
  <c r="I42" i="55"/>
  <c r="K42" i="55" s="1"/>
  <c r="M42" i="55" s="1"/>
  <c r="R41" i="55"/>
  <c r="Q41" i="55"/>
  <c r="J41" i="55"/>
  <c r="I41" i="55"/>
  <c r="K41" i="55" s="1"/>
  <c r="M41" i="55" s="1"/>
  <c r="R40" i="55"/>
  <c r="Q40" i="55"/>
  <c r="J40" i="55"/>
  <c r="I40" i="55"/>
  <c r="K40" i="55" s="1"/>
  <c r="M40" i="55" s="1"/>
  <c r="R39" i="55"/>
  <c r="Q39" i="55"/>
  <c r="J39" i="55"/>
  <c r="I39" i="55"/>
  <c r="K39" i="55" s="1"/>
  <c r="M39" i="55" s="1"/>
  <c r="M38" i="55"/>
  <c r="K38" i="55"/>
  <c r="J38" i="55"/>
  <c r="I38" i="55"/>
  <c r="R37" i="55"/>
  <c r="Q37" i="55"/>
  <c r="K37" i="55"/>
  <c r="M37" i="55" s="1"/>
  <c r="J37" i="55"/>
  <c r="I37" i="55"/>
  <c r="H36" i="55"/>
  <c r="E36" i="55"/>
  <c r="R35" i="55"/>
  <c r="Q35" i="55"/>
  <c r="J35" i="55"/>
  <c r="I35" i="55"/>
  <c r="K35" i="55" s="1"/>
  <c r="M35" i="55" s="1"/>
  <c r="R34" i="55"/>
  <c r="Q34" i="55"/>
  <c r="J34" i="55"/>
  <c r="I34" i="55"/>
  <c r="K34" i="55" s="1"/>
  <c r="M34" i="55" s="1"/>
  <c r="R33" i="55"/>
  <c r="Q33" i="55"/>
  <c r="J33" i="55"/>
  <c r="I33" i="55"/>
  <c r="K33" i="55" s="1"/>
  <c r="M33" i="55" s="1"/>
  <c r="R32" i="55"/>
  <c r="Q32" i="55"/>
  <c r="J32" i="55"/>
  <c r="I32" i="55"/>
  <c r="K32" i="55" s="1"/>
  <c r="M32" i="55" s="1"/>
  <c r="R31" i="55"/>
  <c r="Q31" i="55"/>
  <c r="J31" i="55"/>
  <c r="I31" i="55"/>
  <c r="K31" i="55" s="1"/>
  <c r="M31" i="55" s="1"/>
  <c r="R30" i="55"/>
  <c r="Q30" i="55"/>
  <c r="J30" i="55"/>
  <c r="I30" i="55"/>
  <c r="K30" i="55" s="1"/>
  <c r="M30" i="55" s="1"/>
  <c r="R29" i="55"/>
  <c r="Q29" i="55"/>
  <c r="J29" i="55"/>
  <c r="I29" i="55"/>
  <c r="K29" i="55" s="1"/>
  <c r="M29" i="55" s="1"/>
  <c r="R28" i="55"/>
  <c r="Q28" i="55"/>
  <c r="P28" i="55"/>
  <c r="J28" i="55"/>
  <c r="I28" i="55"/>
  <c r="K28" i="55" s="1"/>
  <c r="M28" i="55" s="1"/>
  <c r="R27" i="55"/>
  <c r="P27" i="55"/>
  <c r="Q27" i="55" s="1"/>
  <c r="J27" i="55"/>
  <c r="I27" i="55"/>
  <c r="K27" i="55" s="1"/>
  <c r="M27" i="55" s="1"/>
  <c r="R26" i="55"/>
  <c r="Q26" i="55"/>
  <c r="M26" i="55"/>
  <c r="K26" i="55"/>
  <c r="J26" i="55"/>
  <c r="I26" i="55"/>
  <c r="R25" i="55"/>
  <c r="Q25" i="55"/>
  <c r="J25" i="55"/>
  <c r="I25" i="55"/>
  <c r="K25" i="55" s="1"/>
  <c r="M25" i="55" s="1"/>
  <c r="R24" i="55"/>
  <c r="Q24" i="55"/>
  <c r="K24" i="55"/>
  <c r="M24" i="55" s="1"/>
  <c r="J24" i="55"/>
  <c r="I24" i="55"/>
  <c r="R23" i="55"/>
  <c r="Q23" i="55"/>
  <c r="J23" i="55"/>
  <c r="I23" i="55"/>
  <c r="K23" i="55" s="1"/>
  <c r="M23" i="55" s="1"/>
  <c r="N22" i="55"/>
  <c r="L22" i="55"/>
  <c r="H22" i="55"/>
  <c r="Q22" i="55" s="1"/>
  <c r="E22" i="55"/>
  <c r="N21" i="55"/>
  <c r="L21" i="55"/>
  <c r="R20" i="55"/>
  <c r="K20" i="55"/>
  <c r="M20" i="55" s="1"/>
  <c r="R19" i="55"/>
  <c r="J19" i="55"/>
  <c r="I19" i="55"/>
  <c r="K19" i="55" s="1"/>
  <c r="M19" i="55" s="1"/>
  <c r="R18" i="55"/>
  <c r="Q18" i="55"/>
  <c r="J18" i="55"/>
  <c r="I18" i="55"/>
  <c r="K18" i="55" s="1"/>
  <c r="M18" i="55" s="1"/>
  <c r="R17" i="55"/>
  <c r="J17" i="55"/>
  <c r="I17" i="55"/>
  <c r="K17" i="55" s="1"/>
  <c r="M17" i="55" s="1"/>
  <c r="R16" i="55"/>
  <c r="J16" i="55"/>
  <c r="I16" i="55"/>
  <c r="K16" i="55" s="1"/>
  <c r="M16" i="55" s="1"/>
  <c r="R15" i="55"/>
  <c r="J15" i="55"/>
  <c r="I15" i="55"/>
  <c r="K15" i="55" s="1"/>
  <c r="M15" i="55" s="1"/>
  <c r="R14" i="55"/>
  <c r="J14" i="55"/>
  <c r="I14" i="55"/>
  <c r="K14" i="55" s="1"/>
  <c r="M14" i="55" s="1"/>
  <c r="R13" i="55"/>
  <c r="J13" i="55"/>
  <c r="I13" i="55"/>
  <c r="K13" i="55" s="1"/>
  <c r="M13" i="55" s="1"/>
  <c r="R12" i="55"/>
  <c r="J12" i="55"/>
  <c r="I12" i="55"/>
  <c r="K12" i="55" s="1"/>
  <c r="M12" i="55" s="1"/>
  <c r="R11" i="55"/>
  <c r="K11" i="55"/>
  <c r="M11" i="55" s="1"/>
  <c r="J11" i="55"/>
  <c r="I11" i="55"/>
  <c r="R10" i="55"/>
  <c r="K10" i="55"/>
  <c r="M10" i="55" s="1"/>
  <c r="J10" i="55"/>
  <c r="I10" i="55"/>
  <c r="R9" i="55"/>
  <c r="M9" i="55"/>
  <c r="J9" i="55"/>
  <c r="I9" i="55"/>
  <c r="K9" i="55" s="1"/>
  <c r="G9" i="55"/>
  <c r="F9" i="55"/>
  <c r="H8" i="55"/>
  <c r="G8" i="55"/>
  <c r="F8" i="55"/>
  <c r="E8" i="55"/>
  <c r="R7" i="55"/>
  <c r="F39" i="58" l="1"/>
  <c r="F37" i="58" s="1"/>
  <c r="F36" i="58" s="1"/>
  <c r="F35" i="58" s="1"/>
  <c r="F34" i="58" s="1"/>
  <c r="F33" i="58" s="1"/>
  <c r="F32" i="58" s="1"/>
  <c r="F31" i="58" s="1"/>
  <c r="F30" i="58" s="1"/>
  <c r="F29" i="58" s="1"/>
  <c r="F28" i="58" s="1"/>
  <c r="F27" i="58" s="1"/>
  <c r="F26" i="58" s="1"/>
  <c r="F25" i="58" s="1"/>
  <c r="F24" i="58" s="1"/>
  <c r="F23" i="58" s="1"/>
  <c r="F22" i="58" s="1"/>
  <c r="F21" i="58" s="1"/>
  <c r="F38" i="58"/>
  <c r="G51" i="58"/>
  <c r="G50" i="58" s="1"/>
  <c r="G49" i="58" s="1"/>
  <c r="G48" i="58" s="1"/>
  <c r="G47" i="58" s="1"/>
  <c r="G46" i="58" s="1"/>
  <c r="G45" i="58" s="1"/>
  <c r="G44" i="58" s="1"/>
  <c r="G43" i="58" s="1"/>
  <c r="G42" i="58" s="1"/>
  <c r="G41" i="58" s="1"/>
  <c r="G40" i="58" s="1"/>
  <c r="J69" i="56"/>
  <c r="R21" i="56"/>
  <c r="I21" i="56"/>
  <c r="K21" i="56" s="1"/>
  <c r="M21" i="56" s="1"/>
  <c r="F60" i="56"/>
  <c r="F56" i="56"/>
  <c r="G59" i="56"/>
  <c r="G55" i="56"/>
  <c r="E69" i="56"/>
  <c r="I69" i="56" s="1"/>
  <c r="K69" i="56" s="1"/>
  <c r="M69" i="56" s="1"/>
  <c r="J59" i="55"/>
  <c r="R66" i="55"/>
  <c r="R57" i="55"/>
  <c r="J22" i="55"/>
  <c r="J21" i="55" s="1"/>
  <c r="R22" i="55"/>
  <c r="J36" i="55"/>
  <c r="H21" i="55"/>
  <c r="Q36" i="55"/>
  <c r="I36" i="55"/>
  <c r="K36" i="55" s="1"/>
  <c r="M36" i="55" s="1"/>
  <c r="I8" i="55"/>
  <c r="K8" i="55" s="1"/>
  <c r="M8" i="55" s="1"/>
  <c r="J8" i="55"/>
  <c r="I22" i="55"/>
  <c r="K22" i="55" s="1"/>
  <c r="M22" i="55" s="1"/>
  <c r="J45" i="55"/>
  <c r="Q45" i="55"/>
  <c r="I45" i="55"/>
  <c r="K45" i="55" s="1"/>
  <c r="M45" i="55" s="1"/>
  <c r="J49" i="55"/>
  <c r="Q49" i="55"/>
  <c r="I49" i="55"/>
  <c r="K49" i="55" s="1"/>
  <c r="M49" i="55" s="1"/>
  <c r="J53" i="55"/>
  <c r="I53" i="55"/>
  <c r="K53" i="55" s="1"/>
  <c r="M53" i="55" s="1"/>
  <c r="F61" i="55"/>
  <c r="F57" i="55"/>
  <c r="R36" i="55"/>
  <c r="R47" i="55"/>
  <c r="R51" i="55"/>
  <c r="I59" i="55"/>
  <c r="K59" i="55" s="1"/>
  <c r="M59" i="55" s="1"/>
  <c r="G60" i="55"/>
  <c r="G56" i="55"/>
  <c r="E21" i="55"/>
  <c r="R45" i="55"/>
  <c r="R49" i="55"/>
  <c r="I64" i="55"/>
  <c r="K64" i="55" s="1"/>
  <c r="M64" i="55" s="1"/>
  <c r="I57" i="55"/>
  <c r="K57" i="55" s="1"/>
  <c r="M57" i="55" s="1"/>
  <c r="Q57" i="55"/>
  <c r="I61" i="55"/>
  <c r="K61" i="55" s="1"/>
  <c r="M61" i="55" s="1"/>
  <c r="Q61" i="55"/>
  <c r="I66" i="55"/>
  <c r="K66" i="55" s="1"/>
  <c r="M66" i="55" s="1"/>
  <c r="Q66" i="55"/>
  <c r="R8" i="55"/>
  <c r="P28" i="54"/>
  <c r="P27" i="54"/>
  <c r="G39" i="58" l="1"/>
  <c r="G37" i="58" s="1"/>
  <c r="G36" i="58" s="1"/>
  <c r="G35" i="58" s="1"/>
  <c r="G34" i="58" s="1"/>
  <c r="G33" i="58" s="1"/>
  <c r="G32" i="58" s="1"/>
  <c r="G31" i="58" s="1"/>
  <c r="G30" i="58" s="1"/>
  <c r="G29" i="58" s="1"/>
  <c r="G28" i="58" s="1"/>
  <c r="G27" i="58" s="1"/>
  <c r="G26" i="58" s="1"/>
  <c r="G25" i="58" s="1"/>
  <c r="G24" i="58" s="1"/>
  <c r="G23" i="58" s="1"/>
  <c r="G22" i="58" s="1"/>
  <c r="G21" i="58" s="1"/>
  <c r="G38" i="58"/>
  <c r="F59" i="56"/>
  <c r="F55" i="56"/>
  <c r="G58" i="56"/>
  <c r="G54" i="56"/>
  <c r="R21" i="55"/>
  <c r="G59" i="55"/>
  <c r="G55" i="55"/>
  <c r="Q21" i="55"/>
  <c r="I21" i="55"/>
  <c r="K21" i="55" s="1"/>
  <c r="M21" i="55" s="1"/>
  <c r="F60" i="55"/>
  <c r="F56" i="55"/>
  <c r="H69" i="55"/>
  <c r="E69" i="55"/>
  <c r="R67" i="54"/>
  <c r="Q67" i="54"/>
  <c r="J67" i="54"/>
  <c r="I67" i="54"/>
  <c r="K67" i="54" s="1"/>
  <c r="M67" i="54" s="1"/>
  <c r="G67" i="54"/>
  <c r="F67" i="54"/>
  <c r="H66" i="54"/>
  <c r="G66" i="54"/>
  <c r="F66" i="54"/>
  <c r="E66" i="54"/>
  <c r="R65" i="54"/>
  <c r="Q65" i="54"/>
  <c r="K65" i="54"/>
  <c r="M65" i="54" s="1"/>
  <c r="J65" i="54"/>
  <c r="I65" i="54"/>
  <c r="G65" i="54"/>
  <c r="F65" i="54"/>
  <c r="F64" i="54" s="1"/>
  <c r="F63" i="54" s="1"/>
  <c r="F62" i="54" s="1"/>
  <c r="H64" i="54"/>
  <c r="J64" i="54" s="1"/>
  <c r="G64" i="54"/>
  <c r="G63" i="54" s="1"/>
  <c r="G62" i="54" s="1"/>
  <c r="E64" i="54"/>
  <c r="R64" i="54" s="1"/>
  <c r="R63" i="54"/>
  <c r="Q63" i="54"/>
  <c r="J63" i="54"/>
  <c r="I63" i="54"/>
  <c r="K63" i="54" s="1"/>
  <c r="M63" i="54" s="1"/>
  <c r="R62" i="54"/>
  <c r="Q62" i="54"/>
  <c r="J62" i="54"/>
  <c r="I62" i="54"/>
  <c r="K62" i="54" s="1"/>
  <c r="M62" i="54" s="1"/>
  <c r="Q61" i="54"/>
  <c r="J61" i="54"/>
  <c r="H61" i="54"/>
  <c r="E61" i="54"/>
  <c r="R61" i="54" s="1"/>
  <c r="R60" i="54"/>
  <c r="Q60" i="54"/>
  <c r="J60" i="54"/>
  <c r="I60" i="54"/>
  <c r="K60" i="54" s="1"/>
  <c r="M60" i="54" s="1"/>
  <c r="H59" i="54"/>
  <c r="J59" i="54" s="1"/>
  <c r="E59" i="54"/>
  <c r="R58" i="54"/>
  <c r="Q58" i="54"/>
  <c r="J58" i="54"/>
  <c r="I58" i="54"/>
  <c r="K58" i="54" s="1"/>
  <c r="M58" i="54" s="1"/>
  <c r="H57" i="54"/>
  <c r="J57" i="54" s="1"/>
  <c r="E57" i="54"/>
  <c r="J56" i="54"/>
  <c r="I56" i="54"/>
  <c r="K56" i="54" s="1"/>
  <c r="M56" i="54" s="1"/>
  <c r="H55" i="54"/>
  <c r="J55" i="54" s="1"/>
  <c r="E55" i="54"/>
  <c r="K54" i="54"/>
  <c r="M54" i="54" s="1"/>
  <c r="J54" i="54"/>
  <c r="I54" i="54"/>
  <c r="J53" i="54"/>
  <c r="H53" i="54"/>
  <c r="E53" i="54"/>
  <c r="I53" i="54" s="1"/>
  <c r="K53" i="54" s="1"/>
  <c r="M53" i="54" s="1"/>
  <c r="R52" i="54"/>
  <c r="Q52" i="54"/>
  <c r="K52" i="54"/>
  <c r="M52" i="54" s="1"/>
  <c r="J52" i="54"/>
  <c r="I52" i="54"/>
  <c r="Q51" i="54"/>
  <c r="H51" i="54"/>
  <c r="J51" i="54" s="1"/>
  <c r="E51" i="54"/>
  <c r="R51" i="54" s="1"/>
  <c r="R50" i="54"/>
  <c r="Q50" i="54"/>
  <c r="J50" i="54"/>
  <c r="I50" i="54"/>
  <c r="K50" i="54" s="1"/>
  <c r="M50" i="54" s="1"/>
  <c r="Q49" i="54"/>
  <c r="J49" i="54"/>
  <c r="H49" i="54"/>
  <c r="E49" i="54"/>
  <c r="I49" i="54" s="1"/>
  <c r="K49" i="54" s="1"/>
  <c r="M49" i="54" s="1"/>
  <c r="R48" i="54"/>
  <c r="Q48" i="54"/>
  <c r="K48" i="54"/>
  <c r="M48" i="54" s="1"/>
  <c r="J48" i="54"/>
  <c r="I48" i="54"/>
  <c r="Q47" i="54"/>
  <c r="H47" i="54"/>
  <c r="J47" i="54" s="1"/>
  <c r="E47" i="54"/>
  <c r="R47" i="54" s="1"/>
  <c r="R46" i="54"/>
  <c r="Q46" i="54"/>
  <c r="J46" i="54"/>
  <c r="I46" i="54"/>
  <c r="K46" i="54" s="1"/>
  <c r="M46" i="54" s="1"/>
  <c r="Q45" i="54"/>
  <c r="J45" i="54"/>
  <c r="H45" i="54"/>
  <c r="E45" i="54"/>
  <c r="R45" i="54" s="1"/>
  <c r="R44" i="54"/>
  <c r="Q44" i="54"/>
  <c r="R43" i="54"/>
  <c r="Q43" i="54"/>
  <c r="K43" i="54"/>
  <c r="M43" i="54" s="1"/>
  <c r="J43" i="54"/>
  <c r="I43" i="54"/>
  <c r="R42" i="54"/>
  <c r="Q42" i="54"/>
  <c r="K42" i="54"/>
  <c r="M42" i="54" s="1"/>
  <c r="J42" i="54"/>
  <c r="I42" i="54"/>
  <c r="R41" i="54"/>
  <c r="Q41" i="54"/>
  <c r="K41" i="54"/>
  <c r="M41" i="54" s="1"/>
  <c r="J41" i="54"/>
  <c r="I41" i="54"/>
  <c r="R40" i="54"/>
  <c r="Q40" i="54"/>
  <c r="K40" i="54"/>
  <c r="M40" i="54" s="1"/>
  <c r="J40" i="54"/>
  <c r="I40" i="54"/>
  <c r="R39" i="54"/>
  <c r="Q39" i="54"/>
  <c r="K39" i="54"/>
  <c r="M39" i="54" s="1"/>
  <c r="J39" i="54"/>
  <c r="I39" i="54"/>
  <c r="J38" i="54"/>
  <c r="I38" i="54"/>
  <c r="K38" i="54" s="1"/>
  <c r="M38" i="54" s="1"/>
  <c r="R37" i="54"/>
  <c r="Q37" i="54"/>
  <c r="J37" i="54"/>
  <c r="I37" i="54"/>
  <c r="K37" i="54" s="1"/>
  <c r="M37" i="54" s="1"/>
  <c r="Q36" i="54"/>
  <c r="J36" i="54"/>
  <c r="H36" i="54"/>
  <c r="E36" i="54"/>
  <c r="I36" i="54" s="1"/>
  <c r="K36" i="54" s="1"/>
  <c r="M36" i="54" s="1"/>
  <c r="R35" i="54"/>
  <c r="Q35" i="54"/>
  <c r="K35" i="54"/>
  <c r="M35" i="54" s="1"/>
  <c r="J35" i="54"/>
  <c r="I35" i="54"/>
  <c r="R34" i="54"/>
  <c r="Q34" i="54"/>
  <c r="K34" i="54"/>
  <c r="M34" i="54" s="1"/>
  <c r="J34" i="54"/>
  <c r="I34" i="54"/>
  <c r="R33" i="54"/>
  <c r="Q33" i="54"/>
  <c r="K33" i="54"/>
  <c r="M33" i="54" s="1"/>
  <c r="J33" i="54"/>
  <c r="I33" i="54"/>
  <c r="R32" i="54"/>
  <c r="Q32" i="54"/>
  <c r="K32" i="54"/>
  <c r="M32" i="54" s="1"/>
  <c r="J32" i="54"/>
  <c r="I32" i="54"/>
  <c r="R31" i="54"/>
  <c r="Q31" i="54"/>
  <c r="K31" i="54"/>
  <c r="M31" i="54" s="1"/>
  <c r="J31" i="54"/>
  <c r="I31" i="54"/>
  <c r="R30" i="54"/>
  <c r="Q30" i="54"/>
  <c r="K30" i="54"/>
  <c r="M30" i="54" s="1"/>
  <c r="J30" i="54"/>
  <c r="I30" i="54"/>
  <c r="R29" i="54"/>
  <c r="Q29" i="54"/>
  <c r="K29" i="54"/>
  <c r="M29" i="54" s="1"/>
  <c r="J29" i="54"/>
  <c r="I29" i="54"/>
  <c r="R28" i="54"/>
  <c r="Q28" i="54"/>
  <c r="K28" i="54"/>
  <c r="M28" i="54" s="1"/>
  <c r="J28" i="54"/>
  <c r="I28" i="54"/>
  <c r="R27" i="54"/>
  <c r="Q27" i="54"/>
  <c r="K27" i="54"/>
  <c r="M27" i="54" s="1"/>
  <c r="J27" i="54"/>
  <c r="I27" i="54"/>
  <c r="R26" i="54"/>
  <c r="Q26" i="54"/>
  <c r="K26" i="54"/>
  <c r="M26" i="54" s="1"/>
  <c r="J26" i="54"/>
  <c r="I26" i="54"/>
  <c r="R25" i="54"/>
  <c r="Q25" i="54"/>
  <c r="K25" i="54"/>
  <c r="M25" i="54" s="1"/>
  <c r="J25" i="54"/>
  <c r="I25" i="54"/>
  <c r="R24" i="54"/>
  <c r="Q24" i="54"/>
  <c r="K24" i="54"/>
  <c r="M24" i="54" s="1"/>
  <c r="J24" i="54"/>
  <c r="I24" i="54"/>
  <c r="R23" i="54"/>
  <c r="Q23" i="54"/>
  <c r="K23" i="54"/>
  <c r="M23" i="54" s="1"/>
  <c r="J23" i="54"/>
  <c r="I23" i="54"/>
  <c r="Q22" i="54"/>
  <c r="N22" i="54"/>
  <c r="L22" i="54"/>
  <c r="J22" i="54"/>
  <c r="H22" i="54"/>
  <c r="E22" i="54"/>
  <c r="N21" i="54"/>
  <c r="L21" i="54"/>
  <c r="J21" i="54"/>
  <c r="R20" i="54"/>
  <c r="K20" i="54"/>
  <c r="M20" i="54" s="1"/>
  <c r="R19" i="54"/>
  <c r="J19" i="54"/>
  <c r="I19" i="54"/>
  <c r="K19" i="54" s="1"/>
  <c r="M19" i="54" s="1"/>
  <c r="R18" i="54"/>
  <c r="Q18" i="54"/>
  <c r="K18" i="54"/>
  <c r="M18" i="54" s="1"/>
  <c r="J18" i="54"/>
  <c r="I18" i="54"/>
  <c r="R17" i="54"/>
  <c r="M17" i="54"/>
  <c r="K17" i="54"/>
  <c r="J17" i="54"/>
  <c r="I17" i="54"/>
  <c r="R16" i="54"/>
  <c r="J16" i="54"/>
  <c r="I16" i="54"/>
  <c r="K16" i="54" s="1"/>
  <c r="M16" i="54" s="1"/>
  <c r="R15" i="54"/>
  <c r="J15" i="54"/>
  <c r="I15" i="54"/>
  <c r="K15" i="54" s="1"/>
  <c r="M15" i="54" s="1"/>
  <c r="R14" i="54"/>
  <c r="K14" i="54"/>
  <c r="M14" i="54" s="1"/>
  <c r="J14" i="54"/>
  <c r="I14" i="54"/>
  <c r="R13" i="54"/>
  <c r="M13" i="54"/>
  <c r="J13" i="54"/>
  <c r="I13" i="54"/>
  <c r="K13" i="54" s="1"/>
  <c r="R12" i="54"/>
  <c r="J12" i="54"/>
  <c r="I12" i="54"/>
  <c r="K12" i="54" s="1"/>
  <c r="M12" i="54" s="1"/>
  <c r="R11" i="54"/>
  <c r="J11" i="54"/>
  <c r="I11" i="54"/>
  <c r="K11" i="54" s="1"/>
  <c r="M11" i="54" s="1"/>
  <c r="R10" i="54"/>
  <c r="K10" i="54"/>
  <c r="M10" i="54" s="1"/>
  <c r="J10" i="54"/>
  <c r="I10" i="54"/>
  <c r="R9" i="54"/>
  <c r="J9" i="54"/>
  <c r="I9" i="54"/>
  <c r="K9" i="54" s="1"/>
  <c r="M9" i="54" s="1"/>
  <c r="G9" i="54"/>
  <c r="F9" i="54"/>
  <c r="H8" i="54"/>
  <c r="G8" i="54"/>
  <c r="F8" i="54"/>
  <c r="E8" i="54"/>
  <c r="R7" i="54"/>
  <c r="G53" i="56" l="1"/>
  <c r="G52" i="56"/>
  <c r="G51" i="56" s="1"/>
  <c r="G50" i="56" s="1"/>
  <c r="G49" i="56" s="1"/>
  <c r="G48" i="56" s="1"/>
  <c r="G47" i="56" s="1"/>
  <c r="G46" i="56" s="1"/>
  <c r="G45" i="56" s="1"/>
  <c r="G44" i="56" s="1"/>
  <c r="G43" i="56" s="1"/>
  <c r="G42" i="56" s="1"/>
  <c r="G41" i="56" s="1"/>
  <c r="G40" i="56" s="1"/>
  <c r="F54" i="56"/>
  <c r="F58" i="56"/>
  <c r="Q57" i="54"/>
  <c r="R57" i="54"/>
  <c r="Q66" i="54"/>
  <c r="H21" i="54"/>
  <c r="H69" i="54" s="1"/>
  <c r="J66" i="54"/>
  <c r="R66" i="54"/>
  <c r="I66" i="54"/>
  <c r="K66" i="54" s="1"/>
  <c r="M66" i="54" s="1"/>
  <c r="R59" i="54"/>
  <c r="J69" i="55"/>
  <c r="I69" i="55"/>
  <c r="K69" i="55" s="1"/>
  <c r="M69" i="55" s="1"/>
  <c r="F59" i="55"/>
  <c r="F55" i="55"/>
  <c r="G54" i="55"/>
  <c r="G58" i="55"/>
  <c r="J8" i="54"/>
  <c r="I8" i="54"/>
  <c r="K8" i="54" s="1"/>
  <c r="M8" i="54" s="1"/>
  <c r="R22" i="54"/>
  <c r="I22" i="54"/>
  <c r="K22" i="54" s="1"/>
  <c r="M22" i="54" s="1"/>
  <c r="F61" i="54"/>
  <c r="F57" i="54"/>
  <c r="G61" i="54"/>
  <c r="G57" i="54"/>
  <c r="E21" i="54"/>
  <c r="I45" i="54"/>
  <c r="K45" i="54" s="1"/>
  <c r="M45" i="54" s="1"/>
  <c r="I57" i="54"/>
  <c r="K57" i="54" s="1"/>
  <c r="M57" i="54" s="1"/>
  <c r="I61" i="54"/>
  <c r="K61" i="54" s="1"/>
  <c r="M61" i="54" s="1"/>
  <c r="R36" i="54"/>
  <c r="R49" i="54"/>
  <c r="R8" i="54"/>
  <c r="I47" i="54"/>
  <c r="K47" i="54" s="1"/>
  <c r="M47" i="54" s="1"/>
  <c r="I51" i="54"/>
  <c r="K51" i="54" s="1"/>
  <c r="M51" i="54" s="1"/>
  <c r="I55" i="54"/>
  <c r="K55" i="54" s="1"/>
  <c r="M55" i="54" s="1"/>
  <c r="I59" i="54"/>
  <c r="K59" i="54" s="1"/>
  <c r="M59" i="54" s="1"/>
  <c r="Q59" i="54"/>
  <c r="I64" i="54"/>
  <c r="K64" i="54" s="1"/>
  <c r="M64" i="54" s="1"/>
  <c r="Q64" i="54"/>
  <c r="E69" i="54"/>
  <c r="I69" i="41"/>
  <c r="I36" i="41"/>
  <c r="I21" i="41"/>
  <c r="P67" i="53"/>
  <c r="O67" i="53"/>
  <c r="J67" i="53"/>
  <c r="L67" i="53" s="1"/>
  <c r="I67" i="53"/>
  <c r="H67" i="53"/>
  <c r="F67" i="53"/>
  <c r="F66" i="53" s="1"/>
  <c r="F65" i="53" s="1"/>
  <c r="F64" i="53" s="1"/>
  <c r="F63" i="53" s="1"/>
  <c r="F62" i="53" s="1"/>
  <c r="E67" i="53"/>
  <c r="E66" i="53" s="1"/>
  <c r="E65" i="53" s="1"/>
  <c r="E64" i="53" s="1"/>
  <c r="E63" i="53" s="1"/>
  <c r="E62" i="53" s="1"/>
  <c r="G66" i="53"/>
  <c r="D66" i="53"/>
  <c r="P65" i="53"/>
  <c r="O65" i="53"/>
  <c r="I65" i="53"/>
  <c r="H65" i="53"/>
  <c r="J65" i="53" s="1"/>
  <c r="L65" i="53" s="1"/>
  <c r="G64" i="53"/>
  <c r="I64" i="53" s="1"/>
  <c r="D64" i="53"/>
  <c r="P63" i="53"/>
  <c r="O63" i="53"/>
  <c r="J63" i="53"/>
  <c r="L63" i="53" s="1"/>
  <c r="I63" i="53"/>
  <c r="H63" i="53"/>
  <c r="P62" i="53"/>
  <c r="O62" i="53"/>
  <c r="I62" i="53"/>
  <c r="H62" i="53"/>
  <c r="J62" i="53" s="1"/>
  <c r="L62" i="53" s="1"/>
  <c r="G61" i="53"/>
  <c r="D61" i="53"/>
  <c r="P60" i="53"/>
  <c r="O60" i="53"/>
  <c r="I60" i="53"/>
  <c r="H60" i="53"/>
  <c r="J60" i="53" s="1"/>
  <c r="L60" i="53" s="1"/>
  <c r="O59" i="53"/>
  <c r="I59" i="53"/>
  <c r="G59" i="53"/>
  <c r="H59" i="53" s="1"/>
  <c r="J59" i="53" s="1"/>
  <c r="L59" i="53" s="1"/>
  <c r="D59" i="53"/>
  <c r="P59" i="53" s="1"/>
  <c r="P58" i="53"/>
  <c r="O58" i="53"/>
  <c r="I58" i="53"/>
  <c r="H58" i="53"/>
  <c r="J58" i="53" s="1"/>
  <c r="L58" i="53" s="1"/>
  <c r="G57" i="53"/>
  <c r="D57" i="53"/>
  <c r="P57" i="53" s="1"/>
  <c r="J56" i="53"/>
  <c r="L56" i="53" s="1"/>
  <c r="I56" i="53"/>
  <c r="H56" i="53"/>
  <c r="I55" i="53"/>
  <c r="H55" i="53"/>
  <c r="J55" i="53" s="1"/>
  <c r="L55" i="53" s="1"/>
  <c r="G55" i="53"/>
  <c r="D55" i="53"/>
  <c r="I54" i="53"/>
  <c r="H54" i="53"/>
  <c r="J54" i="53" s="1"/>
  <c r="L54" i="53" s="1"/>
  <c r="G53" i="53"/>
  <c r="D53" i="53"/>
  <c r="P52" i="53"/>
  <c r="O52" i="53"/>
  <c r="I52" i="53"/>
  <c r="H52" i="53"/>
  <c r="J52" i="53" s="1"/>
  <c r="L52" i="53" s="1"/>
  <c r="O51" i="53"/>
  <c r="I51" i="53"/>
  <c r="G51" i="53"/>
  <c r="D51" i="53"/>
  <c r="H51" i="53" s="1"/>
  <c r="J51" i="53" s="1"/>
  <c r="L51" i="53" s="1"/>
  <c r="P50" i="53"/>
  <c r="O50" i="53"/>
  <c r="I50" i="53"/>
  <c r="H50" i="53"/>
  <c r="J50" i="53" s="1"/>
  <c r="L50" i="53" s="1"/>
  <c r="G49" i="53"/>
  <c r="D49" i="53"/>
  <c r="P48" i="53"/>
  <c r="O48" i="53"/>
  <c r="I48" i="53"/>
  <c r="H48" i="53"/>
  <c r="J48" i="53" s="1"/>
  <c r="L48" i="53" s="1"/>
  <c r="G47" i="53"/>
  <c r="O47" i="53" s="1"/>
  <c r="D47" i="53"/>
  <c r="P46" i="53"/>
  <c r="O46" i="53"/>
  <c r="J46" i="53"/>
  <c r="L46" i="53" s="1"/>
  <c r="I46" i="53"/>
  <c r="H46" i="53"/>
  <c r="G45" i="53"/>
  <c r="D45" i="53"/>
  <c r="P44" i="53"/>
  <c r="O44" i="53"/>
  <c r="P43" i="53"/>
  <c r="O43" i="53"/>
  <c r="I43" i="53"/>
  <c r="H43" i="53"/>
  <c r="J43" i="53" s="1"/>
  <c r="L43" i="53" s="1"/>
  <c r="P42" i="53"/>
  <c r="O42" i="53"/>
  <c r="I42" i="53"/>
  <c r="H42" i="53"/>
  <c r="J42" i="53" s="1"/>
  <c r="L42" i="53" s="1"/>
  <c r="P41" i="53"/>
  <c r="O41" i="53"/>
  <c r="I41" i="53"/>
  <c r="H41" i="53"/>
  <c r="J41" i="53" s="1"/>
  <c r="L41" i="53" s="1"/>
  <c r="P40" i="53"/>
  <c r="O40" i="53"/>
  <c r="I40" i="53"/>
  <c r="H40" i="53"/>
  <c r="J40" i="53" s="1"/>
  <c r="L40" i="53" s="1"/>
  <c r="P39" i="53"/>
  <c r="O39" i="53"/>
  <c r="I39" i="53"/>
  <c r="H39" i="53"/>
  <c r="J39" i="53" s="1"/>
  <c r="L39" i="53" s="1"/>
  <c r="J38" i="53"/>
  <c r="L38" i="53" s="1"/>
  <c r="I38" i="53"/>
  <c r="H38" i="53"/>
  <c r="P37" i="53"/>
  <c r="O37" i="53"/>
  <c r="I37" i="53"/>
  <c r="H37" i="53"/>
  <c r="J37" i="53" s="1"/>
  <c r="L37" i="53" s="1"/>
  <c r="G36" i="53"/>
  <c r="D36" i="53"/>
  <c r="P35" i="53"/>
  <c r="O35" i="53"/>
  <c r="I35" i="53"/>
  <c r="H35" i="53"/>
  <c r="J35" i="53" s="1"/>
  <c r="L35" i="53" s="1"/>
  <c r="P34" i="53"/>
  <c r="O34" i="53"/>
  <c r="I34" i="53"/>
  <c r="H34" i="53"/>
  <c r="J34" i="53" s="1"/>
  <c r="L34" i="53" s="1"/>
  <c r="P33" i="53"/>
  <c r="O33" i="53"/>
  <c r="I33" i="53"/>
  <c r="H33" i="53"/>
  <c r="J33" i="53" s="1"/>
  <c r="L33" i="53" s="1"/>
  <c r="P32" i="53"/>
  <c r="O32" i="53"/>
  <c r="I32" i="53"/>
  <c r="H32" i="53"/>
  <c r="J32" i="53" s="1"/>
  <c r="L32" i="53" s="1"/>
  <c r="P31" i="53"/>
  <c r="O31" i="53"/>
  <c r="I31" i="53"/>
  <c r="H31" i="53"/>
  <c r="J31" i="53" s="1"/>
  <c r="L31" i="53" s="1"/>
  <c r="P30" i="53"/>
  <c r="O30" i="53"/>
  <c r="I30" i="53"/>
  <c r="H30" i="53"/>
  <c r="J30" i="53" s="1"/>
  <c r="L30" i="53" s="1"/>
  <c r="P29" i="53"/>
  <c r="O29" i="53"/>
  <c r="I29" i="53"/>
  <c r="H29" i="53"/>
  <c r="J29" i="53" s="1"/>
  <c r="L29" i="53" s="1"/>
  <c r="P28" i="53"/>
  <c r="O28" i="53"/>
  <c r="I28" i="53"/>
  <c r="H28" i="53"/>
  <c r="J28" i="53" s="1"/>
  <c r="L28" i="53" s="1"/>
  <c r="P27" i="53"/>
  <c r="O27" i="53"/>
  <c r="I27" i="53"/>
  <c r="H27" i="53"/>
  <c r="J27" i="53" s="1"/>
  <c r="L27" i="53" s="1"/>
  <c r="P26" i="53"/>
  <c r="O26" i="53"/>
  <c r="I26" i="53"/>
  <c r="H26" i="53"/>
  <c r="J26" i="53" s="1"/>
  <c r="L26" i="53" s="1"/>
  <c r="P25" i="53"/>
  <c r="O25" i="53"/>
  <c r="I25" i="53"/>
  <c r="H25" i="53"/>
  <c r="J25" i="53" s="1"/>
  <c r="L25" i="53" s="1"/>
  <c r="P24" i="53"/>
  <c r="O24" i="53"/>
  <c r="I24" i="53"/>
  <c r="H24" i="53"/>
  <c r="J24" i="53" s="1"/>
  <c r="L24" i="53" s="1"/>
  <c r="P23" i="53"/>
  <c r="O23" i="53"/>
  <c r="I23" i="53"/>
  <c r="I22" i="53" s="1"/>
  <c r="I21" i="53" s="1"/>
  <c r="H23" i="53"/>
  <c r="J23" i="53" s="1"/>
  <c r="L23" i="53" s="1"/>
  <c r="M22" i="53"/>
  <c r="K22" i="53"/>
  <c r="G22" i="53"/>
  <c r="H22" i="53" s="1"/>
  <c r="J22" i="53" s="1"/>
  <c r="L22" i="53" s="1"/>
  <c r="D22" i="53"/>
  <c r="M21" i="53"/>
  <c r="K21" i="53"/>
  <c r="P20" i="53"/>
  <c r="J20" i="53"/>
  <c r="L20" i="53" s="1"/>
  <c r="P19" i="53"/>
  <c r="J19" i="53"/>
  <c r="L19" i="53" s="1"/>
  <c r="I19" i="53"/>
  <c r="H19" i="53"/>
  <c r="P18" i="53"/>
  <c r="O18" i="53"/>
  <c r="I18" i="53"/>
  <c r="H18" i="53"/>
  <c r="J18" i="53" s="1"/>
  <c r="L18" i="53" s="1"/>
  <c r="P17" i="53"/>
  <c r="J17" i="53"/>
  <c r="L17" i="53" s="1"/>
  <c r="I17" i="53"/>
  <c r="H17" i="53"/>
  <c r="P16" i="53"/>
  <c r="J16" i="53"/>
  <c r="L16" i="53" s="1"/>
  <c r="I16" i="53"/>
  <c r="H16" i="53"/>
  <c r="P15" i="53"/>
  <c r="L15" i="53"/>
  <c r="I15" i="53"/>
  <c r="H15" i="53"/>
  <c r="J15" i="53" s="1"/>
  <c r="P14" i="53"/>
  <c r="I14" i="53"/>
  <c r="H14" i="53"/>
  <c r="J14" i="53" s="1"/>
  <c r="L14" i="53" s="1"/>
  <c r="P13" i="53"/>
  <c r="J13" i="53"/>
  <c r="L13" i="53" s="1"/>
  <c r="I13" i="53"/>
  <c r="H13" i="53"/>
  <c r="P12" i="53"/>
  <c r="I12" i="53"/>
  <c r="H12" i="53"/>
  <c r="J12" i="53" s="1"/>
  <c r="L12" i="53" s="1"/>
  <c r="P11" i="53"/>
  <c r="I11" i="53"/>
  <c r="H11" i="53"/>
  <c r="J11" i="53" s="1"/>
  <c r="L11" i="53" s="1"/>
  <c r="P10" i="53"/>
  <c r="I10" i="53"/>
  <c r="H10" i="53"/>
  <c r="J10" i="53" s="1"/>
  <c r="L10" i="53" s="1"/>
  <c r="P9" i="53"/>
  <c r="I9" i="53"/>
  <c r="H9" i="53"/>
  <c r="J9" i="53" s="1"/>
  <c r="L9" i="53" s="1"/>
  <c r="F9" i="53"/>
  <c r="F8" i="53" s="1"/>
  <c r="E9" i="53"/>
  <c r="E8" i="53" s="1"/>
  <c r="G8" i="53"/>
  <c r="D8" i="53"/>
  <c r="P7" i="53"/>
  <c r="E21" i="41"/>
  <c r="E22" i="41"/>
  <c r="E36" i="41"/>
  <c r="E8" i="41"/>
  <c r="E61" i="41"/>
  <c r="E64" i="41"/>
  <c r="E55" i="41"/>
  <c r="E51" i="41"/>
  <c r="H66" i="41"/>
  <c r="J66" i="41" s="1"/>
  <c r="I67" i="41"/>
  <c r="K67" i="41" s="1"/>
  <c r="M67" i="41" s="1"/>
  <c r="J67" i="41"/>
  <c r="E66" i="41"/>
  <c r="H55" i="41"/>
  <c r="J55" i="41" s="1"/>
  <c r="I56" i="41"/>
  <c r="K56" i="41" s="1"/>
  <c r="M56" i="41" s="1"/>
  <c r="J56" i="41"/>
  <c r="H53" i="41"/>
  <c r="E53" i="41"/>
  <c r="I54" i="41"/>
  <c r="K54" i="41" s="1"/>
  <c r="M54" i="41" s="1"/>
  <c r="J54" i="41"/>
  <c r="H36" i="41"/>
  <c r="H22" i="41"/>
  <c r="I38" i="41"/>
  <c r="K38" i="41" s="1"/>
  <c r="M38" i="41" s="1"/>
  <c r="J38" i="41"/>
  <c r="F53" i="56" l="1"/>
  <c r="F52" i="56"/>
  <c r="G38" i="56"/>
  <c r="G39" i="56"/>
  <c r="G37" i="56" s="1"/>
  <c r="G36" i="56" s="1"/>
  <c r="G35" i="56" s="1"/>
  <c r="G34" i="56" s="1"/>
  <c r="G33" i="56" s="1"/>
  <c r="G32" i="56" s="1"/>
  <c r="G31" i="56" s="1"/>
  <c r="G30" i="56" s="1"/>
  <c r="G29" i="56" s="1"/>
  <c r="G28" i="56" s="1"/>
  <c r="G27" i="56" s="1"/>
  <c r="G26" i="56" s="1"/>
  <c r="G25" i="56" s="1"/>
  <c r="G24" i="56" s="1"/>
  <c r="G23" i="56" s="1"/>
  <c r="G22" i="56" s="1"/>
  <c r="G21" i="56" s="1"/>
  <c r="Q21" i="54"/>
  <c r="I69" i="54"/>
  <c r="K69" i="54" s="1"/>
  <c r="M69" i="54" s="1"/>
  <c r="F54" i="55"/>
  <c r="F58" i="55"/>
  <c r="G53" i="55"/>
  <c r="G52" i="55"/>
  <c r="G51" i="55" s="1"/>
  <c r="G50" i="55" s="1"/>
  <c r="G49" i="55" s="1"/>
  <c r="G48" i="55" s="1"/>
  <c r="G47" i="55" s="1"/>
  <c r="G46" i="55" s="1"/>
  <c r="G45" i="55" s="1"/>
  <c r="G44" i="55" s="1"/>
  <c r="G43" i="55" s="1"/>
  <c r="G42" i="55" s="1"/>
  <c r="G41" i="55" s="1"/>
  <c r="G40" i="55" s="1"/>
  <c r="F60" i="54"/>
  <c r="F56" i="54"/>
  <c r="R21" i="54"/>
  <c r="I21" i="54"/>
  <c r="K21" i="54" s="1"/>
  <c r="M21" i="54" s="1"/>
  <c r="G56" i="54"/>
  <c r="G60" i="54"/>
  <c r="I47" i="53"/>
  <c r="P66" i="53"/>
  <c r="O64" i="53"/>
  <c r="P8" i="53"/>
  <c r="D21" i="53"/>
  <c r="P61" i="53"/>
  <c r="P64" i="53"/>
  <c r="H64" i="53"/>
  <c r="J64" i="53" s="1"/>
  <c r="L64" i="53" s="1"/>
  <c r="I8" i="53"/>
  <c r="H8" i="53"/>
  <c r="J8" i="53" s="1"/>
  <c r="L8" i="53" s="1"/>
  <c r="E61" i="53"/>
  <c r="E57" i="53"/>
  <c r="F61" i="53"/>
  <c r="F57" i="53"/>
  <c r="I45" i="53"/>
  <c r="O45" i="53"/>
  <c r="H45" i="53"/>
  <c r="J45" i="53" s="1"/>
  <c r="L45" i="53" s="1"/>
  <c r="P36" i="53"/>
  <c r="P47" i="53"/>
  <c r="P51" i="53"/>
  <c r="D69" i="53"/>
  <c r="G21" i="53"/>
  <c r="O22" i="53"/>
  <c r="I36" i="53"/>
  <c r="O36" i="53"/>
  <c r="H36" i="53"/>
  <c r="J36" i="53" s="1"/>
  <c r="L36" i="53" s="1"/>
  <c r="P22" i="53"/>
  <c r="I49" i="53"/>
  <c r="O49" i="53"/>
  <c r="H49" i="53"/>
  <c r="J49" i="53" s="1"/>
  <c r="L49" i="53" s="1"/>
  <c r="I53" i="53"/>
  <c r="H53" i="53"/>
  <c r="J53" i="53" s="1"/>
  <c r="L53" i="53" s="1"/>
  <c r="P45" i="53"/>
  <c r="H47" i="53"/>
  <c r="J47" i="53" s="1"/>
  <c r="L47" i="53" s="1"/>
  <c r="P49" i="53"/>
  <c r="I57" i="53"/>
  <c r="O57" i="53"/>
  <c r="H57" i="53"/>
  <c r="J57" i="53" s="1"/>
  <c r="L57" i="53" s="1"/>
  <c r="I61" i="53"/>
  <c r="O61" i="53"/>
  <c r="H61" i="53"/>
  <c r="J61" i="53" s="1"/>
  <c r="L61" i="53" s="1"/>
  <c r="I66" i="53"/>
  <c r="O66" i="53"/>
  <c r="H66" i="53"/>
  <c r="J66" i="53" s="1"/>
  <c r="L66" i="53" s="1"/>
  <c r="I66" i="41"/>
  <c r="K66" i="41" s="1"/>
  <c r="M66" i="41" s="1"/>
  <c r="I53" i="41"/>
  <c r="K53" i="41" s="1"/>
  <c r="M53" i="41" s="1"/>
  <c r="J53" i="41"/>
  <c r="I55" i="41"/>
  <c r="K55" i="41" s="1"/>
  <c r="M55" i="41" s="1"/>
  <c r="F51" i="56" l="1"/>
  <c r="F50" i="56" s="1"/>
  <c r="F49" i="56" s="1"/>
  <c r="F48" i="56" s="1"/>
  <c r="F47" i="56" s="1"/>
  <c r="F46" i="56" s="1"/>
  <c r="F45" i="56" s="1"/>
  <c r="F44" i="56" s="1"/>
  <c r="F43" i="56" s="1"/>
  <c r="F42" i="56" s="1"/>
  <c r="F41" i="56" s="1"/>
  <c r="F40" i="56" s="1"/>
  <c r="J69" i="54"/>
  <c r="G39" i="55"/>
  <c r="G37" i="55" s="1"/>
  <c r="G38" i="55"/>
  <c r="F53" i="55"/>
  <c r="F52" i="55"/>
  <c r="F51" i="55" s="1"/>
  <c r="F50" i="55" s="1"/>
  <c r="F49" i="55" s="1"/>
  <c r="F48" i="55" s="1"/>
  <c r="F47" i="55" s="1"/>
  <c r="F46" i="55" s="1"/>
  <c r="F45" i="55" s="1"/>
  <c r="F44" i="55" s="1"/>
  <c r="F43" i="55" s="1"/>
  <c r="F42" i="55" s="1"/>
  <c r="F41" i="55" s="1"/>
  <c r="F40" i="55" s="1"/>
  <c r="G59" i="54"/>
  <c r="G55" i="54"/>
  <c r="F59" i="54"/>
  <c r="F55" i="54"/>
  <c r="E60" i="53"/>
  <c r="E56" i="53"/>
  <c r="F60" i="53"/>
  <c r="F56" i="53"/>
  <c r="H21" i="53"/>
  <c r="J21" i="53" s="1"/>
  <c r="L21" i="53" s="1"/>
  <c r="O21" i="53"/>
  <c r="P21" i="53"/>
  <c r="E69" i="41"/>
  <c r="H51" i="41"/>
  <c r="I34" i="41"/>
  <c r="K34" i="41" s="1"/>
  <c r="M34" i="41" s="1"/>
  <c r="J34" i="41"/>
  <c r="P34" i="41"/>
  <c r="Q34" i="41"/>
  <c r="I33" i="41"/>
  <c r="K33" i="41" s="1"/>
  <c r="M33" i="41" s="1"/>
  <c r="J33" i="41"/>
  <c r="P33" i="41"/>
  <c r="Q33" i="41"/>
  <c r="I32" i="41"/>
  <c r="K32" i="41" s="1"/>
  <c r="M32" i="41" s="1"/>
  <c r="J32" i="41"/>
  <c r="P32" i="41"/>
  <c r="Q32" i="41"/>
  <c r="I31" i="41"/>
  <c r="K31" i="41" s="1"/>
  <c r="M31" i="41" s="1"/>
  <c r="J31" i="41"/>
  <c r="P31" i="41"/>
  <c r="Q31" i="41"/>
  <c r="G67" i="41"/>
  <c r="G66" i="41" s="1"/>
  <c r="G65" i="41" s="1"/>
  <c r="G64" i="41" s="1"/>
  <c r="F67" i="41"/>
  <c r="F66" i="41" s="1"/>
  <c r="F65" i="41" s="1"/>
  <c r="F64" i="41" s="1"/>
  <c r="F63" i="41" s="1"/>
  <c r="F62" i="41" s="1"/>
  <c r="Q67" i="41"/>
  <c r="P67" i="41"/>
  <c r="Q65" i="41"/>
  <c r="P65" i="41"/>
  <c r="J65" i="41"/>
  <c r="I65" i="41"/>
  <c r="K65" i="41" s="1"/>
  <c r="M65" i="41" s="1"/>
  <c r="H64" i="41"/>
  <c r="Q63" i="41"/>
  <c r="P63" i="41"/>
  <c r="J63" i="41"/>
  <c r="I63" i="41"/>
  <c r="K63" i="41" s="1"/>
  <c r="M63" i="41" s="1"/>
  <c r="Q62" i="41"/>
  <c r="P62" i="41"/>
  <c r="J62" i="41"/>
  <c r="I62" i="41"/>
  <c r="K62" i="41" s="1"/>
  <c r="M62" i="41" s="1"/>
  <c r="H61" i="41"/>
  <c r="J61" i="41" s="1"/>
  <c r="Q60" i="41"/>
  <c r="P60" i="41"/>
  <c r="J60" i="41"/>
  <c r="I60" i="41"/>
  <c r="K60" i="41" s="1"/>
  <c r="M60" i="41" s="1"/>
  <c r="H59" i="41"/>
  <c r="E59" i="41"/>
  <c r="Q58" i="41"/>
  <c r="P58" i="41"/>
  <c r="J58" i="41"/>
  <c r="I58" i="41"/>
  <c r="K58" i="41" s="1"/>
  <c r="M58" i="41" s="1"/>
  <c r="H57" i="41"/>
  <c r="E57" i="41"/>
  <c r="Q52" i="41"/>
  <c r="P52" i="41"/>
  <c r="J52" i="41"/>
  <c r="I52" i="41"/>
  <c r="K52" i="41" s="1"/>
  <c r="M52" i="41" s="1"/>
  <c r="P51" i="41"/>
  <c r="J51" i="41"/>
  <c r="I51" i="41"/>
  <c r="K51" i="41" s="1"/>
  <c r="M51" i="41" s="1"/>
  <c r="Q50" i="41"/>
  <c r="P50" i="41"/>
  <c r="J50" i="41"/>
  <c r="I50" i="41"/>
  <c r="K50" i="41" s="1"/>
  <c r="M50" i="41" s="1"/>
  <c r="H49" i="41"/>
  <c r="E49" i="41"/>
  <c r="Q48" i="41"/>
  <c r="P48" i="41"/>
  <c r="J48" i="41"/>
  <c r="I48" i="41"/>
  <c r="K48" i="41" s="1"/>
  <c r="M48" i="41" s="1"/>
  <c r="H47" i="41"/>
  <c r="E47" i="41"/>
  <c r="Q46" i="41"/>
  <c r="P46" i="41"/>
  <c r="J46" i="41"/>
  <c r="I46" i="41"/>
  <c r="K46" i="41" s="1"/>
  <c r="M46" i="41" s="1"/>
  <c r="H45" i="41"/>
  <c r="E45" i="41"/>
  <c r="Q44" i="41"/>
  <c r="P44" i="41"/>
  <c r="Q43" i="41"/>
  <c r="P43" i="41"/>
  <c r="J43" i="41"/>
  <c r="I43" i="41"/>
  <c r="K43" i="41" s="1"/>
  <c r="M43" i="41" s="1"/>
  <c r="Q42" i="41"/>
  <c r="P42" i="41"/>
  <c r="J42" i="41"/>
  <c r="I42" i="41"/>
  <c r="K42" i="41" s="1"/>
  <c r="M42" i="41" s="1"/>
  <c r="Q41" i="41"/>
  <c r="P41" i="41"/>
  <c r="J41" i="41"/>
  <c r="I41" i="41"/>
  <c r="K41" i="41" s="1"/>
  <c r="M41" i="41" s="1"/>
  <c r="Q40" i="41"/>
  <c r="P40" i="41"/>
  <c r="J40" i="41"/>
  <c r="I40" i="41"/>
  <c r="K40" i="41" s="1"/>
  <c r="M40" i="41" s="1"/>
  <c r="Q39" i="41"/>
  <c r="P39" i="41"/>
  <c r="J39" i="41"/>
  <c r="I39" i="41"/>
  <c r="K39" i="41" s="1"/>
  <c r="M39" i="41" s="1"/>
  <c r="Q37" i="41"/>
  <c r="P37" i="41"/>
  <c r="J37" i="41"/>
  <c r="I37" i="41"/>
  <c r="K37" i="41" s="1"/>
  <c r="M37" i="41" s="1"/>
  <c r="Q35" i="41"/>
  <c r="P35" i="41"/>
  <c r="J35" i="41"/>
  <c r="I35" i="41"/>
  <c r="K35" i="41" s="1"/>
  <c r="M35" i="41" s="1"/>
  <c r="Q30" i="41"/>
  <c r="P30" i="41"/>
  <c r="J30" i="41"/>
  <c r="I30" i="41"/>
  <c r="K30" i="41" s="1"/>
  <c r="M30" i="41" s="1"/>
  <c r="Q29" i="41"/>
  <c r="P29" i="41"/>
  <c r="J29" i="41"/>
  <c r="I29" i="41"/>
  <c r="K29" i="41" s="1"/>
  <c r="M29" i="41" s="1"/>
  <c r="Q28" i="41"/>
  <c r="P28" i="41"/>
  <c r="J28" i="41"/>
  <c r="I28" i="41"/>
  <c r="K28" i="41" s="1"/>
  <c r="M28" i="41" s="1"/>
  <c r="Q27" i="41"/>
  <c r="P27" i="41"/>
  <c r="J27" i="41"/>
  <c r="I27" i="41"/>
  <c r="K27" i="41" s="1"/>
  <c r="M27" i="41" s="1"/>
  <c r="Q26" i="41"/>
  <c r="P26" i="41"/>
  <c r="J26" i="41"/>
  <c r="I26" i="41"/>
  <c r="K26" i="41" s="1"/>
  <c r="M26" i="41" s="1"/>
  <c r="Q25" i="41"/>
  <c r="P25" i="41"/>
  <c r="J25" i="41"/>
  <c r="I25" i="41"/>
  <c r="K25" i="41" s="1"/>
  <c r="M25" i="41" s="1"/>
  <c r="Q24" i="41"/>
  <c r="P24" i="41"/>
  <c r="J24" i="41"/>
  <c r="I24" i="41"/>
  <c r="K24" i="41" s="1"/>
  <c r="M24" i="41" s="1"/>
  <c r="Q23" i="41"/>
  <c r="P23" i="41"/>
  <c r="J23" i="41"/>
  <c r="I23" i="41"/>
  <c r="K23" i="41" s="1"/>
  <c r="M23" i="41" s="1"/>
  <c r="N22" i="41"/>
  <c r="N21" i="41" s="1"/>
  <c r="L22" i="41"/>
  <c r="L21" i="41" s="1"/>
  <c r="Q20" i="41"/>
  <c r="K20" i="41"/>
  <c r="M20" i="41" s="1"/>
  <c r="Q19" i="41"/>
  <c r="Q18" i="41"/>
  <c r="P18" i="41"/>
  <c r="J18" i="41"/>
  <c r="I18" i="41"/>
  <c r="K18" i="41" s="1"/>
  <c r="M18" i="41" s="1"/>
  <c r="Q17" i="41"/>
  <c r="J17" i="41"/>
  <c r="I17" i="41"/>
  <c r="K17" i="41" s="1"/>
  <c r="M17" i="41" s="1"/>
  <c r="Q16" i="41"/>
  <c r="J16" i="41"/>
  <c r="I16" i="41"/>
  <c r="K16" i="41" s="1"/>
  <c r="M16" i="41" s="1"/>
  <c r="Q15" i="41"/>
  <c r="J15" i="41"/>
  <c r="I15" i="41"/>
  <c r="K15" i="41" s="1"/>
  <c r="M15" i="41" s="1"/>
  <c r="Q14" i="41"/>
  <c r="J14" i="41"/>
  <c r="I14" i="41"/>
  <c r="K14" i="41" s="1"/>
  <c r="M14" i="41" s="1"/>
  <c r="Q13" i="41"/>
  <c r="J13" i="41"/>
  <c r="I13" i="41"/>
  <c r="K13" i="41" s="1"/>
  <c r="M13" i="41" s="1"/>
  <c r="Q12" i="41"/>
  <c r="J12" i="41"/>
  <c r="I12" i="41"/>
  <c r="K12" i="41" s="1"/>
  <c r="M12" i="41" s="1"/>
  <c r="Q11" i="41"/>
  <c r="J11" i="41"/>
  <c r="I11" i="41"/>
  <c r="K11" i="41" s="1"/>
  <c r="M11" i="41" s="1"/>
  <c r="Q10" i="41"/>
  <c r="J10" i="41"/>
  <c r="I10" i="41"/>
  <c r="K10" i="41" s="1"/>
  <c r="M10" i="41" s="1"/>
  <c r="Q9" i="41"/>
  <c r="J9" i="41"/>
  <c r="I9" i="41"/>
  <c r="K9" i="41" s="1"/>
  <c r="M9" i="41" s="1"/>
  <c r="G9" i="41"/>
  <c r="G8" i="41" s="1"/>
  <c r="F9" i="41"/>
  <c r="F8" i="41" s="1"/>
  <c r="Q7" i="41"/>
  <c r="F39" i="56" l="1"/>
  <c r="F37" i="56" s="1"/>
  <c r="F36" i="56" s="1"/>
  <c r="F35" i="56" s="1"/>
  <c r="F34" i="56" s="1"/>
  <c r="F33" i="56" s="1"/>
  <c r="F32" i="56" s="1"/>
  <c r="F31" i="56" s="1"/>
  <c r="F30" i="56" s="1"/>
  <c r="F29" i="56" s="1"/>
  <c r="F28" i="56" s="1"/>
  <c r="F27" i="56" s="1"/>
  <c r="F26" i="56" s="1"/>
  <c r="F25" i="56" s="1"/>
  <c r="F24" i="56" s="1"/>
  <c r="F23" i="56" s="1"/>
  <c r="F22" i="56" s="1"/>
  <c r="F21" i="56" s="1"/>
  <c r="F38" i="56"/>
  <c r="F39" i="55"/>
  <c r="F37" i="55" s="1"/>
  <c r="F38" i="55"/>
  <c r="G36" i="55"/>
  <c r="G35" i="55" s="1"/>
  <c r="G34" i="55" s="1"/>
  <c r="G33" i="55" s="1"/>
  <c r="G32" i="55" s="1"/>
  <c r="G31" i="55" s="1"/>
  <c r="G30" i="55" s="1"/>
  <c r="G29" i="55" s="1"/>
  <c r="G28" i="55" s="1"/>
  <c r="G27" i="55" s="1"/>
  <c r="G26" i="55" s="1"/>
  <c r="G25" i="55" s="1"/>
  <c r="G24" i="55" s="1"/>
  <c r="G23" i="55" s="1"/>
  <c r="G22" i="55" s="1"/>
  <c r="G21" i="55" s="1"/>
  <c r="F58" i="54"/>
  <c r="F54" i="54"/>
  <c r="G58" i="54"/>
  <c r="G54" i="54"/>
  <c r="J59" i="41"/>
  <c r="H21" i="41"/>
  <c r="H69" i="41" s="1"/>
  <c r="I69" i="53"/>
  <c r="H69" i="53"/>
  <c r="J69" i="53" s="1"/>
  <c r="L69" i="53" s="1"/>
  <c r="E59" i="53"/>
  <c r="E55" i="53"/>
  <c r="F59" i="53"/>
  <c r="F55" i="53"/>
  <c r="G63" i="41"/>
  <c r="G62" i="41" s="1"/>
  <c r="Q61" i="41"/>
  <c r="Q59" i="41"/>
  <c r="F61" i="41"/>
  <c r="F57" i="41"/>
  <c r="Q45" i="41"/>
  <c r="Q64" i="41"/>
  <c r="Q66" i="41"/>
  <c r="G61" i="41"/>
  <c r="G57" i="41"/>
  <c r="J57" i="41"/>
  <c r="Q57" i="41"/>
  <c r="J22" i="41"/>
  <c r="J21" i="41" s="1"/>
  <c r="Q49" i="41"/>
  <c r="Q36" i="41"/>
  <c r="Q22" i="41"/>
  <c r="Q47" i="41"/>
  <c r="Q51" i="41"/>
  <c r="J19" i="41"/>
  <c r="J8" i="41" s="1"/>
  <c r="H8" i="41"/>
  <c r="I19" i="41"/>
  <c r="K19" i="41" s="1"/>
  <c r="M19" i="41" s="1"/>
  <c r="I22" i="41"/>
  <c r="K22" i="41" s="1"/>
  <c r="M22" i="41" s="1"/>
  <c r="P22" i="41"/>
  <c r="K36" i="41"/>
  <c r="M36" i="41" s="1"/>
  <c r="P36" i="41"/>
  <c r="I45" i="41"/>
  <c r="K45" i="41" s="1"/>
  <c r="M45" i="41" s="1"/>
  <c r="P45" i="41"/>
  <c r="I47" i="41"/>
  <c r="K47" i="41" s="1"/>
  <c r="M47" i="41" s="1"/>
  <c r="P47" i="41"/>
  <c r="I49" i="41"/>
  <c r="K49" i="41" s="1"/>
  <c r="M49" i="41" s="1"/>
  <c r="P49" i="41"/>
  <c r="P57" i="41"/>
  <c r="I57" i="41"/>
  <c r="K57" i="41" s="1"/>
  <c r="M57" i="41" s="1"/>
  <c r="P59" i="41"/>
  <c r="I59" i="41"/>
  <c r="K59" i="41" s="1"/>
  <c r="M59" i="41" s="1"/>
  <c r="P61" i="41"/>
  <c r="I61" i="41"/>
  <c r="K61" i="41" s="1"/>
  <c r="M61" i="41" s="1"/>
  <c r="J36" i="41"/>
  <c r="J45" i="41"/>
  <c r="J47" i="41"/>
  <c r="J49" i="41"/>
  <c r="I64" i="41"/>
  <c r="K64" i="41" s="1"/>
  <c r="M64" i="41" s="1"/>
  <c r="P64" i="41"/>
  <c r="P66" i="41"/>
  <c r="J64" i="41"/>
  <c r="F36" i="55" l="1"/>
  <c r="F35" i="55" s="1"/>
  <c r="F34" i="55" s="1"/>
  <c r="F33" i="55" s="1"/>
  <c r="F32" i="55" s="1"/>
  <c r="F31" i="55" s="1"/>
  <c r="F30" i="55" s="1"/>
  <c r="F29" i="55" s="1"/>
  <c r="F28" i="55" s="1"/>
  <c r="F27" i="55" s="1"/>
  <c r="F26" i="55" s="1"/>
  <c r="F25" i="55" s="1"/>
  <c r="F24" i="55" s="1"/>
  <c r="F23" i="55" s="1"/>
  <c r="F22" i="55" s="1"/>
  <c r="F21" i="55" s="1"/>
  <c r="G53" i="54"/>
  <c r="G52" i="54"/>
  <c r="G51" i="54" s="1"/>
  <c r="G50" i="54" s="1"/>
  <c r="G49" i="54" s="1"/>
  <c r="G48" i="54" s="1"/>
  <c r="G47" i="54" s="1"/>
  <c r="G46" i="54" s="1"/>
  <c r="G45" i="54" s="1"/>
  <c r="G44" i="54" s="1"/>
  <c r="G43" i="54" s="1"/>
  <c r="G42" i="54" s="1"/>
  <c r="G41" i="54" s="1"/>
  <c r="G40" i="54" s="1"/>
  <c r="F53" i="54"/>
  <c r="F52" i="54"/>
  <c r="F51" i="54" s="1"/>
  <c r="F50" i="54" s="1"/>
  <c r="F49" i="54" s="1"/>
  <c r="F48" i="54" s="1"/>
  <c r="F47" i="54" s="1"/>
  <c r="F46" i="54" s="1"/>
  <c r="F45" i="54" s="1"/>
  <c r="F44" i="54" s="1"/>
  <c r="F43" i="54" s="1"/>
  <c r="F42" i="54" s="1"/>
  <c r="F41" i="54" s="1"/>
  <c r="F40" i="54" s="1"/>
  <c r="E54" i="53"/>
  <c r="E58" i="53"/>
  <c r="F54" i="53"/>
  <c r="F58" i="53"/>
  <c r="G60" i="41"/>
  <c r="G56" i="41"/>
  <c r="F60" i="41"/>
  <c r="F56" i="41"/>
  <c r="Q21" i="41"/>
  <c r="K21" i="41"/>
  <c r="M21" i="41" s="1"/>
  <c r="P21" i="41"/>
  <c r="I8" i="41"/>
  <c r="K8" i="41" s="1"/>
  <c r="M8" i="41" s="1"/>
  <c r="Q8" i="41"/>
  <c r="F38" i="54" l="1"/>
  <c r="F39" i="54"/>
  <c r="F37" i="54" s="1"/>
  <c r="F36" i="54" s="1"/>
  <c r="F35" i="54" s="1"/>
  <c r="F34" i="54" s="1"/>
  <c r="F33" i="54" s="1"/>
  <c r="F32" i="54" s="1"/>
  <c r="F31" i="54" s="1"/>
  <c r="F30" i="54" s="1"/>
  <c r="F29" i="54" s="1"/>
  <c r="F28" i="54" s="1"/>
  <c r="F27" i="54" s="1"/>
  <c r="F26" i="54" s="1"/>
  <c r="F25" i="54" s="1"/>
  <c r="F24" i="54" s="1"/>
  <c r="F23" i="54" s="1"/>
  <c r="F22" i="54" s="1"/>
  <c r="F21" i="54" s="1"/>
  <c r="G38" i="54"/>
  <c r="G39" i="54"/>
  <c r="G37" i="54" s="1"/>
  <c r="G36" i="54" s="1"/>
  <c r="G35" i="54" s="1"/>
  <c r="G34" i="54" s="1"/>
  <c r="G33" i="54" s="1"/>
  <c r="G32" i="54" s="1"/>
  <c r="G31" i="54" s="1"/>
  <c r="G30" i="54" s="1"/>
  <c r="G29" i="54" s="1"/>
  <c r="G28" i="54" s="1"/>
  <c r="G27" i="54" s="1"/>
  <c r="G26" i="54" s="1"/>
  <c r="G25" i="54" s="1"/>
  <c r="G24" i="54" s="1"/>
  <c r="G23" i="54" s="1"/>
  <c r="G22" i="54" s="1"/>
  <c r="G21" i="54" s="1"/>
  <c r="F53" i="53"/>
  <c r="F52" i="53"/>
  <c r="E53" i="53"/>
  <c r="E52" i="53"/>
  <c r="F59" i="41"/>
  <c r="F55" i="41"/>
  <c r="G59" i="41"/>
  <c r="G55" i="41"/>
  <c r="J69" i="41"/>
  <c r="K69" i="41"/>
  <c r="M69" i="41" s="1"/>
  <c r="F51" i="53" l="1"/>
  <c r="F50" i="53" s="1"/>
  <c r="F49" i="53" s="1"/>
  <c r="F48" i="53" s="1"/>
  <c r="F47" i="53" s="1"/>
  <c r="F46" i="53" s="1"/>
  <c r="F45" i="53" s="1"/>
  <c r="F44" i="53" s="1"/>
  <c r="F43" i="53" s="1"/>
  <c r="F42" i="53" s="1"/>
  <c r="F41" i="53" s="1"/>
  <c r="F40" i="53" s="1"/>
  <c r="F38" i="53" s="1"/>
  <c r="E51" i="53"/>
  <c r="E50" i="53" s="1"/>
  <c r="E49" i="53" s="1"/>
  <c r="E48" i="53" s="1"/>
  <c r="E47" i="53" s="1"/>
  <c r="E46" i="53" s="1"/>
  <c r="E45" i="53" s="1"/>
  <c r="E44" i="53" s="1"/>
  <c r="E43" i="53" s="1"/>
  <c r="E42" i="53" s="1"/>
  <c r="E41" i="53" s="1"/>
  <c r="E40" i="53" s="1"/>
  <c r="G58" i="41"/>
  <c r="G54" i="41"/>
  <c r="F58" i="41"/>
  <c r="F54" i="41"/>
  <c r="F39" i="53" l="1"/>
  <c r="F37" i="53" s="1"/>
  <c r="F36" i="53" s="1"/>
  <c r="F35" i="53" s="1"/>
  <c r="F34" i="53" s="1"/>
  <c r="F33" i="53" s="1"/>
  <c r="F32" i="53" s="1"/>
  <c r="F31" i="53" s="1"/>
  <c r="F30" i="53" s="1"/>
  <c r="F29" i="53" s="1"/>
  <c r="F28" i="53" s="1"/>
  <c r="F27" i="53" s="1"/>
  <c r="F26" i="53" s="1"/>
  <c r="F25" i="53" s="1"/>
  <c r="F24" i="53" s="1"/>
  <c r="F23" i="53" s="1"/>
  <c r="F22" i="53" s="1"/>
  <c r="F21" i="53" s="1"/>
  <c r="E39" i="53"/>
  <c r="E37" i="53" s="1"/>
  <c r="E38" i="53"/>
  <c r="F52" i="41"/>
  <c r="F53" i="41"/>
  <c r="G52" i="41"/>
  <c r="G53" i="41"/>
  <c r="E36" i="53" l="1"/>
  <c r="E35" i="53" s="1"/>
  <c r="E34" i="53" s="1"/>
  <c r="E33" i="53" s="1"/>
  <c r="E32" i="53" s="1"/>
  <c r="E31" i="53" s="1"/>
  <c r="E30" i="53" s="1"/>
  <c r="E29" i="53" s="1"/>
  <c r="E28" i="53" s="1"/>
  <c r="E27" i="53" s="1"/>
  <c r="E26" i="53" s="1"/>
  <c r="E25" i="53" s="1"/>
  <c r="E24" i="53" s="1"/>
  <c r="E23" i="53" s="1"/>
  <c r="E22" i="53" s="1"/>
  <c r="E21" i="53" s="1"/>
  <c r="G51" i="41"/>
  <c r="G50" i="41" s="1"/>
  <c r="G49" i="41" s="1"/>
  <c r="G48" i="41" s="1"/>
  <c r="G47" i="41" s="1"/>
  <c r="G46" i="41" s="1"/>
  <c r="G45" i="41" s="1"/>
  <c r="G44" i="41" s="1"/>
  <c r="G43" i="41" s="1"/>
  <c r="G42" i="41" s="1"/>
  <c r="G41" i="41" s="1"/>
  <c r="G40" i="41" s="1"/>
  <c r="F51" i="41"/>
  <c r="F50" i="41" s="1"/>
  <c r="F49" i="41" s="1"/>
  <c r="F48" i="41" s="1"/>
  <c r="F47" i="41" s="1"/>
  <c r="F46" i="41" s="1"/>
  <c r="F45" i="41" s="1"/>
  <c r="F44" i="41" s="1"/>
  <c r="F43" i="41" s="1"/>
  <c r="F42" i="41" s="1"/>
  <c r="F41" i="41" s="1"/>
  <c r="F40" i="41" s="1"/>
  <c r="F39" i="41" l="1"/>
  <c r="F37" i="41" s="1"/>
  <c r="F38" i="41"/>
  <c r="G39" i="41"/>
  <c r="G37" i="41" s="1"/>
  <c r="G38" i="41"/>
  <c r="G36" i="41" l="1"/>
  <c r="G35" i="41" s="1"/>
  <c r="G34" i="41" s="1"/>
  <c r="G33" i="41" s="1"/>
  <c r="G32" i="41" s="1"/>
  <c r="G31" i="41" s="1"/>
  <c r="G30" i="41" s="1"/>
  <c r="G29" i="41" s="1"/>
  <c r="G28" i="41" s="1"/>
  <c r="G27" i="41" s="1"/>
  <c r="G26" i="41" s="1"/>
  <c r="G25" i="41" s="1"/>
  <c r="G24" i="41" s="1"/>
  <c r="G23" i="41" s="1"/>
  <c r="G22" i="41" s="1"/>
  <c r="G21" i="41" s="1"/>
  <c r="F36" i="41"/>
  <c r="F35" i="41" s="1"/>
  <c r="F34" i="41" s="1"/>
  <c r="F33" i="41" s="1"/>
  <c r="F32" i="41" s="1"/>
  <c r="F31" i="41" s="1"/>
  <c r="F30" i="41" s="1"/>
  <c r="F29" i="41" s="1"/>
  <c r="F28" i="41" s="1"/>
  <c r="F27" i="41" s="1"/>
  <c r="F26" i="41" s="1"/>
  <c r="F25" i="41" s="1"/>
  <c r="F24" i="41" s="1"/>
  <c r="F23" i="41" s="1"/>
  <c r="F22" i="41" s="1"/>
  <c r="F21" i="41" s="1"/>
</calcChain>
</file>

<file path=xl/sharedStrings.xml><?xml version="1.0" encoding="utf-8"?>
<sst xmlns="http://schemas.openxmlformats.org/spreadsheetml/2006/main" count="1320" uniqueCount="150">
  <si>
    <t>NO</t>
  </si>
  <si>
    <t>NAMA KEGIATAN</t>
  </si>
  <si>
    <t>PAGU DANA</t>
  </si>
  <si>
    <t>NILAI KONTRAK</t>
  </si>
  <si>
    <t>PELAKSANA</t>
  </si>
  <si>
    <t>KEUANGAN</t>
  </si>
  <si>
    <t>SP2D</t>
  </si>
  <si>
    <t>%</t>
  </si>
  <si>
    <t>SPJ</t>
  </si>
  <si>
    <t>TARGET</t>
  </si>
  <si>
    <t>REALISASI</t>
  </si>
  <si>
    <t>PROGRAM PELAYANAN ADM. PERKANTORAN</t>
  </si>
  <si>
    <t>KET-</t>
  </si>
  <si>
    <t xml:space="preserve">FISIK </t>
  </si>
  <si>
    <t>Pendidikan dan pelatihan formal</t>
  </si>
  <si>
    <t>I</t>
  </si>
  <si>
    <t>II</t>
  </si>
  <si>
    <t>III</t>
  </si>
  <si>
    <t>PROGRAM PENINGKATAN SARANA DAN PRASARANA APARATUR</t>
  </si>
  <si>
    <t xml:space="preserve">LAPORAN PERKEMBANGAN FISIK DAN KEUANGAN </t>
  </si>
  <si>
    <t>Pengadaan peralatan gedung kantor</t>
  </si>
  <si>
    <t>Pemeliharaan rutin/berkala gedung kantor</t>
  </si>
  <si>
    <t>Pemeliharaan rutin/berkala perlengkapan gedung kantor</t>
  </si>
  <si>
    <t>Pemeliharaan rutin/berkala peralatan gedung kantor</t>
  </si>
  <si>
    <t>Program Peningkatan Kapasitas Sumber Daya Aparatur</t>
  </si>
  <si>
    <t>Program peningkatan keamanan dan kenyamanan lingkungan</t>
  </si>
  <si>
    <t>Pengendalian keamanan lingkungan</t>
  </si>
  <si>
    <t>Program Peningkatan Keberdayaan Masyarakat Perdesaan</t>
  </si>
  <si>
    <t>Pemberdayaan Lembaga dan Organisasi Masyarakat Perdesaan</t>
  </si>
  <si>
    <t>Peningkatan kapasitas aparat dalam rangka pelaksanaan siskamswakarsa di daerah</t>
  </si>
  <si>
    <t>Program pemeliharaan kantrantibmas dan pencegahan tindak kriminal</t>
  </si>
  <si>
    <t>Program kemitraan pengembangan wawasan kebangsaan</t>
  </si>
  <si>
    <t>Program peningkatan kapasitas aparatur pemerintah desa</t>
  </si>
  <si>
    <t>Pelatihan Aparatur Pemerintah Desa dalam bidang pengelolaan keuangan desa</t>
  </si>
  <si>
    <t>Program perencanaan pembangunan daerah</t>
  </si>
  <si>
    <t>Program Reformasi Birokrasi</t>
  </si>
  <si>
    <t>Tunjangan Keluarga</t>
  </si>
  <si>
    <t>Tunjangan Beras</t>
  </si>
  <si>
    <t>Pembulatan Gaji</t>
  </si>
  <si>
    <t>Tambahan Penghasilan Berdasarkan Beban Kerja</t>
  </si>
  <si>
    <t>BELANJA TAK LANGSUNG</t>
  </si>
  <si>
    <t>A</t>
  </si>
  <si>
    <t>B</t>
  </si>
  <si>
    <t>JUMLAH TOTAL</t>
  </si>
  <si>
    <t>BELANJA   LANGSUNG</t>
  </si>
  <si>
    <t>Penyediaan jasa surat menyurat</t>
  </si>
  <si>
    <t>Penyediaan jasa komunikasi, sumber daya air dan listrik</t>
  </si>
  <si>
    <t>Penyediaan jasa administrasi keuangan</t>
  </si>
  <si>
    <t>Penyediaan jasa kebersihan kantor</t>
  </si>
  <si>
    <t>Penyediaan alat tulis kantor</t>
  </si>
  <si>
    <t>Penyediaan barang cetakan dan penggandaan</t>
  </si>
  <si>
    <t>Penyediaan komponen instalasi listrik/penerangan bangunan kantor</t>
  </si>
  <si>
    <t>Penyediaan peralatan dan perlengkapan kantor</t>
  </si>
  <si>
    <t>Penyediaan bahan bacaan dan peraturan perundang-undangan</t>
  </si>
  <si>
    <t>Penyediaan makanan dan minuman</t>
  </si>
  <si>
    <t>Rapat-rapat koordinasi dan konsultasi ke luar daerah</t>
  </si>
  <si>
    <t>Penyediaan jasa pegawai non PNS</t>
  </si>
  <si>
    <t>Intensifikasi dan ekstensifikasi sumber-sumber pendapatan daerah</t>
  </si>
  <si>
    <t>Penyelenggaraan musrenbang RPJPD</t>
  </si>
  <si>
    <t>Peningkatan Pelayanan Administrasi Terpadu Kecamatan (PATEN)</t>
  </si>
  <si>
    <t xml:space="preserve">CAMAT KARANGANYAR </t>
  </si>
  <si>
    <t>Gaji Pokok PNS/Uang Representasi</t>
  </si>
  <si>
    <t>Tunjangan Jabatan</t>
  </si>
  <si>
    <t>Tunjangan Fungsional Umum</t>
  </si>
  <si>
    <t>Tunjangan PPh/Tunjangan Khusus</t>
  </si>
  <si>
    <t>Iuran Asuransi Kesehatan</t>
  </si>
  <si>
    <t>Jaminan Kecelakaan Kerja</t>
  </si>
  <si>
    <t>Jaminan  Kematian</t>
  </si>
  <si>
    <t>Penyediaan peralatan rumah tangga</t>
  </si>
  <si>
    <t>Pemeliharaan rutin/berkala kendaraan dinas/operasional</t>
  </si>
  <si>
    <t>Program peningkatan dan pengembangan pengelolaan keuangan daerah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</si>
  <si>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</si>
  <si>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</si>
  <si>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</si>
  <si>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</si>
  <si>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</si>
  <si>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</si>
  <si>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</si>
  <si>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</si>
  <si>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</si>
  <si>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</si>
  <si>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</si>
  <si>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XVII</t>
  </si>
  <si>
    <t>SUGIANTO, S.IP.MM</t>
  </si>
  <si>
    <t xml:space="preserve">PEMBINA </t>
  </si>
  <si>
    <t>NIP. 19650326 198508 1 002</t>
  </si>
  <si>
    <t xml:space="preserve">  </t>
  </si>
  <si>
    <t xml:space="preserve">DATA PROGRAM DAN KEGIATAN APBD </t>
  </si>
  <si>
    <t>TAHUN 2018</t>
  </si>
  <si>
    <t xml:space="preserve">KECAMATAN KARANGANYAR KABUPATEN DAMAK </t>
  </si>
  <si>
    <t xml:space="preserve">No </t>
  </si>
  <si>
    <t xml:space="preserve">URUSAN </t>
  </si>
  <si>
    <t>APBD</t>
  </si>
  <si>
    <t>DBHCHT</t>
  </si>
  <si>
    <t xml:space="preserve">JUMLAH PROGRAM </t>
  </si>
  <si>
    <t xml:space="preserve">JUMLAH KEGIATAN </t>
  </si>
  <si>
    <t xml:space="preserve">KETERANGAN </t>
  </si>
  <si>
    <t>KEGIATAN APBD KECAMATAN KARANGANYAR  TAHUN ANGGARAN 2019</t>
  </si>
  <si>
    <t>Pengadaan perlengkapan gedung kantor</t>
  </si>
  <si>
    <t xml:space="preserve">Pengadaan Mebelaur </t>
  </si>
  <si>
    <t>Program Wajib Belajar Sembilan Tahun</t>
  </si>
  <si>
    <t>Pembinaan Kelembagaan dan Manajemen Sekolah dengan Penerapan MBS</t>
  </si>
  <si>
    <t>Program Promosi Kesehatan dan Pemberdayaan Masyarakat</t>
  </si>
  <si>
    <t xml:space="preserve">Penyuluhan masyarakat pola hidup sehat </t>
  </si>
  <si>
    <t>Fasilitasi Pencapaian Halaqoh dna berbagai forum keagamaan lainnya</t>
  </si>
  <si>
    <t xml:space="preserve">Pentas Seni dan Budaya, festival,lomba cipta dalam upaya peningkatan wawasan kebangsaan </t>
  </si>
  <si>
    <t>POSISI  JANUARI 2019</t>
  </si>
  <si>
    <t>POSISI  PEBRUARI  2019</t>
  </si>
  <si>
    <t>Karanganyar, 04 Pebruari  2019</t>
  </si>
  <si>
    <t>Karanganyar, 05 Maret 2019</t>
  </si>
  <si>
    <t>Karanganyar, 04 April 2019</t>
  </si>
  <si>
    <t>POSISI MARET 2019</t>
  </si>
  <si>
    <t>POSISI APRIL 2019</t>
  </si>
  <si>
    <t>Karanganyar, 09 Mei  2019</t>
  </si>
  <si>
    <t>POSISI MEI 2019</t>
  </si>
  <si>
    <t>Karanganyar, 12 Juni 2019</t>
  </si>
  <si>
    <t xml:space="preserve">DINAS /INSTANSI </t>
  </si>
  <si>
    <t xml:space="preserve">JUMLAH </t>
  </si>
  <si>
    <t xml:space="preserve">PROGRAM </t>
  </si>
  <si>
    <t xml:space="preserve">KEGIATAN </t>
  </si>
  <si>
    <t>PAGU APBD MURNI TAHUN 2019 (Rp)</t>
  </si>
  <si>
    <t>Fisik (%)</t>
  </si>
  <si>
    <t xml:space="preserve">URUSAN ADMINSTRASI PEMERINTAHAN </t>
  </si>
  <si>
    <t>URUSAN PENDIDIKAN</t>
  </si>
  <si>
    <t xml:space="preserve">URUSAN KETENTRAMAN,KETERTIBAN UMUM DAN PERLINDUNGAN MASYARAKAT </t>
  </si>
  <si>
    <t>URUSAN PEMBERDAYAAN MASYARAKAT</t>
  </si>
  <si>
    <t xml:space="preserve">URUSAN PERENCANAAN </t>
  </si>
  <si>
    <t>ANGGARAN (Rp)</t>
  </si>
  <si>
    <t xml:space="preserve">URUSAN KEUANGAN </t>
  </si>
  <si>
    <t>URUSAN KESEHATAN</t>
  </si>
  <si>
    <t>POSISI JUNI  2019</t>
  </si>
  <si>
    <t>Karanganyar, 02 Juli 2019</t>
  </si>
  <si>
    <t>Karanganyar,08 Juli 2019</t>
  </si>
  <si>
    <t>Karanganyar, 01 Agfustus 2019</t>
  </si>
  <si>
    <t>POSISI JULI  2019</t>
  </si>
  <si>
    <t>POSISI AGUSTUS  2019</t>
  </si>
  <si>
    <t>Karanganyar, 02 September  2019</t>
  </si>
  <si>
    <t>Karanganyar, 09 Oktober  2019</t>
  </si>
  <si>
    <t>POSISI SEPTEMBER  2019</t>
  </si>
  <si>
    <t>POSISI OKTOBER  2019</t>
  </si>
  <si>
    <t>Karanganyar, 01 Nopember  2019</t>
  </si>
  <si>
    <t>SEMESTER III,  POSISI S/D SEPTEMBER  2019</t>
  </si>
  <si>
    <t>Karanganyar,01 Nopember 2019</t>
  </si>
  <si>
    <t>Karanganyar, 02 Desember  2019</t>
  </si>
  <si>
    <t>POSISI NOVEMBER  2019</t>
  </si>
  <si>
    <t>Karanganyar,03 Desember 2019</t>
  </si>
  <si>
    <t>SEMESTER IV,  POSISI S/D NOVEMBER  2019</t>
  </si>
  <si>
    <t>POSISI DESEMBER 2019</t>
  </si>
  <si>
    <t>82.87</t>
  </si>
  <si>
    <t>91.61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</si>
</sst>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b/>
      <u/>
      <sz val="1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2" fillId="2" borderId="1" xfId="0" applyFont="1" applyFill="1" applyBorder="1" applyAlignment="1">
      <alignment vertical="top" wrapText="1"/>
    </xf>
    <xf numFmtId="166" fontId="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6" fontId="3" fillId="2" borderId="1" xfId="1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4" fillId="2" borderId="6" xfId="2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 readingOrder="1"/>
    </xf>
    <xf numFmtId="165" fontId="2" fillId="2" borderId="1" xfId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/>
    </xf>
    <xf numFmtId="165" fontId="3" fillId="2" borderId="1" xfId="1" applyFont="1" applyFill="1" applyBorder="1" applyAlignment="1">
      <alignment horizontal="right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9" fontId="2" fillId="2" borderId="5" xfId="3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5" fontId="6" fillId="2" borderId="5" xfId="1" applyFont="1" applyFill="1" applyBorder="1" applyAlignment="1">
      <alignment horizontal="right" vertical="top" wrapText="1"/>
    </xf>
    <xf numFmtId="164" fontId="2" fillId="2" borderId="1" xfId="2" applyFont="1" applyFill="1" applyBorder="1" applyAlignment="1">
      <alignment vertical="top" wrapText="1"/>
    </xf>
    <xf numFmtId="166" fontId="2" fillId="2" borderId="0" xfId="1" applyNumberFormat="1" applyFont="1" applyFill="1" applyAlignment="1">
      <alignment horizontal="right" vertical="top" wrapText="1"/>
    </xf>
    <xf numFmtId="9" fontId="2" fillId="2" borderId="0" xfId="3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top" wrapText="1"/>
    </xf>
    <xf numFmtId="166" fontId="6" fillId="2" borderId="7" xfId="1" applyNumberFormat="1" applyFont="1" applyFill="1" applyBorder="1" applyAlignment="1">
      <alignment horizontal="right" vertical="top" wrapText="1"/>
    </xf>
    <xf numFmtId="166" fontId="6" fillId="2" borderId="5" xfId="1" applyNumberFormat="1" applyFont="1" applyFill="1" applyBorder="1" applyAlignment="1">
      <alignment horizontal="right" vertical="top" wrapText="1"/>
    </xf>
    <xf numFmtId="165" fontId="6" fillId="2" borderId="7" xfId="1" applyFont="1" applyFill="1" applyBorder="1" applyAlignment="1">
      <alignment horizontal="right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165" fontId="6" fillId="2" borderId="7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166" fontId="2" fillId="2" borderId="5" xfId="1" applyNumberFormat="1" applyFont="1" applyFill="1" applyBorder="1" applyAlignment="1">
      <alignment horizontal="right" vertical="top" wrapText="1"/>
    </xf>
    <xf numFmtId="165" fontId="2" fillId="2" borderId="5" xfId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166" fontId="11" fillId="2" borderId="1" xfId="1" applyNumberFormat="1" applyFont="1" applyFill="1" applyBorder="1" applyAlignment="1">
      <alignment horizontal="right" vertical="top" wrapText="1"/>
    </xf>
    <xf numFmtId="166" fontId="2" fillId="2" borderId="1" xfId="1" applyNumberFormat="1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vertical="top" wrapText="1"/>
    </xf>
    <xf numFmtId="165" fontId="6" fillId="2" borderId="1" xfId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top" wrapText="1"/>
    </xf>
    <xf numFmtId="165" fontId="3" fillId="2" borderId="5" xfId="1" applyFont="1" applyFill="1" applyBorder="1" applyAlignment="1">
      <alignment horizontal="right" vertical="top" wrapText="1"/>
    </xf>
    <xf numFmtId="165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164" fontId="5" fillId="2" borderId="1" xfId="2" applyFont="1" applyFill="1" applyBorder="1" applyAlignment="1">
      <alignment horizontal="center" vertical="top"/>
    </xf>
    <xf numFmtId="166" fontId="2" fillId="2" borderId="5" xfId="1" applyNumberFormat="1" applyFont="1" applyFill="1" applyBorder="1" applyAlignment="1">
      <alignment vertical="top" wrapText="1"/>
    </xf>
    <xf numFmtId="9" fontId="2" fillId="2" borderId="5" xfId="0" applyNumberFormat="1" applyFont="1" applyFill="1" applyBorder="1" applyAlignment="1">
      <alignment horizontal="center" vertical="top" wrapText="1"/>
    </xf>
    <xf numFmtId="166" fontId="3" fillId="2" borderId="1" xfId="1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166" fontId="2" fillId="2" borderId="2" xfId="1" applyNumberFormat="1" applyFont="1" applyFill="1" applyBorder="1" applyAlignment="1">
      <alignment vertical="top" wrapText="1"/>
    </xf>
    <xf numFmtId="166" fontId="2" fillId="2" borderId="6" xfId="1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vertical="top" wrapText="1"/>
    </xf>
    <xf numFmtId="164" fontId="2" fillId="2" borderId="0" xfId="2" applyFont="1" applyFill="1" applyAlignment="1">
      <alignment vertical="top" wrapText="1"/>
    </xf>
    <xf numFmtId="166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vertical="top" wrapText="1"/>
    </xf>
    <xf numFmtId="166" fontId="9" fillId="2" borderId="0" xfId="0" applyNumberFormat="1" applyFont="1" applyFill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166" fontId="7" fillId="2" borderId="1" xfId="0" applyNumberFormat="1" applyFont="1" applyFill="1" applyBorder="1" applyAlignment="1">
      <alignment horizontal="center" vertical="top" wrapText="1"/>
    </xf>
    <xf numFmtId="164" fontId="12" fillId="2" borderId="0" xfId="2" applyFont="1" applyFill="1" applyAlignment="1">
      <alignment horizontal="center" vertical="top" wrapText="1"/>
    </xf>
    <xf numFmtId="164" fontId="5" fillId="2" borderId="1" xfId="2" applyFont="1" applyFill="1" applyBorder="1" applyAlignment="1">
      <alignment horizontal="center" vertical="top" wrapText="1"/>
    </xf>
    <xf numFmtId="3" fontId="5" fillId="2" borderId="0" xfId="0" applyNumberFormat="1" applyFont="1" applyFill="1" applyAlignment="1">
      <alignment horizontal="right" vertical="top" wrapText="1"/>
    </xf>
    <xf numFmtId="0" fontId="8" fillId="2" borderId="5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164" fontId="1" fillId="2" borderId="0" xfId="2" applyFont="1" applyFill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39" fontId="14" fillId="2" borderId="1" xfId="0" applyNumberFormat="1" applyFont="1" applyFill="1" applyBorder="1" applyAlignment="1">
      <alignment horizontal="right" vertical="top"/>
    </xf>
    <xf numFmtId="39" fontId="4" fillId="2" borderId="1" xfId="0" applyNumberFormat="1" applyFont="1" applyFill="1" applyBorder="1" applyAlignment="1">
      <alignment vertical="top"/>
    </xf>
    <xf numFmtId="39" fontId="13" fillId="2" borderId="1" xfId="0" applyNumberFormat="1" applyFont="1" applyFill="1" applyBorder="1" applyAlignment="1">
      <alignment horizontal="right" vertical="top"/>
    </xf>
    <xf numFmtId="37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6" fontId="16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6" fontId="1" fillId="2" borderId="0" xfId="1" applyNumberFormat="1" applyFont="1" applyFill="1" applyAlignment="1">
      <alignment horizontal="right" vertical="top" wrapText="1"/>
    </xf>
    <xf numFmtId="9" fontId="1" fillId="2" borderId="0" xfId="3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9" fontId="1" fillId="2" borderId="5" xfId="3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66" fontId="8" fillId="2" borderId="0" xfId="0" applyNumberFormat="1" applyFont="1" applyFill="1" applyAlignment="1">
      <alignment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166" fontId="1" fillId="2" borderId="5" xfId="1" applyNumberFormat="1" applyFont="1" applyFill="1" applyBorder="1" applyAlignment="1">
      <alignment horizontal="right" vertical="top" wrapText="1"/>
    </xf>
    <xf numFmtId="165" fontId="1" fillId="2" borderId="1" xfId="1" applyFont="1" applyFill="1" applyBorder="1" applyAlignment="1">
      <alignment horizontal="right" vertical="top" wrapText="1"/>
    </xf>
    <xf numFmtId="166" fontId="1" fillId="2" borderId="1" xfId="1" applyNumberFormat="1" applyFont="1" applyFill="1" applyBorder="1" applyAlignment="1">
      <alignment vertical="top" wrapText="1"/>
    </xf>
    <xf numFmtId="165" fontId="1" fillId="2" borderId="5" xfId="1" applyFont="1" applyFill="1" applyBorder="1" applyAlignment="1">
      <alignment horizontal="right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6" fontId="1" fillId="2" borderId="1" xfId="1" applyNumberFormat="1" applyFont="1" applyFill="1" applyBorder="1" applyAlignment="1">
      <alignment horizontal="center" vertical="top" wrapText="1"/>
    </xf>
    <xf numFmtId="164" fontId="1" fillId="2" borderId="1" xfId="2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6" fontId="1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6" fontId="1" fillId="2" borderId="5" xfId="1" applyNumberFormat="1" applyFont="1" applyFill="1" applyBorder="1" applyAlignment="1">
      <alignment vertical="top" wrapText="1"/>
    </xf>
    <xf numFmtId="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166" fontId="1" fillId="2" borderId="2" xfId="1" applyNumberFormat="1" applyFont="1" applyFill="1" applyBorder="1" applyAlignment="1">
      <alignment vertical="top" wrapText="1"/>
    </xf>
    <xf numFmtId="166" fontId="1" fillId="2" borderId="6" xfId="1" applyNumberFormat="1" applyFont="1" applyFill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9" fontId="1" fillId="2" borderId="0" xfId="0" applyNumberFormat="1" applyFont="1" applyFill="1" applyBorder="1" applyAlignment="1">
      <alignment horizontal="center" vertical="top" wrapText="1"/>
    </xf>
    <xf numFmtId="166" fontId="1" fillId="2" borderId="0" xfId="1" applyNumberFormat="1" applyFont="1" applyFill="1" applyBorder="1" applyAlignment="1">
      <alignment vertical="top" wrapText="1"/>
    </xf>
    <xf numFmtId="166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164" fontId="5" fillId="2" borderId="0" xfId="2" applyFont="1" applyFill="1" applyBorder="1" applyAlignment="1">
      <alignment horizontal="center" vertical="top"/>
    </xf>
    <xf numFmtId="164" fontId="5" fillId="2" borderId="0" xfId="2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164" fontId="4" fillId="2" borderId="1" xfId="2" applyFont="1" applyFill="1" applyBorder="1" applyAlignment="1">
      <alignment horizontal="center" vertical="top" wrapText="1"/>
    </xf>
    <xf numFmtId="166" fontId="1" fillId="2" borderId="0" xfId="0" applyNumberFormat="1" applyFont="1" applyFill="1" applyBorder="1" applyAlignment="1">
      <alignment vertical="top" wrapText="1"/>
    </xf>
    <xf numFmtId="166" fontId="1" fillId="2" borderId="1" xfId="1" applyNumberFormat="1" applyFont="1" applyFill="1" applyBorder="1" applyAlignment="1">
      <alignment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1" fillId="2" borderId="5" xfId="3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164" fontId="5" fillId="4" borderId="1" xfId="2" applyFont="1" applyFill="1" applyBorder="1" applyAlignment="1">
      <alignment horizontal="center" vertical="top" wrapText="1"/>
    </xf>
    <xf numFmtId="166" fontId="3" fillId="4" borderId="1" xfId="1" applyNumberFormat="1" applyFont="1" applyFill="1" applyBorder="1" applyAlignment="1">
      <alignment vertical="top" wrapText="1"/>
    </xf>
    <xf numFmtId="165" fontId="1" fillId="4" borderId="1" xfId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5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3" fontId="4" fillId="4" borderId="1" xfId="0" applyNumberFormat="1" applyFont="1" applyFill="1" applyBorder="1" applyAlignment="1">
      <alignment horizontal="right" vertical="top" wrapText="1"/>
    </xf>
    <xf numFmtId="166" fontId="1" fillId="4" borderId="1" xfId="1" applyNumberFormat="1" applyFont="1" applyFill="1" applyBorder="1" applyAlignment="1">
      <alignment vertical="top" wrapText="1"/>
    </xf>
    <xf numFmtId="165" fontId="3" fillId="4" borderId="1" xfId="1" applyFont="1" applyFill="1" applyBorder="1" applyAlignment="1">
      <alignment horizontal="right" vertical="top" wrapText="1"/>
    </xf>
    <xf numFmtId="37" fontId="4" fillId="4" borderId="1" xfId="0" applyNumberFormat="1" applyFont="1" applyFill="1" applyBorder="1" applyAlignment="1">
      <alignment horizontal="right" vertical="top" wrapText="1"/>
    </xf>
    <xf numFmtId="164" fontId="1" fillId="4" borderId="1" xfId="2" applyFont="1" applyFill="1" applyBorder="1" applyAlignment="1">
      <alignment vertical="top" wrapText="1"/>
    </xf>
    <xf numFmtId="9" fontId="1" fillId="4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37" fontId="4" fillId="5" borderId="1" xfId="0" applyNumberFormat="1" applyFont="1" applyFill="1" applyBorder="1" applyAlignment="1">
      <alignment horizontal="right" vertical="top" wrapText="1"/>
    </xf>
    <xf numFmtId="164" fontId="5" fillId="5" borderId="1" xfId="2" applyFont="1" applyFill="1" applyBorder="1" applyAlignment="1">
      <alignment horizontal="center" vertical="top" wrapText="1"/>
    </xf>
    <xf numFmtId="164" fontId="1" fillId="5" borderId="1" xfId="2" applyFont="1" applyFill="1" applyBorder="1" applyAlignment="1">
      <alignment vertical="top" wrapText="1"/>
    </xf>
    <xf numFmtId="165" fontId="1" fillId="5" borderId="1" xfId="1" applyFont="1" applyFill="1" applyBorder="1" applyAlignment="1">
      <alignment horizontal="right" vertical="top" wrapText="1"/>
    </xf>
    <xf numFmtId="166" fontId="1" fillId="5" borderId="1" xfId="1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165" fontId="1" fillId="5" borderId="5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64" fontId="5" fillId="6" borderId="1" xfId="2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vertical="top" wrapText="1"/>
    </xf>
    <xf numFmtId="164" fontId="8" fillId="2" borderId="0" xfId="2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66" fontId="1" fillId="2" borderId="10" xfId="1" applyNumberFormat="1" applyFont="1" applyFill="1" applyBorder="1" applyAlignment="1">
      <alignment horizontal="center" vertical="top" wrapText="1"/>
    </xf>
    <xf numFmtId="166" fontId="1" fillId="2" borderId="5" xfId="1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12" xfId="1" applyNumberFormat="1" applyFont="1" applyFill="1" applyBorder="1" applyAlignment="1">
      <alignment horizontal="center" vertical="center" wrapText="1"/>
    </xf>
    <xf numFmtId="166" fontId="1" fillId="2" borderId="14" xfId="1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6" fontId="2" fillId="2" borderId="10" xfId="1" applyNumberFormat="1" applyFont="1" applyFill="1" applyBorder="1" applyAlignment="1">
      <alignment horizontal="center" vertical="top" wrapText="1"/>
    </xf>
    <xf numFmtId="166" fontId="2" fillId="2" borderId="5" xfId="1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46" fontId="0" fillId="0" borderId="0" xfId="0" applyNumberFormat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52"/>
  <sheetViews>
    <sheetView tabSelected="1" view="pageBreakPreview" topLeftCell="A64" zoomScaleNormal="100" zoomScaleSheetLayoutView="100" workbookViewId="0">
      <selection activeCell="F97" sqref="F97"/>
    </sheetView>
  </sheetViews>
  <sheetFormatPr defaultRowHeight="12.75" x14ac:dyDescent="0.2"/>
  <cols>
    <col min="1" max="2" width="9.140625" style="91"/>
    <col min="3" max="3" width="9.7109375" style="200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4" width="11.7109375" style="91" customWidth="1"/>
    <col min="15" max="15" width="15.2851562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20" width="10.28515625" style="91" bestFit="1" customWidth="1"/>
    <col min="21" max="21" width="10.42578125" style="91" bestFit="1" customWidth="1"/>
    <col min="22" max="22" width="14.140625" style="91" customWidth="1"/>
    <col min="23" max="24" width="11.28515625" style="91" bestFit="1" customWidth="1"/>
    <col min="25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0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0"/>
    </row>
    <row r="3" spans="3:18" ht="18" customHeight="1" x14ac:dyDescent="0.2">
      <c r="C3" s="206" t="s">
        <v>147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0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202" t="s">
        <v>6</v>
      </c>
      <c r="I6" s="95">
        <v>1</v>
      </c>
      <c r="J6" s="202" t="s">
        <v>8</v>
      </c>
      <c r="K6" s="201" t="s">
        <v>7</v>
      </c>
      <c r="L6" s="202" t="s">
        <v>9</v>
      </c>
      <c r="M6" s="201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1626547781</v>
      </c>
      <c r="I8" s="22">
        <f>H8/E8*100</f>
        <v>89.164991832035952</v>
      </c>
      <c r="J8" s="30">
        <f>SUM(J9:J19)</f>
        <v>1626547781</v>
      </c>
      <c r="K8" s="31">
        <f>I8</f>
        <v>89.164991832035952</v>
      </c>
      <c r="L8" s="98"/>
      <c r="M8" s="33">
        <f>K8</f>
        <v>89.164991832035952</v>
      </c>
      <c r="N8" s="27"/>
      <c r="O8" s="128"/>
      <c r="R8" s="97">
        <f t="shared" si="0"/>
        <v>197652219</v>
      </c>
    </row>
    <row r="9" spans="3:18" ht="29.25" customHeight="1" x14ac:dyDescent="0.2">
      <c r="C9" s="201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950219590</v>
      </c>
      <c r="I9" s="100">
        <f>H9/E9*100</f>
        <v>87.016445970695969</v>
      </c>
      <c r="J9" s="101">
        <f t="shared" ref="J9:K22" si="1">H9</f>
        <v>950219590</v>
      </c>
      <c r="K9" s="102">
        <f t="shared" si="1"/>
        <v>87.016445970695969</v>
      </c>
      <c r="L9" s="98"/>
      <c r="M9" s="103">
        <f>K9</f>
        <v>87.016445970695969</v>
      </c>
      <c r="N9" s="201"/>
      <c r="O9" s="126"/>
      <c r="R9" s="97">
        <f t="shared" si="0"/>
        <v>141780410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110909500</v>
      </c>
      <c r="I10" s="100">
        <f t="shared" ref="I10:I67" si="2">H10/E10*100</f>
        <v>112.02979797979798</v>
      </c>
      <c r="J10" s="101">
        <f t="shared" si="1"/>
        <v>110909500</v>
      </c>
      <c r="K10" s="100">
        <f t="shared" si="1"/>
        <v>112.02979797979798</v>
      </c>
      <c r="L10" s="98"/>
      <c r="M10" s="103">
        <f t="shared" ref="M10:M67" si="3">K10</f>
        <v>112.02979797979798</v>
      </c>
      <c r="N10" s="98"/>
      <c r="O10" s="129"/>
      <c r="R10" s="97">
        <f t="shared" si="0"/>
        <v>-11909500</v>
      </c>
    </row>
    <row r="11" spans="3:18" ht="29.25" customHeight="1" x14ac:dyDescent="0.2">
      <c r="C11" s="201">
        <v>3</v>
      </c>
      <c r="D11" s="73" t="s">
        <v>62</v>
      </c>
      <c r="E11" s="74">
        <v>78000000</v>
      </c>
      <c r="F11" s="106"/>
      <c r="G11" s="104"/>
      <c r="H11" s="75">
        <v>75320000</v>
      </c>
      <c r="I11" s="100">
        <f t="shared" si="2"/>
        <v>96.564102564102555</v>
      </c>
      <c r="J11" s="106">
        <f t="shared" si="1"/>
        <v>75320000</v>
      </c>
      <c r="K11" s="100">
        <f t="shared" si="1"/>
        <v>96.564102564102555</v>
      </c>
      <c r="L11" s="98"/>
      <c r="M11" s="103">
        <f t="shared" si="3"/>
        <v>96.564102564102555</v>
      </c>
      <c r="N11" s="98"/>
      <c r="O11" s="129"/>
      <c r="R11" s="97">
        <f t="shared" si="0"/>
        <v>2680000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25065000</v>
      </c>
      <c r="I12" s="100">
        <f t="shared" si="2"/>
        <v>65.960526315789465</v>
      </c>
      <c r="J12" s="101">
        <f t="shared" si="1"/>
        <v>25065000</v>
      </c>
      <c r="K12" s="100">
        <f t="shared" si="1"/>
        <v>65.960526315789465</v>
      </c>
      <c r="L12" s="98"/>
      <c r="M12" s="103">
        <f t="shared" si="3"/>
        <v>65.960526315789465</v>
      </c>
      <c r="N12" s="98"/>
      <c r="O12" s="129"/>
      <c r="R12" s="97">
        <f t="shared" si="0"/>
        <v>12935000</v>
      </c>
    </row>
    <row r="13" spans="3:18" ht="29.25" customHeight="1" x14ac:dyDescent="0.2">
      <c r="C13" s="201">
        <v>5</v>
      </c>
      <c r="D13" s="73" t="s">
        <v>37</v>
      </c>
      <c r="E13" s="74">
        <v>57000000</v>
      </c>
      <c r="F13" s="106"/>
      <c r="G13" s="104"/>
      <c r="H13" s="75">
        <v>50042220</v>
      </c>
      <c r="I13" s="100">
        <f t="shared" si="2"/>
        <v>87.793368421052634</v>
      </c>
      <c r="J13" s="106">
        <f t="shared" si="1"/>
        <v>50042220</v>
      </c>
      <c r="K13" s="100">
        <f t="shared" si="1"/>
        <v>87.793368421052634</v>
      </c>
      <c r="L13" s="98"/>
      <c r="M13" s="103">
        <f t="shared" si="3"/>
        <v>87.793368421052634</v>
      </c>
      <c r="N13" s="98"/>
      <c r="O13" s="129"/>
      <c r="R13" s="97">
        <f t="shared" si="0"/>
        <v>6957780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4622423</v>
      </c>
      <c r="I14" s="100">
        <f t="shared" si="2"/>
        <v>57.780287500000007</v>
      </c>
      <c r="J14" s="101">
        <f t="shared" si="1"/>
        <v>4622423</v>
      </c>
      <c r="K14" s="100">
        <f t="shared" si="1"/>
        <v>57.780287500000007</v>
      </c>
      <c r="L14" s="98"/>
      <c r="M14" s="103">
        <f t="shared" si="3"/>
        <v>57.780287500000007</v>
      </c>
      <c r="N14" s="101"/>
      <c r="O14" s="130"/>
      <c r="R14" s="97">
        <f t="shared" si="0"/>
        <v>3377577</v>
      </c>
    </row>
    <row r="15" spans="3:18" ht="29.25" customHeight="1" x14ac:dyDescent="0.2">
      <c r="C15" s="201">
        <v>7</v>
      </c>
      <c r="D15" s="73" t="s">
        <v>38</v>
      </c>
      <c r="E15" s="74">
        <v>100000</v>
      </c>
      <c r="F15" s="106"/>
      <c r="G15" s="104"/>
      <c r="H15" s="75">
        <v>13229</v>
      </c>
      <c r="I15" s="100">
        <f t="shared" si="2"/>
        <v>13.228999999999999</v>
      </c>
      <c r="J15" s="101">
        <f t="shared" si="1"/>
        <v>13229</v>
      </c>
      <c r="K15" s="100">
        <f t="shared" si="1"/>
        <v>13.228999999999999</v>
      </c>
      <c r="L15" s="98"/>
      <c r="M15" s="103">
        <f t="shared" si="3"/>
        <v>13.228999999999999</v>
      </c>
      <c r="N15" s="101"/>
      <c r="O15" s="130"/>
      <c r="R15" s="97">
        <f t="shared" si="0"/>
        <v>86771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27290061</v>
      </c>
      <c r="I16" s="100">
        <f t="shared" si="2"/>
        <v>88.032454838709668</v>
      </c>
      <c r="J16" s="106">
        <f t="shared" si="1"/>
        <v>27290061</v>
      </c>
      <c r="K16" s="100">
        <f t="shared" si="1"/>
        <v>88.032454838709668</v>
      </c>
      <c r="L16" s="98"/>
      <c r="M16" s="103">
        <f t="shared" si="3"/>
        <v>88.032454838709668</v>
      </c>
      <c r="N16" s="107"/>
      <c r="O16" s="131"/>
      <c r="P16" s="108">
        <f>H22+H36+H45+H47</f>
        <v>385546982</v>
      </c>
      <c r="R16" s="97">
        <f t="shared" si="0"/>
        <v>3709939</v>
      </c>
    </row>
    <row r="17" spans="3:23" ht="29.25" customHeight="1" x14ac:dyDescent="0.2">
      <c r="C17" s="201">
        <v>9</v>
      </c>
      <c r="D17" s="73" t="s">
        <v>66</v>
      </c>
      <c r="E17" s="74">
        <v>3100000</v>
      </c>
      <c r="F17" s="106"/>
      <c r="G17" s="104"/>
      <c r="H17" s="75">
        <v>1928927</v>
      </c>
      <c r="I17" s="100">
        <f t="shared" si="2"/>
        <v>62.223451612903226</v>
      </c>
      <c r="J17" s="106">
        <f t="shared" si="1"/>
        <v>1928927</v>
      </c>
      <c r="K17" s="100">
        <f t="shared" si="1"/>
        <v>62.223451612903226</v>
      </c>
      <c r="L17" s="98"/>
      <c r="M17" s="103">
        <f t="shared" si="3"/>
        <v>62.223451612903226</v>
      </c>
      <c r="N17" s="98"/>
      <c r="O17" s="129"/>
      <c r="R17" s="97">
        <f t="shared" si="0"/>
        <v>1171073</v>
      </c>
    </row>
    <row r="18" spans="3:23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5786831</v>
      </c>
      <c r="I18" s="100">
        <f>H18/E18*100</f>
        <v>48.223591666666664</v>
      </c>
      <c r="J18" s="106">
        <f t="shared" si="1"/>
        <v>5786831</v>
      </c>
      <c r="K18" s="100">
        <f t="shared" si="1"/>
        <v>48.223591666666664</v>
      </c>
      <c r="L18" s="98"/>
      <c r="M18" s="103">
        <f t="shared" si="3"/>
        <v>48.223591666666664</v>
      </c>
      <c r="N18" s="98"/>
      <c r="O18" s="129"/>
      <c r="Q18" s="108">
        <f>H29+P18</f>
        <v>9815000</v>
      </c>
      <c r="R18" s="97">
        <f t="shared" si="0"/>
        <v>6213169</v>
      </c>
    </row>
    <row r="19" spans="3:23" ht="29.25" customHeight="1" x14ac:dyDescent="0.2">
      <c r="C19" s="201">
        <v>11</v>
      </c>
      <c r="D19" s="73" t="s">
        <v>39</v>
      </c>
      <c r="E19" s="74">
        <v>406000000</v>
      </c>
      <c r="F19" s="106"/>
      <c r="G19" s="104"/>
      <c r="H19" s="75">
        <v>375350000</v>
      </c>
      <c r="I19" s="100">
        <f>H19/E19*100</f>
        <v>92.450738916256157</v>
      </c>
      <c r="J19" s="106">
        <f t="shared" si="1"/>
        <v>375350000</v>
      </c>
      <c r="K19" s="100">
        <f t="shared" si="1"/>
        <v>92.450738916256157</v>
      </c>
      <c r="L19" s="98"/>
      <c r="M19" s="103">
        <f t="shared" si="3"/>
        <v>92.450738916256157</v>
      </c>
      <c r="N19" s="98"/>
      <c r="O19" s="129"/>
      <c r="R19" s="97">
        <f t="shared" si="0"/>
        <v>30650000</v>
      </c>
    </row>
    <row r="20" spans="3:23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3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594166982</v>
      </c>
      <c r="I21" s="45">
        <f>H21/E21*100</f>
        <v>99.027830333333327</v>
      </c>
      <c r="J21" s="89">
        <f>J22</f>
        <v>220046683</v>
      </c>
      <c r="K21" s="45">
        <f t="shared" si="1"/>
        <v>99.027830333333327</v>
      </c>
      <c r="L21" s="49">
        <f>SUM(L22:L34)</f>
        <v>0</v>
      </c>
      <c r="M21" s="46">
        <f t="shared" si="3"/>
        <v>99.027830333333327</v>
      </c>
      <c r="N21" s="49">
        <f>SUM(N22:N34)</f>
        <v>0</v>
      </c>
      <c r="O21" s="133"/>
      <c r="P21" s="91"/>
      <c r="Q21" s="113">
        <f>H21-P21</f>
        <v>594166982</v>
      </c>
      <c r="R21" s="97">
        <f>E21-H21</f>
        <v>5833018</v>
      </c>
      <c r="S21" s="114"/>
      <c r="T21" s="114"/>
    </row>
    <row r="22" spans="3:23" s="6" customFormat="1" ht="28.5" customHeight="1" x14ac:dyDescent="0.2">
      <c r="C22" s="47" t="s">
        <v>15</v>
      </c>
      <c r="D22" s="48" t="s">
        <v>11</v>
      </c>
      <c r="E22" s="63">
        <f>SUM(E23:E35)</f>
        <v>224000000</v>
      </c>
      <c r="F22" s="64"/>
      <c r="G22" s="64">
        <f>SUM(G23:G35)</f>
        <v>0</v>
      </c>
      <c r="H22" s="64">
        <f>SUM(H23:H35)</f>
        <v>220046683</v>
      </c>
      <c r="I22" s="102">
        <f t="shared" si="2"/>
        <v>98.235126339285713</v>
      </c>
      <c r="J22" s="64">
        <f>SUM(J23:J35)</f>
        <v>220046683</v>
      </c>
      <c r="K22" s="102">
        <f t="shared" si="1"/>
        <v>98.235126339285713</v>
      </c>
      <c r="L22" s="64">
        <f>SUM(L23:L35)</f>
        <v>0</v>
      </c>
      <c r="M22" s="103">
        <f t="shared" si="3"/>
        <v>98.235126339285713</v>
      </c>
      <c r="N22" s="64">
        <f>SUM(N23:N35)</f>
        <v>0</v>
      </c>
      <c r="O22" s="134"/>
      <c r="P22" s="91"/>
      <c r="Q22" s="113">
        <f t="shared" ref="Q22:Q67" si="5">H22-P22</f>
        <v>220046683</v>
      </c>
      <c r="R22" s="97">
        <f t="shared" ref="R22:R67" si="6">E22-H22</f>
        <v>3953317</v>
      </c>
      <c r="S22" s="114"/>
      <c r="T22" s="114"/>
    </row>
    <row r="23" spans="3:23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4499000</v>
      </c>
      <c r="I23" s="102">
        <f t="shared" si="2"/>
        <v>99.977777777777774</v>
      </c>
      <c r="J23" s="115">
        <f t="shared" ref="J23:K58" si="8">H23</f>
        <v>4499000</v>
      </c>
      <c r="K23" s="102">
        <f t="shared" si="8"/>
        <v>99.977777777777774</v>
      </c>
      <c r="L23" s="116"/>
      <c r="M23" s="103">
        <f t="shared" si="3"/>
        <v>99.977777777777774</v>
      </c>
      <c r="N23" s="116"/>
      <c r="O23" s="129"/>
      <c r="Q23" s="113">
        <f t="shared" si="5"/>
        <v>4499000</v>
      </c>
      <c r="R23" s="97">
        <f t="shared" si="6"/>
        <v>1000</v>
      </c>
      <c r="S23" s="114"/>
      <c r="T23" s="97"/>
    </row>
    <row r="24" spans="3:23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22529512</v>
      </c>
      <c r="I24" s="100">
        <f t="shared" si="2"/>
        <v>90.118048000000002</v>
      </c>
      <c r="J24" s="106">
        <f t="shared" si="8"/>
        <v>22529512</v>
      </c>
      <c r="K24" s="100">
        <f t="shared" si="8"/>
        <v>90.118048000000002</v>
      </c>
      <c r="L24" s="98"/>
      <c r="M24" s="103">
        <f t="shared" si="3"/>
        <v>90.118048000000002</v>
      </c>
      <c r="N24" s="98"/>
      <c r="O24" s="129"/>
      <c r="Q24" s="113">
        <f t="shared" si="5"/>
        <v>22529512</v>
      </c>
      <c r="R24" s="97">
        <f t="shared" si="6"/>
        <v>2470488</v>
      </c>
      <c r="S24" s="114">
        <v>679800</v>
      </c>
      <c r="T24" s="114">
        <v>1388432</v>
      </c>
      <c r="U24" s="91">
        <v>503000</v>
      </c>
      <c r="V24" s="68"/>
      <c r="W24" s="108"/>
    </row>
    <row r="25" spans="3:23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18000000</v>
      </c>
      <c r="I25" s="100">
        <f t="shared" si="2"/>
        <v>100</v>
      </c>
      <c r="J25" s="106">
        <f t="shared" si="8"/>
        <v>18000000</v>
      </c>
      <c r="K25" s="100">
        <f t="shared" si="8"/>
        <v>100</v>
      </c>
      <c r="L25" s="98"/>
      <c r="M25" s="103">
        <f t="shared" si="3"/>
        <v>100</v>
      </c>
      <c r="N25" s="98"/>
      <c r="O25" s="129"/>
      <c r="Q25" s="113">
        <f t="shared" si="5"/>
        <v>18000000</v>
      </c>
      <c r="R25" s="97">
        <f t="shared" si="6"/>
        <v>0</v>
      </c>
      <c r="S25" s="114"/>
      <c r="T25" s="114"/>
    </row>
    <row r="26" spans="3:23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2994711</v>
      </c>
      <c r="I26" s="100">
        <f t="shared" si="2"/>
        <v>99.823700000000002</v>
      </c>
      <c r="J26" s="106">
        <f t="shared" si="8"/>
        <v>2994711</v>
      </c>
      <c r="K26" s="100">
        <f t="shared" si="8"/>
        <v>99.823700000000002</v>
      </c>
      <c r="L26" s="98"/>
      <c r="M26" s="103">
        <f t="shared" si="3"/>
        <v>99.823700000000002</v>
      </c>
      <c r="N26" s="98"/>
      <c r="O26" s="129"/>
      <c r="Q26" s="113">
        <f t="shared" si="5"/>
        <v>2994711</v>
      </c>
      <c r="R26" s="97">
        <f t="shared" si="6"/>
        <v>5289</v>
      </c>
      <c r="S26" s="114">
        <v>650000</v>
      </c>
      <c r="T26" s="114"/>
      <c r="U26" s="113"/>
    </row>
    <row r="27" spans="3:23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24000000</v>
      </c>
      <c r="I27" s="100">
        <f t="shared" si="2"/>
        <v>100</v>
      </c>
      <c r="J27" s="106">
        <f t="shared" si="8"/>
        <v>24000000</v>
      </c>
      <c r="K27" s="100">
        <f t="shared" si="8"/>
        <v>100</v>
      </c>
      <c r="L27" s="98"/>
      <c r="M27" s="103">
        <f t="shared" si="3"/>
        <v>100</v>
      </c>
      <c r="N27" s="101"/>
      <c r="O27" s="130"/>
      <c r="P27" s="91">
        <f>23/25*100</f>
        <v>92</v>
      </c>
      <c r="Q27" s="113">
        <f t="shared" si="5"/>
        <v>23999908</v>
      </c>
      <c r="R27" s="97">
        <f t="shared" si="6"/>
        <v>0</v>
      </c>
      <c r="S27" s="114"/>
      <c r="T27" s="114"/>
    </row>
    <row r="28" spans="3:23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7000000</v>
      </c>
      <c r="I28" s="100">
        <f t="shared" si="2"/>
        <v>100</v>
      </c>
      <c r="J28" s="101">
        <f t="shared" si="8"/>
        <v>7000000</v>
      </c>
      <c r="K28" s="100">
        <f t="shared" si="8"/>
        <v>100</v>
      </c>
      <c r="L28" s="98"/>
      <c r="M28" s="103">
        <f t="shared" si="3"/>
        <v>100</v>
      </c>
      <c r="N28" s="101"/>
      <c r="O28" s="130"/>
      <c r="P28" s="91">
        <f>29/25*100</f>
        <v>115.99999999999999</v>
      </c>
      <c r="Q28" s="113">
        <f t="shared" si="5"/>
        <v>6999884</v>
      </c>
      <c r="R28" s="97">
        <f t="shared" si="6"/>
        <v>0</v>
      </c>
      <c r="S28" s="114"/>
      <c r="T28" s="114"/>
    </row>
    <row r="29" spans="3:23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9815000</v>
      </c>
      <c r="I29" s="100">
        <f t="shared" si="2"/>
        <v>98.15</v>
      </c>
      <c r="J29" s="106">
        <f t="shared" si="8"/>
        <v>9815000</v>
      </c>
      <c r="K29" s="100">
        <f t="shared" si="8"/>
        <v>98.15</v>
      </c>
      <c r="L29" s="98"/>
      <c r="M29" s="103">
        <f t="shared" si="3"/>
        <v>98.15</v>
      </c>
      <c r="N29" s="107"/>
      <c r="O29" s="131"/>
      <c r="Q29" s="113">
        <f t="shared" si="5"/>
        <v>9815000</v>
      </c>
      <c r="R29" s="97">
        <f t="shared" si="6"/>
        <v>185000</v>
      </c>
      <c r="S29" s="204">
        <v>800000</v>
      </c>
      <c r="T29" s="204">
        <v>4315000</v>
      </c>
      <c r="U29" s="108">
        <f>S29+T29</f>
        <v>5115000</v>
      </c>
      <c r="V29" s="108">
        <f>U29+H29</f>
        <v>14930000</v>
      </c>
    </row>
    <row r="30" spans="3:23" ht="37.5" customHeight="1" x14ac:dyDescent="0.2">
      <c r="C30" s="104">
        <v>8</v>
      </c>
      <c r="D30" s="170" t="s">
        <v>52</v>
      </c>
      <c r="E30" s="174">
        <v>7000000</v>
      </c>
      <c r="F30" s="165"/>
      <c r="G30" s="165">
        <f>SUM(G31:G43)</f>
        <v>0</v>
      </c>
      <c r="H30" s="175">
        <v>6995700</v>
      </c>
      <c r="I30" s="167">
        <f t="shared" si="2"/>
        <v>99.938571428571436</v>
      </c>
      <c r="J30" s="175">
        <f t="shared" si="8"/>
        <v>6995700</v>
      </c>
      <c r="K30" s="167">
        <f t="shared" si="8"/>
        <v>99.938571428571436</v>
      </c>
      <c r="L30" s="176"/>
      <c r="M30" s="169">
        <f t="shared" si="3"/>
        <v>99.938571428571436</v>
      </c>
      <c r="N30" s="176"/>
      <c r="O30" s="129"/>
      <c r="Q30" s="113">
        <f t="shared" si="5"/>
        <v>6995700</v>
      </c>
      <c r="R30" s="97">
        <f t="shared" si="6"/>
        <v>4300</v>
      </c>
      <c r="S30" s="114">
        <v>519400</v>
      </c>
      <c r="T30" s="203">
        <v>1219000</v>
      </c>
      <c r="U30" s="91">
        <f>SUM(S30:T30)</f>
        <v>1738400</v>
      </c>
      <c r="V30" s="108"/>
    </row>
    <row r="31" spans="3:23" ht="37.5" customHeight="1" x14ac:dyDescent="0.2">
      <c r="C31" s="104">
        <v>9</v>
      </c>
      <c r="D31" s="170" t="s">
        <v>68</v>
      </c>
      <c r="E31" s="174">
        <v>500000</v>
      </c>
      <c r="F31" s="165"/>
      <c r="G31" s="165">
        <f>SUM(G32:G43)</f>
        <v>0</v>
      </c>
      <c r="H31" s="175">
        <v>475000</v>
      </c>
      <c r="I31" s="167">
        <f t="shared" si="2"/>
        <v>95</v>
      </c>
      <c r="J31" s="175">
        <f t="shared" si="8"/>
        <v>475000</v>
      </c>
      <c r="K31" s="167">
        <f t="shared" si="8"/>
        <v>95</v>
      </c>
      <c r="L31" s="176"/>
      <c r="M31" s="169">
        <f t="shared" si="3"/>
        <v>95</v>
      </c>
      <c r="N31" s="176"/>
      <c r="O31" s="129"/>
      <c r="Q31" s="113">
        <f t="shared" si="5"/>
        <v>475000</v>
      </c>
      <c r="R31" s="97">
        <f t="shared" si="6"/>
        <v>25000</v>
      </c>
      <c r="S31" s="114"/>
      <c r="T31" s="114"/>
    </row>
    <row r="32" spans="3:23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3500000</v>
      </c>
      <c r="I32" s="100">
        <f t="shared" si="2"/>
        <v>100</v>
      </c>
      <c r="J32" s="106">
        <f t="shared" si="8"/>
        <v>3500000</v>
      </c>
      <c r="K32" s="100">
        <f t="shared" si="8"/>
        <v>100</v>
      </c>
      <c r="L32" s="98"/>
      <c r="M32" s="103">
        <f t="shared" si="3"/>
        <v>100</v>
      </c>
      <c r="N32" s="98"/>
      <c r="O32" s="129"/>
      <c r="Q32" s="113">
        <f t="shared" si="5"/>
        <v>3500000</v>
      </c>
      <c r="R32" s="97">
        <f t="shared" si="6"/>
        <v>0</v>
      </c>
      <c r="S32" s="114"/>
      <c r="T32" s="114"/>
    </row>
    <row r="33" spans="3:24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23980000</v>
      </c>
      <c r="I33" s="100">
        <f t="shared" si="2"/>
        <v>99.916666666666671</v>
      </c>
      <c r="J33" s="106">
        <f t="shared" si="8"/>
        <v>23980000</v>
      </c>
      <c r="K33" s="100">
        <f t="shared" si="8"/>
        <v>99.916666666666671</v>
      </c>
      <c r="L33" s="98"/>
      <c r="M33" s="103">
        <f t="shared" si="3"/>
        <v>99.916666666666671</v>
      </c>
      <c r="N33" s="98"/>
      <c r="O33" s="129"/>
      <c r="Q33" s="113">
        <f t="shared" si="5"/>
        <v>23980000</v>
      </c>
      <c r="R33" s="97">
        <f t="shared" si="6"/>
        <v>20000</v>
      </c>
      <c r="S33" s="114"/>
      <c r="T33" s="114"/>
    </row>
    <row r="34" spans="3:24" ht="37.5" customHeight="1" x14ac:dyDescent="0.2">
      <c r="C34" s="104">
        <v>12</v>
      </c>
      <c r="D34" s="170" t="s">
        <v>55</v>
      </c>
      <c r="E34" s="174">
        <v>35000000</v>
      </c>
      <c r="F34" s="165">
        <f>SUM(F35:F44)</f>
        <v>0</v>
      </c>
      <c r="G34" s="165">
        <f>SUM(G35:G44)</f>
        <v>0</v>
      </c>
      <c r="H34" s="175">
        <v>35000000</v>
      </c>
      <c r="I34" s="167">
        <f t="shared" si="2"/>
        <v>100</v>
      </c>
      <c r="J34" s="175">
        <f t="shared" si="8"/>
        <v>35000000</v>
      </c>
      <c r="K34" s="167">
        <f t="shared" si="8"/>
        <v>100</v>
      </c>
      <c r="L34" s="176"/>
      <c r="M34" s="169">
        <f t="shared" si="3"/>
        <v>100</v>
      </c>
      <c r="N34" s="176"/>
      <c r="O34" s="129"/>
      <c r="Q34" s="113">
        <f t="shared" si="5"/>
        <v>35000000</v>
      </c>
      <c r="R34" s="97">
        <f t="shared" si="6"/>
        <v>0</v>
      </c>
      <c r="S34" s="114"/>
      <c r="T34" s="114"/>
    </row>
    <row r="35" spans="3:24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61257760</v>
      </c>
      <c r="I35" s="100">
        <f t="shared" si="2"/>
        <v>98.012416000000002</v>
      </c>
      <c r="J35" s="106">
        <f t="shared" si="8"/>
        <v>61257760</v>
      </c>
      <c r="K35" s="100">
        <f t="shared" si="8"/>
        <v>98.012416000000002</v>
      </c>
      <c r="L35" s="98"/>
      <c r="M35" s="103">
        <f t="shared" si="3"/>
        <v>98.012416000000002</v>
      </c>
      <c r="N35" s="98"/>
      <c r="O35" s="129"/>
      <c r="Q35" s="113">
        <f t="shared" si="5"/>
        <v>61257760</v>
      </c>
      <c r="R35" s="97">
        <f t="shared" si="6"/>
        <v>1242240</v>
      </c>
      <c r="S35" s="114"/>
      <c r="T35" s="114"/>
    </row>
    <row r="36" spans="3:24" s="6" customFormat="1" ht="33" customHeight="1" x14ac:dyDescent="0.2">
      <c r="C36" s="53" t="s">
        <v>16</v>
      </c>
      <c r="D36" s="4" t="s">
        <v>18</v>
      </c>
      <c r="E36" s="65">
        <f>SUM(E37:E43)</f>
        <v>117000000</v>
      </c>
      <c r="F36" s="64">
        <f>SUM(F37:F45)</f>
        <v>0</v>
      </c>
      <c r="G36" s="64">
        <f>SUM(G37:G45)</f>
        <v>0</v>
      </c>
      <c r="H36" s="52">
        <f>SUM(H37:H44)</f>
        <v>115500299</v>
      </c>
      <c r="I36" s="12">
        <f>H36/E36*100</f>
        <v>98.71820427350427</v>
      </c>
      <c r="J36" s="52">
        <f t="shared" si="8"/>
        <v>115500299</v>
      </c>
      <c r="K36" s="12">
        <f t="shared" si="8"/>
        <v>98.71820427350427</v>
      </c>
      <c r="L36" s="53"/>
      <c r="M36" s="46">
        <f t="shared" si="3"/>
        <v>98.71820427350427</v>
      </c>
      <c r="N36" s="4"/>
      <c r="O36" s="135"/>
      <c r="P36" s="91"/>
      <c r="Q36" s="113">
        <f t="shared" si="5"/>
        <v>115500299</v>
      </c>
      <c r="R36" s="97">
        <f t="shared" si="6"/>
        <v>1499701</v>
      </c>
    </row>
    <row r="37" spans="3:24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4" ht="23.1" customHeight="1" x14ac:dyDescent="0.2">
      <c r="C38" s="104">
        <v>2</v>
      </c>
      <c r="D38" s="177" t="s">
        <v>98</v>
      </c>
      <c r="E38" s="178">
        <v>18000000</v>
      </c>
      <c r="F38" s="179">
        <f>SUM(F40:F47)</f>
        <v>0</v>
      </c>
      <c r="G38" s="179">
        <f>SUM(G40:G47)</f>
        <v>0</v>
      </c>
      <c r="H38" s="180">
        <v>18000000</v>
      </c>
      <c r="I38" s="181">
        <f t="shared" si="2"/>
        <v>100</v>
      </c>
      <c r="J38" s="182">
        <f t="shared" si="8"/>
        <v>18000000</v>
      </c>
      <c r="K38" s="181">
        <f t="shared" si="8"/>
        <v>100</v>
      </c>
      <c r="L38" s="183"/>
      <c r="M38" s="184">
        <f t="shared" si="3"/>
        <v>100</v>
      </c>
      <c r="N38" s="185"/>
      <c r="O38" s="132"/>
      <c r="Q38" s="113"/>
      <c r="R38" s="97"/>
    </row>
    <row r="39" spans="3:24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4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4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30850299</v>
      </c>
      <c r="I41" s="100">
        <f t="shared" si="2"/>
        <v>96.407184375</v>
      </c>
      <c r="J41" s="119">
        <f t="shared" si="8"/>
        <v>30850299</v>
      </c>
      <c r="K41" s="100">
        <f t="shared" si="8"/>
        <v>96.407184375</v>
      </c>
      <c r="L41" s="117"/>
      <c r="M41" s="103">
        <f t="shared" si="3"/>
        <v>96.407184375</v>
      </c>
      <c r="N41" s="117"/>
      <c r="O41" s="132"/>
      <c r="Q41" s="113">
        <f t="shared" si="5"/>
        <v>30850299</v>
      </c>
      <c r="R41" s="97">
        <f t="shared" si="6"/>
        <v>1149701</v>
      </c>
      <c r="S41" s="68">
        <v>893000</v>
      </c>
      <c r="T41" s="68">
        <v>2663498</v>
      </c>
      <c r="U41" s="68">
        <v>1100000</v>
      </c>
      <c r="V41" s="68">
        <v>89000</v>
      </c>
      <c r="W41" s="108">
        <f>SUM(S41:V41)</f>
        <v>4745498</v>
      </c>
      <c r="X41" s="113">
        <f>H41+W41</f>
        <v>35595797</v>
      </c>
    </row>
    <row r="42" spans="3:24" ht="29.25" customHeight="1" x14ac:dyDescent="0.2">
      <c r="C42" s="104">
        <v>6</v>
      </c>
      <c r="D42" s="177" t="s">
        <v>22</v>
      </c>
      <c r="E42" s="178">
        <v>4000000</v>
      </c>
      <c r="F42" s="179">
        <f t="shared" si="10"/>
        <v>0</v>
      </c>
      <c r="G42" s="179">
        <f t="shared" si="10"/>
        <v>0</v>
      </c>
      <c r="H42" s="182">
        <v>4000000</v>
      </c>
      <c r="I42" s="181">
        <f t="shared" si="2"/>
        <v>100</v>
      </c>
      <c r="J42" s="182">
        <f t="shared" si="8"/>
        <v>4000000</v>
      </c>
      <c r="K42" s="181">
        <f t="shared" si="8"/>
        <v>100</v>
      </c>
      <c r="L42" s="185"/>
      <c r="M42" s="184">
        <f t="shared" si="3"/>
        <v>100</v>
      </c>
      <c r="N42" s="185"/>
      <c r="O42" s="132"/>
      <c r="Q42" s="113">
        <f t="shared" si="5"/>
        <v>4000000</v>
      </c>
      <c r="R42" s="97">
        <f t="shared" si="6"/>
        <v>0</v>
      </c>
    </row>
    <row r="43" spans="3:24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8000000</v>
      </c>
      <c r="I43" s="100">
        <f t="shared" si="2"/>
        <v>100</v>
      </c>
      <c r="J43" s="101">
        <f t="shared" si="8"/>
        <v>8000000</v>
      </c>
      <c r="K43" s="100">
        <f t="shared" si="8"/>
        <v>100</v>
      </c>
      <c r="L43" s="109"/>
      <c r="M43" s="103">
        <f t="shared" si="3"/>
        <v>100</v>
      </c>
      <c r="N43" s="109"/>
      <c r="O43" s="132"/>
      <c r="Q43" s="113">
        <f t="shared" si="5"/>
        <v>8000000</v>
      </c>
      <c r="R43" s="97">
        <f t="shared" si="6"/>
        <v>0</v>
      </c>
    </row>
    <row r="44" spans="3:24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4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4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4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10000000</v>
      </c>
      <c r="I47" s="100">
        <f t="shared" si="12"/>
        <v>100</v>
      </c>
      <c r="J47" s="5">
        <f t="shared" si="13"/>
        <v>10000000</v>
      </c>
      <c r="K47" s="100">
        <f t="shared" si="13"/>
        <v>100</v>
      </c>
      <c r="L47" s="109"/>
      <c r="M47" s="103">
        <f t="shared" si="14"/>
        <v>100</v>
      </c>
      <c r="N47" s="109"/>
      <c r="O47" s="132"/>
      <c r="P47" s="108">
        <f>H22+H36+H47</f>
        <v>345546982</v>
      </c>
      <c r="Q47" s="113">
        <f>H47-P47</f>
        <v>-335546982</v>
      </c>
      <c r="R47" s="97">
        <f t="shared" si="6"/>
        <v>0</v>
      </c>
    </row>
    <row r="48" spans="3:24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10000000</v>
      </c>
      <c r="I48" s="100">
        <f t="shared" si="12"/>
        <v>100</v>
      </c>
      <c r="J48" s="5">
        <f t="shared" si="13"/>
        <v>10000000</v>
      </c>
      <c r="K48" s="12">
        <f t="shared" si="13"/>
        <v>100</v>
      </c>
      <c r="L48" s="109"/>
      <c r="M48" s="103">
        <f t="shared" si="14"/>
        <v>100</v>
      </c>
      <c r="N48" s="4"/>
      <c r="O48" s="135"/>
      <c r="Q48" s="113">
        <f t="shared" si="5"/>
        <v>10000000</v>
      </c>
      <c r="R48" s="97">
        <f t="shared" si="6"/>
        <v>0</v>
      </c>
    </row>
    <row r="49" spans="3:22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22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22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22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22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7500000</v>
      </c>
      <c r="I53" s="100">
        <f t="shared" si="12"/>
        <v>100</v>
      </c>
      <c r="J53" s="5">
        <f t="shared" si="13"/>
        <v>7500000</v>
      </c>
      <c r="K53" s="12">
        <f t="shared" si="13"/>
        <v>100</v>
      </c>
      <c r="L53" s="109"/>
      <c r="M53" s="103">
        <f t="shared" si="14"/>
        <v>100</v>
      </c>
      <c r="N53" s="109"/>
      <c r="O53" s="132"/>
      <c r="Q53" s="113"/>
      <c r="R53" s="97"/>
    </row>
    <row r="54" spans="3:22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7500000</v>
      </c>
      <c r="I54" s="100">
        <f t="shared" si="12"/>
        <v>100</v>
      </c>
      <c r="J54" s="5">
        <f t="shared" si="13"/>
        <v>7500000</v>
      </c>
      <c r="K54" s="12">
        <f t="shared" si="13"/>
        <v>100</v>
      </c>
      <c r="L54" s="109"/>
      <c r="M54" s="103">
        <f t="shared" si="14"/>
        <v>100</v>
      </c>
      <c r="N54" s="109"/>
      <c r="O54" s="132"/>
      <c r="Q54" s="113"/>
      <c r="R54" s="97"/>
    </row>
    <row r="55" spans="3:22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22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22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25000000</v>
      </c>
      <c r="I57" s="100">
        <f t="shared" si="2"/>
        <v>100</v>
      </c>
      <c r="J57" s="5">
        <f t="shared" si="8"/>
        <v>25000000</v>
      </c>
      <c r="K57" s="100">
        <f t="shared" si="8"/>
        <v>100</v>
      </c>
      <c r="L57" s="109"/>
      <c r="M57" s="103">
        <f t="shared" si="3"/>
        <v>100</v>
      </c>
      <c r="N57" s="109"/>
      <c r="O57" s="148">
        <f>H57+H61+H59</f>
        <v>129500000</v>
      </c>
      <c r="Q57" s="113">
        <f t="shared" si="5"/>
        <v>25000000</v>
      </c>
      <c r="R57" s="97">
        <f t="shared" si="6"/>
        <v>0</v>
      </c>
    </row>
    <row r="58" spans="3:22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25000000</v>
      </c>
      <c r="I58" s="100">
        <f t="shared" si="2"/>
        <v>100</v>
      </c>
      <c r="J58" s="5">
        <f t="shared" si="8"/>
        <v>25000000</v>
      </c>
      <c r="K58" s="12">
        <f t="shared" si="8"/>
        <v>100</v>
      </c>
      <c r="L58" s="109"/>
      <c r="M58" s="103">
        <f t="shared" si="3"/>
        <v>100</v>
      </c>
      <c r="N58" s="109"/>
      <c r="O58" s="132"/>
      <c r="Q58" s="113">
        <f t="shared" si="5"/>
        <v>25000000</v>
      </c>
      <c r="R58" s="97">
        <f t="shared" si="6"/>
        <v>0</v>
      </c>
    </row>
    <row r="59" spans="3:22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129500000</v>
      </c>
      <c r="Q59" s="113">
        <f t="shared" si="5"/>
        <v>10000000</v>
      </c>
      <c r="R59" s="97">
        <f t="shared" si="6"/>
        <v>0</v>
      </c>
    </row>
    <row r="60" spans="3:22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22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94500000</v>
      </c>
      <c r="I61" s="100">
        <f t="shared" si="2"/>
        <v>100</v>
      </c>
      <c r="J61" s="5">
        <f t="shared" si="16"/>
        <v>94500000</v>
      </c>
      <c r="K61" s="100">
        <f t="shared" si="16"/>
        <v>100</v>
      </c>
      <c r="L61" s="109"/>
      <c r="M61" s="103">
        <f t="shared" si="3"/>
        <v>100</v>
      </c>
      <c r="N61" s="109"/>
      <c r="O61" s="132"/>
      <c r="Q61" s="113">
        <f t="shared" si="5"/>
        <v>94500000</v>
      </c>
      <c r="R61" s="97">
        <f t="shared" si="6"/>
        <v>0</v>
      </c>
    </row>
    <row r="62" spans="3:22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35000000</v>
      </c>
      <c r="I62" s="100">
        <f t="shared" si="2"/>
        <v>100</v>
      </c>
      <c r="J62" s="5">
        <f t="shared" si="16"/>
        <v>35000000</v>
      </c>
      <c r="K62" s="12">
        <f t="shared" si="16"/>
        <v>100</v>
      </c>
      <c r="L62" s="109"/>
      <c r="M62" s="103">
        <f t="shared" si="3"/>
        <v>100</v>
      </c>
      <c r="N62" s="4"/>
      <c r="O62" s="135"/>
      <c r="P62" s="91"/>
      <c r="Q62" s="113">
        <f t="shared" si="5"/>
        <v>35000000</v>
      </c>
      <c r="R62" s="97">
        <f t="shared" si="6"/>
        <v>0</v>
      </c>
    </row>
    <row r="63" spans="3:22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59500000</v>
      </c>
      <c r="I63" s="100">
        <f t="shared" si="2"/>
        <v>100</v>
      </c>
      <c r="J63" s="5">
        <f t="shared" si="16"/>
        <v>59500000</v>
      </c>
      <c r="K63" s="12">
        <f t="shared" si="16"/>
        <v>100</v>
      </c>
      <c r="L63" s="109"/>
      <c r="M63" s="103">
        <f t="shared" si="3"/>
        <v>100</v>
      </c>
      <c r="N63" s="109"/>
      <c r="O63" s="132"/>
      <c r="Q63" s="113">
        <f t="shared" si="5"/>
        <v>59500000</v>
      </c>
      <c r="R63" s="97">
        <f t="shared" si="6"/>
        <v>0</v>
      </c>
    </row>
    <row r="64" spans="3:22" ht="36" customHeight="1" x14ac:dyDescent="0.2">
      <c r="C64" s="53" t="s">
        <v>81</v>
      </c>
      <c r="D64" s="163" t="s">
        <v>27</v>
      </c>
      <c r="E64" s="164">
        <f>SUM(E65)</f>
        <v>30000000</v>
      </c>
      <c r="F64" s="165">
        <f>SUM(F65:F67)</f>
        <v>0</v>
      </c>
      <c r="G64" s="165">
        <f>SUM(G65:G67)</f>
        <v>0</v>
      </c>
      <c r="H64" s="166">
        <f>H65</f>
        <v>29995000</v>
      </c>
      <c r="I64" s="167">
        <f t="shared" si="2"/>
        <v>99.983333333333334</v>
      </c>
      <c r="J64" s="166">
        <f t="shared" si="16"/>
        <v>29995000</v>
      </c>
      <c r="K64" s="167">
        <f t="shared" si="16"/>
        <v>99.983333333333334</v>
      </c>
      <c r="L64" s="168"/>
      <c r="M64" s="169">
        <f t="shared" si="3"/>
        <v>99.983333333333334</v>
      </c>
      <c r="N64" s="168"/>
      <c r="O64" s="148">
        <f>H64+H66</f>
        <v>43995000</v>
      </c>
      <c r="Q64" s="113">
        <f t="shared" si="5"/>
        <v>29995000</v>
      </c>
      <c r="R64" s="97">
        <f t="shared" si="6"/>
        <v>5000</v>
      </c>
      <c r="U64" s="68"/>
      <c r="V64" s="113"/>
    </row>
    <row r="65" spans="3:21" ht="42.75" customHeight="1" x14ac:dyDescent="0.2">
      <c r="C65" s="53"/>
      <c r="D65" s="170" t="s">
        <v>28</v>
      </c>
      <c r="E65" s="171">
        <v>30000000</v>
      </c>
      <c r="F65" s="165">
        <f>SUM(F66:F67)</f>
        <v>0</v>
      </c>
      <c r="G65" s="165">
        <f>SUM(G66:G67)</f>
        <v>0</v>
      </c>
      <c r="H65" s="172">
        <v>29995000</v>
      </c>
      <c r="I65" s="167">
        <f t="shared" si="2"/>
        <v>99.983333333333334</v>
      </c>
      <c r="J65" s="166">
        <f t="shared" si="16"/>
        <v>29995000</v>
      </c>
      <c r="K65" s="173">
        <f t="shared" si="16"/>
        <v>99.983333333333334</v>
      </c>
      <c r="L65" s="168"/>
      <c r="M65" s="169">
        <f t="shared" si="3"/>
        <v>99.983333333333334</v>
      </c>
      <c r="N65" s="168"/>
      <c r="O65" s="132"/>
      <c r="Q65" s="113">
        <f t="shared" si="5"/>
        <v>29995000</v>
      </c>
      <c r="R65" s="97">
        <f t="shared" si="6"/>
        <v>5000</v>
      </c>
      <c r="U65" s="68"/>
    </row>
    <row r="66" spans="3:21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43995000</v>
      </c>
      <c r="Q66" s="113">
        <f t="shared" si="5"/>
        <v>-29995000</v>
      </c>
      <c r="R66" s="97">
        <f t="shared" si="6"/>
        <v>0</v>
      </c>
      <c r="U66" s="108"/>
    </row>
    <row r="67" spans="3:21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21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21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2220714763</v>
      </c>
      <c r="I69" s="100">
        <f>H69/E69*100</f>
        <v>91.606087080273895</v>
      </c>
      <c r="J69" s="120">
        <f>H69</f>
        <v>2220714763</v>
      </c>
      <c r="K69" s="100">
        <f>I69</f>
        <v>91.606087080273895</v>
      </c>
      <c r="L69" s="109"/>
      <c r="M69" s="121">
        <f>K69</f>
        <v>91.606087080273895</v>
      </c>
      <c r="N69" s="109"/>
      <c r="O69" s="132"/>
      <c r="Q69" s="113"/>
    </row>
    <row r="71" spans="3:21" ht="25.5" customHeight="1" x14ac:dyDescent="0.2">
      <c r="E71" s="91"/>
      <c r="J71" s="206" t="s">
        <v>143</v>
      </c>
      <c r="K71" s="206"/>
      <c r="L71" s="206"/>
    </row>
    <row r="72" spans="3:21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21" x14ac:dyDescent="0.2">
      <c r="H73" s="68"/>
      <c r="J73" s="6"/>
      <c r="K73" s="6"/>
      <c r="L73" s="6"/>
    </row>
    <row r="74" spans="3:21" x14ac:dyDescent="0.2">
      <c r="E74" s="92">
        <f>E72+E71</f>
        <v>0</v>
      </c>
      <c r="H74" s="68"/>
      <c r="J74" s="6"/>
      <c r="K74" s="6"/>
      <c r="L74" s="6"/>
    </row>
    <row r="75" spans="3:21" x14ac:dyDescent="0.2">
      <c r="H75" s="68"/>
      <c r="J75" s="6"/>
      <c r="K75" s="6"/>
      <c r="L75" s="6"/>
    </row>
    <row r="76" spans="3:21" ht="12.75" customHeight="1" x14ac:dyDescent="0.2">
      <c r="H76" s="68" t="s">
        <v>86</v>
      </c>
      <c r="J76" s="216" t="s">
        <v>83</v>
      </c>
      <c r="K76" s="216"/>
      <c r="L76" s="216"/>
    </row>
    <row r="77" spans="3:21" x14ac:dyDescent="0.2">
      <c r="H77" s="68"/>
      <c r="J77" s="205" t="s">
        <v>84</v>
      </c>
      <c r="K77" s="205"/>
      <c r="L77" s="205"/>
    </row>
    <row r="78" spans="3:21" ht="12.75" customHeight="1" x14ac:dyDescent="0.2">
      <c r="H78" s="68"/>
      <c r="J78" s="205" t="s">
        <v>85</v>
      </c>
      <c r="K78" s="205"/>
      <c r="L78" s="205"/>
    </row>
    <row r="87" spans="6:6" x14ac:dyDescent="0.2">
      <c r="F87" s="235">
        <v>3.2347222222222225</v>
      </c>
    </row>
    <row r="93" spans="6:6" x14ac:dyDescent="0.2">
      <c r="F93" t="s">
        <v>148</v>
      </c>
    </row>
    <row r="97" spans="6:22" x14ac:dyDescent="0.2">
      <c r="F97" t="s">
        <v>149</v>
      </c>
    </row>
    <row r="105" spans="6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6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6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6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6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6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1" zoomScaleNormal="100" zoomScaleSheetLayoutView="100" workbookViewId="0">
      <selection activeCell="F9" sqref="F9"/>
    </sheetView>
  </sheetViews>
  <sheetFormatPr defaultRowHeight="12.75" x14ac:dyDescent="0.2"/>
  <cols>
    <col min="1" max="2" width="9.140625" style="91"/>
    <col min="3" max="3" width="9.7109375" style="123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23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23"/>
    </row>
    <row r="3" spans="3:18" ht="18" customHeight="1" x14ac:dyDescent="0.2">
      <c r="C3" s="206" t="s">
        <v>112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23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25" t="s">
        <v>6</v>
      </c>
      <c r="I6" s="95">
        <v>1</v>
      </c>
      <c r="J6" s="125" t="s">
        <v>8</v>
      </c>
      <c r="K6" s="124" t="s">
        <v>7</v>
      </c>
      <c r="L6" s="125" t="s">
        <v>9</v>
      </c>
      <c r="M6" s="124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442018278</v>
      </c>
      <c r="I8" s="22">
        <f>H8/E8*100</f>
        <v>24.230801337572636</v>
      </c>
      <c r="J8" s="30">
        <f>SUM(J9:J19)</f>
        <v>442018278</v>
      </c>
      <c r="K8" s="31">
        <f>I8</f>
        <v>24.230801337572636</v>
      </c>
      <c r="L8" s="98"/>
      <c r="M8" s="33">
        <f>K8</f>
        <v>24.230801337572636</v>
      </c>
      <c r="N8" s="27"/>
      <c r="O8" s="128"/>
      <c r="R8" s="97">
        <f t="shared" si="0"/>
        <v>1382181722</v>
      </c>
    </row>
    <row r="9" spans="3:18" ht="29.25" customHeight="1" x14ac:dyDescent="0.2">
      <c r="C9" s="124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268690200</v>
      </c>
      <c r="I9" s="100">
        <f>H9/E9*100</f>
        <v>24.60532967032967</v>
      </c>
      <c r="J9" s="101">
        <f t="shared" ref="J9:K22" si="1">H9</f>
        <v>268690200</v>
      </c>
      <c r="K9" s="102">
        <f t="shared" si="1"/>
        <v>24.60532967032967</v>
      </c>
      <c r="L9" s="98"/>
      <c r="M9" s="103">
        <f>K9</f>
        <v>24.60532967032967</v>
      </c>
      <c r="N9" s="124"/>
      <c r="O9" s="126"/>
      <c r="R9" s="97">
        <f t="shared" si="0"/>
        <v>823309800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32008208</v>
      </c>
      <c r="I10" s="100">
        <f t="shared" ref="I10:I67" si="2">H10/E10*100</f>
        <v>32.331523232323235</v>
      </c>
      <c r="J10" s="101">
        <f t="shared" si="1"/>
        <v>32008208</v>
      </c>
      <c r="K10" s="100">
        <f t="shared" si="1"/>
        <v>32.331523232323235</v>
      </c>
      <c r="L10" s="98"/>
      <c r="M10" s="103">
        <f t="shared" ref="M10:M67" si="3">K10</f>
        <v>32.331523232323235</v>
      </c>
      <c r="N10" s="98"/>
      <c r="O10" s="129"/>
      <c r="R10" s="97">
        <f t="shared" si="0"/>
        <v>66991792</v>
      </c>
    </row>
    <row r="11" spans="3:18" ht="29.25" customHeight="1" x14ac:dyDescent="0.2">
      <c r="C11" s="124">
        <v>3</v>
      </c>
      <c r="D11" s="73" t="s">
        <v>62</v>
      </c>
      <c r="E11" s="74">
        <v>78000000</v>
      </c>
      <c r="F11" s="106"/>
      <c r="G11" s="104"/>
      <c r="H11" s="75">
        <v>21520000</v>
      </c>
      <c r="I11" s="100">
        <f t="shared" si="2"/>
        <v>27.589743589743588</v>
      </c>
      <c r="J11" s="106">
        <f t="shared" si="1"/>
        <v>21520000</v>
      </c>
      <c r="K11" s="100">
        <f t="shared" si="1"/>
        <v>27.589743589743588</v>
      </c>
      <c r="L11" s="98"/>
      <c r="M11" s="103">
        <f t="shared" si="3"/>
        <v>27.589743589743588</v>
      </c>
      <c r="N11" s="98"/>
      <c r="O11" s="129"/>
      <c r="R11" s="97">
        <f t="shared" si="0"/>
        <v>56480000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7815000</v>
      </c>
      <c r="I12" s="100">
        <f t="shared" si="2"/>
        <v>20.565789473684209</v>
      </c>
      <c r="J12" s="101">
        <f t="shared" si="1"/>
        <v>7815000</v>
      </c>
      <c r="K12" s="100">
        <f t="shared" si="1"/>
        <v>20.565789473684209</v>
      </c>
      <c r="L12" s="98"/>
      <c r="M12" s="103">
        <f t="shared" si="3"/>
        <v>20.565789473684209</v>
      </c>
      <c r="N12" s="98"/>
      <c r="O12" s="129"/>
      <c r="R12" s="97">
        <f t="shared" si="0"/>
        <v>30185000</v>
      </c>
    </row>
    <row r="13" spans="3:18" ht="29.25" customHeight="1" x14ac:dyDescent="0.2">
      <c r="C13" s="124">
        <v>5</v>
      </c>
      <c r="D13" s="73" t="s">
        <v>37</v>
      </c>
      <c r="E13" s="74">
        <v>57000000</v>
      </c>
      <c r="F13" s="106"/>
      <c r="G13" s="104"/>
      <c r="H13" s="75">
        <v>17960160</v>
      </c>
      <c r="I13" s="100">
        <f t="shared" si="2"/>
        <v>31.50905263157895</v>
      </c>
      <c r="J13" s="106">
        <f t="shared" si="1"/>
        <v>17960160</v>
      </c>
      <c r="K13" s="100">
        <f t="shared" si="1"/>
        <v>31.50905263157895</v>
      </c>
      <c r="L13" s="98"/>
      <c r="M13" s="103">
        <f t="shared" si="3"/>
        <v>31.50905263157895</v>
      </c>
      <c r="N13" s="98"/>
      <c r="O13" s="129"/>
      <c r="R13" s="97">
        <f t="shared" si="0"/>
        <v>39039840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220952</v>
      </c>
      <c r="I14" s="100">
        <f t="shared" si="2"/>
        <v>2.7619000000000002</v>
      </c>
      <c r="J14" s="101">
        <f t="shared" si="1"/>
        <v>220952</v>
      </c>
      <c r="K14" s="100">
        <f t="shared" si="1"/>
        <v>2.7619000000000002</v>
      </c>
      <c r="L14" s="98"/>
      <c r="M14" s="103">
        <f t="shared" si="3"/>
        <v>2.7619000000000002</v>
      </c>
      <c r="N14" s="101"/>
      <c r="O14" s="130"/>
      <c r="R14" s="97">
        <f t="shared" si="0"/>
        <v>7779048</v>
      </c>
    </row>
    <row r="15" spans="3:18" ht="29.25" customHeight="1" x14ac:dyDescent="0.2">
      <c r="C15" s="124">
        <v>7</v>
      </c>
      <c r="D15" s="73" t="s">
        <v>38</v>
      </c>
      <c r="E15" s="74">
        <v>100000</v>
      </c>
      <c r="F15" s="106"/>
      <c r="G15" s="104"/>
      <c r="H15" s="75">
        <v>3381</v>
      </c>
      <c r="I15" s="100">
        <f t="shared" si="2"/>
        <v>3.3809999999999998</v>
      </c>
      <c r="J15" s="101">
        <f t="shared" si="1"/>
        <v>3381</v>
      </c>
      <c r="K15" s="100">
        <f t="shared" si="1"/>
        <v>3.3809999999999998</v>
      </c>
      <c r="L15" s="98"/>
      <c r="M15" s="103">
        <f t="shared" si="3"/>
        <v>3.3809999999999998</v>
      </c>
      <c r="N15" s="101"/>
      <c r="O15" s="130"/>
      <c r="R15" s="97">
        <f t="shared" si="0"/>
        <v>96619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9020953</v>
      </c>
      <c r="I16" s="100">
        <f t="shared" si="2"/>
        <v>29.09984838709677</v>
      </c>
      <c r="J16" s="106">
        <f t="shared" si="1"/>
        <v>9020953</v>
      </c>
      <c r="K16" s="100">
        <f t="shared" si="1"/>
        <v>29.09984838709677</v>
      </c>
      <c r="L16" s="98"/>
      <c r="M16" s="103">
        <f t="shared" si="3"/>
        <v>29.09984838709677</v>
      </c>
      <c r="N16" s="107"/>
      <c r="O16" s="131"/>
      <c r="R16" s="97">
        <f t="shared" si="0"/>
        <v>21979047</v>
      </c>
    </row>
    <row r="17" spans="3:20" ht="29.25" customHeight="1" x14ac:dyDescent="0.2">
      <c r="C17" s="124">
        <v>9</v>
      </c>
      <c r="D17" s="73" t="s">
        <v>66</v>
      </c>
      <c r="E17" s="74">
        <v>3100000</v>
      </c>
      <c r="F17" s="106"/>
      <c r="G17" s="104"/>
      <c r="H17" s="75">
        <v>644856</v>
      </c>
      <c r="I17" s="100">
        <f t="shared" si="2"/>
        <v>20.801806451612904</v>
      </c>
      <c r="J17" s="106">
        <f t="shared" si="1"/>
        <v>644856</v>
      </c>
      <c r="K17" s="100">
        <f t="shared" si="1"/>
        <v>20.801806451612904</v>
      </c>
      <c r="L17" s="98"/>
      <c r="M17" s="103">
        <f t="shared" si="3"/>
        <v>20.801806451612904</v>
      </c>
      <c r="N17" s="98"/>
      <c r="O17" s="129"/>
      <c r="R17" s="97">
        <f t="shared" si="0"/>
        <v>2455144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1934568</v>
      </c>
      <c r="I18" s="100">
        <f>H18/E18*100</f>
        <v>16.121400000000001</v>
      </c>
      <c r="J18" s="106">
        <f t="shared" si="1"/>
        <v>1934568</v>
      </c>
      <c r="K18" s="100">
        <f t="shared" si="1"/>
        <v>16.121400000000001</v>
      </c>
      <c r="L18" s="98"/>
      <c r="M18" s="103">
        <f t="shared" si="3"/>
        <v>16.121400000000001</v>
      </c>
      <c r="N18" s="98"/>
      <c r="O18" s="129"/>
      <c r="Q18" s="108">
        <f>H29+P18</f>
        <v>2200000</v>
      </c>
      <c r="R18" s="97">
        <f t="shared" si="0"/>
        <v>10065432</v>
      </c>
    </row>
    <row r="19" spans="3:20" ht="29.25" customHeight="1" x14ac:dyDescent="0.2">
      <c r="C19" s="124">
        <v>11</v>
      </c>
      <c r="D19" s="73" t="s">
        <v>39</v>
      </c>
      <c r="E19" s="74">
        <v>406000000</v>
      </c>
      <c r="F19" s="106"/>
      <c r="G19" s="104"/>
      <c r="H19" s="75">
        <v>82200000</v>
      </c>
      <c r="I19" s="100">
        <f>H19/E19*100</f>
        <v>20.246305418719214</v>
      </c>
      <c r="J19" s="106">
        <f t="shared" si="1"/>
        <v>82200000</v>
      </c>
      <c r="K19" s="100">
        <f t="shared" si="1"/>
        <v>20.246305418719214</v>
      </c>
      <c r="L19" s="98"/>
      <c r="M19" s="103">
        <f t="shared" si="3"/>
        <v>20.246305418719214</v>
      </c>
      <c r="N19" s="98"/>
      <c r="O19" s="129"/>
      <c r="R19" s="97">
        <f t="shared" si="0"/>
        <v>323800000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H21" si="4">F22+F36+F45+F47+F49+F51+F53+F55+F57+F59+F61+F64+F66</f>
        <v>0</v>
      </c>
      <c r="G21" s="19">
        <f t="shared" si="4"/>
        <v>0</v>
      </c>
      <c r="H21" s="19">
        <f t="shared" si="4"/>
        <v>180420062</v>
      </c>
      <c r="I21" s="45">
        <f>H21/E21*100</f>
        <v>30.070010333333336</v>
      </c>
      <c r="J21" s="89">
        <f>J22</f>
        <v>79209336</v>
      </c>
      <c r="K21" s="45">
        <f t="shared" si="1"/>
        <v>30.070010333333336</v>
      </c>
      <c r="L21" s="49">
        <f>SUM(L22:L34)</f>
        <v>0</v>
      </c>
      <c r="M21" s="46">
        <f t="shared" si="3"/>
        <v>30.070010333333336</v>
      </c>
      <c r="N21" s="49">
        <f>SUM(N22:N34)</f>
        <v>0</v>
      </c>
      <c r="O21" s="133"/>
      <c r="P21" s="91"/>
      <c r="Q21" s="113">
        <f>H21-P21</f>
        <v>180420062</v>
      </c>
      <c r="R21" s="97">
        <f>E21-H21</f>
        <v>419579938</v>
      </c>
      <c r="S21" s="114"/>
      <c r="T21" s="114"/>
    </row>
    <row r="22" spans="3:20" s="6" customFormat="1" ht="29.2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79209336</v>
      </c>
      <c r="I22" s="102">
        <f t="shared" si="2"/>
        <v>35.922601360544213</v>
      </c>
      <c r="J22" s="64">
        <f>SUM(J23:J35)</f>
        <v>79209336</v>
      </c>
      <c r="K22" s="102">
        <f t="shared" si="1"/>
        <v>35.922601360544213</v>
      </c>
      <c r="L22" s="64">
        <f>SUM(L23:L35)</f>
        <v>0</v>
      </c>
      <c r="M22" s="103">
        <f t="shared" si="3"/>
        <v>35.922601360544213</v>
      </c>
      <c r="N22" s="64">
        <f>SUM(N23:N35)</f>
        <v>0</v>
      </c>
      <c r="O22" s="134"/>
      <c r="P22" s="91"/>
      <c r="Q22" s="113">
        <f t="shared" ref="Q22:Q67" si="5">H22-P22</f>
        <v>79209336</v>
      </c>
      <c r="R22" s="97">
        <f t="shared" ref="R22:R67" si="6">E22-H22</f>
        <v>141290664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1772000</v>
      </c>
      <c r="I23" s="102">
        <f t="shared" si="2"/>
        <v>39.37777777777778</v>
      </c>
      <c r="J23" s="115">
        <f t="shared" ref="J23:K58" si="8">H23</f>
        <v>1772000</v>
      </c>
      <c r="K23" s="102">
        <f t="shared" si="8"/>
        <v>39.37777777777778</v>
      </c>
      <c r="L23" s="116"/>
      <c r="M23" s="103">
        <f t="shared" si="3"/>
        <v>39.37777777777778</v>
      </c>
      <c r="N23" s="116"/>
      <c r="O23" s="129"/>
      <c r="Q23" s="113">
        <f t="shared" si="5"/>
        <v>1772000</v>
      </c>
      <c r="R23" s="97">
        <f t="shared" si="6"/>
        <v>2728000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6855016</v>
      </c>
      <c r="I24" s="100">
        <f t="shared" si="2"/>
        <v>27.420064</v>
      </c>
      <c r="J24" s="106">
        <f t="shared" si="8"/>
        <v>6855016</v>
      </c>
      <c r="K24" s="100">
        <f t="shared" si="8"/>
        <v>27.420064</v>
      </c>
      <c r="L24" s="98"/>
      <c r="M24" s="103">
        <f t="shared" si="3"/>
        <v>27.420064</v>
      </c>
      <c r="N24" s="98"/>
      <c r="O24" s="129"/>
      <c r="Q24" s="113">
        <f t="shared" si="5"/>
        <v>6855016</v>
      </c>
      <c r="R24" s="97">
        <f t="shared" si="6"/>
        <v>18144984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7500000</v>
      </c>
      <c r="I25" s="100">
        <f t="shared" si="2"/>
        <v>41.666666666666671</v>
      </c>
      <c r="J25" s="106">
        <f t="shared" si="8"/>
        <v>7500000</v>
      </c>
      <c r="K25" s="100">
        <f t="shared" si="8"/>
        <v>41.666666666666671</v>
      </c>
      <c r="L25" s="98"/>
      <c r="M25" s="103">
        <f t="shared" si="3"/>
        <v>41.666666666666671</v>
      </c>
      <c r="N25" s="98"/>
      <c r="O25" s="129"/>
      <c r="Q25" s="113">
        <f t="shared" si="5"/>
        <v>7500000</v>
      </c>
      <c r="R25" s="97">
        <f t="shared" si="6"/>
        <v>10500000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0</v>
      </c>
      <c r="I26" s="100">
        <f t="shared" si="2"/>
        <v>0</v>
      </c>
      <c r="J26" s="106">
        <f t="shared" si="8"/>
        <v>0</v>
      </c>
      <c r="K26" s="100">
        <f t="shared" si="8"/>
        <v>0</v>
      </c>
      <c r="L26" s="98"/>
      <c r="M26" s="103">
        <f t="shared" si="3"/>
        <v>0</v>
      </c>
      <c r="N26" s="98"/>
      <c r="O26" s="129"/>
      <c r="Q26" s="113">
        <f t="shared" si="5"/>
        <v>0</v>
      </c>
      <c r="R26" s="97">
        <f t="shared" si="6"/>
        <v>3000000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8988600</v>
      </c>
      <c r="I27" s="100">
        <f t="shared" si="2"/>
        <v>37.452500000000001</v>
      </c>
      <c r="J27" s="106">
        <f t="shared" si="8"/>
        <v>8988600</v>
      </c>
      <c r="K27" s="100">
        <f t="shared" si="8"/>
        <v>37.452500000000001</v>
      </c>
      <c r="L27" s="98"/>
      <c r="M27" s="103">
        <f t="shared" si="3"/>
        <v>37.452500000000001</v>
      </c>
      <c r="N27" s="101"/>
      <c r="O27" s="130"/>
      <c r="P27" s="91">
        <f>23/25*100</f>
        <v>92</v>
      </c>
      <c r="Q27" s="113">
        <f t="shared" si="5"/>
        <v>8988508</v>
      </c>
      <c r="R27" s="97">
        <f t="shared" si="6"/>
        <v>15011400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4450000</v>
      </c>
      <c r="I28" s="100">
        <f t="shared" si="2"/>
        <v>63.571428571428569</v>
      </c>
      <c r="J28" s="101">
        <f t="shared" si="8"/>
        <v>4450000</v>
      </c>
      <c r="K28" s="100">
        <f t="shared" si="8"/>
        <v>63.571428571428569</v>
      </c>
      <c r="L28" s="98"/>
      <c r="M28" s="103">
        <f t="shared" si="3"/>
        <v>63.571428571428569</v>
      </c>
      <c r="N28" s="101"/>
      <c r="O28" s="130"/>
      <c r="P28" s="91">
        <f>29/25*100</f>
        <v>115.99999999999999</v>
      </c>
      <c r="Q28" s="113">
        <f t="shared" si="5"/>
        <v>4449884</v>
      </c>
      <c r="R28" s="97">
        <f t="shared" si="6"/>
        <v>2550000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2200000</v>
      </c>
      <c r="I29" s="100">
        <f t="shared" si="2"/>
        <v>22</v>
      </c>
      <c r="J29" s="106">
        <f t="shared" si="8"/>
        <v>2200000</v>
      </c>
      <c r="K29" s="100">
        <f t="shared" si="8"/>
        <v>22</v>
      </c>
      <c r="L29" s="98"/>
      <c r="M29" s="103">
        <f t="shared" si="3"/>
        <v>22</v>
      </c>
      <c r="N29" s="107"/>
      <c r="O29" s="131"/>
      <c r="Q29" s="113">
        <f t="shared" si="5"/>
        <v>2200000</v>
      </c>
      <c r="R29" s="97">
        <f t="shared" si="6"/>
        <v>7800000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3197800</v>
      </c>
      <c r="I30" s="100">
        <f t="shared" si="2"/>
        <v>31.978000000000002</v>
      </c>
      <c r="J30" s="106">
        <f t="shared" si="8"/>
        <v>3197800</v>
      </c>
      <c r="K30" s="100">
        <f t="shared" si="8"/>
        <v>31.978000000000002</v>
      </c>
      <c r="L30" s="98"/>
      <c r="M30" s="103">
        <f t="shared" si="3"/>
        <v>31.978000000000002</v>
      </c>
      <c r="N30" s="98"/>
      <c r="O30" s="129"/>
      <c r="Q30" s="113">
        <f t="shared" si="5"/>
        <v>3197800</v>
      </c>
      <c r="R30" s="97">
        <f t="shared" si="6"/>
        <v>6802200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1170000</v>
      </c>
      <c r="I32" s="100">
        <f t="shared" si="2"/>
        <v>33.428571428571431</v>
      </c>
      <c r="J32" s="106">
        <f t="shared" si="8"/>
        <v>1170000</v>
      </c>
      <c r="K32" s="100">
        <f t="shared" si="8"/>
        <v>33.428571428571431</v>
      </c>
      <c r="L32" s="98"/>
      <c r="M32" s="103">
        <f t="shared" si="3"/>
        <v>33.428571428571431</v>
      </c>
      <c r="N32" s="98"/>
      <c r="O32" s="129"/>
      <c r="Q32" s="113">
        <f t="shared" si="5"/>
        <v>1170000</v>
      </c>
      <c r="R32" s="97">
        <f t="shared" si="6"/>
        <v>2330000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11690000</v>
      </c>
      <c r="I33" s="100">
        <f t="shared" si="2"/>
        <v>48.708333333333329</v>
      </c>
      <c r="J33" s="106">
        <f t="shared" si="8"/>
        <v>11690000</v>
      </c>
      <c r="K33" s="100">
        <f t="shared" si="8"/>
        <v>48.708333333333329</v>
      </c>
      <c r="L33" s="98"/>
      <c r="M33" s="103">
        <f t="shared" si="3"/>
        <v>48.708333333333329</v>
      </c>
      <c r="N33" s="98"/>
      <c r="O33" s="129"/>
      <c r="Q33" s="113">
        <f t="shared" si="5"/>
        <v>11690000</v>
      </c>
      <c r="R33" s="97">
        <f t="shared" si="6"/>
        <v>12310000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11000000</v>
      </c>
      <c r="I34" s="100">
        <f t="shared" si="2"/>
        <v>44</v>
      </c>
      <c r="J34" s="106">
        <f t="shared" si="8"/>
        <v>11000000</v>
      </c>
      <c r="K34" s="100">
        <f t="shared" si="8"/>
        <v>44</v>
      </c>
      <c r="L34" s="98"/>
      <c r="M34" s="103">
        <f t="shared" si="3"/>
        <v>44</v>
      </c>
      <c r="N34" s="98"/>
      <c r="O34" s="129"/>
      <c r="Q34" s="113">
        <f t="shared" si="5"/>
        <v>11000000</v>
      </c>
      <c r="R34" s="97">
        <f t="shared" si="6"/>
        <v>14000000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20385920</v>
      </c>
      <c r="I35" s="100">
        <f t="shared" si="2"/>
        <v>32.617471999999999</v>
      </c>
      <c r="J35" s="106">
        <f t="shared" si="8"/>
        <v>20385920</v>
      </c>
      <c r="K35" s="100">
        <f t="shared" si="8"/>
        <v>32.617471999999999</v>
      </c>
      <c r="L35" s="98"/>
      <c r="M35" s="103">
        <f t="shared" si="3"/>
        <v>32.617471999999999</v>
      </c>
      <c r="N35" s="98"/>
      <c r="O35" s="129"/>
      <c r="Q35" s="113">
        <f t="shared" si="5"/>
        <v>20385920</v>
      </c>
      <c r="R35" s="97">
        <f t="shared" si="6"/>
        <v>42114080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43267726</v>
      </c>
      <c r="I36" s="12">
        <f>H36/E36*100</f>
        <v>38.460200888888892</v>
      </c>
      <c r="J36" s="52">
        <f t="shared" si="8"/>
        <v>43267726</v>
      </c>
      <c r="K36" s="12">
        <f t="shared" si="8"/>
        <v>38.460200888888892</v>
      </c>
      <c r="L36" s="53"/>
      <c r="M36" s="46">
        <f t="shared" si="3"/>
        <v>38.460200888888892</v>
      </c>
      <c r="N36" s="4"/>
      <c r="O36" s="135"/>
      <c r="P36" s="91"/>
      <c r="Q36" s="113">
        <f t="shared" si="5"/>
        <v>43267726</v>
      </c>
      <c r="R36" s="97">
        <f t="shared" si="6"/>
        <v>69232274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0</v>
      </c>
      <c r="I37" s="100">
        <f t="shared" si="2"/>
        <v>0</v>
      </c>
      <c r="J37" s="101">
        <f t="shared" si="8"/>
        <v>0</v>
      </c>
      <c r="K37" s="100">
        <f t="shared" si="8"/>
        <v>0</v>
      </c>
      <c r="L37" s="104"/>
      <c r="M37" s="103">
        <f t="shared" si="3"/>
        <v>0</v>
      </c>
      <c r="N37" s="109"/>
      <c r="O37" s="132"/>
      <c r="Q37" s="113">
        <f t="shared" si="5"/>
        <v>0</v>
      </c>
      <c r="R37" s="97">
        <f t="shared" si="6"/>
        <v>10000000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0</v>
      </c>
      <c r="I40" s="100">
        <f t="shared" si="2"/>
        <v>0</v>
      </c>
      <c r="J40" s="101">
        <f t="shared" si="8"/>
        <v>0</v>
      </c>
      <c r="K40" s="100">
        <f t="shared" si="8"/>
        <v>0</v>
      </c>
      <c r="L40" s="117"/>
      <c r="M40" s="103">
        <f t="shared" si="3"/>
        <v>0</v>
      </c>
      <c r="N40" s="117"/>
      <c r="O40" s="132"/>
      <c r="Q40" s="113">
        <f t="shared" si="5"/>
        <v>0</v>
      </c>
      <c r="R40" s="97">
        <f t="shared" si="6"/>
        <v>30000000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11117726</v>
      </c>
      <c r="I41" s="100">
        <f t="shared" si="2"/>
        <v>34.74289375</v>
      </c>
      <c r="J41" s="119">
        <f t="shared" si="8"/>
        <v>11117726</v>
      </c>
      <c r="K41" s="100">
        <f t="shared" si="8"/>
        <v>34.74289375</v>
      </c>
      <c r="L41" s="117"/>
      <c r="M41" s="103">
        <f t="shared" si="3"/>
        <v>34.74289375</v>
      </c>
      <c r="N41" s="117"/>
      <c r="O41" s="132"/>
      <c r="Q41" s="113">
        <f t="shared" si="5"/>
        <v>11117726</v>
      </c>
      <c r="R41" s="97">
        <f t="shared" si="6"/>
        <v>20882274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1000000</v>
      </c>
      <c r="I42" s="100">
        <f t="shared" si="2"/>
        <v>20</v>
      </c>
      <c r="J42" s="101">
        <f t="shared" si="8"/>
        <v>1000000</v>
      </c>
      <c r="K42" s="100">
        <f t="shared" si="8"/>
        <v>20</v>
      </c>
      <c r="L42" s="109"/>
      <c r="M42" s="103">
        <f t="shared" si="3"/>
        <v>20</v>
      </c>
      <c r="N42" s="109"/>
      <c r="O42" s="132"/>
      <c r="Q42" s="113">
        <f t="shared" si="5"/>
        <v>1000000</v>
      </c>
      <c r="R42" s="97">
        <f t="shared" si="6"/>
        <v>4000000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0</v>
      </c>
      <c r="I45" s="100">
        <f t="shared" ref="I45:I56" si="12">H45/E45*100</f>
        <v>0</v>
      </c>
      <c r="J45" s="5">
        <f t="shared" ref="J45:K56" si="13">H45</f>
        <v>0</v>
      </c>
      <c r="K45" s="100">
        <f t="shared" si="13"/>
        <v>0</v>
      </c>
      <c r="L45" s="109"/>
      <c r="M45" s="103">
        <f t="shared" ref="M45:M56" si="14">K45</f>
        <v>0</v>
      </c>
      <c r="N45" s="109"/>
      <c r="O45" s="132"/>
      <c r="Q45" s="113">
        <f t="shared" si="5"/>
        <v>0</v>
      </c>
      <c r="R45" s="97">
        <f t="shared" si="6"/>
        <v>40000000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0</v>
      </c>
      <c r="I46" s="100">
        <f t="shared" si="12"/>
        <v>0</v>
      </c>
      <c r="J46" s="5">
        <f t="shared" si="13"/>
        <v>0</v>
      </c>
      <c r="K46" s="12">
        <f t="shared" si="13"/>
        <v>0</v>
      </c>
      <c r="L46" s="109"/>
      <c r="M46" s="103">
        <f t="shared" si="14"/>
        <v>0</v>
      </c>
      <c r="N46" s="4"/>
      <c r="O46" s="135"/>
      <c r="Q46" s="113">
        <f t="shared" si="5"/>
        <v>0</v>
      </c>
      <c r="R46" s="97">
        <f t="shared" si="6"/>
        <v>40000000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2500000</v>
      </c>
      <c r="I47" s="100">
        <f t="shared" si="12"/>
        <v>25</v>
      </c>
      <c r="J47" s="5">
        <f t="shared" si="13"/>
        <v>2500000</v>
      </c>
      <c r="K47" s="100">
        <f t="shared" si="13"/>
        <v>25</v>
      </c>
      <c r="L47" s="109"/>
      <c r="M47" s="103">
        <f t="shared" si="14"/>
        <v>25</v>
      </c>
      <c r="N47" s="109"/>
      <c r="O47" s="132"/>
      <c r="Q47" s="113">
        <f t="shared" si="5"/>
        <v>2500000</v>
      </c>
      <c r="R47" s="97">
        <f t="shared" si="6"/>
        <v>7500000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2500000</v>
      </c>
      <c r="I48" s="100">
        <f t="shared" si="12"/>
        <v>25</v>
      </c>
      <c r="J48" s="5">
        <f t="shared" si="13"/>
        <v>2500000</v>
      </c>
      <c r="K48" s="12">
        <f t="shared" si="13"/>
        <v>25</v>
      </c>
      <c r="L48" s="109"/>
      <c r="M48" s="103">
        <f t="shared" si="14"/>
        <v>25</v>
      </c>
      <c r="N48" s="4"/>
      <c r="O48" s="135"/>
      <c r="Q48" s="113">
        <f t="shared" si="5"/>
        <v>2500000</v>
      </c>
      <c r="R48" s="97">
        <f t="shared" si="6"/>
        <v>7500000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1852000</v>
      </c>
      <c r="I53" s="100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09"/>
      <c r="M53" s="103">
        <f t="shared" si="14"/>
        <v>24.693333333333335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1852000</v>
      </c>
      <c r="I54" s="100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09"/>
      <c r="M54" s="103">
        <f t="shared" si="14"/>
        <v>24.693333333333335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101">
        <f>H56</f>
        <v>0</v>
      </c>
      <c r="I55" s="100">
        <f t="shared" si="12"/>
        <v>0</v>
      </c>
      <c r="J55" s="5">
        <f t="shared" si="13"/>
        <v>0</v>
      </c>
      <c r="K55" s="12">
        <f t="shared" si="13"/>
        <v>0</v>
      </c>
      <c r="L55" s="109"/>
      <c r="M55" s="103">
        <f t="shared" si="14"/>
        <v>0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0</v>
      </c>
      <c r="I56" s="100">
        <f t="shared" si="12"/>
        <v>0</v>
      </c>
      <c r="J56" s="5">
        <f t="shared" si="13"/>
        <v>0</v>
      </c>
      <c r="K56" s="12">
        <f t="shared" si="13"/>
        <v>0</v>
      </c>
      <c r="L56" s="109"/>
      <c r="M56" s="103">
        <f t="shared" si="14"/>
        <v>0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6455000</v>
      </c>
      <c r="I57" s="100">
        <f t="shared" si="2"/>
        <v>25.82</v>
      </c>
      <c r="J57" s="5">
        <f t="shared" si="8"/>
        <v>6455000</v>
      </c>
      <c r="K57" s="100">
        <f t="shared" si="8"/>
        <v>25.82</v>
      </c>
      <c r="L57" s="109"/>
      <c r="M57" s="103">
        <f t="shared" si="3"/>
        <v>25.82</v>
      </c>
      <c r="N57" s="109"/>
      <c r="O57" s="132"/>
      <c r="Q57" s="113">
        <f t="shared" si="5"/>
        <v>6455000</v>
      </c>
      <c r="R57" s="97">
        <f t="shared" si="6"/>
        <v>18545000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6455000</v>
      </c>
      <c r="I58" s="100">
        <f t="shared" si="2"/>
        <v>25.82</v>
      </c>
      <c r="J58" s="5">
        <f t="shared" si="8"/>
        <v>6455000</v>
      </c>
      <c r="K58" s="12">
        <f t="shared" si="8"/>
        <v>25.82</v>
      </c>
      <c r="L58" s="109"/>
      <c r="M58" s="103">
        <f t="shared" si="3"/>
        <v>25.82</v>
      </c>
      <c r="N58" s="109"/>
      <c r="O58" s="132"/>
      <c r="Q58" s="113">
        <f t="shared" si="5"/>
        <v>6455000</v>
      </c>
      <c r="R58" s="97">
        <f t="shared" si="6"/>
        <v>18545000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32"/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0</v>
      </c>
      <c r="I61" s="100">
        <f t="shared" si="2"/>
        <v>0</v>
      </c>
      <c r="J61" s="5">
        <f t="shared" si="16"/>
        <v>0</v>
      </c>
      <c r="K61" s="100">
        <f t="shared" si="16"/>
        <v>0</v>
      </c>
      <c r="L61" s="109"/>
      <c r="M61" s="103">
        <f t="shared" si="3"/>
        <v>0</v>
      </c>
      <c r="N61" s="109"/>
      <c r="O61" s="132"/>
      <c r="Q61" s="113">
        <f t="shared" si="5"/>
        <v>0</v>
      </c>
      <c r="R61" s="97">
        <f t="shared" si="6"/>
        <v>94500000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0</v>
      </c>
      <c r="I62" s="100">
        <f t="shared" si="2"/>
        <v>0</v>
      </c>
      <c r="J62" s="5">
        <f t="shared" si="16"/>
        <v>0</v>
      </c>
      <c r="K62" s="12">
        <f t="shared" si="16"/>
        <v>0</v>
      </c>
      <c r="L62" s="109"/>
      <c r="M62" s="103">
        <f t="shared" si="3"/>
        <v>0</v>
      </c>
      <c r="N62" s="4"/>
      <c r="O62" s="135"/>
      <c r="P62" s="91"/>
      <c r="Q62" s="113">
        <f t="shared" si="5"/>
        <v>0</v>
      </c>
      <c r="R62" s="97">
        <f t="shared" si="6"/>
        <v>35000000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0</v>
      </c>
      <c r="I63" s="100">
        <f t="shared" si="2"/>
        <v>0</v>
      </c>
      <c r="J63" s="5">
        <f t="shared" si="16"/>
        <v>0</v>
      </c>
      <c r="K63" s="12">
        <f t="shared" si="16"/>
        <v>0</v>
      </c>
      <c r="L63" s="109"/>
      <c r="M63" s="103">
        <f t="shared" si="3"/>
        <v>0</v>
      </c>
      <c r="N63" s="109"/>
      <c r="O63" s="132"/>
      <c r="Q63" s="113">
        <f t="shared" si="5"/>
        <v>0</v>
      </c>
      <c r="R63" s="97">
        <f t="shared" si="6"/>
        <v>59500000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5136000</v>
      </c>
      <c r="I64" s="100">
        <f t="shared" si="2"/>
        <v>13.515789473684212</v>
      </c>
      <c r="J64" s="5">
        <f t="shared" si="16"/>
        <v>5136000</v>
      </c>
      <c r="K64" s="100">
        <f t="shared" si="16"/>
        <v>13.515789473684212</v>
      </c>
      <c r="L64" s="109"/>
      <c r="M64" s="103">
        <f t="shared" si="3"/>
        <v>13.515789473684212</v>
      </c>
      <c r="N64" s="109"/>
      <c r="O64" s="132"/>
      <c r="Q64" s="113">
        <f t="shared" si="5"/>
        <v>5136000</v>
      </c>
      <c r="R64" s="97">
        <f t="shared" si="6"/>
        <v>32864000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5136000</v>
      </c>
      <c r="I65" s="100">
        <f t="shared" si="2"/>
        <v>13.515789473684212</v>
      </c>
      <c r="J65" s="5">
        <f t="shared" si="16"/>
        <v>5136000</v>
      </c>
      <c r="K65" s="12">
        <f t="shared" si="16"/>
        <v>13.515789473684212</v>
      </c>
      <c r="L65" s="109"/>
      <c r="M65" s="103">
        <f t="shared" si="3"/>
        <v>13.515789473684212</v>
      </c>
      <c r="N65" s="109"/>
      <c r="O65" s="132"/>
      <c r="Q65" s="113">
        <f t="shared" si="5"/>
        <v>5136000</v>
      </c>
      <c r="R65" s="97">
        <f t="shared" si="6"/>
        <v>32864000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Q66" s="113">
        <f t="shared" si="5"/>
        <v>14000000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622438340</v>
      </c>
      <c r="I69" s="100">
        <f>H69/E69*100</f>
        <v>25.67603085553997</v>
      </c>
      <c r="J69" s="120">
        <f>H69</f>
        <v>622438340</v>
      </c>
      <c r="K69" s="100">
        <f>I69</f>
        <v>25.67603085553997</v>
      </c>
      <c r="L69" s="109"/>
      <c r="M69" s="121">
        <f>K69</f>
        <v>25.67603085553997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113</v>
      </c>
      <c r="K71" s="206"/>
      <c r="L71" s="206"/>
    </row>
    <row r="72" spans="3:18" ht="12.75" customHeight="1" x14ac:dyDescent="0.2">
      <c r="E72" s="91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6" zoomScaleNormal="100" zoomScaleSheetLayoutView="100" workbookViewId="0">
      <selection activeCell="H22" sqref="H22:H68"/>
    </sheetView>
  </sheetViews>
  <sheetFormatPr defaultRowHeight="12.75" x14ac:dyDescent="0.2"/>
  <cols>
    <col min="1" max="2" width="9.140625" style="91"/>
    <col min="3" max="3" width="9.7109375" style="90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22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22"/>
    </row>
    <row r="3" spans="3:18" ht="18" customHeight="1" x14ac:dyDescent="0.2">
      <c r="C3" s="206" t="s">
        <v>111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22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94" t="s">
        <v>6</v>
      </c>
      <c r="I6" s="95">
        <v>1</v>
      </c>
      <c r="J6" s="94" t="s">
        <v>8</v>
      </c>
      <c r="K6" s="96" t="s">
        <v>7</v>
      </c>
      <c r="L6" s="94" t="s">
        <v>9</v>
      </c>
      <c r="M6" s="96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355529921</v>
      </c>
      <c r="I8" s="22">
        <f>H8/E8*100</f>
        <v>19.48963496327157</v>
      </c>
      <c r="J8" s="30">
        <f>SUM(J9:J19)</f>
        <v>355529921</v>
      </c>
      <c r="K8" s="31">
        <f>I8</f>
        <v>19.48963496327157</v>
      </c>
      <c r="L8" s="98"/>
      <c r="M8" s="33">
        <f>K8</f>
        <v>19.48963496327157</v>
      </c>
      <c r="N8" s="27"/>
      <c r="O8" s="128"/>
      <c r="R8" s="97">
        <f t="shared" si="0"/>
        <v>1468670079</v>
      </c>
    </row>
    <row r="9" spans="3:18" ht="29.25" customHeight="1" x14ac:dyDescent="0.2">
      <c r="C9" s="96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204138600</v>
      </c>
      <c r="I9" s="100">
        <f>H9/E9*100</f>
        <v>18.694010989010991</v>
      </c>
      <c r="J9" s="101">
        <f t="shared" ref="J9:K22" si="1">H9</f>
        <v>204138600</v>
      </c>
      <c r="K9" s="102">
        <f t="shared" si="1"/>
        <v>18.694010989010991</v>
      </c>
      <c r="L9" s="98"/>
      <c r="M9" s="103">
        <f>K9</f>
        <v>18.694010989010991</v>
      </c>
      <c r="N9" s="96"/>
      <c r="O9" s="126"/>
      <c r="R9" s="97">
        <f t="shared" si="0"/>
        <v>887861400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24380406</v>
      </c>
      <c r="I10" s="100">
        <f t="shared" ref="I10:I67" si="2">H10/E10*100</f>
        <v>24.626672727272727</v>
      </c>
      <c r="J10" s="101">
        <f t="shared" si="1"/>
        <v>24380406</v>
      </c>
      <c r="K10" s="100">
        <f t="shared" si="1"/>
        <v>24.626672727272727</v>
      </c>
      <c r="L10" s="98"/>
      <c r="M10" s="103">
        <f t="shared" ref="M10:M67" si="3">K10</f>
        <v>24.626672727272727</v>
      </c>
      <c r="N10" s="98"/>
      <c r="O10" s="129"/>
      <c r="R10" s="97">
        <f t="shared" si="0"/>
        <v>74619594</v>
      </c>
    </row>
    <row r="11" spans="3:18" ht="29.25" customHeight="1" x14ac:dyDescent="0.2">
      <c r="C11" s="96">
        <v>3</v>
      </c>
      <c r="D11" s="73" t="s">
        <v>62</v>
      </c>
      <c r="E11" s="74">
        <v>78000000</v>
      </c>
      <c r="F11" s="106"/>
      <c r="G11" s="104"/>
      <c r="H11" s="75">
        <v>16140000</v>
      </c>
      <c r="I11" s="100">
        <f t="shared" si="2"/>
        <v>20.692307692307693</v>
      </c>
      <c r="J11" s="106">
        <f t="shared" si="1"/>
        <v>16140000</v>
      </c>
      <c r="K11" s="100">
        <f t="shared" si="1"/>
        <v>20.692307692307693</v>
      </c>
      <c r="L11" s="98"/>
      <c r="M11" s="103">
        <f t="shared" si="3"/>
        <v>20.692307692307693</v>
      </c>
      <c r="N11" s="98"/>
      <c r="O11" s="129"/>
      <c r="R11" s="97">
        <f t="shared" si="0"/>
        <v>61860000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6000000</v>
      </c>
      <c r="I12" s="100">
        <f t="shared" si="2"/>
        <v>15.789473684210526</v>
      </c>
      <c r="J12" s="101">
        <f t="shared" si="1"/>
        <v>6000000</v>
      </c>
      <c r="K12" s="100">
        <f t="shared" si="1"/>
        <v>15.789473684210526</v>
      </c>
      <c r="L12" s="98"/>
      <c r="M12" s="103">
        <f t="shared" si="3"/>
        <v>15.789473684210526</v>
      </c>
      <c r="N12" s="98"/>
      <c r="O12" s="129"/>
      <c r="R12" s="97">
        <f t="shared" si="0"/>
        <v>32000000</v>
      </c>
    </row>
    <row r="13" spans="3:18" ht="29.25" customHeight="1" x14ac:dyDescent="0.2">
      <c r="C13" s="96">
        <v>5</v>
      </c>
      <c r="D13" s="73" t="s">
        <v>37</v>
      </c>
      <c r="E13" s="74">
        <v>57000000</v>
      </c>
      <c r="F13" s="106"/>
      <c r="G13" s="104"/>
      <c r="H13" s="75">
        <v>13687380</v>
      </c>
      <c r="I13" s="100">
        <f t="shared" si="2"/>
        <v>24.012947368421052</v>
      </c>
      <c r="J13" s="106">
        <f t="shared" si="1"/>
        <v>13687380</v>
      </c>
      <c r="K13" s="100">
        <f t="shared" si="1"/>
        <v>24.012947368421052</v>
      </c>
      <c r="L13" s="98"/>
      <c r="M13" s="103">
        <f t="shared" si="3"/>
        <v>24.012947368421052</v>
      </c>
      <c r="N13" s="98"/>
      <c r="O13" s="129"/>
      <c r="R13" s="97">
        <f t="shared" si="0"/>
        <v>43312620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165714</v>
      </c>
      <c r="I14" s="100">
        <f t="shared" si="2"/>
        <v>2.0714250000000001</v>
      </c>
      <c r="J14" s="101">
        <f t="shared" si="1"/>
        <v>165714</v>
      </c>
      <c r="K14" s="100">
        <f t="shared" si="1"/>
        <v>2.0714250000000001</v>
      </c>
      <c r="L14" s="98"/>
      <c r="M14" s="103">
        <f t="shared" si="3"/>
        <v>2.0714250000000001</v>
      </c>
      <c r="N14" s="101"/>
      <c r="O14" s="130"/>
      <c r="R14" s="97">
        <f t="shared" si="0"/>
        <v>7834286</v>
      </c>
    </row>
    <row r="15" spans="3:18" ht="29.25" customHeight="1" x14ac:dyDescent="0.2">
      <c r="C15" s="96">
        <v>7</v>
      </c>
      <c r="D15" s="73" t="s">
        <v>38</v>
      </c>
      <c r="E15" s="74">
        <v>100000</v>
      </c>
      <c r="F15" s="106"/>
      <c r="G15" s="104"/>
      <c r="H15" s="75">
        <v>2521</v>
      </c>
      <c r="I15" s="100">
        <f t="shared" si="2"/>
        <v>2.5209999999999999</v>
      </c>
      <c r="J15" s="101">
        <f t="shared" si="1"/>
        <v>2521</v>
      </c>
      <c r="K15" s="100">
        <f t="shared" si="1"/>
        <v>2.5209999999999999</v>
      </c>
      <c r="L15" s="98"/>
      <c r="M15" s="103">
        <f t="shared" si="3"/>
        <v>2.5209999999999999</v>
      </c>
      <c r="N15" s="101"/>
      <c r="O15" s="130"/>
      <c r="R15" s="97">
        <f t="shared" si="0"/>
        <v>97479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6855571</v>
      </c>
      <c r="I16" s="100">
        <f t="shared" si="2"/>
        <v>22.114745161290323</v>
      </c>
      <c r="J16" s="106">
        <f t="shared" si="1"/>
        <v>6855571</v>
      </c>
      <c r="K16" s="100">
        <f t="shared" si="1"/>
        <v>22.114745161290323</v>
      </c>
      <c r="L16" s="98"/>
      <c r="M16" s="103">
        <f t="shared" si="3"/>
        <v>22.114745161290323</v>
      </c>
      <c r="N16" s="107"/>
      <c r="O16" s="131"/>
      <c r="R16" s="97">
        <f t="shared" si="0"/>
        <v>24144429</v>
      </c>
    </row>
    <row r="17" spans="3:20" ht="29.25" customHeight="1" x14ac:dyDescent="0.2">
      <c r="C17" s="96">
        <v>9</v>
      </c>
      <c r="D17" s="73" t="s">
        <v>66</v>
      </c>
      <c r="E17" s="74">
        <v>3100000</v>
      </c>
      <c r="F17" s="106"/>
      <c r="G17" s="104"/>
      <c r="H17" s="75">
        <v>489932</v>
      </c>
      <c r="I17" s="100">
        <f t="shared" si="2"/>
        <v>15.80425806451613</v>
      </c>
      <c r="J17" s="106">
        <f t="shared" si="1"/>
        <v>489932</v>
      </c>
      <c r="K17" s="100">
        <f t="shared" si="1"/>
        <v>15.80425806451613</v>
      </c>
      <c r="L17" s="98"/>
      <c r="M17" s="103">
        <f t="shared" si="3"/>
        <v>15.80425806451613</v>
      </c>
      <c r="N17" s="98"/>
      <c r="O17" s="129"/>
      <c r="R17" s="97">
        <f t="shared" si="0"/>
        <v>2610068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1469797</v>
      </c>
      <c r="I18" s="100">
        <f>H18/E18*100</f>
        <v>12.248308333333334</v>
      </c>
      <c r="J18" s="106">
        <f t="shared" si="1"/>
        <v>1469797</v>
      </c>
      <c r="K18" s="100">
        <f t="shared" si="1"/>
        <v>12.248308333333334</v>
      </c>
      <c r="L18" s="98"/>
      <c r="M18" s="103">
        <f t="shared" si="3"/>
        <v>12.248308333333334</v>
      </c>
      <c r="N18" s="98"/>
      <c r="O18" s="129"/>
      <c r="Q18" s="108">
        <f>H29+P18</f>
        <v>750000</v>
      </c>
      <c r="R18" s="97">
        <f t="shared" si="0"/>
        <v>10530203</v>
      </c>
    </row>
    <row r="19" spans="3:20" ht="29.25" customHeight="1" x14ac:dyDescent="0.2">
      <c r="C19" s="96">
        <v>11</v>
      </c>
      <c r="D19" s="73" t="s">
        <v>39</v>
      </c>
      <c r="E19" s="74">
        <v>406000000</v>
      </c>
      <c r="F19" s="106"/>
      <c r="G19" s="104"/>
      <c r="H19" s="75">
        <v>82200000</v>
      </c>
      <c r="I19" s="100">
        <f>H19/E19*100</f>
        <v>20.246305418719214</v>
      </c>
      <c r="J19" s="106">
        <f t="shared" si="1"/>
        <v>82200000</v>
      </c>
      <c r="K19" s="100">
        <f t="shared" si="1"/>
        <v>20.246305418719214</v>
      </c>
      <c r="L19" s="98"/>
      <c r="M19" s="103">
        <f t="shared" si="3"/>
        <v>20.246305418719214</v>
      </c>
      <c r="N19" s="98"/>
      <c r="O19" s="129"/>
      <c r="R19" s="97">
        <f t="shared" si="0"/>
        <v>323800000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H21" si="4">F22+F36+F45+F47+F49+F51+F53+F55+F57+F59+F61+F64+F66</f>
        <v>0</v>
      </c>
      <c r="G21" s="19">
        <f t="shared" si="4"/>
        <v>0</v>
      </c>
      <c r="H21" s="19">
        <f t="shared" si="4"/>
        <v>112354783</v>
      </c>
      <c r="I21" s="45">
        <f>H21/E21*100</f>
        <v>18.725797166666666</v>
      </c>
      <c r="J21" s="89">
        <f>J22</f>
        <v>50861779</v>
      </c>
      <c r="K21" s="45">
        <f t="shared" si="1"/>
        <v>18.725797166666666</v>
      </c>
      <c r="L21" s="49">
        <f>SUM(L22:L34)</f>
        <v>0</v>
      </c>
      <c r="M21" s="46">
        <f t="shared" si="3"/>
        <v>18.725797166666666</v>
      </c>
      <c r="N21" s="49">
        <f>SUM(N22:N34)</f>
        <v>0</v>
      </c>
      <c r="O21" s="133"/>
      <c r="P21" s="91"/>
      <c r="Q21" s="113">
        <f>H21-P21</f>
        <v>112354783</v>
      </c>
      <c r="R21" s="97">
        <f>E21-H21</f>
        <v>487645217</v>
      </c>
      <c r="S21" s="114"/>
      <c r="T21" s="114"/>
    </row>
    <row r="22" spans="3:20" s="6" customFormat="1" ht="29.2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50861779</v>
      </c>
      <c r="I22" s="102">
        <f t="shared" si="2"/>
        <v>23.066566439909298</v>
      </c>
      <c r="J22" s="64">
        <f>SUM(J23:J35)</f>
        <v>50861779</v>
      </c>
      <c r="K22" s="102">
        <f t="shared" si="1"/>
        <v>23.066566439909298</v>
      </c>
      <c r="L22" s="64">
        <f>SUM(L23:L35)</f>
        <v>0</v>
      </c>
      <c r="M22" s="103">
        <f t="shared" si="3"/>
        <v>23.066566439909298</v>
      </c>
      <c r="N22" s="64">
        <f>SUM(N23:N35)</f>
        <v>0</v>
      </c>
      <c r="O22" s="134"/>
      <c r="P22" s="91"/>
      <c r="Q22" s="113">
        <f t="shared" ref="Q22:Q67" si="5">H22-P22</f>
        <v>50861779</v>
      </c>
      <c r="R22" s="97">
        <f t="shared" ref="R22:R67" si="6">E22-H22</f>
        <v>169638221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1122000</v>
      </c>
      <c r="I23" s="102">
        <f t="shared" si="2"/>
        <v>24.933333333333334</v>
      </c>
      <c r="J23" s="115">
        <f t="shared" ref="J23:K58" si="8">H23</f>
        <v>1122000</v>
      </c>
      <c r="K23" s="102">
        <f t="shared" si="8"/>
        <v>24.933333333333334</v>
      </c>
      <c r="L23" s="116"/>
      <c r="M23" s="103">
        <f t="shared" si="3"/>
        <v>24.933333333333334</v>
      </c>
      <c r="N23" s="116"/>
      <c r="O23" s="129"/>
      <c r="Q23" s="113">
        <f t="shared" si="5"/>
        <v>1122000</v>
      </c>
      <c r="R23" s="97">
        <f t="shared" si="6"/>
        <v>3378000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5267039</v>
      </c>
      <c r="I24" s="100">
        <f t="shared" si="2"/>
        <v>21.068155999999998</v>
      </c>
      <c r="J24" s="106">
        <f t="shared" si="8"/>
        <v>5267039</v>
      </c>
      <c r="K24" s="100">
        <f t="shared" si="8"/>
        <v>21.068155999999998</v>
      </c>
      <c r="L24" s="98"/>
      <c r="M24" s="103">
        <f t="shared" si="3"/>
        <v>21.068155999999998</v>
      </c>
      <c r="N24" s="98"/>
      <c r="O24" s="129"/>
      <c r="Q24" s="113">
        <f t="shared" si="5"/>
        <v>5267039</v>
      </c>
      <c r="R24" s="97">
        <f t="shared" si="6"/>
        <v>19732961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4500000</v>
      </c>
      <c r="I25" s="100">
        <f t="shared" si="2"/>
        <v>25</v>
      </c>
      <c r="J25" s="106">
        <f t="shared" si="8"/>
        <v>4500000</v>
      </c>
      <c r="K25" s="100">
        <f t="shared" si="8"/>
        <v>25</v>
      </c>
      <c r="L25" s="98"/>
      <c r="M25" s="103">
        <f t="shared" si="3"/>
        <v>25</v>
      </c>
      <c r="N25" s="98"/>
      <c r="O25" s="129"/>
      <c r="Q25" s="113">
        <f t="shared" si="5"/>
        <v>4500000</v>
      </c>
      <c r="R25" s="97">
        <f t="shared" si="6"/>
        <v>13500000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0</v>
      </c>
      <c r="I26" s="100">
        <f t="shared" si="2"/>
        <v>0</v>
      </c>
      <c r="J26" s="106">
        <f t="shared" si="8"/>
        <v>0</v>
      </c>
      <c r="K26" s="100">
        <f t="shared" si="8"/>
        <v>0</v>
      </c>
      <c r="L26" s="98"/>
      <c r="M26" s="103">
        <f t="shared" si="3"/>
        <v>0</v>
      </c>
      <c r="N26" s="98"/>
      <c r="O26" s="129"/>
      <c r="Q26" s="113">
        <f t="shared" si="5"/>
        <v>0</v>
      </c>
      <c r="R26" s="97">
        <f t="shared" si="6"/>
        <v>3000000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5901200</v>
      </c>
      <c r="I27" s="100">
        <f t="shared" si="2"/>
        <v>24.588333333333335</v>
      </c>
      <c r="J27" s="106">
        <f t="shared" si="8"/>
        <v>5901200</v>
      </c>
      <c r="K27" s="100">
        <f t="shared" si="8"/>
        <v>24.588333333333335</v>
      </c>
      <c r="L27" s="98"/>
      <c r="M27" s="103">
        <f t="shared" si="3"/>
        <v>24.588333333333335</v>
      </c>
      <c r="N27" s="101"/>
      <c r="O27" s="130"/>
      <c r="P27" s="91">
        <f>23/25*100</f>
        <v>92</v>
      </c>
      <c r="Q27" s="113">
        <f t="shared" si="5"/>
        <v>5901108</v>
      </c>
      <c r="R27" s="97">
        <f t="shared" si="6"/>
        <v>18098800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3750000</v>
      </c>
      <c r="I28" s="100">
        <f t="shared" si="2"/>
        <v>53.571428571428569</v>
      </c>
      <c r="J28" s="101">
        <f t="shared" si="8"/>
        <v>3750000</v>
      </c>
      <c r="K28" s="100">
        <f t="shared" si="8"/>
        <v>53.571428571428569</v>
      </c>
      <c r="L28" s="98"/>
      <c r="M28" s="103">
        <f t="shared" si="3"/>
        <v>53.571428571428569</v>
      </c>
      <c r="N28" s="101"/>
      <c r="O28" s="130"/>
      <c r="P28" s="91">
        <f>29/25*100</f>
        <v>115.99999999999999</v>
      </c>
      <c r="Q28" s="113">
        <f t="shared" si="5"/>
        <v>3749884</v>
      </c>
      <c r="R28" s="97">
        <f t="shared" si="6"/>
        <v>3250000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750000</v>
      </c>
      <c r="I29" s="100">
        <f t="shared" si="2"/>
        <v>7.5</v>
      </c>
      <c r="J29" s="106">
        <f t="shared" si="8"/>
        <v>750000</v>
      </c>
      <c r="K29" s="100">
        <f t="shared" si="8"/>
        <v>7.5</v>
      </c>
      <c r="L29" s="98"/>
      <c r="M29" s="103">
        <f t="shared" si="3"/>
        <v>7.5</v>
      </c>
      <c r="N29" s="107"/>
      <c r="O29" s="131"/>
      <c r="Q29" s="113">
        <f t="shared" si="5"/>
        <v>750000</v>
      </c>
      <c r="R29" s="97">
        <f t="shared" si="6"/>
        <v>9250000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1592100</v>
      </c>
      <c r="I30" s="100">
        <f t="shared" si="2"/>
        <v>15.920999999999999</v>
      </c>
      <c r="J30" s="106">
        <f t="shared" si="8"/>
        <v>1592100</v>
      </c>
      <c r="K30" s="100">
        <f t="shared" si="8"/>
        <v>15.920999999999999</v>
      </c>
      <c r="L30" s="98"/>
      <c r="M30" s="103">
        <f t="shared" si="3"/>
        <v>15.920999999999999</v>
      </c>
      <c r="N30" s="98"/>
      <c r="O30" s="129"/>
      <c r="Q30" s="113">
        <f t="shared" si="5"/>
        <v>1592100</v>
      </c>
      <c r="R30" s="97">
        <f t="shared" si="6"/>
        <v>8407900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690000</v>
      </c>
      <c r="I32" s="100">
        <f t="shared" si="2"/>
        <v>19.714285714285715</v>
      </c>
      <c r="J32" s="106">
        <f t="shared" si="8"/>
        <v>690000</v>
      </c>
      <c r="K32" s="100">
        <f t="shared" si="8"/>
        <v>19.714285714285715</v>
      </c>
      <c r="L32" s="98"/>
      <c r="M32" s="103">
        <f t="shared" si="3"/>
        <v>19.714285714285715</v>
      </c>
      <c r="N32" s="98"/>
      <c r="O32" s="129"/>
      <c r="Q32" s="113">
        <f t="shared" si="5"/>
        <v>690000</v>
      </c>
      <c r="R32" s="97">
        <f t="shared" si="6"/>
        <v>2810000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6000000</v>
      </c>
      <c r="I33" s="100">
        <f t="shared" si="2"/>
        <v>25</v>
      </c>
      <c r="J33" s="106">
        <f t="shared" si="8"/>
        <v>6000000</v>
      </c>
      <c r="K33" s="100">
        <f t="shared" si="8"/>
        <v>25</v>
      </c>
      <c r="L33" s="98"/>
      <c r="M33" s="103">
        <f t="shared" si="3"/>
        <v>25</v>
      </c>
      <c r="N33" s="98"/>
      <c r="O33" s="129"/>
      <c r="Q33" s="113">
        <f t="shared" si="5"/>
        <v>6000000</v>
      </c>
      <c r="R33" s="97">
        <f t="shared" si="6"/>
        <v>18000000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6000000</v>
      </c>
      <c r="I34" s="100">
        <f t="shared" si="2"/>
        <v>24</v>
      </c>
      <c r="J34" s="106">
        <f t="shared" si="8"/>
        <v>6000000</v>
      </c>
      <c r="K34" s="100">
        <f t="shared" si="8"/>
        <v>24</v>
      </c>
      <c r="L34" s="98"/>
      <c r="M34" s="103">
        <f t="shared" si="3"/>
        <v>24</v>
      </c>
      <c r="N34" s="98"/>
      <c r="O34" s="129"/>
      <c r="Q34" s="113">
        <f t="shared" si="5"/>
        <v>6000000</v>
      </c>
      <c r="R34" s="97">
        <f t="shared" si="6"/>
        <v>19000000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15289440</v>
      </c>
      <c r="I35" s="100">
        <f t="shared" si="2"/>
        <v>24.463103999999998</v>
      </c>
      <c r="J35" s="106">
        <f t="shared" si="8"/>
        <v>15289440</v>
      </c>
      <c r="K35" s="100">
        <f t="shared" si="8"/>
        <v>24.463103999999998</v>
      </c>
      <c r="L35" s="98"/>
      <c r="M35" s="103">
        <f t="shared" si="3"/>
        <v>24.463103999999998</v>
      </c>
      <c r="N35" s="98"/>
      <c r="O35" s="129"/>
      <c r="Q35" s="113">
        <f t="shared" si="5"/>
        <v>15289440</v>
      </c>
      <c r="R35" s="97">
        <f t="shared" si="6"/>
        <v>47210560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35050000</v>
      </c>
      <c r="I36" s="12">
        <f>H36/E36*100</f>
        <v>31.155555555555551</v>
      </c>
      <c r="J36" s="52">
        <f t="shared" si="8"/>
        <v>35050000</v>
      </c>
      <c r="K36" s="12">
        <f t="shared" si="8"/>
        <v>31.155555555555551</v>
      </c>
      <c r="L36" s="53"/>
      <c r="M36" s="46">
        <f t="shared" si="3"/>
        <v>31.155555555555551</v>
      </c>
      <c r="N36" s="4"/>
      <c r="O36" s="135"/>
      <c r="P36" s="91"/>
      <c r="Q36" s="113">
        <f t="shared" si="5"/>
        <v>35050000</v>
      </c>
      <c r="R36" s="97">
        <f t="shared" si="6"/>
        <v>77450000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0</v>
      </c>
      <c r="I37" s="100">
        <f t="shared" si="2"/>
        <v>0</v>
      </c>
      <c r="J37" s="101">
        <f t="shared" si="8"/>
        <v>0</v>
      </c>
      <c r="K37" s="100">
        <f t="shared" si="8"/>
        <v>0</v>
      </c>
      <c r="L37" s="104"/>
      <c r="M37" s="103">
        <f t="shared" si="3"/>
        <v>0</v>
      </c>
      <c r="N37" s="109"/>
      <c r="O37" s="132"/>
      <c r="Q37" s="113">
        <f t="shared" si="5"/>
        <v>0</v>
      </c>
      <c r="R37" s="97">
        <f t="shared" si="6"/>
        <v>10000000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0</v>
      </c>
      <c r="I40" s="100">
        <f t="shared" si="2"/>
        <v>0</v>
      </c>
      <c r="J40" s="101">
        <f t="shared" si="8"/>
        <v>0</v>
      </c>
      <c r="K40" s="100">
        <f t="shared" si="8"/>
        <v>0</v>
      </c>
      <c r="L40" s="117"/>
      <c r="M40" s="103">
        <f t="shared" si="3"/>
        <v>0</v>
      </c>
      <c r="N40" s="117"/>
      <c r="O40" s="132"/>
      <c r="Q40" s="113">
        <f t="shared" si="5"/>
        <v>0</v>
      </c>
      <c r="R40" s="97">
        <f t="shared" si="6"/>
        <v>30000000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6000000</v>
      </c>
      <c r="I41" s="100">
        <f t="shared" si="2"/>
        <v>18.75</v>
      </c>
      <c r="J41" s="119">
        <f t="shared" si="8"/>
        <v>6000000</v>
      </c>
      <c r="K41" s="100">
        <f t="shared" si="8"/>
        <v>18.75</v>
      </c>
      <c r="L41" s="117"/>
      <c r="M41" s="103">
        <f t="shared" si="3"/>
        <v>18.75</v>
      </c>
      <c r="N41" s="117"/>
      <c r="O41" s="132"/>
      <c r="Q41" s="113">
        <f t="shared" si="5"/>
        <v>6000000</v>
      </c>
      <c r="R41" s="97">
        <f t="shared" si="6"/>
        <v>26000000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500000</v>
      </c>
      <c r="I42" s="100">
        <f t="shared" si="2"/>
        <v>10</v>
      </c>
      <c r="J42" s="101">
        <f t="shared" si="8"/>
        <v>500000</v>
      </c>
      <c r="K42" s="100">
        <f t="shared" si="8"/>
        <v>10</v>
      </c>
      <c r="L42" s="109"/>
      <c r="M42" s="103">
        <f t="shared" si="3"/>
        <v>10</v>
      </c>
      <c r="N42" s="109"/>
      <c r="O42" s="132"/>
      <c r="Q42" s="113">
        <f t="shared" si="5"/>
        <v>500000</v>
      </c>
      <c r="R42" s="97">
        <f t="shared" si="6"/>
        <v>4500000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1400000</v>
      </c>
      <c r="I43" s="100">
        <f t="shared" si="2"/>
        <v>17.5</v>
      </c>
      <c r="J43" s="101">
        <f t="shared" si="8"/>
        <v>1400000</v>
      </c>
      <c r="K43" s="100">
        <f t="shared" si="8"/>
        <v>17.5</v>
      </c>
      <c r="L43" s="109"/>
      <c r="M43" s="103">
        <f t="shared" si="3"/>
        <v>17.5</v>
      </c>
      <c r="N43" s="109"/>
      <c r="O43" s="132"/>
      <c r="Q43" s="113">
        <f t="shared" si="5"/>
        <v>1400000</v>
      </c>
      <c r="R43" s="97">
        <f t="shared" si="6"/>
        <v>6600000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0</v>
      </c>
      <c r="I45" s="100">
        <f t="shared" ref="I45:I56" si="12">H45/E45*100</f>
        <v>0</v>
      </c>
      <c r="J45" s="5">
        <f t="shared" ref="J45:K56" si="13">H45</f>
        <v>0</v>
      </c>
      <c r="K45" s="100">
        <f t="shared" si="13"/>
        <v>0</v>
      </c>
      <c r="L45" s="109"/>
      <c r="M45" s="103">
        <f t="shared" ref="M45:M56" si="14">K45</f>
        <v>0</v>
      </c>
      <c r="N45" s="109"/>
      <c r="O45" s="132"/>
      <c r="Q45" s="113">
        <f t="shared" si="5"/>
        <v>0</v>
      </c>
      <c r="R45" s="97">
        <f t="shared" si="6"/>
        <v>40000000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0</v>
      </c>
      <c r="I46" s="100">
        <f t="shared" si="12"/>
        <v>0</v>
      </c>
      <c r="J46" s="5">
        <f t="shared" si="13"/>
        <v>0</v>
      </c>
      <c r="K46" s="12">
        <f t="shared" si="13"/>
        <v>0</v>
      </c>
      <c r="L46" s="109"/>
      <c r="M46" s="103">
        <f t="shared" si="14"/>
        <v>0</v>
      </c>
      <c r="N46" s="4"/>
      <c r="O46" s="135"/>
      <c r="Q46" s="113">
        <f t="shared" si="5"/>
        <v>0</v>
      </c>
      <c r="R46" s="97">
        <f t="shared" si="6"/>
        <v>40000000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2500000</v>
      </c>
      <c r="I47" s="100">
        <f t="shared" si="12"/>
        <v>25</v>
      </c>
      <c r="J47" s="5">
        <f t="shared" si="13"/>
        <v>2500000</v>
      </c>
      <c r="K47" s="100">
        <f t="shared" si="13"/>
        <v>25</v>
      </c>
      <c r="L47" s="109"/>
      <c r="M47" s="103">
        <f t="shared" si="14"/>
        <v>25</v>
      </c>
      <c r="N47" s="109"/>
      <c r="O47" s="132"/>
      <c r="Q47" s="113">
        <f t="shared" si="5"/>
        <v>2500000</v>
      </c>
      <c r="R47" s="97">
        <f t="shared" si="6"/>
        <v>7500000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2500000</v>
      </c>
      <c r="I48" s="100">
        <f t="shared" si="12"/>
        <v>25</v>
      </c>
      <c r="J48" s="5">
        <f t="shared" si="13"/>
        <v>2500000</v>
      </c>
      <c r="K48" s="12">
        <f t="shared" si="13"/>
        <v>25</v>
      </c>
      <c r="L48" s="109"/>
      <c r="M48" s="103">
        <f t="shared" si="14"/>
        <v>25</v>
      </c>
      <c r="N48" s="4"/>
      <c r="O48" s="135"/>
      <c r="Q48" s="113">
        <f t="shared" si="5"/>
        <v>2500000</v>
      </c>
      <c r="R48" s="97">
        <f t="shared" si="6"/>
        <v>7500000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0</v>
      </c>
      <c r="I51" s="100">
        <f t="shared" si="12"/>
        <v>0</v>
      </c>
      <c r="J51" s="5">
        <f t="shared" si="13"/>
        <v>0</v>
      </c>
      <c r="K51" s="100">
        <f t="shared" si="13"/>
        <v>0</v>
      </c>
      <c r="L51" s="109"/>
      <c r="M51" s="103">
        <f t="shared" si="14"/>
        <v>0</v>
      </c>
      <c r="N51" s="4"/>
      <c r="O51" s="135"/>
      <c r="Q51" s="113">
        <f t="shared" si="5"/>
        <v>0</v>
      </c>
      <c r="R51" s="97">
        <f t="shared" si="6"/>
        <v>3000000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0</v>
      </c>
      <c r="I52" s="100">
        <f t="shared" si="12"/>
        <v>0</v>
      </c>
      <c r="J52" s="5">
        <f t="shared" si="13"/>
        <v>0</v>
      </c>
      <c r="K52" s="12">
        <f t="shared" si="13"/>
        <v>0</v>
      </c>
      <c r="L52" s="109"/>
      <c r="M52" s="103">
        <f t="shared" si="14"/>
        <v>0</v>
      </c>
      <c r="N52" s="109"/>
      <c r="O52" s="132"/>
      <c r="Q52" s="113">
        <f t="shared" si="5"/>
        <v>0</v>
      </c>
      <c r="R52" s="97">
        <f t="shared" si="6"/>
        <v>3000000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1852000</v>
      </c>
      <c r="I53" s="100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09"/>
      <c r="M53" s="103">
        <f t="shared" si="14"/>
        <v>24.693333333333335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1852000</v>
      </c>
      <c r="I54" s="100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09"/>
      <c r="M54" s="103">
        <f t="shared" si="14"/>
        <v>24.693333333333335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101">
        <f>H56</f>
        <v>0</v>
      </c>
      <c r="I55" s="100">
        <f t="shared" si="12"/>
        <v>0</v>
      </c>
      <c r="J55" s="5">
        <f t="shared" si="13"/>
        <v>0</v>
      </c>
      <c r="K55" s="12">
        <f t="shared" si="13"/>
        <v>0</v>
      </c>
      <c r="L55" s="109"/>
      <c r="M55" s="103">
        <f t="shared" si="14"/>
        <v>0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0</v>
      </c>
      <c r="I56" s="100">
        <f t="shared" si="12"/>
        <v>0</v>
      </c>
      <c r="J56" s="5">
        <f t="shared" si="13"/>
        <v>0</v>
      </c>
      <c r="K56" s="12">
        <f t="shared" si="13"/>
        <v>0</v>
      </c>
      <c r="L56" s="109"/>
      <c r="M56" s="103">
        <f t="shared" si="14"/>
        <v>0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4</v>
      </c>
      <c r="I57" s="100">
        <f t="shared" si="2"/>
        <v>1.5999999999999999E-5</v>
      </c>
      <c r="J57" s="5">
        <f t="shared" si="8"/>
        <v>4</v>
      </c>
      <c r="K57" s="100">
        <f t="shared" si="8"/>
        <v>1.5999999999999999E-5</v>
      </c>
      <c r="L57" s="109"/>
      <c r="M57" s="103">
        <f t="shared" si="3"/>
        <v>1.5999999999999999E-5</v>
      </c>
      <c r="N57" s="109"/>
      <c r="O57" s="132"/>
      <c r="Q57" s="113">
        <f t="shared" si="5"/>
        <v>4</v>
      </c>
      <c r="R57" s="97">
        <f t="shared" si="6"/>
        <v>24999996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4</v>
      </c>
      <c r="I58" s="100">
        <f t="shared" si="2"/>
        <v>1.5999999999999999E-5</v>
      </c>
      <c r="J58" s="5">
        <f t="shared" si="8"/>
        <v>4</v>
      </c>
      <c r="K58" s="12">
        <f t="shared" si="8"/>
        <v>1.5999999999999999E-5</v>
      </c>
      <c r="L58" s="109"/>
      <c r="M58" s="103">
        <f t="shared" si="3"/>
        <v>1.5999999999999999E-5</v>
      </c>
      <c r="N58" s="109"/>
      <c r="O58" s="132"/>
      <c r="Q58" s="113">
        <f t="shared" si="5"/>
        <v>4</v>
      </c>
      <c r="R58" s="97">
        <f t="shared" si="6"/>
        <v>24999996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1955000</v>
      </c>
      <c r="I59" s="100">
        <f t="shared" si="2"/>
        <v>19.55</v>
      </c>
      <c r="J59" s="5">
        <f t="shared" ref="J59:K67" si="16">H59</f>
        <v>1955000</v>
      </c>
      <c r="K59" s="100">
        <f t="shared" si="16"/>
        <v>19.55</v>
      </c>
      <c r="L59" s="109"/>
      <c r="M59" s="103">
        <f t="shared" si="3"/>
        <v>19.55</v>
      </c>
      <c r="N59" s="109"/>
      <c r="O59" s="132"/>
      <c r="Q59" s="113">
        <f t="shared" si="5"/>
        <v>1955000</v>
      </c>
      <c r="R59" s="97">
        <f t="shared" si="6"/>
        <v>8045000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1955000</v>
      </c>
      <c r="I60" s="100">
        <f t="shared" si="2"/>
        <v>19.55</v>
      </c>
      <c r="J60" s="5">
        <f t="shared" si="16"/>
        <v>1955000</v>
      </c>
      <c r="K60" s="12">
        <f t="shared" si="16"/>
        <v>19.55</v>
      </c>
      <c r="L60" s="109"/>
      <c r="M60" s="103">
        <f t="shared" si="3"/>
        <v>19.55</v>
      </c>
      <c r="N60" s="117"/>
      <c r="O60" s="132"/>
      <c r="P60" s="68"/>
      <c r="Q60" s="113">
        <f t="shared" si="5"/>
        <v>1955000</v>
      </c>
      <c r="R60" s="97">
        <f t="shared" si="6"/>
        <v>8045000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0</v>
      </c>
      <c r="I61" s="100">
        <f t="shared" si="2"/>
        <v>0</v>
      </c>
      <c r="J61" s="5">
        <f t="shared" si="16"/>
        <v>0</v>
      </c>
      <c r="K61" s="100">
        <f t="shared" si="16"/>
        <v>0</v>
      </c>
      <c r="L61" s="109"/>
      <c r="M61" s="103">
        <f t="shared" si="3"/>
        <v>0</v>
      </c>
      <c r="N61" s="109"/>
      <c r="O61" s="132"/>
      <c r="Q61" s="113">
        <f t="shared" si="5"/>
        <v>0</v>
      </c>
      <c r="R61" s="97">
        <f t="shared" si="6"/>
        <v>94500000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0</v>
      </c>
      <c r="I62" s="100">
        <f t="shared" si="2"/>
        <v>0</v>
      </c>
      <c r="J62" s="5">
        <f t="shared" si="16"/>
        <v>0</v>
      </c>
      <c r="K62" s="12">
        <f t="shared" si="16"/>
        <v>0</v>
      </c>
      <c r="L62" s="109"/>
      <c r="M62" s="103">
        <f t="shared" si="3"/>
        <v>0</v>
      </c>
      <c r="N62" s="4"/>
      <c r="O62" s="135"/>
      <c r="P62" s="91"/>
      <c r="Q62" s="113">
        <f t="shared" si="5"/>
        <v>0</v>
      </c>
      <c r="R62" s="97">
        <f t="shared" si="6"/>
        <v>35000000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0</v>
      </c>
      <c r="I63" s="100">
        <f t="shared" si="2"/>
        <v>0</v>
      </c>
      <c r="J63" s="5">
        <f t="shared" si="16"/>
        <v>0</v>
      </c>
      <c r="K63" s="12">
        <f t="shared" si="16"/>
        <v>0</v>
      </c>
      <c r="L63" s="109"/>
      <c r="M63" s="103">
        <f t="shared" si="3"/>
        <v>0</v>
      </c>
      <c r="N63" s="109"/>
      <c r="O63" s="132"/>
      <c r="Q63" s="113">
        <f t="shared" si="5"/>
        <v>0</v>
      </c>
      <c r="R63" s="97">
        <f t="shared" si="6"/>
        <v>59500000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5136000</v>
      </c>
      <c r="I64" s="100">
        <f t="shared" si="2"/>
        <v>13.515789473684212</v>
      </c>
      <c r="J64" s="5">
        <f t="shared" si="16"/>
        <v>5136000</v>
      </c>
      <c r="K64" s="100">
        <f t="shared" si="16"/>
        <v>13.515789473684212</v>
      </c>
      <c r="L64" s="109"/>
      <c r="M64" s="103">
        <f t="shared" si="3"/>
        <v>13.515789473684212</v>
      </c>
      <c r="N64" s="109"/>
      <c r="O64" s="132"/>
      <c r="Q64" s="113">
        <f t="shared" si="5"/>
        <v>5136000</v>
      </c>
      <c r="R64" s="97">
        <f t="shared" si="6"/>
        <v>32864000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5136000</v>
      </c>
      <c r="I65" s="100">
        <f t="shared" si="2"/>
        <v>13.515789473684212</v>
      </c>
      <c r="J65" s="5">
        <f t="shared" si="16"/>
        <v>5136000</v>
      </c>
      <c r="K65" s="12">
        <f t="shared" si="16"/>
        <v>13.515789473684212</v>
      </c>
      <c r="L65" s="109"/>
      <c r="M65" s="103">
        <f t="shared" si="3"/>
        <v>13.515789473684212</v>
      </c>
      <c r="N65" s="109"/>
      <c r="O65" s="132"/>
      <c r="Q65" s="113">
        <f t="shared" si="5"/>
        <v>5136000</v>
      </c>
      <c r="R65" s="97">
        <f t="shared" si="6"/>
        <v>32864000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0</v>
      </c>
      <c r="I66" s="100">
        <f t="shared" si="2"/>
        <v>0</v>
      </c>
      <c r="J66" s="5">
        <f t="shared" si="16"/>
        <v>0</v>
      </c>
      <c r="K66" s="100">
        <f t="shared" si="16"/>
        <v>0</v>
      </c>
      <c r="L66" s="109"/>
      <c r="M66" s="103">
        <f t="shared" si="3"/>
        <v>0</v>
      </c>
      <c r="N66" s="4"/>
      <c r="O66" s="135"/>
      <c r="Q66" s="113">
        <f t="shared" si="5"/>
        <v>0</v>
      </c>
      <c r="R66" s="97">
        <f t="shared" si="6"/>
        <v>14000000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0</v>
      </c>
      <c r="I67" s="100">
        <f t="shared" si="2"/>
        <v>0</v>
      </c>
      <c r="J67" s="5">
        <f t="shared" si="16"/>
        <v>0</v>
      </c>
      <c r="K67" s="12">
        <f t="shared" si="16"/>
        <v>0</v>
      </c>
      <c r="L67" s="109"/>
      <c r="M67" s="103">
        <f t="shared" si="3"/>
        <v>0</v>
      </c>
      <c r="N67" s="4"/>
      <c r="O67" s="135"/>
      <c r="Q67" s="113">
        <f t="shared" si="5"/>
        <v>0</v>
      </c>
      <c r="R67" s="97">
        <f t="shared" si="6"/>
        <v>14000000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467884704</v>
      </c>
      <c r="I69" s="100">
        <f>H69/E69*100</f>
        <v>19.300581800181504</v>
      </c>
      <c r="J69" s="120">
        <f>H69</f>
        <v>467884704</v>
      </c>
      <c r="K69" s="100">
        <f>I69</f>
        <v>19.300581800181504</v>
      </c>
      <c r="L69" s="109"/>
      <c r="M69" s="121">
        <f>K69</f>
        <v>19.300581800181504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110</v>
      </c>
      <c r="K71" s="206"/>
      <c r="L71" s="206"/>
    </row>
    <row r="72" spans="3:18" ht="12.75" customHeight="1" x14ac:dyDescent="0.2">
      <c r="E72" s="91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52"/>
  <sheetViews>
    <sheetView view="pageBreakPreview" topLeftCell="B58" zoomScaleNormal="100" zoomScaleSheetLayoutView="100" workbookViewId="0">
      <selection activeCell="E73" sqref="E73"/>
    </sheetView>
  </sheetViews>
  <sheetFormatPr defaultRowHeight="12.75" x14ac:dyDescent="0.2"/>
  <cols>
    <col min="1" max="2" width="9.140625" style="3"/>
    <col min="3" max="3" width="9.7109375" style="86" customWidth="1"/>
    <col min="4" max="4" width="38.5703125" style="3" customWidth="1"/>
    <col min="5" max="5" width="17.85546875" style="24" customWidth="1"/>
    <col min="6" max="6" width="15" style="3" customWidth="1"/>
    <col min="7" max="7" width="12.5703125" style="3" customWidth="1"/>
    <col min="8" max="8" width="17.140625" style="3" customWidth="1"/>
    <col min="9" max="9" width="9.28515625" style="25" customWidth="1"/>
    <col min="10" max="10" width="16.7109375" style="3" customWidth="1"/>
    <col min="11" max="11" width="8.5703125" style="3" customWidth="1"/>
    <col min="12" max="12" width="9.140625" style="3" customWidth="1"/>
    <col min="13" max="13" width="10.85546875" style="3" customWidth="1"/>
    <col min="14" max="14" width="11.7109375" style="3" customWidth="1"/>
    <col min="15" max="15" width="23.28515625" style="3" customWidth="1"/>
    <col min="16" max="16" width="17.28515625" style="3" customWidth="1"/>
    <col min="17" max="17" width="20.28515625" style="3" customWidth="1"/>
    <col min="18" max="16384" width="9.140625" style="3"/>
  </cols>
  <sheetData>
    <row r="1" spans="3:17" ht="18" customHeight="1" x14ac:dyDescent="0.2">
      <c r="C1" s="225" t="s">
        <v>19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3:17" ht="18" customHeight="1" x14ac:dyDescent="0.2">
      <c r="C2" s="206" t="s">
        <v>97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3:17" ht="18" customHeight="1" x14ac:dyDescent="0.2">
      <c r="C3" s="206" t="s">
        <v>107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3:17" ht="11.25" customHeight="1" thickBot="1" x14ac:dyDescent="0.25"/>
    <row r="5" spans="3:17" ht="24.75" customHeight="1" thickTop="1" x14ac:dyDescent="0.2">
      <c r="C5" s="226" t="s">
        <v>0</v>
      </c>
      <c r="D5" s="228" t="s">
        <v>1</v>
      </c>
      <c r="E5" s="230" t="s">
        <v>2</v>
      </c>
      <c r="F5" s="228" t="s">
        <v>3</v>
      </c>
      <c r="G5" s="226" t="s">
        <v>4</v>
      </c>
      <c r="H5" s="232" t="s">
        <v>5</v>
      </c>
      <c r="I5" s="233"/>
      <c r="J5" s="233"/>
      <c r="K5" s="234"/>
      <c r="L5" s="232" t="s">
        <v>13</v>
      </c>
      <c r="M5" s="234"/>
      <c r="N5" s="226" t="s">
        <v>12</v>
      </c>
    </row>
    <row r="6" spans="3:17" ht="24.75" customHeight="1" x14ac:dyDescent="0.2">
      <c r="C6" s="227"/>
      <c r="D6" s="229"/>
      <c r="E6" s="231"/>
      <c r="F6" s="229"/>
      <c r="G6" s="227"/>
      <c r="H6" s="88" t="s">
        <v>6</v>
      </c>
      <c r="I6" s="14">
        <v>1</v>
      </c>
      <c r="J6" s="88" t="s">
        <v>8</v>
      </c>
      <c r="K6" s="87" t="s">
        <v>7</v>
      </c>
      <c r="L6" s="88" t="s">
        <v>9</v>
      </c>
      <c r="M6" s="87" t="s">
        <v>10</v>
      </c>
      <c r="N6" s="227"/>
    </row>
    <row r="7" spans="3:17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Q7" s="60">
        <f t="shared" ref="Q7:Q20" si="0">E7-H7</f>
        <v>-3</v>
      </c>
    </row>
    <row r="8" spans="3:17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182058798</v>
      </c>
      <c r="I8" s="22">
        <f>H8/E8*100</f>
        <v>9.9801994298870742</v>
      </c>
      <c r="J8" s="30">
        <f>SUM(J9:J19)</f>
        <v>182058798</v>
      </c>
      <c r="K8" s="31">
        <f>I8</f>
        <v>9.9801994298870742</v>
      </c>
      <c r="L8" s="32"/>
      <c r="M8" s="33">
        <f>K8</f>
        <v>9.9801994298870742</v>
      </c>
      <c r="N8" s="27"/>
      <c r="Q8" s="60">
        <f t="shared" si="0"/>
        <v>1642141202</v>
      </c>
    </row>
    <row r="9" spans="3:17" ht="29.25" customHeight="1" x14ac:dyDescent="0.2">
      <c r="C9" s="87">
        <v>1</v>
      </c>
      <c r="D9" s="73" t="s">
        <v>61</v>
      </c>
      <c r="E9" s="74">
        <v>1092000000</v>
      </c>
      <c r="F9" s="35">
        <f>SUM(F10:F19)</f>
        <v>0</v>
      </c>
      <c r="G9" s="35">
        <f>SUM(G10:G19)</f>
        <v>0</v>
      </c>
      <c r="H9" s="75">
        <v>135947800</v>
      </c>
      <c r="I9" s="9">
        <f>H9/E9*100</f>
        <v>12.449432234432233</v>
      </c>
      <c r="J9" s="2">
        <f t="shared" ref="J9:K22" si="1">H9</f>
        <v>135947800</v>
      </c>
      <c r="K9" s="36">
        <f t="shared" si="1"/>
        <v>12.449432234432233</v>
      </c>
      <c r="L9" s="32"/>
      <c r="M9" s="13">
        <f>K9</f>
        <v>12.449432234432233</v>
      </c>
      <c r="N9" s="87"/>
      <c r="Q9" s="60">
        <f t="shared" si="0"/>
        <v>956052200</v>
      </c>
    </row>
    <row r="10" spans="3:17" ht="29.25" customHeight="1" x14ac:dyDescent="0.2">
      <c r="C10" s="37">
        <v>2</v>
      </c>
      <c r="D10" s="73" t="s">
        <v>36</v>
      </c>
      <c r="E10" s="74">
        <v>99000000</v>
      </c>
      <c r="F10" s="39"/>
      <c r="G10" s="37"/>
      <c r="H10" s="75">
        <v>16243116</v>
      </c>
      <c r="I10" s="9">
        <f t="shared" ref="I10:I65" si="2">H10/E10*100</f>
        <v>16.40718787878788</v>
      </c>
      <c r="J10" s="2">
        <f t="shared" si="1"/>
        <v>16243116</v>
      </c>
      <c r="K10" s="9">
        <f t="shared" si="1"/>
        <v>16.40718787878788</v>
      </c>
      <c r="L10" s="32"/>
      <c r="M10" s="13">
        <f t="shared" ref="M10:M65" si="3">K10</f>
        <v>16.40718787878788</v>
      </c>
      <c r="N10" s="32"/>
      <c r="Q10" s="60">
        <f t="shared" si="0"/>
        <v>82756884</v>
      </c>
    </row>
    <row r="11" spans="3:17" ht="29.25" customHeight="1" x14ac:dyDescent="0.2">
      <c r="C11" s="87">
        <v>3</v>
      </c>
      <c r="D11" s="73" t="s">
        <v>62</v>
      </c>
      <c r="E11" s="74">
        <v>78000000</v>
      </c>
      <c r="F11" s="23"/>
      <c r="G11" s="37"/>
      <c r="H11" s="75">
        <v>10760000</v>
      </c>
      <c r="I11" s="9">
        <f t="shared" si="2"/>
        <v>13.794871794871794</v>
      </c>
      <c r="J11" s="23">
        <f t="shared" si="1"/>
        <v>10760000</v>
      </c>
      <c r="K11" s="9">
        <f t="shared" si="1"/>
        <v>13.794871794871794</v>
      </c>
      <c r="L11" s="32"/>
      <c r="M11" s="13">
        <f t="shared" si="3"/>
        <v>13.794871794871794</v>
      </c>
      <c r="N11" s="32"/>
      <c r="Q11" s="60">
        <f t="shared" si="0"/>
        <v>67240000</v>
      </c>
    </row>
    <row r="12" spans="3:17" ht="29.25" customHeight="1" x14ac:dyDescent="0.2">
      <c r="C12" s="37">
        <v>4</v>
      </c>
      <c r="D12" s="73" t="s">
        <v>63</v>
      </c>
      <c r="E12" s="74">
        <v>38000000</v>
      </c>
      <c r="F12" s="23"/>
      <c r="G12" s="37"/>
      <c r="H12" s="75">
        <v>4000000</v>
      </c>
      <c r="I12" s="9">
        <f t="shared" si="2"/>
        <v>10.526315789473683</v>
      </c>
      <c r="J12" s="2">
        <f t="shared" si="1"/>
        <v>4000000</v>
      </c>
      <c r="K12" s="9">
        <f t="shared" si="1"/>
        <v>10.526315789473683</v>
      </c>
      <c r="L12" s="32"/>
      <c r="M12" s="13">
        <f t="shared" si="3"/>
        <v>10.526315789473683</v>
      </c>
      <c r="N12" s="32"/>
      <c r="Q12" s="60">
        <f t="shared" si="0"/>
        <v>34000000</v>
      </c>
    </row>
    <row r="13" spans="3:17" ht="29.25" customHeight="1" x14ac:dyDescent="0.2">
      <c r="C13" s="87">
        <v>5</v>
      </c>
      <c r="D13" s="73" t="s">
        <v>37</v>
      </c>
      <c r="E13" s="74">
        <v>57000000</v>
      </c>
      <c r="F13" s="23"/>
      <c r="G13" s="37"/>
      <c r="H13" s="75">
        <v>9124920</v>
      </c>
      <c r="I13" s="9">
        <f t="shared" si="2"/>
        <v>16.008631578947369</v>
      </c>
      <c r="J13" s="23">
        <f t="shared" si="1"/>
        <v>9124920</v>
      </c>
      <c r="K13" s="9">
        <f t="shared" si="1"/>
        <v>16.008631578947369</v>
      </c>
      <c r="L13" s="32"/>
      <c r="M13" s="13">
        <f t="shared" si="3"/>
        <v>16.008631578947369</v>
      </c>
      <c r="N13" s="32"/>
      <c r="Q13" s="60">
        <f t="shared" si="0"/>
        <v>47875080</v>
      </c>
    </row>
    <row r="14" spans="3:17" ht="29.25" customHeight="1" x14ac:dyDescent="0.2">
      <c r="C14" s="37">
        <v>6</v>
      </c>
      <c r="D14" s="73" t="s">
        <v>64</v>
      </c>
      <c r="E14" s="74">
        <v>8000000</v>
      </c>
      <c r="F14" s="23"/>
      <c r="G14" s="37"/>
      <c r="H14" s="75">
        <v>110476</v>
      </c>
      <c r="I14" s="9">
        <f t="shared" si="2"/>
        <v>1.3809500000000001</v>
      </c>
      <c r="J14" s="2">
        <f t="shared" si="1"/>
        <v>110476</v>
      </c>
      <c r="K14" s="9">
        <f t="shared" si="1"/>
        <v>1.3809500000000001</v>
      </c>
      <c r="L14" s="32"/>
      <c r="M14" s="13">
        <f t="shared" si="3"/>
        <v>1.3809500000000001</v>
      </c>
      <c r="N14" s="2"/>
      <c r="Q14" s="60">
        <f t="shared" si="0"/>
        <v>7889524</v>
      </c>
    </row>
    <row r="15" spans="3:17" ht="29.25" customHeight="1" x14ac:dyDescent="0.2">
      <c r="C15" s="87">
        <v>7</v>
      </c>
      <c r="D15" s="73" t="s">
        <v>38</v>
      </c>
      <c r="E15" s="74">
        <v>100000</v>
      </c>
      <c r="F15" s="23"/>
      <c r="G15" s="37"/>
      <c r="H15" s="75">
        <v>1660</v>
      </c>
      <c r="I15" s="9">
        <f t="shared" si="2"/>
        <v>1.66</v>
      </c>
      <c r="J15" s="2">
        <f t="shared" si="1"/>
        <v>1660</v>
      </c>
      <c r="K15" s="9">
        <f t="shared" si="1"/>
        <v>1.66</v>
      </c>
      <c r="L15" s="32"/>
      <c r="M15" s="13">
        <f t="shared" si="3"/>
        <v>1.66</v>
      </c>
      <c r="N15" s="2"/>
      <c r="Q15" s="60">
        <f t="shared" si="0"/>
        <v>98340</v>
      </c>
    </row>
    <row r="16" spans="3:17" ht="29.25" customHeight="1" x14ac:dyDescent="0.2">
      <c r="C16" s="37">
        <v>8</v>
      </c>
      <c r="D16" s="73" t="s">
        <v>65</v>
      </c>
      <c r="E16" s="74">
        <v>31000000</v>
      </c>
      <c r="F16" s="23"/>
      <c r="G16" s="37"/>
      <c r="H16" s="75">
        <v>4565728</v>
      </c>
      <c r="I16" s="9">
        <f t="shared" si="2"/>
        <v>14.728154838709678</v>
      </c>
      <c r="J16" s="23">
        <f t="shared" si="1"/>
        <v>4565728</v>
      </c>
      <c r="K16" s="9">
        <f t="shared" si="1"/>
        <v>14.728154838709678</v>
      </c>
      <c r="L16" s="32"/>
      <c r="M16" s="13">
        <f t="shared" si="3"/>
        <v>14.728154838709678</v>
      </c>
      <c r="N16" s="40"/>
      <c r="Q16" s="60">
        <f t="shared" si="0"/>
        <v>26434272</v>
      </c>
    </row>
    <row r="17" spans="3:19" ht="29.25" customHeight="1" x14ac:dyDescent="0.2">
      <c r="C17" s="87">
        <v>9</v>
      </c>
      <c r="D17" s="73" t="s">
        <v>66</v>
      </c>
      <c r="E17" s="74">
        <v>3100000</v>
      </c>
      <c r="F17" s="23"/>
      <c r="G17" s="37"/>
      <c r="H17" s="75">
        <v>326274</v>
      </c>
      <c r="I17" s="9">
        <f t="shared" si="2"/>
        <v>10.524967741935484</v>
      </c>
      <c r="J17" s="23">
        <f t="shared" si="1"/>
        <v>326274</v>
      </c>
      <c r="K17" s="9">
        <f t="shared" si="1"/>
        <v>10.524967741935484</v>
      </c>
      <c r="L17" s="32"/>
      <c r="M17" s="13">
        <f t="shared" si="3"/>
        <v>10.524967741935484</v>
      </c>
      <c r="N17" s="32"/>
      <c r="Q17" s="60">
        <f t="shared" si="0"/>
        <v>2773726</v>
      </c>
    </row>
    <row r="18" spans="3:19" ht="29.25" customHeight="1" x14ac:dyDescent="0.2">
      <c r="C18" s="37">
        <v>10</v>
      </c>
      <c r="D18" s="73" t="s">
        <v>67</v>
      </c>
      <c r="E18" s="74">
        <v>12000000</v>
      </c>
      <c r="F18" s="23"/>
      <c r="G18" s="37"/>
      <c r="H18" s="75">
        <v>978824</v>
      </c>
      <c r="I18" s="9">
        <f>H18/E18*100</f>
        <v>8.1568666666666658</v>
      </c>
      <c r="J18" s="23">
        <f t="shared" si="1"/>
        <v>978824</v>
      </c>
      <c r="K18" s="9">
        <f t="shared" si="1"/>
        <v>8.1568666666666658</v>
      </c>
      <c r="L18" s="32"/>
      <c r="M18" s="13">
        <f t="shared" si="3"/>
        <v>8.1568666666666658</v>
      </c>
      <c r="N18" s="32"/>
      <c r="P18" s="59">
        <f>H29+O18</f>
        <v>300000</v>
      </c>
      <c r="Q18" s="60">
        <f t="shared" si="0"/>
        <v>11021176</v>
      </c>
    </row>
    <row r="19" spans="3:19" ht="29.25" customHeight="1" x14ac:dyDescent="0.2">
      <c r="C19" s="87">
        <v>11</v>
      </c>
      <c r="D19" s="73" t="s">
        <v>39</v>
      </c>
      <c r="E19" s="74">
        <v>406000000</v>
      </c>
      <c r="F19" s="23"/>
      <c r="G19" s="37"/>
      <c r="H19" s="62">
        <v>0</v>
      </c>
      <c r="I19" s="9">
        <f>H19/E19*100</f>
        <v>0</v>
      </c>
      <c r="J19" s="23">
        <f t="shared" si="1"/>
        <v>0</v>
      </c>
      <c r="K19" s="9">
        <f t="shared" si="1"/>
        <v>0</v>
      </c>
      <c r="L19" s="32"/>
      <c r="M19" s="13">
        <f t="shared" si="3"/>
        <v>0</v>
      </c>
      <c r="N19" s="32"/>
      <c r="Q19" s="60">
        <f t="shared" si="0"/>
        <v>406000000</v>
      </c>
    </row>
    <row r="20" spans="3:19" ht="10.5" customHeight="1" x14ac:dyDescent="0.2">
      <c r="C20" s="37"/>
      <c r="D20" s="1"/>
      <c r="E20" s="76"/>
      <c r="F20" s="41"/>
      <c r="G20" s="42"/>
      <c r="H20" s="42"/>
      <c r="I20" s="43"/>
      <c r="J20" s="44"/>
      <c r="K20" s="36">
        <f t="shared" si="1"/>
        <v>0</v>
      </c>
      <c r="L20" s="37"/>
      <c r="M20" s="13">
        <f t="shared" si="3"/>
        <v>0</v>
      </c>
      <c r="N20" s="1"/>
      <c r="Q20" s="60">
        <f t="shared" si="0"/>
        <v>0</v>
      </c>
    </row>
    <row r="21" spans="3:19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H21" si="4">F22+F36+F45+F47+F49+F51+F53+F55+F57+F59+F61+F64+F66</f>
        <v>0</v>
      </c>
      <c r="G21" s="19">
        <f t="shared" si="4"/>
        <v>0</v>
      </c>
      <c r="H21" s="19">
        <f t="shared" si="4"/>
        <v>88038428</v>
      </c>
      <c r="I21" s="45">
        <f>H21/E21*100</f>
        <v>14.673071333333334</v>
      </c>
      <c r="J21" s="89">
        <f>J22</f>
        <v>32445428</v>
      </c>
      <c r="K21" s="45">
        <f t="shared" si="1"/>
        <v>14.673071333333334</v>
      </c>
      <c r="L21" s="49">
        <f>SUM(L22:L34)</f>
        <v>0</v>
      </c>
      <c r="M21" s="46">
        <f t="shared" si="3"/>
        <v>14.673071333333334</v>
      </c>
      <c r="N21" s="49">
        <f>SUM(N22:N34)</f>
        <v>0</v>
      </c>
      <c r="O21" s="3"/>
      <c r="P21" s="58">
        <f>H21-O21</f>
        <v>88038428</v>
      </c>
      <c r="Q21" s="60">
        <f>E21-H21</f>
        <v>511961572</v>
      </c>
      <c r="R21" s="21"/>
      <c r="S21" s="21"/>
    </row>
    <row r="22" spans="3:19" s="6" customFormat="1" ht="29.2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32445428</v>
      </c>
      <c r="I22" s="36">
        <f t="shared" si="2"/>
        <v>14.714479818594103</v>
      </c>
      <c r="J22" s="64">
        <f>SUM(J23:J35)</f>
        <v>32445428</v>
      </c>
      <c r="K22" s="36">
        <f t="shared" si="1"/>
        <v>14.714479818594103</v>
      </c>
      <c r="L22" s="64">
        <f>SUM(L23:L35)</f>
        <v>0</v>
      </c>
      <c r="M22" s="13">
        <f t="shared" si="3"/>
        <v>14.714479818594103</v>
      </c>
      <c r="N22" s="64">
        <f>SUM(N23:N35)</f>
        <v>0</v>
      </c>
      <c r="O22" s="3"/>
      <c r="P22" s="58">
        <f t="shared" ref="P22:P67" si="5">H22-O22</f>
        <v>32445428</v>
      </c>
      <c r="Q22" s="60">
        <f t="shared" ref="Q22:Q67" si="6">E22-H22</f>
        <v>188054572</v>
      </c>
      <c r="R22" s="21"/>
      <c r="S22" s="21"/>
    </row>
    <row r="23" spans="3:19" ht="24.75" customHeight="1" x14ac:dyDescent="0.2">
      <c r="C23" s="37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50">
        <v>600000</v>
      </c>
      <c r="I23" s="36">
        <f t="shared" si="2"/>
        <v>13.333333333333334</v>
      </c>
      <c r="J23" s="50">
        <f t="shared" ref="J23:K58" si="8">H23</f>
        <v>600000</v>
      </c>
      <c r="K23" s="36">
        <f t="shared" si="8"/>
        <v>13.333333333333334</v>
      </c>
      <c r="L23" s="51"/>
      <c r="M23" s="13">
        <f t="shared" si="3"/>
        <v>13.333333333333334</v>
      </c>
      <c r="N23" s="51"/>
      <c r="P23" s="58">
        <f t="shared" si="5"/>
        <v>600000</v>
      </c>
      <c r="Q23" s="60">
        <f t="shared" si="6"/>
        <v>3900000</v>
      </c>
      <c r="R23" s="21"/>
      <c r="S23" s="21"/>
    </row>
    <row r="24" spans="3:19" ht="31.5" customHeight="1" x14ac:dyDescent="0.2">
      <c r="C24" s="37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23">
        <v>3498868</v>
      </c>
      <c r="I24" s="9">
        <f t="shared" si="2"/>
        <v>13.995472000000001</v>
      </c>
      <c r="J24" s="23">
        <f t="shared" si="8"/>
        <v>3498868</v>
      </c>
      <c r="K24" s="9">
        <f t="shared" si="8"/>
        <v>13.995472000000001</v>
      </c>
      <c r="L24" s="32"/>
      <c r="M24" s="13">
        <f t="shared" si="3"/>
        <v>13.995472000000001</v>
      </c>
      <c r="N24" s="32"/>
      <c r="P24" s="58">
        <f t="shared" si="5"/>
        <v>3498868</v>
      </c>
      <c r="Q24" s="60">
        <f t="shared" si="6"/>
        <v>21501132</v>
      </c>
      <c r="R24" s="21"/>
      <c r="S24" s="21"/>
    </row>
    <row r="25" spans="3:19" ht="32.25" customHeight="1" x14ac:dyDescent="0.2">
      <c r="C25" s="37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2">
        <v>3000000</v>
      </c>
      <c r="I25" s="9">
        <f t="shared" si="2"/>
        <v>16.666666666666664</v>
      </c>
      <c r="J25" s="23">
        <f t="shared" si="8"/>
        <v>3000000</v>
      </c>
      <c r="K25" s="9">
        <f t="shared" si="8"/>
        <v>16.666666666666664</v>
      </c>
      <c r="L25" s="32"/>
      <c r="M25" s="13">
        <f t="shared" si="3"/>
        <v>16.666666666666664</v>
      </c>
      <c r="N25" s="32"/>
      <c r="P25" s="58">
        <f t="shared" si="5"/>
        <v>3000000</v>
      </c>
      <c r="Q25" s="60">
        <f t="shared" si="6"/>
        <v>15000000</v>
      </c>
      <c r="R25" s="21"/>
      <c r="S25" s="21"/>
    </row>
    <row r="26" spans="3:19" ht="29.25" customHeight="1" x14ac:dyDescent="0.2">
      <c r="C26" s="37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2">
        <v>0</v>
      </c>
      <c r="I26" s="9">
        <f t="shared" si="2"/>
        <v>0</v>
      </c>
      <c r="J26" s="23">
        <f t="shared" si="8"/>
        <v>0</v>
      </c>
      <c r="K26" s="9">
        <f t="shared" si="8"/>
        <v>0</v>
      </c>
      <c r="L26" s="32"/>
      <c r="M26" s="13">
        <f t="shared" si="3"/>
        <v>0</v>
      </c>
      <c r="N26" s="32"/>
      <c r="P26" s="58">
        <f t="shared" si="5"/>
        <v>0</v>
      </c>
      <c r="Q26" s="60">
        <f t="shared" si="6"/>
        <v>3000000</v>
      </c>
      <c r="R26" s="21"/>
      <c r="S26" s="21"/>
    </row>
    <row r="27" spans="3:19" ht="37.5" customHeight="1" x14ac:dyDescent="0.2">
      <c r="C27" s="37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23">
        <v>4400200</v>
      </c>
      <c r="I27" s="9">
        <f t="shared" si="2"/>
        <v>18.334166666666665</v>
      </c>
      <c r="J27" s="23">
        <f t="shared" si="8"/>
        <v>4400200</v>
      </c>
      <c r="K27" s="9">
        <f t="shared" si="8"/>
        <v>18.334166666666665</v>
      </c>
      <c r="L27" s="32"/>
      <c r="M27" s="13">
        <f t="shared" si="3"/>
        <v>18.334166666666665</v>
      </c>
      <c r="N27" s="2"/>
      <c r="P27" s="58">
        <f t="shared" si="5"/>
        <v>4400200</v>
      </c>
      <c r="Q27" s="60">
        <f t="shared" si="6"/>
        <v>19599800</v>
      </c>
      <c r="R27" s="21"/>
      <c r="S27" s="21"/>
    </row>
    <row r="28" spans="3:19" ht="37.5" customHeight="1" x14ac:dyDescent="0.2">
      <c r="C28" s="37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23">
        <v>750000</v>
      </c>
      <c r="I28" s="9">
        <f t="shared" si="2"/>
        <v>10.714285714285714</v>
      </c>
      <c r="J28" s="2">
        <f t="shared" si="8"/>
        <v>750000</v>
      </c>
      <c r="K28" s="9">
        <f t="shared" si="8"/>
        <v>10.714285714285714</v>
      </c>
      <c r="L28" s="32"/>
      <c r="M28" s="13">
        <f t="shared" si="3"/>
        <v>10.714285714285714</v>
      </c>
      <c r="N28" s="2"/>
      <c r="P28" s="58">
        <f t="shared" si="5"/>
        <v>750000</v>
      </c>
      <c r="Q28" s="60">
        <f t="shared" si="6"/>
        <v>6250000</v>
      </c>
      <c r="R28" s="21"/>
      <c r="S28" s="21"/>
    </row>
    <row r="29" spans="3:19" ht="37.5" customHeight="1" x14ac:dyDescent="0.2">
      <c r="C29" s="37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23">
        <v>300000</v>
      </c>
      <c r="I29" s="9">
        <f t="shared" si="2"/>
        <v>3</v>
      </c>
      <c r="J29" s="23">
        <f t="shared" si="8"/>
        <v>300000</v>
      </c>
      <c r="K29" s="9">
        <f t="shared" si="8"/>
        <v>3</v>
      </c>
      <c r="L29" s="32"/>
      <c r="M29" s="13">
        <f t="shared" si="3"/>
        <v>3</v>
      </c>
      <c r="N29" s="40"/>
      <c r="P29" s="58">
        <f t="shared" si="5"/>
        <v>300000</v>
      </c>
      <c r="Q29" s="60">
        <f t="shared" si="6"/>
        <v>9700000</v>
      </c>
      <c r="R29" s="21"/>
      <c r="S29" s="21"/>
    </row>
    <row r="30" spans="3:19" ht="37.5" customHeight="1" x14ac:dyDescent="0.2">
      <c r="C30" s="37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23">
        <v>1043400</v>
      </c>
      <c r="I30" s="9">
        <f t="shared" si="2"/>
        <v>10.434000000000001</v>
      </c>
      <c r="J30" s="23">
        <f t="shared" si="8"/>
        <v>1043400</v>
      </c>
      <c r="K30" s="9">
        <f t="shared" si="8"/>
        <v>10.434000000000001</v>
      </c>
      <c r="L30" s="32"/>
      <c r="M30" s="13">
        <f t="shared" si="3"/>
        <v>10.434000000000001</v>
      </c>
      <c r="N30" s="32"/>
      <c r="P30" s="58">
        <f t="shared" si="5"/>
        <v>1043400</v>
      </c>
      <c r="Q30" s="60">
        <f t="shared" si="6"/>
        <v>8956600</v>
      </c>
      <c r="R30" s="21"/>
      <c r="S30" s="21"/>
    </row>
    <row r="31" spans="3:19" ht="37.5" customHeight="1" x14ac:dyDescent="0.2">
      <c r="C31" s="37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23">
        <v>0</v>
      </c>
      <c r="I31" s="9">
        <f t="shared" si="2"/>
        <v>0</v>
      </c>
      <c r="J31" s="23">
        <f t="shared" si="8"/>
        <v>0</v>
      </c>
      <c r="K31" s="9">
        <f t="shared" si="8"/>
        <v>0</v>
      </c>
      <c r="L31" s="32"/>
      <c r="M31" s="13">
        <f t="shared" si="3"/>
        <v>0</v>
      </c>
      <c r="N31" s="32"/>
      <c r="P31" s="58">
        <f t="shared" si="5"/>
        <v>0</v>
      </c>
      <c r="Q31" s="60">
        <f t="shared" si="6"/>
        <v>4000000</v>
      </c>
      <c r="R31" s="21"/>
      <c r="S31" s="21"/>
    </row>
    <row r="32" spans="3:19" ht="37.5" customHeight="1" x14ac:dyDescent="0.2">
      <c r="C32" s="37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23">
        <v>460000</v>
      </c>
      <c r="I32" s="9">
        <f t="shared" si="2"/>
        <v>13.142857142857142</v>
      </c>
      <c r="J32" s="23">
        <f t="shared" si="8"/>
        <v>460000</v>
      </c>
      <c r="K32" s="9">
        <f t="shared" si="8"/>
        <v>13.142857142857142</v>
      </c>
      <c r="L32" s="32"/>
      <c r="M32" s="13">
        <f t="shared" si="3"/>
        <v>13.142857142857142</v>
      </c>
      <c r="N32" s="32"/>
      <c r="P32" s="58">
        <f t="shared" si="5"/>
        <v>460000</v>
      </c>
      <c r="Q32" s="60">
        <f t="shared" si="6"/>
        <v>3040000</v>
      </c>
      <c r="R32" s="21"/>
      <c r="S32" s="21"/>
    </row>
    <row r="33" spans="3:19" ht="37.5" customHeight="1" x14ac:dyDescent="0.2">
      <c r="C33" s="37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23">
        <v>3500000</v>
      </c>
      <c r="I33" s="9">
        <f t="shared" si="2"/>
        <v>14.583333333333334</v>
      </c>
      <c r="J33" s="23">
        <f t="shared" si="8"/>
        <v>3500000</v>
      </c>
      <c r="K33" s="9">
        <f t="shared" si="8"/>
        <v>14.583333333333334</v>
      </c>
      <c r="L33" s="32"/>
      <c r="M33" s="13">
        <f t="shared" si="3"/>
        <v>14.583333333333334</v>
      </c>
      <c r="N33" s="32"/>
      <c r="P33" s="58">
        <f t="shared" si="5"/>
        <v>3500000</v>
      </c>
      <c r="Q33" s="60">
        <f t="shared" si="6"/>
        <v>20500000</v>
      </c>
      <c r="R33" s="21"/>
      <c r="S33" s="21"/>
    </row>
    <row r="34" spans="3:19" ht="37.5" customHeight="1" x14ac:dyDescent="0.2">
      <c r="C34" s="37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23">
        <v>4700000</v>
      </c>
      <c r="I34" s="9">
        <f t="shared" si="2"/>
        <v>18.8</v>
      </c>
      <c r="J34" s="23">
        <f t="shared" si="8"/>
        <v>4700000</v>
      </c>
      <c r="K34" s="9">
        <f t="shared" si="8"/>
        <v>18.8</v>
      </c>
      <c r="L34" s="32"/>
      <c r="M34" s="13">
        <f t="shared" si="3"/>
        <v>18.8</v>
      </c>
      <c r="N34" s="32"/>
      <c r="P34" s="58">
        <f t="shared" si="5"/>
        <v>4700000</v>
      </c>
      <c r="Q34" s="60">
        <f t="shared" si="6"/>
        <v>20300000</v>
      </c>
      <c r="R34" s="21"/>
      <c r="S34" s="21"/>
    </row>
    <row r="35" spans="3:19" ht="41.25" customHeight="1" x14ac:dyDescent="0.2">
      <c r="C35" s="37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23">
        <v>10192960</v>
      </c>
      <c r="I35" s="9">
        <f t="shared" si="2"/>
        <v>16.308736</v>
      </c>
      <c r="J35" s="23">
        <f t="shared" si="8"/>
        <v>10192960</v>
      </c>
      <c r="K35" s="9">
        <f t="shared" si="8"/>
        <v>16.308736</v>
      </c>
      <c r="L35" s="32"/>
      <c r="M35" s="13">
        <f t="shared" si="3"/>
        <v>16.308736</v>
      </c>
      <c r="N35" s="32"/>
      <c r="P35" s="58">
        <f t="shared" si="5"/>
        <v>10192960</v>
      </c>
      <c r="Q35" s="60">
        <f t="shared" si="6"/>
        <v>52307040</v>
      </c>
      <c r="R35" s="21"/>
      <c r="S35" s="21"/>
    </row>
    <row r="36" spans="3:19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31650000</v>
      </c>
      <c r="I36" s="12">
        <f>H36/E36*100</f>
        <v>28.133333333333333</v>
      </c>
      <c r="J36" s="52">
        <f t="shared" si="8"/>
        <v>31650000</v>
      </c>
      <c r="K36" s="12">
        <f t="shared" si="8"/>
        <v>28.133333333333333</v>
      </c>
      <c r="L36" s="53"/>
      <c r="M36" s="46">
        <f t="shared" si="3"/>
        <v>28.133333333333333</v>
      </c>
      <c r="N36" s="4"/>
      <c r="O36" s="3"/>
      <c r="P36" s="58">
        <f t="shared" si="5"/>
        <v>31650000</v>
      </c>
      <c r="Q36" s="60">
        <f t="shared" si="6"/>
        <v>80850000</v>
      </c>
    </row>
    <row r="37" spans="3:19" ht="23.1" customHeight="1" x14ac:dyDescent="0.2">
      <c r="C37" s="37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23">
        <v>0</v>
      </c>
      <c r="I37" s="9">
        <f t="shared" si="2"/>
        <v>0</v>
      </c>
      <c r="J37" s="2">
        <f t="shared" si="8"/>
        <v>0</v>
      </c>
      <c r="K37" s="9">
        <f t="shared" si="8"/>
        <v>0</v>
      </c>
      <c r="L37" s="37"/>
      <c r="M37" s="13">
        <f t="shared" si="3"/>
        <v>0</v>
      </c>
      <c r="N37" s="1"/>
      <c r="P37" s="58">
        <f t="shared" si="5"/>
        <v>0</v>
      </c>
      <c r="Q37" s="60">
        <f t="shared" si="6"/>
        <v>10000000</v>
      </c>
    </row>
    <row r="38" spans="3:19" ht="23.1" customHeight="1" x14ac:dyDescent="0.2">
      <c r="C38" s="37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23">
        <v>12500000</v>
      </c>
      <c r="I38" s="9">
        <f t="shared" ref="I38" si="10">H38/E38*100</f>
        <v>100</v>
      </c>
      <c r="J38" s="2">
        <f t="shared" ref="J38" si="11">H38</f>
        <v>12500000</v>
      </c>
      <c r="K38" s="9">
        <f t="shared" ref="K38" si="12">I38</f>
        <v>100</v>
      </c>
      <c r="L38" s="37"/>
      <c r="M38" s="13">
        <f t="shared" ref="M38" si="13">K38</f>
        <v>100</v>
      </c>
      <c r="N38" s="1"/>
      <c r="P38" s="58"/>
      <c r="Q38" s="60"/>
    </row>
    <row r="39" spans="3:19" ht="25.5" customHeight="1" x14ac:dyDescent="0.2">
      <c r="C39" s="37">
        <v>3</v>
      </c>
      <c r="D39" s="73" t="s">
        <v>99</v>
      </c>
      <c r="E39" s="77">
        <v>15000000</v>
      </c>
      <c r="F39" s="64">
        <f t="shared" ref="F39:G42" si="14">SUM(F40:F47)</f>
        <v>0</v>
      </c>
      <c r="G39" s="64">
        <f t="shared" si="14"/>
        <v>0</v>
      </c>
      <c r="H39" s="2">
        <v>14650000</v>
      </c>
      <c r="I39" s="9">
        <f t="shared" si="2"/>
        <v>97.666666666666671</v>
      </c>
      <c r="J39" s="2">
        <f t="shared" si="8"/>
        <v>14650000</v>
      </c>
      <c r="K39" s="9">
        <f t="shared" si="8"/>
        <v>97.666666666666671</v>
      </c>
      <c r="L39" s="1"/>
      <c r="M39" s="13">
        <f t="shared" si="3"/>
        <v>97.666666666666671</v>
      </c>
      <c r="N39" s="1"/>
      <c r="P39" s="58">
        <f t="shared" si="5"/>
        <v>14650000</v>
      </c>
      <c r="Q39" s="60">
        <f t="shared" si="6"/>
        <v>350000</v>
      </c>
    </row>
    <row r="40" spans="3:19" ht="31.5" customHeight="1" x14ac:dyDescent="0.2">
      <c r="C40" s="37">
        <v>4</v>
      </c>
      <c r="D40" s="73" t="s">
        <v>21</v>
      </c>
      <c r="E40" s="77">
        <v>30000000</v>
      </c>
      <c r="F40" s="64">
        <f t="shared" si="14"/>
        <v>0</v>
      </c>
      <c r="G40" s="64">
        <f t="shared" si="14"/>
        <v>0</v>
      </c>
      <c r="H40" s="50">
        <v>0</v>
      </c>
      <c r="I40" s="9">
        <f t="shared" si="2"/>
        <v>0</v>
      </c>
      <c r="J40" s="2">
        <f t="shared" si="8"/>
        <v>0</v>
      </c>
      <c r="K40" s="9">
        <f t="shared" si="8"/>
        <v>0</v>
      </c>
      <c r="L40" s="34"/>
      <c r="M40" s="13">
        <f t="shared" si="3"/>
        <v>0</v>
      </c>
      <c r="N40" s="34"/>
      <c r="P40" s="58">
        <f t="shared" si="5"/>
        <v>0</v>
      </c>
      <c r="Q40" s="60">
        <f t="shared" si="6"/>
        <v>30000000</v>
      </c>
    </row>
    <row r="41" spans="3:19" ht="30" customHeight="1" x14ac:dyDescent="0.2">
      <c r="C41" s="37">
        <v>5</v>
      </c>
      <c r="D41" s="73" t="s">
        <v>69</v>
      </c>
      <c r="E41" s="77">
        <v>32000000</v>
      </c>
      <c r="F41" s="64">
        <f t="shared" si="14"/>
        <v>0</v>
      </c>
      <c r="G41" s="64">
        <f t="shared" si="14"/>
        <v>0</v>
      </c>
      <c r="H41" s="54">
        <v>4500000</v>
      </c>
      <c r="I41" s="9">
        <f t="shared" si="2"/>
        <v>14.0625</v>
      </c>
      <c r="J41" s="55">
        <f t="shared" si="8"/>
        <v>4500000</v>
      </c>
      <c r="K41" s="9">
        <f t="shared" si="8"/>
        <v>14.0625</v>
      </c>
      <c r="L41" s="34"/>
      <c r="M41" s="13">
        <f t="shared" si="3"/>
        <v>14.0625</v>
      </c>
      <c r="N41" s="34"/>
      <c r="P41" s="58">
        <f t="shared" si="5"/>
        <v>4500000</v>
      </c>
      <c r="Q41" s="60">
        <f t="shared" si="6"/>
        <v>27500000</v>
      </c>
    </row>
    <row r="42" spans="3:19" ht="29.25" customHeight="1" x14ac:dyDescent="0.2">
      <c r="C42" s="37">
        <v>6</v>
      </c>
      <c r="D42" s="73" t="s">
        <v>22</v>
      </c>
      <c r="E42" s="77">
        <v>5000000</v>
      </c>
      <c r="F42" s="64">
        <f t="shared" si="14"/>
        <v>0</v>
      </c>
      <c r="G42" s="64">
        <f t="shared" si="14"/>
        <v>0</v>
      </c>
      <c r="H42" s="2">
        <v>0</v>
      </c>
      <c r="I42" s="9">
        <f t="shared" si="2"/>
        <v>0</v>
      </c>
      <c r="J42" s="2">
        <f t="shared" si="8"/>
        <v>0</v>
      </c>
      <c r="K42" s="9">
        <f t="shared" si="8"/>
        <v>0</v>
      </c>
      <c r="L42" s="1"/>
      <c r="M42" s="13">
        <f t="shared" si="3"/>
        <v>0</v>
      </c>
      <c r="N42" s="1"/>
      <c r="P42" s="58">
        <f t="shared" si="5"/>
        <v>0</v>
      </c>
      <c r="Q42" s="60">
        <f t="shared" si="6"/>
        <v>5000000</v>
      </c>
    </row>
    <row r="43" spans="3:19" ht="33.75" customHeight="1" x14ac:dyDescent="0.2">
      <c r="C43" s="37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2">
        <v>0</v>
      </c>
      <c r="I43" s="9">
        <f t="shared" si="2"/>
        <v>0</v>
      </c>
      <c r="J43" s="2">
        <f t="shared" si="8"/>
        <v>0</v>
      </c>
      <c r="K43" s="9">
        <f t="shared" si="8"/>
        <v>0</v>
      </c>
      <c r="L43" s="1"/>
      <c r="M43" s="13">
        <f t="shared" si="3"/>
        <v>0</v>
      </c>
      <c r="N43" s="1"/>
      <c r="P43" s="58">
        <f t="shared" si="5"/>
        <v>0</v>
      </c>
      <c r="Q43" s="60">
        <f t="shared" si="6"/>
        <v>8000000</v>
      </c>
    </row>
    <row r="44" spans="3:19" ht="30.75" customHeight="1" x14ac:dyDescent="0.2">
      <c r="C44" s="37"/>
      <c r="D44" s="66"/>
      <c r="E44" s="38"/>
      <c r="F44" s="64">
        <f t="shared" ref="F44:G46" si="15">SUM(F45:F50)</f>
        <v>0</v>
      </c>
      <c r="G44" s="64">
        <f t="shared" si="15"/>
        <v>0</v>
      </c>
      <c r="H44" s="2"/>
      <c r="I44" s="9"/>
      <c r="J44" s="2"/>
      <c r="K44" s="9"/>
      <c r="L44" s="1"/>
      <c r="M44" s="13"/>
      <c r="N44" s="1"/>
      <c r="P44" s="58">
        <f t="shared" si="5"/>
        <v>0</v>
      </c>
      <c r="Q44" s="60">
        <f t="shared" si="6"/>
        <v>0</v>
      </c>
    </row>
    <row r="45" spans="3:19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5"/>
        <v>0</v>
      </c>
      <c r="G45" s="64">
        <f t="shared" si="15"/>
        <v>0</v>
      </c>
      <c r="H45" s="5">
        <f>H46</f>
        <v>0</v>
      </c>
      <c r="I45" s="9">
        <f t="shared" ref="I45:I52" si="16">H45/E45*100</f>
        <v>0</v>
      </c>
      <c r="J45" s="5">
        <f t="shared" ref="J45:K52" si="17">H45</f>
        <v>0</v>
      </c>
      <c r="K45" s="9">
        <f t="shared" si="17"/>
        <v>0</v>
      </c>
      <c r="L45" s="1"/>
      <c r="M45" s="13">
        <f t="shared" ref="M45:M52" si="18">K45</f>
        <v>0</v>
      </c>
      <c r="N45" s="1"/>
      <c r="P45" s="58">
        <f t="shared" si="5"/>
        <v>0</v>
      </c>
      <c r="Q45" s="60">
        <f t="shared" si="6"/>
        <v>40000000</v>
      </c>
    </row>
    <row r="46" spans="3:19" ht="24" customHeight="1" x14ac:dyDescent="0.2">
      <c r="C46" s="53"/>
      <c r="D46" s="79" t="s">
        <v>14</v>
      </c>
      <c r="E46" s="80">
        <v>40000000</v>
      </c>
      <c r="F46" s="64">
        <f t="shared" si="15"/>
        <v>0</v>
      </c>
      <c r="G46" s="64">
        <f t="shared" si="15"/>
        <v>0</v>
      </c>
      <c r="H46" s="2">
        <v>0</v>
      </c>
      <c r="I46" s="9">
        <f t="shared" si="16"/>
        <v>0</v>
      </c>
      <c r="J46" s="5">
        <f t="shared" si="17"/>
        <v>0</v>
      </c>
      <c r="K46" s="12">
        <f t="shared" si="17"/>
        <v>0</v>
      </c>
      <c r="L46" s="1"/>
      <c r="M46" s="13">
        <f t="shared" si="18"/>
        <v>0</v>
      </c>
      <c r="N46" s="4"/>
      <c r="P46" s="58">
        <f t="shared" si="5"/>
        <v>0</v>
      </c>
      <c r="Q46" s="60">
        <f t="shared" si="6"/>
        <v>40000000</v>
      </c>
    </row>
    <row r="47" spans="3:19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9">SUM(F48:F57)</f>
        <v>0</v>
      </c>
      <c r="G47" s="64">
        <f t="shared" si="19"/>
        <v>0</v>
      </c>
      <c r="H47" s="5">
        <f>H48</f>
        <v>0</v>
      </c>
      <c r="I47" s="9">
        <f t="shared" si="16"/>
        <v>0</v>
      </c>
      <c r="J47" s="5">
        <f t="shared" si="17"/>
        <v>0</v>
      </c>
      <c r="K47" s="9">
        <f t="shared" si="17"/>
        <v>0</v>
      </c>
      <c r="L47" s="1"/>
      <c r="M47" s="13">
        <f t="shared" si="18"/>
        <v>0</v>
      </c>
      <c r="N47" s="1"/>
      <c r="P47" s="58">
        <f t="shared" si="5"/>
        <v>0</v>
      </c>
      <c r="Q47" s="60">
        <f t="shared" si="6"/>
        <v>10000000</v>
      </c>
    </row>
    <row r="48" spans="3:19" ht="28.5" customHeight="1" x14ac:dyDescent="0.2">
      <c r="C48" s="53"/>
      <c r="D48" s="79" t="s">
        <v>59</v>
      </c>
      <c r="E48" s="80">
        <v>10000000</v>
      </c>
      <c r="F48" s="64">
        <f t="shared" si="19"/>
        <v>0</v>
      </c>
      <c r="G48" s="64">
        <f t="shared" si="19"/>
        <v>0</v>
      </c>
      <c r="H48" s="2">
        <v>0</v>
      </c>
      <c r="I48" s="9">
        <f t="shared" si="16"/>
        <v>0</v>
      </c>
      <c r="J48" s="5">
        <f t="shared" si="17"/>
        <v>0</v>
      </c>
      <c r="K48" s="12">
        <f t="shared" si="17"/>
        <v>0</v>
      </c>
      <c r="L48" s="1"/>
      <c r="M48" s="13">
        <f t="shared" si="18"/>
        <v>0</v>
      </c>
      <c r="N48" s="4"/>
      <c r="P48" s="58">
        <f t="shared" si="5"/>
        <v>0</v>
      </c>
      <c r="Q48" s="60">
        <f t="shared" si="6"/>
        <v>10000000</v>
      </c>
    </row>
    <row r="49" spans="3:17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9"/>
        <v>0</v>
      </c>
      <c r="G49" s="64">
        <f t="shared" si="19"/>
        <v>0</v>
      </c>
      <c r="H49" s="5">
        <f>H50</f>
        <v>15000000</v>
      </c>
      <c r="I49" s="9">
        <f t="shared" si="16"/>
        <v>100</v>
      </c>
      <c r="J49" s="5">
        <f t="shared" si="17"/>
        <v>15000000</v>
      </c>
      <c r="K49" s="9">
        <f t="shared" si="17"/>
        <v>100</v>
      </c>
      <c r="L49" s="1"/>
      <c r="M49" s="13">
        <f t="shared" si="18"/>
        <v>100</v>
      </c>
      <c r="N49" s="1"/>
      <c r="P49" s="58">
        <f t="shared" si="5"/>
        <v>15000000</v>
      </c>
      <c r="Q49" s="60">
        <f t="shared" si="6"/>
        <v>0</v>
      </c>
    </row>
    <row r="50" spans="3:17" ht="21.75" customHeight="1" x14ac:dyDescent="0.2">
      <c r="C50" s="53"/>
      <c r="D50" s="79" t="s">
        <v>58</v>
      </c>
      <c r="E50" s="80">
        <v>15000000</v>
      </c>
      <c r="F50" s="64">
        <f t="shared" si="19"/>
        <v>0</v>
      </c>
      <c r="G50" s="64">
        <f t="shared" si="19"/>
        <v>0</v>
      </c>
      <c r="H50" s="2">
        <v>15000000</v>
      </c>
      <c r="I50" s="9">
        <f t="shared" si="16"/>
        <v>100</v>
      </c>
      <c r="J50" s="5">
        <f t="shared" si="17"/>
        <v>15000000</v>
      </c>
      <c r="K50" s="12">
        <f t="shared" si="17"/>
        <v>100</v>
      </c>
      <c r="L50" s="1"/>
      <c r="M50" s="13">
        <f t="shared" si="18"/>
        <v>100</v>
      </c>
      <c r="N50" s="1"/>
      <c r="P50" s="58">
        <f t="shared" si="5"/>
        <v>15000000</v>
      </c>
      <c r="Q50" s="60">
        <f t="shared" si="6"/>
        <v>0</v>
      </c>
    </row>
    <row r="51" spans="3:17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0</v>
      </c>
      <c r="I51" s="9">
        <f t="shared" si="16"/>
        <v>0</v>
      </c>
      <c r="J51" s="5">
        <f t="shared" si="17"/>
        <v>0</v>
      </c>
      <c r="K51" s="9">
        <f t="shared" si="17"/>
        <v>0</v>
      </c>
      <c r="L51" s="1"/>
      <c r="M51" s="13">
        <f t="shared" si="18"/>
        <v>0</v>
      </c>
      <c r="N51" s="4"/>
      <c r="P51" s="58">
        <f t="shared" si="5"/>
        <v>0</v>
      </c>
      <c r="Q51" s="60">
        <f t="shared" si="6"/>
        <v>3000000</v>
      </c>
    </row>
    <row r="52" spans="3:17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2">
        <v>0</v>
      </c>
      <c r="I52" s="9">
        <f t="shared" si="16"/>
        <v>0</v>
      </c>
      <c r="J52" s="5">
        <f t="shared" si="17"/>
        <v>0</v>
      </c>
      <c r="K52" s="12">
        <f t="shared" si="17"/>
        <v>0</v>
      </c>
      <c r="L52" s="1"/>
      <c r="M52" s="13">
        <f t="shared" si="18"/>
        <v>0</v>
      </c>
      <c r="N52" s="1"/>
      <c r="P52" s="58">
        <f t="shared" si="5"/>
        <v>0</v>
      </c>
      <c r="Q52" s="60">
        <f t="shared" si="6"/>
        <v>3000000</v>
      </c>
    </row>
    <row r="53" spans="3:17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2">
        <f>H54</f>
        <v>1852000</v>
      </c>
      <c r="I53" s="9">
        <f t="shared" ref="I53:I54" si="20">H53/E53*100</f>
        <v>24.693333333333335</v>
      </c>
      <c r="J53" s="5">
        <f t="shared" ref="J53:J54" si="21">H53</f>
        <v>1852000</v>
      </c>
      <c r="K53" s="12">
        <f t="shared" ref="K53:K54" si="22">I53</f>
        <v>24.693333333333335</v>
      </c>
      <c r="L53" s="1"/>
      <c r="M53" s="13">
        <f t="shared" ref="M53:M54" si="23">K53</f>
        <v>24.693333333333335</v>
      </c>
      <c r="N53" s="1"/>
      <c r="P53" s="58"/>
      <c r="Q53" s="60"/>
    </row>
    <row r="54" spans="3:17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2">
        <v>1852000</v>
      </c>
      <c r="I54" s="9">
        <f t="shared" si="20"/>
        <v>24.693333333333335</v>
      </c>
      <c r="J54" s="5">
        <f t="shared" si="21"/>
        <v>1852000</v>
      </c>
      <c r="K54" s="12">
        <f t="shared" si="22"/>
        <v>24.693333333333335</v>
      </c>
      <c r="L54" s="1"/>
      <c r="M54" s="13">
        <f t="shared" si="23"/>
        <v>24.693333333333335</v>
      </c>
      <c r="N54" s="1"/>
      <c r="P54" s="58"/>
      <c r="Q54" s="60"/>
    </row>
    <row r="55" spans="3:17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2">
        <f>H56</f>
        <v>0</v>
      </c>
      <c r="I55" s="9">
        <f t="shared" ref="I55:I56" si="24">H55/E55*100</f>
        <v>0</v>
      </c>
      <c r="J55" s="5">
        <f t="shared" ref="J55:J56" si="25">H55</f>
        <v>0</v>
      </c>
      <c r="K55" s="12">
        <f t="shared" ref="K55:K56" si="26">I55</f>
        <v>0</v>
      </c>
      <c r="L55" s="1"/>
      <c r="M55" s="13">
        <f t="shared" ref="M55:M56" si="27">K55</f>
        <v>0</v>
      </c>
      <c r="N55" s="1"/>
      <c r="P55" s="58"/>
      <c r="Q55" s="60"/>
    </row>
    <row r="56" spans="3:17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2">
        <v>0</v>
      </c>
      <c r="I56" s="9">
        <f t="shared" si="24"/>
        <v>0</v>
      </c>
      <c r="J56" s="5">
        <f t="shared" si="25"/>
        <v>0</v>
      </c>
      <c r="K56" s="12">
        <f t="shared" si="26"/>
        <v>0</v>
      </c>
      <c r="L56" s="1"/>
      <c r="M56" s="13">
        <f t="shared" si="27"/>
        <v>0</v>
      </c>
      <c r="N56" s="1"/>
      <c r="P56" s="58"/>
      <c r="Q56" s="60"/>
    </row>
    <row r="57" spans="3:17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0</v>
      </c>
      <c r="I57" s="9">
        <f t="shared" si="2"/>
        <v>0</v>
      </c>
      <c r="J57" s="5">
        <f t="shared" si="8"/>
        <v>0</v>
      </c>
      <c r="K57" s="9">
        <f t="shared" si="8"/>
        <v>0</v>
      </c>
      <c r="L57" s="1"/>
      <c r="M57" s="13">
        <f t="shared" si="3"/>
        <v>0</v>
      </c>
      <c r="N57" s="1"/>
      <c r="P57" s="58">
        <f t="shared" si="5"/>
        <v>0</v>
      </c>
      <c r="Q57" s="60">
        <f t="shared" si="6"/>
        <v>25000000</v>
      </c>
    </row>
    <row r="58" spans="3:17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2">
        <v>0</v>
      </c>
      <c r="I58" s="9">
        <f t="shared" si="2"/>
        <v>0</v>
      </c>
      <c r="J58" s="5">
        <f t="shared" si="8"/>
        <v>0</v>
      </c>
      <c r="K58" s="12">
        <f t="shared" si="8"/>
        <v>0</v>
      </c>
      <c r="L58" s="1"/>
      <c r="M58" s="13">
        <f t="shared" si="3"/>
        <v>0</v>
      </c>
      <c r="N58" s="1"/>
      <c r="P58" s="58">
        <f t="shared" si="5"/>
        <v>0</v>
      </c>
      <c r="Q58" s="60">
        <f t="shared" si="6"/>
        <v>25000000</v>
      </c>
    </row>
    <row r="59" spans="3:17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1955000</v>
      </c>
      <c r="I59" s="9">
        <f t="shared" si="2"/>
        <v>19.55</v>
      </c>
      <c r="J59" s="5">
        <f t="shared" ref="J59:K65" si="28">H59</f>
        <v>1955000</v>
      </c>
      <c r="K59" s="9">
        <f t="shared" si="28"/>
        <v>19.55</v>
      </c>
      <c r="L59" s="1"/>
      <c r="M59" s="13">
        <f t="shared" si="3"/>
        <v>19.55</v>
      </c>
      <c r="N59" s="1"/>
      <c r="P59" s="58">
        <f t="shared" si="5"/>
        <v>1955000</v>
      </c>
      <c r="Q59" s="60">
        <f t="shared" si="6"/>
        <v>8045000</v>
      </c>
    </row>
    <row r="60" spans="3:17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2">
        <v>1955000</v>
      </c>
      <c r="I60" s="9">
        <f t="shared" si="2"/>
        <v>19.55</v>
      </c>
      <c r="J60" s="5">
        <f t="shared" si="28"/>
        <v>1955000</v>
      </c>
      <c r="K60" s="12">
        <f t="shared" si="28"/>
        <v>19.55</v>
      </c>
      <c r="L60" s="1"/>
      <c r="M60" s="13">
        <f t="shared" si="3"/>
        <v>19.55</v>
      </c>
      <c r="N60" s="34"/>
      <c r="P60" s="58">
        <f t="shared" si="5"/>
        <v>1955000</v>
      </c>
      <c r="Q60" s="60">
        <f t="shared" si="6"/>
        <v>8045000</v>
      </c>
    </row>
    <row r="61" spans="3:17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0</v>
      </c>
      <c r="I61" s="9">
        <f t="shared" si="2"/>
        <v>0</v>
      </c>
      <c r="J61" s="5">
        <f t="shared" si="28"/>
        <v>0</v>
      </c>
      <c r="K61" s="9">
        <f t="shared" si="28"/>
        <v>0</v>
      </c>
      <c r="L61" s="1"/>
      <c r="M61" s="13">
        <f t="shared" si="3"/>
        <v>0</v>
      </c>
      <c r="N61" s="1"/>
      <c r="P61" s="58">
        <f t="shared" si="5"/>
        <v>0</v>
      </c>
      <c r="Q61" s="60">
        <f t="shared" si="6"/>
        <v>94500000</v>
      </c>
    </row>
    <row r="62" spans="3:17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2">
        <v>0</v>
      </c>
      <c r="I62" s="9">
        <f t="shared" si="2"/>
        <v>0</v>
      </c>
      <c r="J62" s="5">
        <f t="shared" si="28"/>
        <v>0</v>
      </c>
      <c r="K62" s="12">
        <f t="shared" si="28"/>
        <v>0</v>
      </c>
      <c r="L62" s="1"/>
      <c r="M62" s="13">
        <f t="shared" si="3"/>
        <v>0</v>
      </c>
      <c r="N62" s="4"/>
      <c r="O62" s="3"/>
      <c r="P62" s="58">
        <f t="shared" si="5"/>
        <v>0</v>
      </c>
      <c r="Q62" s="60">
        <f t="shared" si="6"/>
        <v>35000000</v>
      </c>
    </row>
    <row r="63" spans="3:17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2">
        <v>0</v>
      </c>
      <c r="I63" s="9">
        <f t="shared" si="2"/>
        <v>0</v>
      </c>
      <c r="J63" s="5">
        <f t="shared" si="28"/>
        <v>0</v>
      </c>
      <c r="K63" s="12">
        <f t="shared" si="28"/>
        <v>0</v>
      </c>
      <c r="L63" s="1"/>
      <c r="M63" s="13">
        <f t="shared" si="3"/>
        <v>0</v>
      </c>
      <c r="N63" s="1"/>
      <c r="P63" s="58">
        <f t="shared" si="5"/>
        <v>0</v>
      </c>
      <c r="Q63" s="60">
        <f t="shared" si="6"/>
        <v>59500000</v>
      </c>
    </row>
    <row r="64" spans="3:17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5136000</v>
      </c>
      <c r="I64" s="9">
        <f t="shared" si="2"/>
        <v>13.515789473684212</v>
      </c>
      <c r="J64" s="5">
        <f t="shared" si="28"/>
        <v>5136000</v>
      </c>
      <c r="K64" s="9">
        <f t="shared" si="28"/>
        <v>13.515789473684212</v>
      </c>
      <c r="L64" s="1"/>
      <c r="M64" s="13">
        <f t="shared" si="3"/>
        <v>13.515789473684212</v>
      </c>
      <c r="N64" s="1"/>
      <c r="P64" s="58">
        <f t="shared" si="5"/>
        <v>5136000</v>
      </c>
      <c r="Q64" s="60">
        <f t="shared" si="6"/>
        <v>32864000</v>
      </c>
    </row>
    <row r="65" spans="3:17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2">
        <v>5136000</v>
      </c>
      <c r="I65" s="9">
        <f t="shared" si="2"/>
        <v>13.515789473684212</v>
      </c>
      <c r="J65" s="5">
        <f t="shared" si="28"/>
        <v>5136000</v>
      </c>
      <c r="K65" s="12">
        <f t="shared" si="28"/>
        <v>13.515789473684212</v>
      </c>
      <c r="L65" s="1"/>
      <c r="M65" s="13">
        <f t="shared" si="3"/>
        <v>13.515789473684212</v>
      </c>
      <c r="N65" s="1"/>
      <c r="P65" s="58">
        <f t="shared" si="5"/>
        <v>5136000</v>
      </c>
      <c r="Q65" s="60">
        <f t="shared" si="6"/>
        <v>32864000</v>
      </c>
    </row>
    <row r="66" spans="3:17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0</v>
      </c>
      <c r="I66" s="9">
        <f t="shared" ref="I66:I67" si="29">H66/E66*100</f>
        <v>0</v>
      </c>
      <c r="J66" s="5">
        <f t="shared" ref="J66:J67" si="30">H66</f>
        <v>0</v>
      </c>
      <c r="K66" s="9">
        <f t="shared" ref="K66:K67" si="31">I66</f>
        <v>0</v>
      </c>
      <c r="L66" s="1"/>
      <c r="M66" s="13">
        <f t="shared" ref="M66:M67" si="32">K66</f>
        <v>0</v>
      </c>
      <c r="N66" s="4"/>
      <c r="P66" s="58">
        <f t="shared" si="5"/>
        <v>0</v>
      </c>
      <c r="Q66" s="60">
        <f t="shared" si="6"/>
        <v>14000000</v>
      </c>
    </row>
    <row r="67" spans="3:17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2">
        <v>0</v>
      </c>
      <c r="I67" s="9">
        <f t="shared" si="29"/>
        <v>0</v>
      </c>
      <c r="J67" s="5">
        <f t="shared" si="30"/>
        <v>0</v>
      </c>
      <c r="K67" s="12">
        <f t="shared" si="31"/>
        <v>0</v>
      </c>
      <c r="L67" s="1"/>
      <c r="M67" s="13">
        <f t="shared" si="32"/>
        <v>0</v>
      </c>
      <c r="N67" s="4"/>
      <c r="P67" s="58">
        <f t="shared" si="5"/>
        <v>0</v>
      </c>
      <c r="Q67" s="60">
        <f t="shared" si="6"/>
        <v>14000000</v>
      </c>
    </row>
    <row r="68" spans="3:17" ht="15.75" customHeight="1" x14ac:dyDescent="0.2">
      <c r="C68" s="61"/>
      <c r="D68" s="73"/>
      <c r="E68" s="76"/>
      <c r="F68" s="7"/>
      <c r="G68" s="1"/>
      <c r="H68" s="2"/>
      <c r="I68" s="9"/>
      <c r="J68" s="5"/>
      <c r="K68" s="12"/>
      <c r="L68" s="1"/>
      <c r="M68" s="13"/>
      <c r="N68" s="1"/>
      <c r="P68" s="58"/>
      <c r="Q68" s="60"/>
    </row>
    <row r="69" spans="3:17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270097226</v>
      </c>
      <c r="I69" s="9">
        <f>H69/E69*100</f>
        <v>11.141705552347165</v>
      </c>
      <c r="J69" s="10">
        <f>H69</f>
        <v>270097226</v>
      </c>
      <c r="K69" s="9">
        <f>I69</f>
        <v>11.141705552347165</v>
      </c>
      <c r="L69" s="1"/>
      <c r="M69" s="56">
        <f>K69</f>
        <v>11.141705552347165</v>
      </c>
      <c r="N69" s="1"/>
      <c r="P69" s="58"/>
    </row>
    <row r="71" spans="3:17" ht="25.5" customHeight="1" x14ac:dyDescent="0.2">
      <c r="E71" s="3"/>
      <c r="I71" s="3"/>
      <c r="J71" s="206" t="s">
        <v>109</v>
      </c>
      <c r="K71" s="206"/>
      <c r="L71" s="206"/>
    </row>
    <row r="72" spans="3:17" ht="12.75" customHeight="1" x14ac:dyDescent="0.2">
      <c r="E72" s="3"/>
      <c r="I72" s="3"/>
      <c r="J72" s="205" t="s">
        <v>60</v>
      </c>
      <c r="K72" s="205"/>
      <c r="L72" s="205"/>
    </row>
    <row r="73" spans="3:17" x14ac:dyDescent="0.2">
      <c r="H73" s="57"/>
      <c r="J73" s="6"/>
      <c r="K73" s="6"/>
      <c r="L73" s="6"/>
    </row>
    <row r="74" spans="3:17" x14ac:dyDescent="0.2">
      <c r="H74" s="57"/>
      <c r="J74" s="6"/>
      <c r="K74" s="6"/>
      <c r="L74" s="6"/>
    </row>
    <row r="75" spans="3:17" x14ac:dyDescent="0.2">
      <c r="H75" s="57"/>
      <c r="J75" s="6"/>
      <c r="K75" s="6"/>
      <c r="L75" s="6"/>
    </row>
    <row r="76" spans="3:17" ht="12.75" customHeight="1" x14ac:dyDescent="0.2">
      <c r="H76" s="68" t="s">
        <v>86</v>
      </c>
      <c r="J76" s="216" t="s">
        <v>83</v>
      </c>
      <c r="K76" s="216"/>
      <c r="L76" s="216"/>
    </row>
    <row r="77" spans="3:17" x14ac:dyDescent="0.2">
      <c r="H77" s="57"/>
      <c r="J77" s="205" t="s">
        <v>84</v>
      </c>
      <c r="K77" s="205"/>
      <c r="L77" s="205"/>
    </row>
    <row r="78" spans="3:17" ht="12.75" customHeight="1" x14ac:dyDescent="0.2">
      <c r="H78" s="57"/>
      <c r="J78" s="205" t="s">
        <v>85</v>
      </c>
      <c r="K78" s="205"/>
      <c r="L78" s="205"/>
    </row>
    <row r="105" spans="9:21" ht="12.75" customHeight="1" x14ac:dyDescent="0.2">
      <c r="I105" s="84"/>
      <c r="J105" s="84"/>
      <c r="K105" s="84"/>
      <c r="L105" s="84"/>
      <c r="M105" s="84"/>
      <c r="N105" s="84"/>
      <c r="P105" s="84"/>
      <c r="Q105" s="84"/>
      <c r="R105" s="84"/>
      <c r="S105" s="84"/>
      <c r="T105" s="84"/>
      <c r="U105" s="84"/>
    </row>
    <row r="106" spans="9:21" ht="12.75" customHeight="1" x14ac:dyDescent="0.2">
      <c r="I106" s="84"/>
      <c r="J106" s="84"/>
      <c r="K106" s="84"/>
      <c r="L106" s="84"/>
      <c r="M106" s="84"/>
      <c r="N106" s="84"/>
      <c r="P106" s="84"/>
      <c r="Q106" s="84"/>
      <c r="R106" s="84"/>
      <c r="S106" s="84"/>
      <c r="T106" s="84"/>
      <c r="U106" s="84"/>
    </row>
    <row r="107" spans="9:21" ht="12.75" customHeight="1" x14ac:dyDescent="0.2">
      <c r="I107" s="84"/>
      <c r="J107" s="84"/>
      <c r="K107" s="84"/>
      <c r="L107" s="84"/>
      <c r="M107" s="84"/>
      <c r="N107" s="84"/>
      <c r="P107" s="84"/>
      <c r="Q107" s="84"/>
      <c r="R107" s="84"/>
      <c r="S107" s="84"/>
      <c r="T107" s="84"/>
      <c r="U107" s="84"/>
    </row>
    <row r="108" spans="9:21" ht="12.75" customHeight="1" x14ac:dyDescent="0.2">
      <c r="I108" s="84"/>
      <c r="J108" s="84"/>
      <c r="K108" s="84"/>
      <c r="L108" s="84"/>
      <c r="M108" s="84"/>
      <c r="N108" s="84"/>
      <c r="P108" s="84"/>
      <c r="Q108" s="84"/>
      <c r="R108" s="84"/>
      <c r="S108" s="84"/>
      <c r="T108" s="84"/>
      <c r="U108" s="84"/>
    </row>
    <row r="109" spans="9:21" ht="12.75" customHeight="1" x14ac:dyDescent="0.2">
      <c r="I109" s="84"/>
      <c r="J109" s="84"/>
      <c r="K109" s="84"/>
      <c r="L109" s="84"/>
      <c r="M109" s="84"/>
      <c r="N109" s="84"/>
      <c r="P109" s="84"/>
      <c r="Q109" s="84"/>
      <c r="R109" s="84"/>
      <c r="S109" s="84"/>
      <c r="T109" s="84"/>
      <c r="U109" s="84"/>
    </row>
    <row r="110" spans="9:21" ht="12.75" customHeight="1" x14ac:dyDescent="0.2">
      <c r="I110" s="84"/>
      <c r="J110" s="84"/>
      <c r="K110" s="84"/>
      <c r="L110" s="84"/>
      <c r="M110" s="84"/>
      <c r="N110" s="84"/>
      <c r="P110" s="84"/>
      <c r="Q110" s="84"/>
      <c r="R110" s="84"/>
      <c r="S110" s="84"/>
      <c r="T110" s="84"/>
      <c r="U110" s="84"/>
    </row>
    <row r="114" spans="9:21" ht="12.75" customHeight="1" x14ac:dyDescent="0.2">
      <c r="I114" s="84"/>
      <c r="J114" s="84"/>
      <c r="K114" s="84"/>
      <c r="L114" s="84"/>
      <c r="M114" s="84"/>
      <c r="N114" s="84"/>
      <c r="P114" s="84"/>
      <c r="Q114" s="84"/>
      <c r="R114" s="84"/>
      <c r="S114" s="84"/>
      <c r="T114" s="84"/>
      <c r="U114" s="84"/>
    </row>
    <row r="115" spans="9:21" ht="12.75" customHeight="1" x14ac:dyDescent="0.2">
      <c r="I115" s="84"/>
      <c r="J115" s="84"/>
      <c r="K115" s="84"/>
      <c r="L115" s="84"/>
      <c r="M115" s="84"/>
      <c r="N115" s="84"/>
      <c r="P115" s="84"/>
      <c r="Q115" s="84"/>
      <c r="R115" s="84"/>
      <c r="S115" s="84"/>
      <c r="T115" s="84"/>
      <c r="U115" s="84"/>
    </row>
    <row r="116" spans="9:21" ht="12.75" customHeight="1" x14ac:dyDescent="0.2">
      <c r="I116" s="84"/>
      <c r="J116" s="84"/>
      <c r="K116" s="84"/>
      <c r="L116" s="84"/>
      <c r="M116" s="84"/>
      <c r="N116" s="84"/>
      <c r="P116" s="84"/>
      <c r="Q116" s="84"/>
      <c r="R116" s="84"/>
      <c r="S116" s="84"/>
      <c r="T116" s="84"/>
      <c r="U116" s="84"/>
    </row>
    <row r="117" spans="9:21" ht="12.75" customHeight="1" x14ac:dyDescent="0.2">
      <c r="I117" s="84"/>
      <c r="J117" s="84"/>
      <c r="K117" s="84"/>
      <c r="L117" s="84"/>
      <c r="M117" s="84"/>
      <c r="N117" s="84"/>
      <c r="P117" s="84"/>
      <c r="Q117" s="84"/>
      <c r="R117" s="84"/>
      <c r="S117" s="84"/>
      <c r="T117" s="84"/>
      <c r="U117" s="84"/>
    </row>
    <row r="118" spans="9:21" ht="12.75" customHeight="1" x14ac:dyDescent="0.2">
      <c r="I118" s="84"/>
      <c r="J118" s="84"/>
      <c r="K118" s="84"/>
      <c r="L118" s="84"/>
      <c r="M118" s="84"/>
      <c r="N118" s="84"/>
      <c r="P118" s="84"/>
      <c r="Q118" s="84"/>
      <c r="R118" s="84"/>
      <c r="S118" s="84"/>
      <c r="T118" s="84"/>
      <c r="U118" s="84"/>
    </row>
    <row r="119" spans="9:21" ht="12.75" customHeight="1" x14ac:dyDescent="0.2">
      <c r="I119" s="84"/>
      <c r="J119" s="84"/>
      <c r="K119" s="84"/>
      <c r="L119" s="84"/>
      <c r="M119" s="84"/>
      <c r="N119" s="84"/>
      <c r="P119" s="84"/>
      <c r="Q119" s="84"/>
      <c r="R119" s="84"/>
      <c r="S119" s="84"/>
      <c r="T119" s="84"/>
      <c r="U119" s="84"/>
    </row>
    <row r="120" spans="9:21" ht="12.75" customHeight="1" x14ac:dyDescent="0.2">
      <c r="I120" s="84"/>
      <c r="J120" s="84"/>
      <c r="K120" s="84"/>
      <c r="L120" s="84"/>
      <c r="M120" s="84"/>
      <c r="N120" s="84"/>
      <c r="P120" s="84"/>
      <c r="Q120" s="84"/>
      <c r="R120" s="84"/>
      <c r="S120" s="84"/>
      <c r="T120" s="84"/>
      <c r="U120" s="84"/>
    </row>
    <row r="121" spans="9:21" ht="12.75" customHeight="1" x14ac:dyDescent="0.2">
      <c r="I121" s="84"/>
      <c r="J121" s="84"/>
      <c r="K121" s="84"/>
      <c r="L121" s="84"/>
      <c r="M121" s="84"/>
      <c r="N121" s="84"/>
      <c r="P121" s="84"/>
      <c r="Q121" s="84"/>
      <c r="R121" s="84"/>
      <c r="S121" s="84"/>
      <c r="T121" s="84"/>
      <c r="U121" s="84"/>
    </row>
    <row r="122" spans="9:21" ht="12.75" customHeight="1" x14ac:dyDescent="0.2">
      <c r="I122" s="84"/>
      <c r="J122" s="84"/>
      <c r="K122" s="84"/>
      <c r="L122" s="84"/>
      <c r="M122" s="84"/>
      <c r="N122" s="84"/>
      <c r="P122" s="84"/>
      <c r="Q122" s="84"/>
      <c r="R122" s="84"/>
      <c r="S122" s="84"/>
      <c r="T122" s="84"/>
      <c r="U122" s="84"/>
    </row>
    <row r="123" spans="9:21" ht="12.75" customHeight="1" x14ac:dyDescent="0.2">
      <c r="I123" s="84"/>
      <c r="J123" s="84"/>
      <c r="K123" s="84"/>
      <c r="L123" s="84"/>
      <c r="M123" s="84"/>
      <c r="N123" s="84"/>
      <c r="P123" s="84"/>
      <c r="Q123" s="84"/>
      <c r="R123" s="84"/>
      <c r="S123" s="84"/>
      <c r="T123" s="84"/>
      <c r="U123" s="84"/>
    </row>
    <row r="124" spans="9:21" ht="12.75" customHeight="1" x14ac:dyDescent="0.2">
      <c r="I124" s="84"/>
      <c r="J124" s="84"/>
      <c r="K124" s="84"/>
      <c r="L124" s="84"/>
      <c r="M124" s="84"/>
      <c r="N124" s="84"/>
      <c r="P124" s="84"/>
      <c r="Q124" s="84"/>
      <c r="R124" s="84"/>
      <c r="S124" s="84"/>
      <c r="T124" s="84"/>
      <c r="U124" s="84"/>
    </row>
    <row r="125" spans="9:21" ht="12.75" customHeight="1" x14ac:dyDescent="0.2">
      <c r="I125" s="84"/>
      <c r="J125" s="84"/>
      <c r="K125" s="84"/>
      <c r="L125" s="84"/>
      <c r="M125" s="84"/>
      <c r="N125" s="84"/>
      <c r="P125" s="84"/>
      <c r="Q125" s="84"/>
      <c r="R125" s="84"/>
      <c r="S125" s="84"/>
      <c r="T125" s="84"/>
      <c r="U125" s="84"/>
    </row>
    <row r="126" spans="9:21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</row>
    <row r="127" spans="9:21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</row>
    <row r="128" spans="9:21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</row>
    <row r="129" spans="9:21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</row>
    <row r="130" spans="9:21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</row>
    <row r="131" spans="9:21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9:21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9:21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</row>
    <row r="134" spans="9:21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</row>
    <row r="135" spans="9:21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</row>
    <row r="136" spans="9:21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</row>
    <row r="137" spans="9:21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</row>
    <row r="138" spans="9:21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9:21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9:21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9:21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9:21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9:21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9:21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9:21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</row>
    <row r="146" spans="9:21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</row>
    <row r="147" spans="9:21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</row>
    <row r="148" spans="9:21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9:21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9:21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9:21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</row>
    <row r="152" spans="9:21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2"/>
  <sheetViews>
    <sheetView view="pageBreakPreview" topLeftCell="B31" zoomScaleNormal="100" zoomScaleSheetLayoutView="100" workbookViewId="0">
      <selection activeCell="G70" sqref="G70"/>
    </sheetView>
  </sheetViews>
  <sheetFormatPr defaultRowHeight="12.75" x14ac:dyDescent="0.2"/>
  <cols>
    <col min="1" max="1" width="9.140625" style="3"/>
    <col min="2" max="2" width="9.7109375" style="86" customWidth="1"/>
    <col min="3" max="3" width="38.5703125" style="3" customWidth="1"/>
    <col min="4" max="4" width="17.85546875" style="24" customWidth="1"/>
    <col min="5" max="5" width="15" style="3" customWidth="1"/>
    <col min="6" max="6" width="12.5703125" style="3" customWidth="1"/>
    <col min="7" max="7" width="17.140625" style="3" customWidth="1"/>
    <col min="8" max="8" width="9.28515625" style="25" customWidth="1"/>
    <col min="9" max="9" width="16.7109375" style="3" customWidth="1"/>
    <col min="10" max="10" width="8.5703125" style="3" customWidth="1"/>
    <col min="11" max="11" width="9.140625" style="3" customWidth="1"/>
    <col min="12" max="12" width="10.85546875" style="3" customWidth="1"/>
    <col min="13" max="13" width="11.7109375" style="3" customWidth="1"/>
    <col min="14" max="14" width="23.28515625" style="3" customWidth="1"/>
    <col min="15" max="15" width="17.28515625" style="3" customWidth="1"/>
    <col min="16" max="16" width="20.28515625" style="3" customWidth="1"/>
    <col min="17" max="16384" width="9.140625" style="3"/>
  </cols>
  <sheetData>
    <row r="1" spans="2:16" ht="18" customHeight="1" x14ac:dyDescent="0.2">
      <c r="B1" s="225" t="s">
        <v>19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2:16" ht="18" customHeight="1" x14ac:dyDescent="0.2">
      <c r="B2" s="206" t="s">
        <v>97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2:16" ht="18" customHeight="1" x14ac:dyDescent="0.2">
      <c r="B3" s="206" t="s">
        <v>106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2:16" ht="11.25" customHeight="1" thickBot="1" x14ac:dyDescent="0.25"/>
    <row r="5" spans="2:16" ht="24.75" customHeight="1" thickTop="1" x14ac:dyDescent="0.2">
      <c r="B5" s="226" t="s">
        <v>0</v>
      </c>
      <c r="C5" s="228" t="s">
        <v>1</v>
      </c>
      <c r="D5" s="230" t="s">
        <v>2</v>
      </c>
      <c r="E5" s="228" t="s">
        <v>3</v>
      </c>
      <c r="F5" s="226" t="s">
        <v>4</v>
      </c>
      <c r="G5" s="232" t="s">
        <v>5</v>
      </c>
      <c r="H5" s="233"/>
      <c r="I5" s="233"/>
      <c r="J5" s="234"/>
      <c r="K5" s="232" t="s">
        <v>13</v>
      </c>
      <c r="L5" s="234"/>
      <c r="M5" s="226" t="s">
        <v>12</v>
      </c>
    </row>
    <row r="6" spans="2:16" ht="24.75" customHeight="1" x14ac:dyDescent="0.2">
      <c r="B6" s="227"/>
      <c r="C6" s="229"/>
      <c r="D6" s="231"/>
      <c r="E6" s="229"/>
      <c r="F6" s="227"/>
      <c r="G6" s="88" t="s">
        <v>6</v>
      </c>
      <c r="H6" s="14">
        <v>1</v>
      </c>
      <c r="I6" s="88" t="s">
        <v>8</v>
      </c>
      <c r="J6" s="87" t="s">
        <v>7</v>
      </c>
      <c r="K6" s="88" t="s">
        <v>9</v>
      </c>
      <c r="L6" s="87" t="s">
        <v>10</v>
      </c>
      <c r="M6" s="227"/>
    </row>
    <row r="7" spans="2:16" s="6" customFormat="1" ht="20.25" customHeight="1" thickBot="1" x14ac:dyDescent="0.25">
      <c r="B7" s="15">
        <v>1</v>
      </c>
      <c r="C7" s="16">
        <v>2</v>
      </c>
      <c r="D7" s="16">
        <v>3</v>
      </c>
      <c r="E7" s="16">
        <v>4</v>
      </c>
      <c r="F7" s="15">
        <v>5</v>
      </c>
      <c r="G7" s="16">
        <v>6</v>
      </c>
      <c r="H7" s="15">
        <v>7</v>
      </c>
      <c r="I7" s="26">
        <v>8</v>
      </c>
      <c r="J7" s="15">
        <v>9</v>
      </c>
      <c r="K7" s="16">
        <v>10</v>
      </c>
      <c r="L7" s="15">
        <v>11</v>
      </c>
      <c r="M7" s="15">
        <v>12</v>
      </c>
      <c r="P7" s="60">
        <f t="shared" ref="P7:P20" si="0">D7-G7</f>
        <v>-3</v>
      </c>
    </row>
    <row r="8" spans="2:16" s="20" customFormat="1" ht="30" customHeight="1" thickTop="1" x14ac:dyDescent="0.2">
      <c r="B8" s="27" t="s">
        <v>41</v>
      </c>
      <c r="C8" s="28" t="s">
        <v>40</v>
      </c>
      <c r="D8" s="29">
        <f>SUM(D9:D19)</f>
        <v>1824200000</v>
      </c>
      <c r="E8" s="29">
        <f>SUM(E9:E19)</f>
        <v>0</v>
      </c>
      <c r="F8" s="29">
        <f>SUM(F9:F19)</f>
        <v>0</v>
      </c>
      <c r="G8" s="29">
        <f>SUM(G9:G19)</f>
        <v>91029399</v>
      </c>
      <c r="H8" s="22">
        <f>G8/D8*100</f>
        <v>4.9900997149435371</v>
      </c>
      <c r="I8" s="30">
        <f>SUM(I9:I19)</f>
        <v>91029399</v>
      </c>
      <c r="J8" s="31">
        <f>H8</f>
        <v>4.9900997149435371</v>
      </c>
      <c r="K8" s="32"/>
      <c r="L8" s="33">
        <f>J8</f>
        <v>4.9900997149435371</v>
      </c>
      <c r="M8" s="27"/>
      <c r="P8" s="60">
        <f t="shared" si="0"/>
        <v>1733170601</v>
      </c>
    </row>
    <row r="9" spans="2:16" ht="29.25" customHeight="1" x14ac:dyDescent="0.2">
      <c r="B9" s="87">
        <v>1</v>
      </c>
      <c r="C9" s="73" t="s">
        <v>61</v>
      </c>
      <c r="D9" s="74">
        <v>1092000000</v>
      </c>
      <c r="E9" s="35">
        <f>SUM(E10:E19)</f>
        <v>0</v>
      </c>
      <c r="F9" s="35">
        <f>SUM(F10:F19)</f>
        <v>0</v>
      </c>
      <c r="G9" s="75">
        <v>67973900</v>
      </c>
      <c r="H9" s="9">
        <f>G9/D9*100</f>
        <v>6.2247161172161167</v>
      </c>
      <c r="I9" s="2">
        <f t="shared" ref="I9:J22" si="1">G9</f>
        <v>67973900</v>
      </c>
      <c r="J9" s="36">
        <f t="shared" si="1"/>
        <v>6.2247161172161167</v>
      </c>
      <c r="K9" s="32"/>
      <c r="L9" s="13">
        <f>J9</f>
        <v>6.2247161172161167</v>
      </c>
      <c r="M9" s="87"/>
      <c r="P9" s="60">
        <f t="shared" si="0"/>
        <v>1024026100</v>
      </c>
    </row>
    <row r="10" spans="2:16" ht="29.25" customHeight="1" x14ac:dyDescent="0.2">
      <c r="B10" s="37">
        <v>2</v>
      </c>
      <c r="C10" s="73" t="s">
        <v>36</v>
      </c>
      <c r="D10" s="74">
        <v>99000000</v>
      </c>
      <c r="E10" s="39"/>
      <c r="F10" s="37"/>
      <c r="G10" s="75">
        <v>8121558</v>
      </c>
      <c r="H10" s="9">
        <f t="shared" ref="H10:H67" si="2">G10/D10*100</f>
        <v>8.2035939393939401</v>
      </c>
      <c r="I10" s="2">
        <f t="shared" si="1"/>
        <v>8121558</v>
      </c>
      <c r="J10" s="9">
        <f t="shared" si="1"/>
        <v>8.2035939393939401</v>
      </c>
      <c r="K10" s="32"/>
      <c r="L10" s="13">
        <f t="shared" ref="L10:L67" si="3">J10</f>
        <v>8.2035939393939401</v>
      </c>
      <c r="M10" s="32"/>
      <c r="P10" s="60">
        <f t="shared" si="0"/>
        <v>90878442</v>
      </c>
    </row>
    <row r="11" spans="2:16" ht="29.25" customHeight="1" x14ac:dyDescent="0.2">
      <c r="B11" s="87">
        <v>3</v>
      </c>
      <c r="C11" s="73" t="s">
        <v>62</v>
      </c>
      <c r="D11" s="74">
        <v>78000000</v>
      </c>
      <c r="E11" s="23"/>
      <c r="F11" s="37"/>
      <c r="G11" s="75">
        <v>5380000</v>
      </c>
      <c r="H11" s="9">
        <f t="shared" si="2"/>
        <v>6.8974358974358969</v>
      </c>
      <c r="I11" s="23">
        <f t="shared" si="1"/>
        <v>5380000</v>
      </c>
      <c r="J11" s="9">
        <f t="shared" si="1"/>
        <v>6.8974358974358969</v>
      </c>
      <c r="K11" s="32"/>
      <c r="L11" s="13">
        <f t="shared" si="3"/>
        <v>6.8974358974358969</v>
      </c>
      <c r="M11" s="32"/>
      <c r="P11" s="60">
        <f t="shared" si="0"/>
        <v>72620000</v>
      </c>
    </row>
    <row r="12" spans="2:16" ht="29.25" customHeight="1" x14ac:dyDescent="0.2">
      <c r="B12" s="37">
        <v>4</v>
      </c>
      <c r="C12" s="73" t="s">
        <v>63</v>
      </c>
      <c r="D12" s="74">
        <v>38000000</v>
      </c>
      <c r="E12" s="23"/>
      <c r="F12" s="37"/>
      <c r="G12" s="75">
        <v>2000000</v>
      </c>
      <c r="H12" s="9">
        <f t="shared" si="2"/>
        <v>5.2631578947368416</v>
      </c>
      <c r="I12" s="2">
        <f t="shared" si="1"/>
        <v>2000000</v>
      </c>
      <c r="J12" s="9">
        <f t="shared" si="1"/>
        <v>5.2631578947368416</v>
      </c>
      <c r="K12" s="32"/>
      <c r="L12" s="13">
        <f t="shared" si="3"/>
        <v>5.2631578947368416</v>
      </c>
      <c r="M12" s="32"/>
      <c r="P12" s="60">
        <f t="shared" si="0"/>
        <v>36000000</v>
      </c>
    </row>
    <row r="13" spans="2:16" ht="29.25" customHeight="1" x14ac:dyDescent="0.2">
      <c r="B13" s="87">
        <v>5</v>
      </c>
      <c r="C13" s="73" t="s">
        <v>37</v>
      </c>
      <c r="D13" s="74">
        <v>57000000</v>
      </c>
      <c r="E13" s="23"/>
      <c r="F13" s="37"/>
      <c r="G13" s="75">
        <v>4562460</v>
      </c>
      <c r="H13" s="9">
        <f t="shared" si="2"/>
        <v>8.0043157894736847</v>
      </c>
      <c r="I13" s="23">
        <f t="shared" si="1"/>
        <v>4562460</v>
      </c>
      <c r="J13" s="9">
        <f t="shared" si="1"/>
        <v>8.0043157894736847</v>
      </c>
      <c r="K13" s="32"/>
      <c r="L13" s="13">
        <f t="shared" si="3"/>
        <v>8.0043157894736847</v>
      </c>
      <c r="M13" s="32"/>
      <c r="P13" s="60">
        <f t="shared" si="0"/>
        <v>52437540</v>
      </c>
    </row>
    <row r="14" spans="2:16" ht="29.25" customHeight="1" x14ac:dyDescent="0.2">
      <c r="B14" s="37">
        <v>6</v>
      </c>
      <c r="C14" s="73" t="s">
        <v>64</v>
      </c>
      <c r="D14" s="74">
        <v>8000000</v>
      </c>
      <c r="E14" s="23"/>
      <c r="F14" s="37"/>
      <c r="G14" s="75">
        <v>55238</v>
      </c>
      <c r="H14" s="9">
        <f t="shared" si="2"/>
        <v>0.69047500000000006</v>
      </c>
      <c r="I14" s="2">
        <f t="shared" si="1"/>
        <v>55238</v>
      </c>
      <c r="J14" s="9">
        <f t="shared" si="1"/>
        <v>0.69047500000000006</v>
      </c>
      <c r="K14" s="32"/>
      <c r="L14" s="13">
        <f t="shared" si="3"/>
        <v>0.69047500000000006</v>
      </c>
      <c r="M14" s="2"/>
      <c r="P14" s="60">
        <f t="shared" si="0"/>
        <v>7944762</v>
      </c>
    </row>
    <row r="15" spans="2:16" ht="29.25" customHeight="1" x14ac:dyDescent="0.2">
      <c r="B15" s="87">
        <v>7</v>
      </c>
      <c r="C15" s="73" t="s">
        <v>38</v>
      </c>
      <c r="D15" s="74">
        <v>100000</v>
      </c>
      <c r="E15" s="23"/>
      <c r="F15" s="37"/>
      <c r="G15" s="75">
        <v>830</v>
      </c>
      <c r="H15" s="9">
        <f t="shared" si="2"/>
        <v>0.83</v>
      </c>
      <c r="I15" s="2">
        <f t="shared" si="1"/>
        <v>830</v>
      </c>
      <c r="J15" s="9">
        <f t="shared" si="1"/>
        <v>0.83</v>
      </c>
      <c r="K15" s="32"/>
      <c r="L15" s="13">
        <f t="shared" si="3"/>
        <v>0.83</v>
      </c>
      <c r="M15" s="2"/>
      <c r="P15" s="60">
        <f t="shared" si="0"/>
        <v>99170</v>
      </c>
    </row>
    <row r="16" spans="2:16" ht="29.25" customHeight="1" x14ac:dyDescent="0.2">
      <c r="B16" s="37">
        <v>8</v>
      </c>
      <c r="C16" s="73" t="s">
        <v>65</v>
      </c>
      <c r="D16" s="74">
        <v>31000000</v>
      </c>
      <c r="E16" s="23"/>
      <c r="F16" s="37"/>
      <c r="G16" s="75">
        <v>2282864</v>
      </c>
      <c r="H16" s="9">
        <f t="shared" si="2"/>
        <v>7.3640774193548388</v>
      </c>
      <c r="I16" s="23">
        <f t="shared" si="1"/>
        <v>2282864</v>
      </c>
      <c r="J16" s="9">
        <f t="shared" si="1"/>
        <v>7.3640774193548388</v>
      </c>
      <c r="K16" s="32"/>
      <c r="L16" s="13">
        <f t="shared" si="3"/>
        <v>7.3640774193548388</v>
      </c>
      <c r="M16" s="40"/>
      <c r="P16" s="60">
        <f t="shared" si="0"/>
        <v>28717136</v>
      </c>
    </row>
    <row r="17" spans="2:18" ht="29.25" customHeight="1" x14ac:dyDescent="0.2">
      <c r="B17" s="87">
        <v>9</v>
      </c>
      <c r="C17" s="73" t="s">
        <v>66</v>
      </c>
      <c r="D17" s="74">
        <v>3100000</v>
      </c>
      <c r="E17" s="23"/>
      <c r="F17" s="37"/>
      <c r="G17" s="75">
        <v>163137</v>
      </c>
      <c r="H17" s="9">
        <f t="shared" si="2"/>
        <v>5.262483870967742</v>
      </c>
      <c r="I17" s="23">
        <f t="shared" si="1"/>
        <v>163137</v>
      </c>
      <c r="J17" s="9">
        <f t="shared" si="1"/>
        <v>5.262483870967742</v>
      </c>
      <c r="K17" s="32"/>
      <c r="L17" s="13">
        <f t="shared" si="3"/>
        <v>5.262483870967742</v>
      </c>
      <c r="M17" s="32"/>
      <c r="P17" s="60">
        <f t="shared" si="0"/>
        <v>2936863</v>
      </c>
    </row>
    <row r="18" spans="2:18" ht="29.25" customHeight="1" x14ac:dyDescent="0.2">
      <c r="B18" s="37">
        <v>10</v>
      </c>
      <c r="C18" s="73" t="s">
        <v>67</v>
      </c>
      <c r="D18" s="74">
        <v>12000000</v>
      </c>
      <c r="E18" s="23"/>
      <c r="F18" s="37"/>
      <c r="G18" s="75">
        <v>489412</v>
      </c>
      <c r="H18" s="9">
        <f>G18/D18*100</f>
        <v>4.0784333333333329</v>
      </c>
      <c r="I18" s="23">
        <f t="shared" si="1"/>
        <v>489412</v>
      </c>
      <c r="J18" s="9">
        <f t="shared" si="1"/>
        <v>4.0784333333333329</v>
      </c>
      <c r="K18" s="32"/>
      <c r="L18" s="13">
        <f t="shared" si="3"/>
        <v>4.0784333333333329</v>
      </c>
      <c r="M18" s="32"/>
      <c r="O18" s="59">
        <f>G29+N18</f>
        <v>0</v>
      </c>
      <c r="P18" s="60">
        <f t="shared" si="0"/>
        <v>11510588</v>
      </c>
    </row>
    <row r="19" spans="2:18" ht="29.25" customHeight="1" x14ac:dyDescent="0.2">
      <c r="B19" s="87">
        <v>11</v>
      </c>
      <c r="C19" s="73" t="s">
        <v>39</v>
      </c>
      <c r="D19" s="74">
        <v>406000000</v>
      </c>
      <c r="E19" s="23"/>
      <c r="F19" s="37"/>
      <c r="G19" s="62">
        <v>0</v>
      </c>
      <c r="H19" s="9">
        <f>G19/D19*100</f>
        <v>0</v>
      </c>
      <c r="I19" s="23">
        <f t="shared" si="1"/>
        <v>0</v>
      </c>
      <c r="J19" s="9">
        <f t="shared" si="1"/>
        <v>0</v>
      </c>
      <c r="K19" s="32"/>
      <c r="L19" s="13">
        <f t="shared" si="3"/>
        <v>0</v>
      </c>
      <c r="M19" s="32"/>
      <c r="P19" s="60">
        <f t="shared" si="0"/>
        <v>406000000</v>
      </c>
    </row>
    <row r="20" spans="2:18" ht="10.5" customHeight="1" x14ac:dyDescent="0.2">
      <c r="B20" s="37"/>
      <c r="C20" s="1"/>
      <c r="D20" s="76"/>
      <c r="E20" s="41"/>
      <c r="F20" s="42"/>
      <c r="G20" s="42"/>
      <c r="H20" s="43"/>
      <c r="I20" s="44"/>
      <c r="J20" s="36">
        <f t="shared" si="1"/>
        <v>0</v>
      </c>
      <c r="K20" s="37"/>
      <c r="L20" s="13">
        <f t="shared" si="3"/>
        <v>0</v>
      </c>
      <c r="M20" s="1"/>
      <c r="P20" s="60">
        <f t="shared" si="0"/>
        <v>0</v>
      </c>
    </row>
    <row r="21" spans="2:18" s="20" customFormat="1" ht="26.25" customHeight="1" x14ac:dyDescent="0.2">
      <c r="B21" s="17" t="s">
        <v>42</v>
      </c>
      <c r="C21" s="18" t="s">
        <v>44</v>
      </c>
      <c r="D21" s="19">
        <f>D22+D36+D45+D47+D49+D51+D53+D55+D57+D59+D61+D64+D66</f>
        <v>600000000</v>
      </c>
      <c r="E21" s="19">
        <f t="shared" ref="E21:G21" si="4">E22+E36+E45+E47+E49+E51+E53+E55+E57+E59+E61+E64+E66</f>
        <v>0</v>
      </c>
      <c r="F21" s="19">
        <f t="shared" si="4"/>
        <v>0</v>
      </c>
      <c r="G21" s="19">
        <f t="shared" si="4"/>
        <v>5096480</v>
      </c>
      <c r="H21" s="45">
        <f t="shared" si="2"/>
        <v>0.84941333333333335</v>
      </c>
      <c r="I21" s="62">
        <f>I22</f>
        <v>5096480</v>
      </c>
      <c r="J21" s="45">
        <f t="shared" si="1"/>
        <v>0.84941333333333335</v>
      </c>
      <c r="K21" s="49">
        <f>SUM(K22:K34)</f>
        <v>0</v>
      </c>
      <c r="L21" s="46">
        <f t="shared" si="3"/>
        <v>0.84941333333333335</v>
      </c>
      <c r="M21" s="49">
        <f>SUM(M22:M34)</f>
        <v>0</v>
      </c>
      <c r="N21" s="3"/>
      <c r="O21" s="58">
        <f>G21-N21</f>
        <v>5096480</v>
      </c>
      <c r="P21" s="60">
        <f>D21-G21</f>
        <v>594903520</v>
      </c>
      <c r="Q21" s="21"/>
      <c r="R21" s="21"/>
    </row>
    <row r="22" spans="2:18" s="6" customFormat="1" ht="29.25" customHeight="1" x14ac:dyDescent="0.2">
      <c r="B22" s="47" t="s">
        <v>15</v>
      </c>
      <c r="C22" s="48" t="s">
        <v>11</v>
      </c>
      <c r="D22" s="63">
        <f>SUM(D23:D35)</f>
        <v>220500000</v>
      </c>
      <c r="E22" s="64">
        <f>SUM(E23:E35)</f>
        <v>0</v>
      </c>
      <c r="F22" s="64">
        <f>SUM(F23:F35)</f>
        <v>0</v>
      </c>
      <c r="G22" s="64">
        <f>SUM(G23:G35)</f>
        <v>5096480</v>
      </c>
      <c r="H22" s="36">
        <f t="shared" si="2"/>
        <v>2.3113287981859409</v>
      </c>
      <c r="I22" s="64">
        <f>SUM(I23:I35)</f>
        <v>5096480</v>
      </c>
      <c r="J22" s="36">
        <f t="shared" si="1"/>
        <v>2.3113287981859409</v>
      </c>
      <c r="K22" s="64">
        <f>SUM(K23:K35)</f>
        <v>0</v>
      </c>
      <c r="L22" s="13">
        <f t="shared" si="3"/>
        <v>2.3113287981859409</v>
      </c>
      <c r="M22" s="64">
        <f>SUM(M23:M35)</f>
        <v>0</v>
      </c>
      <c r="N22" s="3"/>
      <c r="O22" s="58">
        <f t="shared" ref="O22:O67" si="5">G22-N22</f>
        <v>5096480</v>
      </c>
      <c r="P22" s="60">
        <f t="shared" ref="P22:P67" si="6">D22-G22</f>
        <v>215403520</v>
      </c>
      <c r="Q22" s="21"/>
      <c r="R22" s="21"/>
    </row>
    <row r="23" spans="2:18" ht="24.75" customHeight="1" x14ac:dyDescent="0.2">
      <c r="B23" s="37">
        <v>1</v>
      </c>
      <c r="C23" s="73" t="s">
        <v>45</v>
      </c>
      <c r="D23" s="77">
        <v>4500000</v>
      </c>
      <c r="E23" s="64">
        <f t="shared" ref="E23:F24" si="7">SUM(E24:E36)</f>
        <v>0</v>
      </c>
      <c r="F23" s="64">
        <f t="shared" si="7"/>
        <v>0</v>
      </c>
      <c r="G23" s="50">
        <v>0</v>
      </c>
      <c r="H23" s="36">
        <f t="shared" si="2"/>
        <v>0</v>
      </c>
      <c r="I23" s="50">
        <f t="shared" ref="I23:J58" si="8">G23</f>
        <v>0</v>
      </c>
      <c r="J23" s="36">
        <f t="shared" si="8"/>
        <v>0</v>
      </c>
      <c r="K23" s="51"/>
      <c r="L23" s="13">
        <f t="shared" si="3"/>
        <v>0</v>
      </c>
      <c r="M23" s="51"/>
      <c r="O23" s="58">
        <f t="shared" si="5"/>
        <v>0</v>
      </c>
      <c r="P23" s="60">
        <f t="shared" si="6"/>
        <v>4500000</v>
      </c>
      <c r="Q23" s="21"/>
      <c r="R23" s="21"/>
    </row>
    <row r="24" spans="2:18" ht="31.5" customHeight="1" x14ac:dyDescent="0.2">
      <c r="B24" s="37">
        <v>2</v>
      </c>
      <c r="C24" s="73" t="s">
        <v>46</v>
      </c>
      <c r="D24" s="77">
        <v>25000000</v>
      </c>
      <c r="E24" s="64">
        <f t="shared" si="7"/>
        <v>0</v>
      </c>
      <c r="F24" s="64">
        <f t="shared" si="7"/>
        <v>0</v>
      </c>
      <c r="G24" s="23">
        <v>0</v>
      </c>
      <c r="H24" s="9">
        <f t="shared" si="2"/>
        <v>0</v>
      </c>
      <c r="I24" s="23">
        <f t="shared" si="8"/>
        <v>0</v>
      </c>
      <c r="J24" s="9">
        <f t="shared" si="8"/>
        <v>0</v>
      </c>
      <c r="K24" s="32"/>
      <c r="L24" s="13">
        <f t="shared" si="3"/>
        <v>0</v>
      </c>
      <c r="M24" s="32"/>
      <c r="O24" s="58">
        <f t="shared" si="5"/>
        <v>0</v>
      </c>
      <c r="P24" s="60">
        <f t="shared" si="6"/>
        <v>25000000</v>
      </c>
      <c r="Q24" s="21"/>
      <c r="R24" s="21"/>
    </row>
    <row r="25" spans="2:18" ht="32.25" customHeight="1" x14ac:dyDescent="0.2">
      <c r="B25" s="37">
        <v>3</v>
      </c>
      <c r="C25" s="73" t="s">
        <v>47</v>
      </c>
      <c r="D25" s="77">
        <v>18000000</v>
      </c>
      <c r="E25" s="64">
        <f t="shared" ref="E25:F29" si="9">SUM(E26:E39)</f>
        <v>0</v>
      </c>
      <c r="F25" s="64">
        <f t="shared" si="9"/>
        <v>0</v>
      </c>
      <c r="G25" s="2">
        <v>0</v>
      </c>
      <c r="H25" s="9">
        <f t="shared" si="2"/>
        <v>0</v>
      </c>
      <c r="I25" s="23">
        <f t="shared" si="8"/>
        <v>0</v>
      </c>
      <c r="J25" s="9">
        <f t="shared" si="8"/>
        <v>0</v>
      </c>
      <c r="K25" s="32"/>
      <c r="L25" s="13">
        <f t="shared" si="3"/>
        <v>0</v>
      </c>
      <c r="M25" s="32"/>
      <c r="O25" s="58">
        <f t="shared" si="5"/>
        <v>0</v>
      </c>
      <c r="P25" s="60">
        <f t="shared" si="6"/>
        <v>18000000</v>
      </c>
      <c r="Q25" s="21"/>
      <c r="R25" s="21"/>
    </row>
    <row r="26" spans="2:18" ht="29.25" customHeight="1" x14ac:dyDescent="0.2">
      <c r="B26" s="37">
        <v>4</v>
      </c>
      <c r="C26" s="73" t="s">
        <v>48</v>
      </c>
      <c r="D26" s="77">
        <v>3000000</v>
      </c>
      <c r="E26" s="64">
        <f t="shared" si="9"/>
        <v>0</v>
      </c>
      <c r="F26" s="64">
        <f t="shared" si="9"/>
        <v>0</v>
      </c>
      <c r="G26" s="2">
        <v>0</v>
      </c>
      <c r="H26" s="9">
        <f t="shared" si="2"/>
        <v>0</v>
      </c>
      <c r="I26" s="23">
        <f t="shared" si="8"/>
        <v>0</v>
      </c>
      <c r="J26" s="9">
        <f t="shared" si="8"/>
        <v>0</v>
      </c>
      <c r="K26" s="32"/>
      <c r="L26" s="13">
        <f t="shared" si="3"/>
        <v>0</v>
      </c>
      <c r="M26" s="32"/>
      <c r="O26" s="58">
        <f t="shared" si="5"/>
        <v>0</v>
      </c>
      <c r="P26" s="60">
        <f t="shared" si="6"/>
        <v>3000000</v>
      </c>
      <c r="Q26" s="21"/>
      <c r="R26" s="21"/>
    </row>
    <row r="27" spans="2:18" ht="37.5" customHeight="1" x14ac:dyDescent="0.2">
      <c r="B27" s="37">
        <v>5</v>
      </c>
      <c r="C27" s="73" t="s">
        <v>49</v>
      </c>
      <c r="D27" s="77">
        <v>24000000</v>
      </c>
      <c r="E27" s="64">
        <f t="shared" si="9"/>
        <v>0</v>
      </c>
      <c r="F27" s="64">
        <f t="shared" si="9"/>
        <v>0</v>
      </c>
      <c r="G27" s="23">
        <v>0</v>
      </c>
      <c r="H27" s="9">
        <f t="shared" si="2"/>
        <v>0</v>
      </c>
      <c r="I27" s="23">
        <f t="shared" si="8"/>
        <v>0</v>
      </c>
      <c r="J27" s="9">
        <f t="shared" si="8"/>
        <v>0</v>
      </c>
      <c r="K27" s="32"/>
      <c r="L27" s="13">
        <f t="shared" si="3"/>
        <v>0</v>
      </c>
      <c r="M27" s="2"/>
      <c r="O27" s="58">
        <f t="shared" si="5"/>
        <v>0</v>
      </c>
      <c r="P27" s="60">
        <f t="shared" si="6"/>
        <v>24000000</v>
      </c>
      <c r="Q27" s="21"/>
      <c r="R27" s="21"/>
    </row>
    <row r="28" spans="2:18" ht="37.5" customHeight="1" x14ac:dyDescent="0.2">
      <c r="B28" s="37">
        <v>6</v>
      </c>
      <c r="C28" s="73" t="s">
        <v>50</v>
      </c>
      <c r="D28" s="77">
        <v>7000000</v>
      </c>
      <c r="E28" s="64">
        <f t="shared" si="9"/>
        <v>0</v>
      </c>
      <c r="F28" s="64">
        <f t="shared" si="9"/>
        <v>0</v>
      </c>
      <c r="G28" s="23">
        <v>0</v>
      </c>
      <c r="H28" s="9">
        <f t="shared" si="2"/>
        <v>0</v>
      </c>
      <c r="I28" s="2">
        <f t="shared" si="8"/>
        <v>0</v>
      </c>
      <c r="J28" s="9">
        <f t="shared" si="8"/>
        <v>0</v>
      </c>
      <c r="K28" s="32"/>
      <c r="L28" s="13">
        <f t="shared" si="3"/>
        <v>0</v>
      </c>
      <c r="M28" s="2"/>
      <c r="O28" s="58">
        <f t="shared" si="5"/>
        <v>0</v>
      </c>
      <c r="P28" s="60">
        <f t="shared" si="6"/>
        <v>7000000</v>
      </c>
      <c r="Q28" s="21"/>
      <c r="R28" s="21"/>
    </row>
    <row r="29" spans="2:18" ht="37.5" customHeight="1" x14ac:dyDescent="0.2">
      <c r="B29" s="37">
        <v>7</v>
      </c>
      <c r="C29" s="73" t="s">
        <v>51</v>
      </c>
      <c r="D29" s="77">
        <v>10000000</v>
      </c>
      <c r="E29" s="64">
        <f t="shared" si="9"/>
        <v>0</v>
      </c>
      <c r="F29" s="64">
        <f t="shared" si="9"/>
        <v>0</v>
      </c>
      <c r="G29" s="23">
        <v>0</v>
      </c>
      <c r="H29" s="9">
        <f t="shared" si="2"/>
        <v>0</v>
      </c>
      <c r="I29" s="23">
        <f t="shared" si="8"/>
        <v>0</v>
      </c>
      <c r="J29" s="9">
        <f t="shared" si="8"/>
        <v>0</v>
      </c>
      <c r="K29" s="32"/>
      <c r="L29" s="13">
        <f t="shared" si="3"/>
        <v>0</v>
      </c>
      <c r="M29" s="40"/>
      <c r="O29" s="58">
        <f t="shared" si="5"/>
        <v>0</v>
      </c>
      <c r="P29" s="60">
        <f t="shared" si="6"/>
        <v>10000000</v>
      </c>
      <c r="Q29" s="21"/>
      <c r="R29" s="21"/>
    </row>
    <row r="30" spans="2:18" ht="37.5" customHeight="1" x14ac:dyDescent="0.2">
      <c r="B30" s="37">
        <v>8</v>
      </c>
      <c r="C30" s="73" t="s">
        <v>52</v>
      </c>
      <c r="D30" s="77">
        <v>10000000</v>
      </c>
      <c r="E30" s="64">
        <f>SUM(E31:E43)</f>
        <v>0</v>
      </c>
      <c r="F30" s="64">
        <f>SUM(F31:F43)</f>
        <v>0</v>
      </c>
      <c r="G30" s="23">
        <v>0</v>
      </c>
      <c r="H30" s="9">
        <f t="shared" si="2"/>
        <v>0</v>
      </c>
      <c r="I30" s="23">
        <f t="shared" si="8"/>
        <v>0</v>
      </c>
      <c r="J30" s="9">
        <f t="shared" si="8"/>
        <v>0</v>
      </c>
      <c r="K30" s="32"/>
      <c r="L30" s="13">
        <f t="shared" si="3"/>
        <v>0</v>
      </c>
      <c r="M30" s="32"/>
      <c r="O30" s="58">
        <f t="shared" si="5"/>
        <v>0</v>
      </c>
      <c r="P30" s="60">
        <f t="shared" si="6"/>
        <v>10000000</v>
      </c>
      <c r="Q30" s="21"/>
      <c r="R30" s="21"/>
    </row>
    <row r="31" spans="2:18" ht="37.5" customHeight="1" x14ac:dyDescent="0.2">
      <c r="B31" s="37">
        <v>9</v>
      </c>
      <c r="C31" s="73" t="s">
        <v>68</v>
      </c>
      <c r="D31" s="77">
        <v>4000000</v>
      </c>
      <c r="E31" s="64">
        <f>SUM(E32:E43)</f>
        <v>0</v>
      </c>
      <c r="F31" s="64">
        <f>SUM(F32:F43)</f>
        <v>0</v>
      </c>
      <c r="G31" s="23">
        <v>0</v>
      </c>
      <c r="H31" s="9">
        <f t="shared" si="2"/>
        <v>0</v>
      </c>
      <c r="I31" s="23">
        <f t="shared" si="8"/>
        <v>0</v>
      </c>
      <c r="J31" s="9">
        <f t="shared" si="8"/>
        <v>0</v>
      </c>
      <c r="K31" s="32"/>
      <c r="L31" s="13">
        <f t="shared" si="3"/>
        <v>0</v>
      </c>
      <c r="M31" s="32"/>
      <c r="O31" s="58">
        <f t="shared" si="5"/>
        <v>0</v>
      </c>
      <c r="P31" s="60">
        <f t="shared" si="6"/>
        <v>4000000</v>
      </c>
      <c r="Q31" s="21"/>
      <c r="R31" s="21"/>
    </row>
    <row r="32" spans="2:18" ht="37.5" customHeight="1" x14ac:dyDescent="0.2">
      <c r="B32" s="37">
        <v>10</v>
      </c>
      <c r="C32" s="73" t="s">
        <v>53</v>
      </c>
      <c r="D32" s="77">
        <v>3500000</v>
      </c>
      <c r="E32" s="64">
        <f>SUM(E33:E43)</f>
        <v>0</v>
      </c>
      <c r="F32" s="64">
        <f>SUM(F33:F43)</f>
        <v>0</v>
      </c>
      <c r="G32" s="23">
        <v>0</v>
      </c>
      <c r="H32" s="9">
        <f t="shared" si="2"/>
        <v>0</v>
      </c>
      <c r="I32" s="23">
        <f t="shared" si="8"/>
        <v>0</v>
      </c>
      <c r="J32" s="9">
        <f t="shared" si="8"/>
        <v>0</v>
      </c>
      <c r="K32" s="32"/>
      <c r="L32" s="13">
        <f t="shared" si="3"/>
        <v>0</v>
      </c>
      <c r="M32" s="32"/>
      <c r="O32" s="58">
        <f t="shared" si="5"/>
        <v>0</v>
      </c>
      <c r="P32" s="60">
        <f t="shared" si="6"/>
        <v>3500000</v>
      </c>
      <c r="Q32" s="21"/>
      <c r="R32" s="21"/>
    </row>
    <row r="33" spans="2:18" ht="37.5" customHeight="1" x14ac:dyDescent="0.2">
      <c r="B33" s="37">
        <v>11</v>
      </c>
      <c r="C33" s="73" t="s">
        <v>54</v>
      </c>
      <c r="D33" s="77">
        <v>24000000</v>
      </c>
      <c r="E33" s="64">
        <f>SUM(E34:E43)</f>
        <v>0</v>
      </c>
      <c r="F33" s="64">
        <f>SUM(F34:F43)</f>
        <v>0</v>
      </c>
      <c r="G33" s="23">
        <v>0</v>
      </c>
      <c r="H33" s="9">
        <f t="shared" si="2"/>
        <v>0</v>
      </c>
      <c r="I33" s="23">
        <f t="shared" si="8"/>
        <v>0</v>
      </c>
      <c r="J33" s="9">
        <f t="shared" si="8"/>
        <v>0</v>
      </c>
      <c r="K33" s="32"/>
      <c r="L33" s="13">
        <f t="shared" si="3"/>
        <v>0</v>
      </c>
      <c r="M33" s="32"/>
      <c r="O33" s="58">
        <f t="shared" si="5"/>
        <v>0</v>
      </c>
      <c r="P33" s="60">
        <f t="shared" si="6"/>
        <v>24000000</v>
      </c>
      <c r="Q33" s="21"/>
      <c r="R33" s="21"/>
    </row>
    <row r="34" spans="2:18" ht="37.5" customHeight="1" x14ac:dyDescent="0.2">
      <c r="B34" s="37">
        <v>12</v>
      </c>
      <c r="C34" s="73" t="s">
        <v>55</v>
      </c>
      <c r="D34" s="77">
        <v>25000000</v>
      </c>
      <c r="E34" s="64">
        <f>SUM(E35:E44)</f>
        <v>0</v>
      </c>
      <c r="F34" s="64">
        <f>SUM(F35:F44)</f>
        <v>0</v>
      </c>
      <c r="G34" s="23">
        <v>0</v>
      </c>
      <c r="H34" s="9">
        <f t="shared" si="2"/>
        <v>0</v>
      </c>
      <c r="I34" s="23">
        <f t="shared" si="8"/>
        <v>0</v>
      </c>
      <c r="J34" s="9">
        <f t="shared" si="8"/>
        <v>0</v>
      </c>
      <c r="K34" s="32"/>
      <c r="L34" s="13">
        <f t="shared" si="3"/>
        <v>0</v>
      </c>
      <c r="M34" s="32"/>
      <c r="O34" s="58">
        <f t="shared" si="5"/>
        <v>0</v>
      </c>
      <c r="P34" s="60">
        <f t="shared" si="6"/>
        <v>25000000</v>
      </c>
      <c r="Q34" s="21"/>
      <c r="R34" s="21"/>
    </row>
    <row r="35" spans="2:18" ht="41.25" customHeight="1" x14ac:dyDescent="0.2">
      <c r="B35" s="37">
        <v>13</v>
      </c>
      <c r="C35" s="73" t="s">
        <v>56</v>
      </c>
      <c r="D35" s="77">
        <v>62500000</v>
      </c>
      <c r="E35" s="64">
        <f>SUM(E36:E44)</f>
        <v>0</v>
      </c>
      <c r="F35" s="64">
        <f>SUM(F36:F44)</f>
        <v>0</v>
      </c>
      <c r="G35" s="23">
        <v>5096480</v>
      </c>
      <c r="H35" s="9">
        <f t="shared" si="2"/>
        <v>8.1543679999999998</v>
      </c>
      <c r="I35" s="23">
        <f t="shared" si="8"/>
        <v>5096480</v>
      </c>
      <c r="J35" s="9">
        <f t="shared" si="8"/>
        <v>8.1543679999999998</v>
      </c>
      <c r="K35" s="32"/>
      <c r="L35" s="13">
        <f t="shared" si="3"/>
        <v>8.1543679999999998</v>
      </c>
      <c r="M35" s="32"/>
      <c r="O35" s="58">
        <f t="shared" si="5"/>
        <v>5096480</v>
      </c>
      <c r="P35" s="60">
        <f t="shared" si="6"/>
        <v>57403520</v>
      </c>
      <c r="Q35" s="21"/>
      <c r="R35" s="21"/>
    </row>
    <row r="36" spans="2:18" s="6" customFormat="1" ht="33" customHeight="1" x14ac:dyDescent="0.2">
      <c r="B36" s="53" t="s">
        <v>16</v>
      </c>
      <c r="C36" s="4" t="s">
        <v>18</v>
      </c>
      <c r="D36" s="65">
        <f>SUM(D37:D43)</f>
        <v>112500000</v>
      </c>
      <c r="E36" s="64">
        <f>SUM(E37:E45)</f>
        <v>0</v>
      </c>
      <c r="F36" s="64">
        <f>SUM(F37:F45)</f>
        <v>0</v>
      </c>
      <c r="G36" s="52">
        <f>SUM(G37:G44)</f>
        <v>0</v>
      </c>
      <c r="H36" s="12">
        <f t="shared" si="2"/>
        <v>0</v>
      </c>
      <c r="I36" s="52">
        <f t="shared" si="8"/>
        <v>0</v>
      </c>
      <c r="J36" s="12">
        <f t="shared" si="8"/>
        <v>0</v>
      </c>
      <c r="K36" s="53"/>
      <c r="L36" s="46">
        <f t="shared" si="3"/>
        <v>0</v>
      </c>
      <c r="M36" s="4"/>
      <c r="N36" s="3"/>
      <c r="O36" s="58">
        <f t="shared" si="5"/>
        <v>0</v>
      </c>
      <c r="P36" s="60">
        <f t="shared" si="6"/>
        <v>112500000</v>
      </c>
    </row>
    <row r="37" spans="2:18" ht="23.1" customHeight="1" x14ac:dyDescent="0.2">
      <c r="B37" s="37">
        <v>1</v>
      </c>
      <c r="C37" s="73" t="s">
        <v>20</v>
      </c>
      <c r="D37" s="77">
        <v>10000000</v>
      </c>
      <c r="E37" s="64">
        <f>SUM(E39:E46)</f>
        <v>0</v>
      </c>
      <c r="F37" s="64">
        <f>SUM(F39:F46)</f>
        <v>0</v>
      </c>
      <c r="G37" s="23">
        <v>0</v>
      </c>
      <c r="H37" s="9">
        <f t="shared" si="2"/>
        <v>0</v>
      </c>
      <c r="I37" s="2">
        <f t="shared" si="8"/>
        <v>0</v>
      </c>
      <c r="J37" s="9">
        <f t="shared" si="8"/>
        <v>0</v>
      </c>
      <c r="K37" s="37"/>
      <c r="L37" s="13">
        <f t="shared" si="3"/>
        <v>0</v>
      </c>
      <c r="M37" s="1"/>
      <c r="O37" s="58">
        <f t="shared" si="5"/>
        <v>0</v>
      </c>
      <c r="P37" s="60">
        <f t="shared" si="6"/>
        <v>10000000</v>
      </c>
    </row>
    <row r="38" spans="2:18" ht="23.1" customHeight="1" x14ac:dyDescent="0.2">
      <c r="B38" s="37">
        <v>2</v>
      </c>
      <c r="C38" s="73" t="s">
        <v>98</v>
      </c>
      <c r="D38" s="77">
        <v>12500000</v>
      </c>
      <c r="E38" s="64">
        <f>SUM(E40:E47)</f>
        <v>0</v>
      </c>
      <c r="F38" s="64">
        <f>SUM(F40:F47)</f>
        <v>0</v>
      </c>
      <c r="G38" s="23">
        <v>0</v>
      </c>
      <c r="H38" s="9">
        <f t="shared" si="2"/>
        <v>0</v>
      </c>
      <c r="I38" s="2">
        <f t="shared" si="8"/>
        <v>0</v>
      </c>
      <c r="J38" s="9">
        <f t="shared" si="8"/>
        <v>0</v>
      </c>
      <c r="K38" s="37"/>
      <c r="L38" s="13">
        <f t="shared" si="3"/>
        <v>0</v>
      </c>
      <c r="M38" s="1"/>
      <c r="O38" s="58"/>
      <c r="P38" s="60"/>
    </row>
    <row r="39" spans="2:18" ht="25.5" customHeight="1" x14ac:dyDescent="0.2">
      <c r="B39" s="37">
        <v>3</v>
      </c>
      <c r="C39" s="73" t="s">
        <v>99</v>
      </c>
      <c r="D39" s="77">
        <v>15000000</v>
      </c>
      <c r="E39" s="64">
        <f t="shared" ref="E39:F42" si="10">SUM(E40:E47)</f>
        <v>0</v>
      </c>
      <c r="F39" s="64">
        <f t="shared" si="10"/>
        <v>0</v>
      </c>
      <c r="G39" s="2">
        <v>0</v>
      </c>
      <c r="H39" s="9">
        <f t="shared" si="2"/>
        <v>0</v>
      </c>
      <c r="I39" s="2">
        <f t="shared" si="8"/>
        <v>0</v>
      </c>
      <c r="J39" s="9">
        <f t="shared" si="8"/>
        <v>0</v>
      </c>
      <c r="K39" s="1"/>
      <c r="L39" s="13">
        <f t="shared" si="3"/>
        <v>0</v>
      </c>
      <c r="M39" s="1"/>
      <c r="O39" s="58">
        <f t="shared" si="5"/>
        <v>0</v>
      </c>
      <c r="P39" s="60">
        <f t="shared" si="6"/>
        <v>15000000</v>
      </c>
    </row>
    <row r="40" spans="2:18" ht="31.5" customHeight="1" x14ac:dyDescent="0.2">
      <c r="B40" s="37">
        <v>4</v>
      </c>
      <c r="C40" s="73" t="s">
        <v>21</v>
      </c>
      <c r="D40" s="77">
        <v>30000000</v>
      </c>
      <c r="E40" s="64">
        <f t="shared" si="10"/>
        <v>0</v>
      </c>
      <c r="F40" s="64">
        <f t="shared" si="10"/>
        <v>0</v>
      </c>
      <c r="G40" s="50">
        <v>0</v>
      </c>
      <c r="H40" s="9">
        <f t="shared" si="2"/>
        <v>0</v>
      </c>
      <c r="I40" s="2">
        <f t="shared" si="8"/>
        <v>0</v>
      </c>
      <c r="J40" s="9">
        <f t="shared" si="8"/>
        <v>0</v>
      </c>
      <c r="K40" s="34"/>
      <c r="L40" s="13">
        <f t="shared" si="3"/>
        <v>0</v>
      </c>
      <c r="M40" s="34"/>
      <c r="O40" s="58">
        <f t="shared" si="5"/>
        <v>0</v>
      </c>
      <c r="P40" s="60">
        <f t="shared" si="6"/>
        <v>30000000</v>
      </c>
    </row>
    <row r="41" spans="2:18" ht="30" customHeight="1" x14ac:dyDescent="0.2">
      <c r="B41" s="37">
        <v>5</v>
      </c>
      <c r="C41" s="73" t="s">
        <v>69</v>
      </c>
      <c r="D41" s="77">
        <v>32000000</v>
      </c>
      <c r="E41" s="64">
        <f t="shared" si="10"/>
        <v>0</v>
      </c>
      <c r="F41" s="64">
        <f t="shared" si="10"/>
        <v>0</v>
      </c>
      <c r="G41" s="54">
        <v>0</v>
      </c>
      <c r="H41" s="9">
        <f t="shared" si="2"/>
        <v>0</v>
      </c>
      <c r="I41" s="55">
        <f t="shared" si="8"/>
        <v>0</v>
      </c>
      <c r="J41" s="9">
        <f t="shared" si="8"/>
        <v>0</v>
      </c>
      <c r="K41" s="34"/>
      <c r="L41" s="13">
        <f t="shared" si="3"/>
        <v>0</v>
      </c>
      <c r="M41" s="34"/>
      <c r="O41" s="58">
        <f t="shared" si="5"/>
        <v>0</v>
      </c>
      <c r="P41" s="60">
        <f t="shared" si="6"/>
        <v>32000000</v>
      </c>
    </row>
    <row r="42" spans="2:18" ht="29.25" customHeight="1" x14ac:dyDescent="0.2">
      <c r="B42" s="37">
        <v>6</v>
      </c>
      <c r="C42" s="73" t="s">
        <v>22</v>
      </c>
      <c r="D42" s="77">
        <v>5000000</v>
      </c>
      <c r="E42" s="64">
        <f t="shared" si="10"/>
        <v>0</v>
      </c>
      <c r="F42" s="64">
        <f t="shared" si="10"/>
        <v>0</v>
      </c>
      <c r="G42" s="2">
        <v>0</v>
      </c>
      <c r="H42" s="9">
        <f t="shared" si="2"/>
        <v>0</v>
      </c>
      <c r="I42" s="2">
        <f t="shared" si="8"/>
        <v>0</v>
      </c>
      <c r="J42" s="9">
        <f t="shared" si="8"/>
        <v>0</v>
      </c>
      <c r="K42" s="1"/>
      <c r="L42" s="13">
        <f t="shared" si="3"/>
        <v>0</v>
      </c>
      <c r="M42" s="1"/>
      <c r="O42" s="58">
        <f t="shared" si="5"/>
        <v>0</v>
      </c>
      <c r="P42" s="60">
        <f t="shared" si="6"/>
        <v>5000000</v>
      </c>
    </row>
    <row r="43" spans="2:18" ht="33.75" customHeight="1" x14ac:dyDescent="0.2">
      <c r="B43" s="37">
        <v>7</v>
      </c>
      <c r="C43" s="73" t="s">
        <v>23</v>
      </c>
      <c r="D43" s="77">
        <v>8000000</v>
      </c>
      <c r="E43" s="64">
        <f>SUM(E44:E50)</f>
        <v>0</v>
      </c>
      <c r="F43" s="64">
        <f>SUM(F44:F50)</f>
        <v>0</v>
      </c>
      <c r="G43" s="2">
        <v>0</v>
      </c>
      <c r="H43" s="9">
        <f t="shared" si="2"/>
        <v>0</v>
      </c>
      <c r="I43" s="2">
        <f t="shared" si="8"/>
        <v>0</v>
      </c>
      <c r="J43" s="9">
        <f t="shared" si="8"/>
        <v>0</v>
      </c>
      <c r="K43" s="1"/>
      <c r="L43" s="13">
        <f t="shared" si="3"/>
        <v>0</v>
      </c>
      <c r="M43" s="1"/>
      <c r="O43" s="58">
        <f t="shared" si="5"/>
        <v>0</v>
      </c>
      <c r="P43" s="60">
        <f t="shared" si="6"/>
        <v>8000000</v>
      </c>
    </row>
    <row r="44" spans="2:18" ht="30.75" customHeight="1" x14ac:dyDescent="0.2">
      <c r="B44" s="37"/>
      <c r="C44" s="66"/>
      <c r="D44" s="38"/>
      <c r="E44" s="64">
        <f t="shared" ref="E44:F46" si="11">SUM(E45:E50)</f>
        <v>0</v>
      </c>
      <c r="F44" s="64">
        <f t="shared" si="11"/>
        <v>0</v>
      </c>
      <c r="G44" s="2"/>
      <c r="H44" s="9"/>
      <c r="I44" s="2"/>
      <c r="J44" s="9"/>
      <c r="K44" s="1"/>
      <c r="L44" s="13"/>
      <c r="M44" s="1"/>
      <c r="O44" s="58">
        <f t="shared" si="5"/>
        <v>0</v>
      </c>
      <c r="P44" s="60">
        <f t="shared" si="6"/>
        <v>0</v>
      </c>
    </row>
    <row r="45" spans="2:18" ht="28.5" customHeight="1" x14ac:dyDescent="0.2">
      <c r="B45" s="53" t="s">
        <v>17</v>
      </c>
      <c r="C45" s="78" t="s">
        <v>24</v>
      </c>
      <c r="D45" s="67">
        <f>SUM(D46)</f>
        <v>40000000</v>
      </c>
      <c r="E45" s="64">
        <f t="shared" si="11"/>
        <v>0</v>
      </c>
      <c r="F45" s="64">
        <f t="shared" si="11"/>
        <v>0</v>
      </c>
      <c r="G45" s="5">
        <f>G46</f>
        <v>0</v>
      </c>
      <c r="H45" s="9">
        <f t="shared" ref="H45:H56" si="12">G45/D45*100</f>
        <v>0</v>
      </c>
      <c r="I45" s="5">
        <f t="shared" ref="I45:J56" si="13">G45</f>
        <v>0</v>
      </c>
      <c r="J45" s="9">
        <f t="shared" si="13"/>
        <v>0</v>
      </c>
      <c r="K45" s="1"/>
      <c r="L45" s="13">
        <f t="shared" ref="L45:L56" si="14">J45</f>
        <v>0</v>
      </c>
      <c r="M45" s="1"/>
      <c r="O45" s="58">
        <f t="shared" si="5"/>
        <v>0</v>
      </c>
      <c r="P45" s="60">
        <f t="shared" si="6"/>
        <v>40000000</v>
      </c>
    </row>
    <row r="46" spans="2:18" ht="24" customHeight="1" x14ac:dyDescent="0.2">
      <c r="B46" s="53"/>
      <c r="C46" s="79" t="s">
        <v>14</v>
      </c>
      <c r="D46" s="80">
        <v>40000000</v>
      </c>
      <c r="E46" s="64">
        <f t="shared" si="11"/>
        <v>0</v>
      </c>
      <c r="F46" s="64">
        <f t="shared" si="11"/>
        <v>0</v>
      </c>
      <c r="G46" s="2">
        <v>0</v>
      </c>
      <c r="H46" s="9">
        <f t="shared" si="12"/>
        <v>0</v>
      </c>
      <c r="I46" s="5">
        <f t="shared" si="13"/>
        <v>0</v>
      </c>
      <c r="J46" s="12">
        <f t="shared" si="13"/>
        <v>0</v>
      </c>
      <c r="K46" s="1"/>
      <c r="L46" s="13">
        <f t="shared" si="14"/>
        <v>0</v>
      </c>
      <c r="M46" s="4"/>
      <c r="O46" s="58">
        <f t="shared" si="5"/>
        <v>0</v>
      </c>
      <c r="P46" s="60">
        <f t="shared" si="6"/>
        <v>40000000</v>
      </c>
    </row>
    <row r="47" spans="2:18" ht="24" customHeight="1" x14ac:dyDescent="0.2">
      <c r="B47" s="53" t="s">
        <v>71</v>
      </c>
      <c r="C47" s="81" t="s">
        <v>35</v>
      </c>
      <c r="D47" s="67">
        <f>SUM(D48)</f>
        <v>10000000</v>
      </c>
      <c r="E47" s="64">
        <f t="shared" ref="E47:F50" si="15">SUM(E48:E57)</f>
        <v>0</v>
      </c>
      <c r="F47" s="64">
        <f t="shared" si="15"/>
        <v>0</v>
      </c>
      <c r="G47" s="5">
        <f>G48</f>
        <v>0</v>
      </c>
      <c r="H47" s="9">
        <f t="shared" si="12"/>
        <v>0</v>
      </c>
      <c r="I47" s="5">
        <f t="shared" si="13"/>
        <v>0</v>
      </c>
      <c r="J47" s="9">
        <f t="shared" si="13"/>
        <v>0</v>
      </c>
      <c r="K47" s="1"/>
      <c r="L47" s="13">
        <f t="shared" si="14"/>
        <v>0</v>
      </c>
      <c r="M47" s="1"/>
      <c r="O47" s="58">
        <f t="shared" si="5"/>
        <v>0</v>
      </c>
      <c r="P47" s="60">
        <f t="shared" si="6"/>
        <v>10000000</v>
      </c>
    </row>
    <row r="48" spans="2:18" ht="28.5" customHeight="1" x14ac:dyDescent="0.2">
      <c r="B48" s="53"/>
      <c r="C48" s="79" t="s">
        <v>59</v>
      </c>
      <c r="D48" s="80">
        <v>10000000</v>
      </c>
      <c r="E48" s="64">
        <f t="shared" si="15"/>
        <v>0</v>
      </c>
      <c r="F48" s="64">
        <f t="shared" si="15"/>
        <v>0</v>
      </c>
      <c r="G48" s="2">
        <v>0</v>
      </c>
      <c r="H48" s="9">
        <f t="shared" si="12"/>
        <v>0</v>
      </c>
      <c r="I48" s="5">
        <f t="shared" si="13"/>
        <v>0</v>
      </c>
      <c r="J48" s="12">
        <f t="shared" si="13"/>
        <v>0</v>
      </c>
      <c r="K48" s="1"/>
      <c r="L48" s="13">
        <f t="shared" si="14"/>
        <v>0</v>
      </c>
      <c r="M48" s="4"/>
      <c r="O48" s="58">
        <f t="shared" si="5"/>
        <v>0</v>
      </c>
      <c r="P48" s="60">
        <f t="shared" si="6"/>
        <v>10000000</v>
      </c>
    </row>
    <row r="49" spans="2:16" ht="28.5" customHeight="1" x14ac:dyDescent="0.2">
      <c r="B49" s="53" t="s">
        <v>72</v>
      </c>
      <c r="C49" s="81" t="s">
        <v>34</v>
      </c>
      <c r="D49" s="67">
        <f>SUM(D50)</f>
        <v>15000000</v>
      </c>
      <c r="E49" s="64">
        <f t="shared" si="15"/>
        <v>0</v>
      </c>
      <c r="F49" s="64">
        <f t="shared" si="15"/>
        <v>0</v>
      </c>
      <c r="G49" s="5">
        <f>G50</f>
        <v>0</v>
      </c>
      <c r="H49" s="9">
        <f t="shared" si="12"/>
        <v>0</v>
      </c>
      <c r="I49" s="5">
        <f t="shared" si="13"/>
        <v>0</v>
      </c>
      <c r="J49" s="9">
        <f t="shared" si="13"/>
        <v>0</v>
      </c>
      <c r="K49" s="1"/>
      <c r="L49" s="13">
        <f t="shared" si="14"/>
        <v>0</v>
      </c>
      <c r="M49" s="1"/>
      <c r="O49" s="58">
        <f t="shared" si="5"/>
        <v>0</v>
      </c>
      <c r="P49" s="60">
        <f t="shared" si="6"/>
        <v>15000000</v>
      </c>
    </row>
    <row r="50" spans="2:16" ht="21.75" customHeight="1" x14ac:dyDescent="0.2">
      <c r="B50" s="53"/>
      <c r="C50" s="79" t="s">
        <v>58</v>
      </c>
      <c r="D50" s="80">
        <v>15000000</v>
      </c>
      <c r="E50" s="64">
        <f t="shared" si="15"/>
        <v>0</v>
      </c>
      <c r="F50" s="64">
        <f t="shared" si="15"/>
        <v>0</v>
      </c>
      <c r="G50" s="2">
        <v>0</v>
      </c>
      <c r="H50" s="9">
        <f t="shared" si="12"/>
        <v>0</v>
      </c>
      <c r="I50" s="5">
        <f t="shared" si="13"/>
        <v>0</v>
      </c>
      <c r="J50" s="12">
        <f t="shared" si="13"/>
        <v>0</v>
      </c>
      <c r="K50" s="1"/>
      <c r="L50" s="13">
        <f t="shared" si="14"/>
        <v>0</v>
      </c>
      <c r="M50" s="1"/>
      <c r="O50" s="58">
        <f t="shared" si="5"/>
        <v>0</v>
      </c>
      <c r="P50" s="60">
        <f t="shared" si="6"/>
        <v>15000000</v>
      </c>
    </row>
    <row r="51" spans="2:16" ht="28.5" customHeight="1" x14ac:dyDescent="0.2">
      <c r="B51" s="53" t="s">
        <v>73</v>
      </c>
      <c r="C51" s="82" t="s">
        <v>70</v>
      </c>
      <c r="D51" s="67">
        <f>SUM(D52)</f>
        <v>3000000</v>
      </c>
      <c r="E51" s="64">
        <f>SUM(E52:E62)</f>
        <v>0</v>
      </c>
      <c r="F51" s="64">
        <f>SUM(F52:F62)</f>
        <v>0</v>
      </c>
      <c r="G51" s="5">
        <f>G52</f>
        <v>0</v>
      </c>
      <c r="H51" s="9">
        <f t="shared" si="12"/>
        <v>0</v>
      </c>
      <c r="I51" s="5">
        <f t="shared" si="13"/>
        <v>0</v>
      </c>
      <c r="J51" s="9">
        <f t="shared" si="13"/>
        <v>0</v>
      </c>
      <c r="K51" s="1"/>
      <c r="L51" s="13">
        <f t="shared" si="14"/>
        <v>0</v>
      </c>
      <c r="M51" s="4"/>
      <c r="O51" s="58">
        <f t="shared" si="5"/>
        <v>0</v>
      </c>
      <c r="P51" s="60">
        <f t="shared" si="6"/>
        <v>3000000</v>
      </c>
    </row>
    <row r="52" spans="2:16" ht="28.5" customHeight="1" x14ac:dyDescent="0.2">
      <c r="B52" s="53"/>
      <c r="C52" s="73" t="s">
        <v>57</v>
      </c>
      <c r="D52" s="80">
        <v>3000000</v>
      </c>
      <c r="E52" s="64">
        <f>SUM(E57:E63)</f>
        <v>0</v>
      </c>
      <c r="F52" s="64">
        <f>SUM(F57:F63)</f>
        <v>0</v>
      </c>
      <c r="G52" s="2">
        <v>0</v>
      </c>
      <c r="H52" s="9">
        <f t="shared" si="12"/>
        <v>0</v>
      </c>
      <c r="I52" s="5">
        <f t="shared" si="13"/>
        <v>0</v>
      </c>
      <c r="J52" s="12">
        <f t="shared" si="13"/>
        <v>0</v>
      </c>
      <c r="K52" s="1"/>
      <c r="L52" s="13">
        <f t="shared" si="14"/>
        <v>0</v>
      </c>
      <c r="M52" s="1"/>
      <c r="O52" s="58">
        <f t="shared" si="5"/>
        <v>0</v>
      </c>
      <c r="P52" s="60">
        <f t="shared" si="6"/>
        <v>3000000</v>
      </c>
    </row>
    <row r="53" spans="2:16" ht="28.5" customHeight="1" x14ac:dyDescent="0.2">
      <c r="B53" s="53" t="s">
        <v>74</v>
      </c>
      <c r="C53" s="78" t="s">
        <v>100</v>
      </c>
      <c r="D53" s="67">
        <f>D54</f>
        <v>7500000</v>
      </c>
      <c r="E53" s="64">
        <f>SUM(E58:E63)</f>
        <v>0</v>
      </c>
      <c r="F53" s="64">
        <f>SUM(F58:F63)</f>
        <v>0</v>
      </c>
      <c r="G53" s="2">
        <f>G54</f>
        <v>0</v>
      </c>
      <c r="H53" s="9">
        <f t="shared" si="12"/>
        <v>0</v>
      </c>
      <c r="I53" s="5">
        <f t="shared" si="13"/>
        <v>0</v>
      </c>
      <c r="J53" s="12">
        <f t="shared" si="13"/>
        <v>0</v>
      </c>
      <c r="K53" s="1"/>
      <c r="L53" s="13">
        <f t="shared" si="14"/>
        <v>0</v>
      </c>
      <c r="M53" s="1"/>
      <c r="O53" s="58"/>
      <c r="P53" s="60"/>
    </row>
    <row r="54" spans="2:16" ht="28.5" customHeight="1" x14ac:dyDescent="0.2">
      <c r="B54" s="53"/>
      <c r="C54" s="83" t="s">
        <v>101</v>
      </c>
      <c r="D54" s="80">
        <v>7500000</v>
      </c>
      <c r="E54" s="64">
        <f>SUM(E59:E63)</f>
        <v>0</v>
      </c>
      <c r="F54" s="64">
        <f>SUM(F59:F63)</f>
        <v>0</v>
      </c>
      <c r="G54" s="2">
        <v>0</v>
      </c>
      <c r="H54" s="9">
        <f t="shared" si="12"/>
        <v>0</v>
      </c>
      <c r="I54" s="5">
        <f t="shared" si="13"/>
        <v>0</v>
      </c>
      <c r="J54" s="12">
        <f t="shared" si="13"/>
        <v>0</v>
      </c>
      <c r="K54" s="1"/>
      <c r="L54" s="13">
        <f t="shared" si="14"/>
        <v>0</v>
      </c>
      <c r="M54" s="1"/>
      <c r="O54" s="58"/>
      <c r="P54" s="60"/>
    </row>
    <row r="55" spans="2:16" ht="28.5" customHeight="1" x14ac:dyDescent="0.2">
      <c r="B55" s="53" t="s">
        <v>75</v>
      </c>
      <c r="C55" s="78" t="s">
        <v>102</v>
      </c>
      <c r="D55" s="67">
        <f>D56</f>
        <v>10000000</v>
      </c>
      <c r="E55" s="64">
        <f>SUM(E60:E63)</f>
        <v>0</v>
      </c>
      <c r="F55" s="64">
        <f>SUM(F60:F63)</f>
        <v>0</v>
      </c>
      <c r="G55" s="2">
        <f>G56</f>
        <v>0</v>
      </c>
      <c r="H55" s="9">
        <f t="shared" si="12"/>
        <v>0</v>
      </c>
      <c r="I55" s="5">
        <f t="shared" si="13"/>
        <v>0</v>
      </c>
      <c r="J55" s="12">
        <f t="shared" si="13"/>
        <v>0</v>
      </c>
      <c r="K55" s="1"/>
      <c r="L55" s="13">
        <f t="shared" si="14"/>
        <v>0</v>
      </c>
      <c r="M55" s="1"/>
      <c r="O55" s="58"/>
      <c r="P55" s="60"/>
    </row>
    <row r="56" spans="2:16" ht="28.5" customHeight="1" x14ac:dyDescent="0.2">
      <c r="B56" s="53"/>
      <c r="C56" s="83" t="s">
        <v>103</v>
      </c>
      <c r="D56" s="80">
        <v>10000000</v>
      </c>
      <c r="E56" s="64">
        <f>SUM(E61:E63)</f>
        <v>0</v>
      </c>
      <c r="F56" s="64">
        <f>SUM(F61:F63)</f>
        <v>0</v>
      </c>
      <c r="G56" s="2">
        <v>0</v>
      </c>
      <c r="H56" s="9">
        <f t="shared" si="12"/>
        <v>0</v>
      </c>
      <c r="I56" s="5">
        <f t="shared" si="13"/>
        <v>0</v>
      </c>
      <c r="J56" s="12">
        <f t="shared" si="13"/>
        <v>0</v>
      </c>
      <c r="K56" s="1"/>
      <c r="L56" s="13">
        <f t="shared" si="14"/>
        <v>0</v>
      </c>
      <c r="M56" s="1"/>
      <c r="O56" s="58"/>
      <c r="P56" s="60"/>
    </row>
    <row r="57" spans="2:16" ht="38.25" customHeight="1" x14ac:dyDescent="0.2">
      <c r="B57" s="53" t="s">
        <v>76</v>
      </c>
      <c r="C57" s="78" t="s">
        <v>25</v>
      </c>
      <c r="D57" s="67">
        <f>SUM(D58)</f>
        <v>25000000</v>
      </c>
      <c r="E57" s="64">
        <f>SUM(E62:E63)</f>
        <v>0</v>
      </c>
      <c r="F57" s="64">
        <f>SUM(F62:F63)</f>
        <v>0</v>
      </c>
      <c r="G57" s="5">
        <f>G58</f>
        <v>0</v>
      </c>
      <c r="H57" s="9">
        <f t="shared" si="2"/>
        <v>0</v>
      </c>
      <c r="I57" s="5">
        <f t="shared" si="8"/>
        <v>0</v>
      </c>
      <c r="J57" s="9">
        <f t="shared" si="8"/>
        <v>0</v>
      </c>
      <c r="K57" s="1"/>
      <c r="L57" s="13">
        <f t="shared" si="3"/>
        <v>0</v>
      </c>
      <c r="M57" s="1"/>
      <c r="O57" s="58">
        <f t="shared" si="5"/>
        <v>0</v>
      </c>
      <c r="P57" s="60">
        <f t="shared" si="6"/>
        <v>25000000</v>
      </c>
    </row>
    <row r="58" spans="2:16" ht="27" customHeight="1" x14ac:dyDescent="0.2">
      <c r="B58" s="53"/>
      <c r="C58" s="73" t="s">
        <v>26</v>
      </c>
      <c r="D58" s="80">
        <v>25000000</v>
      </c>
      <c r="E58" s="64">
        <f>SUM(E59:E63)</f>
        <v>0</v>
      </c>
      <c r="F58" s="64">
        <f>SUM(F59:F63)</f>
        <v>0</v>
      </c>
      <c r="G58" s="2">
        <v>0</v>
      </c>
      <c r="H58" s="9">
        <f t="shared" si="2"/>
        <v>0</v>
      </c>
      <c r="I58" s="5">
        <f t="shared" si="8"/>
        <v>0</v>
      </c>
      <c r="J58" s="12">
        <f t="shared" si="8"/>
        <v>0</v>
      </c>
      <c r="K58" s="1"/>
      <c r="L58" s="13">
        <f t="shared" si="3"/>
        <v>0</v>
      </c>
      <c r="M58" s="1"/>
      <c r="O58" s="58">
        <f t="shared" si="5"/>
        <v>0</v>
      </c>
      <c r="P58" s="60">
        <f t="shared" si="6"/>
        <v>25000000</v>
      </c>
    </row>
    <row r="59" spans="2:16" ht="38.25" customHeight="1" x14ac:dyDescent="0.2">
      <c r="B59" s="53" t="s">
        <v>77</v>
      </c>
      <c r="C59" s="78" t="s">
        <v>30</v>
      </c>
      <c r="D59" s="67">
        <f>SUM(D60)</f>
        <v>10000000</v>
      </c>
      <c r="E59" s="64">
        <f>SUM(E60:E63)</f>
        <v>0</v>
      </c>
      <c r="F59" s="64">
        <f>SUM(F60:F63)</f>
        <v>0</v>
      </c>
      <c r="G59" s="5">
        <f>G60</f>
        <v>0</v>
      </c>
      <c r="H59" s="9">
        <f t="shared" si="2"/>
        <v>0</v>
      </c>
      <c r="I59" s="5">
        <f t="shared" ref="I59:J67" si="16">G59</f>
        <v>0</v>
      </c>
      <c r="J59" s="9">
        <f t="shared" si="16"/>
        <v>0</v>
      </c>
      <c r="K59" s="1"/>
      <c r="L59" s="13">
        <f t="shared" si="3"/>
        <v>0</v>
      </c>
      <c r="M59" s="1"/>
      <c r="O59" s="58">
        <f t="shared" si="5"/>
        <v>0</v>
      </c>
      <c r="P59" s="60">
        <f t="shared" si="6"/>
        <v>10000000</v>
      </c>
    </row>
    <row r="60" spans="2:16" ht="38.25" customHeight="1" x14ac:dyDescent="0.2">
      <c r="B60" s="53"/>
      <c r="C60" s="73" t="s">
        <v>29</v>
      </c>
      <c r="D60" s="80">
        <v>10000000</v>
      </c>
      <c r="E60" s="64">
        <f>SUM(E61:E63)</f>
        <v>0</v>
      </c>
      <c r="F60" s="64">
        <f>SUM(F61:F63)</f>
        <v>0</v>
      </c>
      <c r="G60" s="2">
        <v>0</v>
      </c>
      <c r="H60" s="9">
        <f t="shared" si="2"/>
        <v>0</v>
      </c>
      <c r="I60" s="5">
        <f t="shared" si="16"/>
        <v>0</v>
      </c>
      <c r="J60" s="12">
        <f t="shared" si="16"/>
        <v>0</v>
      </c>
      <c r="K60" s="1"/>
      <c r="L60" s="13">
        <f t="shared" si="3"/>
        <v>0</v>
      </c>
      <c r="M60" s="34"/>
      <c r="O60" s="58">
        <f t="shared" si="5"/>
        <v>0</v>
      </c>
      <c r="P60" s="60">
        <f t="shared" si="6"/>
        <v>10000000</v>
      </c>
    </row>
    <row r="61" spans="2:16" ht="38.25" customHeight="1" x14ac:dyDescent="0.2">
      <c r="B61" s="53" t="s">
        <v>78</v>
      </c>
      <c r="C61" s="78" t="s">
        <v>31</v>
      </c>
      <c r="D61" s="67">
        <f>SUM(D62:D63)</f>
        <v>94500000</v>
      </c>
      <c r="E61" s="64">
        <f>SUM(E62:E63)</f>
        <v>0</v>
      </c>
      <c r="F61" s="64">
        <f>SUM(F62:F63)</f>
        <v>0</v>
      </c>
      <c r="G61" s="5">
        <f>G62</f>
        <v>0</v>
      </c>
      <c r="H61" s="9">
        <f t="shared" si="2"/>
        <v>0</v>
      </c>
      <c r="I61" s="5">
        <f t="shared" si="16"/>
        <v>0</v>
      </c>
      <c r="J61" s="9">
        <f t="shared" si="16"/>
        <v>0</v>
      </c>
      <c r="K61" s="1"/>
      <c r="L61" s="13">
        <f t="shared" si="3"/>
        <v>0</v>
      </c>
      <c r="M61" s="1"/>
      <c r="O61" s="58">
        <f t="shared" si="5"/>
        <v>0</v>
      </c>
      <c r="P61" s="60">
        <f t="shared" si="6"/>
        <v>94500000</v>
      </c>
    </row>
    <row r="62" spans="2:16" s="6" customFormat="1" ht="38.25" customHeight="1" x14ac:dyDescent="0.2">
      <c r="B62" s="53"/>
      <c r="C62" s="73" t="s">
        <v>104</v>
      </c>
      <c r="D62" s="80">
        <v>35000000</v>
      </c>
      <c r="E62" s="64">
        <f>SUM(E63:E63)</f>
        <v>0</v>
      </c>
      <c r="F62" s="64">
        <f>SUM(F63:F63)</f>
        <v>0</v>
      </c>
      <c r="G62" s="2">
        <v>0</v>
      </c>
      <c r="H62" s="9">
        <f t="shared" si="2"/>
        <v>0</v>
      </c>
      <c r="I62" s="5">
        <f t="shared" si="16"/>
        <v>0</v>
      </c>
      <c r="J62" s="12">
        <f t="shared" si="16"/>
        <v>0</v>
      </c>
      <c r="K62" s="1"/>
      <c r="L62" s="13">
        <f t="shared" si="3"/>
        <v>0</v>
      </c>
      <c r="M62" s="4"/>
      <c r="N62" s="3"/>
      <c r="O62" s="58">
        <f t="shared" si="5"/>
        <v>0</v>
      </c>
      <c r="P62" s="60">
        <f t="shared" si="6"/>
        <v>35000000</v>
      </c>
    </row>
    <row r="63" spans="2:16" ht="38.25" customHeight="1" x14ac:dyDescent="0.2">
      <c r="B63" s="53"/>
      <c r="C63" s="73" t="s">
        <v>105</v>
      </c>
      <c r="D63" s="80">
        <v>59500000</v>
      </c>
      <c r="E63" s="64">
        <f>SUM(E64:E65)</f>
        <v>0</v>
      </c>
      <c r="F63" s="64">
        <f>SUM(F64:F65)</f>
        <v>0</v>
      </c>
      <c r="G63" s="2">
        <v>0</v>
      </c>
      <c r="H63" s="9">
        <f t="shared" si="2"/>
        <v>0</v>
      </c>
      <c r="I63" s="5">
        <f t="shared" si="16"/>
        <v>0</v>
      </c>
      <c r="J63" s="12">
        <f t="shared" si="16"/>
        <v>0</v>
      </c>
      <c r="K63" s="1"/>
      <c r="L63" s="13">
        <f t="shared" si="3"/>
        <v>0</v>
      </c>
      <c r="M63" s="1"/>
      <c r="O63" s="58">
        <f t="shared" si="5"/>
        <v>0</v>
      </c>
      <c r="P63" s="60">
        <f t="shared" si="6"/>
        <v>59500000</v>
      </c>
    </row>
    <row r="64" spans="2:16" ht="36" customHeight="1" x14ac:dyDescent="0.2">
      <c r="B64" s="53" t="s">
        <v>79</v>
      </c>
      <c r="C64" s="78" t="s">
        <v>27</v>
      </c>
      <c r="D64" s="67">
        <f>SUM(D65)</f>
        <v>38000000</v>
      </c>
      <c r="E64" s="64">
        <f>SUM(E65:E67)</f>
        <v>0</v>
      </c>
      <c r="F64" s="64">
        <f>SUM(F65:F67)</f>
        <v>0</v>
      </c>
      <c r="G64" s="5">
        <f>G65</f>
        <v>0</v>
      </c>
      <c r="H64" s="9">
        <f t="shared" si="2"/>
        <v>0</v>
      </c>
      <c r="I64" s="5">
        <f t="shared" si="16"/>
        <v>0</v>
      </c>
      <c r="J64" s="9">
        <f t="shared" si="16"/>
        <v>0</v>
      </c>
      <c r="K64" s="1"/>
      <c r="L64" s="13">
        <f t="shared" si="3"/>
        <v>0</v>
      </c>
      <c r="M64" s="1"/>
      <c r="O64" s="58">
        <f t="shared" si="5"/>
        <v>0</v>
      </c>
      <c r="P64" s="60">
        <f t="shared" si="6"/>
        <v>38000000</v>
      </c>
    </row>
    <row r="65" spans="2:16" ht="42.75" customHeight="1" x14ac:dyDescent="0.2">
      <c r="B65" s="53"/>
      <c r="C65" s="73" t="s">
        <v>28</v>
      </c>
      <c r="D65" s="80">
        <v>38000000</v>
      </c>
      <c r="E65" s="64">
        <f>SUM(E66:E67)</f>
        <v>0</v>
      </c>
      <c r="F65" s="64">
        <f>SUM(F66:F67)</f>
        <v>0</v>
      </c>
      <c r="G65" s="2">
        <v>0</v>
      </c>
      <c r="H65" s="9">
        <f t="shared" si="2"/>
        <v>0</v>
      </c>
      <c r="I65" s="5">
        <f t="shared" si="16"/>
        <v>0</v>
      </c>
      <c r="J65" s="12">
        <f t="shared" si="16"/>
        <v>0</v>
      </c>
      <c r="K65" s="1"/>
      <c r="L65" s="13">
        <f t="shared" si="3"/>
        <v>0</v>
      </c>
      <c r="M65" s="1"/>
      <c r="O65" s="58">
        <f t="shared" si="5"/>
        <v>0</v>
      </c>
      <c r="P65" s="60">
        <f t="shared" si="6"/>
        <v>38000000</v>
      </c>
    </row>
    <row r="66" spans="2:16" ht="39.75" customHeight="1" x14ac:dyDescent="0.2">
      <c r="B66" s="53" t="s">
        <v>80</v>
      </c>
      <c r="C66" s="78" t="s">
        <v>32</v>
      </c>
      <c r="D66" s="67">
        <f>SUM(D67)</f>
        <v>14000000</v>
      </c>
      <c r="E66" s="64">
        <f>SUM(E67:E68)</f>
        <v>0</v>
      </c>
      <c r="F66" s="64">
        <f>SUM(F67:F68)</f>
        <v>0</v>
      </c>
      <c r="G66" s="5">
        <f>G67</f>
        <v>0</v>
      </c>
      <c r="H66" s="9">
        <f t="shared" si="2"/>
        <v>0</v>
      </c>
      <c r="I66" s="5">
        <f t="shared" si="16"/>
        <v>0</v>
      </c>
      <c r="J66" s="9">
        <f t="shared" si="16"/>
        <v>0</v>
      </c>
      <c r="K66" s="1"/>
      <c r="L66" s="13">
        <f t="shared" si="3"/>
        <v>0</v>
      </c>
      <c r="M66" s="4"/>
      <c r="O66" s="58">
        <f t="shared" si="5"/>
        <v>0</v>
      </c>
      <c r="P66" s="60">
        <f t="shared" si="6"/>
        <v>14000000</v>
      </c>
    </row>
    <row r="67" spans="2:16" ht="30.75" customHeight="1" x14ac:dyDescent="0.2">
      <c r="B67" s="53"/>
      <c r="C67" s="73" t="s">
        <v>33</v>
      </c>
      <c r="D67" s="80">
        <v>14000000</v>
      </c>
      <c r="E67" s="64">
        <f>SUM(E68:E71)</f>
        <v>0</v>
      </c>
      <c r="F67" s="64">
        <f>SUM(F68:F71)</f>
        <v>0</v>
      </c>
      <c r="G67" s="2">
        <v>0</v>
      </c>
      <c r="H67" s="9">
        <f t="shared" si="2"/>
        <v>0</v>
      </c>
      <c r="I67" s="5">
        <f t="shared" si="16"/>
        <v>0</v>
      </c>
      <c r="J67" s="12">
        <f t="shared" si="16"/>
        <v>0</v>
      </c>
      <c r="K67" s="1"/>
      <c r="L67" s="13">
        <f t="shared" si="3"/>
        <v>0</v>
      </c>
      <c r="M67" s="4"/>
      <c r="O67" s="58">
        <f t="shared" si="5"/>
        <v>0</v>
      </c>
      <c r="P67" s="60">
        <f t="shared" si="6"/>
        <v>14000000</v>
      </c>
    </row>
    <row r="68" spans="2:16" ht="15.75" customHeight="1" x14ac:dyDescent="0.2">
      <c r="B68" s="61"/>
      <c r="C68" s="73"/>
      <c r="D68" s="76"/>
      <c r="E68" s="7"/>
      <c r="F68" s="1"/>
      <c r="G68" s="2"/>
      <c r="H68" s="9"/>
      <c r="I68" s="5"/>
      <c r="J68" s="12"/>
      <c r="K68" s="1"/>
      <c r="L68" s="13"/>
      <c r="M68" s="1"/>
      <c r="O68" s="58"/>
      <c r="P68" s="60"/>
    </row>
    <row r="69" spans="2:16" ht="21.75" customHeight="1" x14ac:dyDescent="0.2">
      <c r="B69" s="61"/>
      <c r="C69" s="8" t="s">
        <v>43</v>
      </c>
      <c r="D69" s="11">
        <f>D8+D21</f>
        <v>2424200000</v>
      </c>
      <c r="E69" s="11"/>
      <c r="F69" s="11"/>
      <c r="G69" s="11">
        <f>G8+G21</f>
        <v>96125879</v>
      </c>
      <c r="H69" s="9">
        <f>G69/D69*100</f>
        <v>3.9652619008332648</v>
      </c>
      <c r="I69" s="10">
        <f>G69</f>
        <v>96125879</v>
      </c>
      <c r="J69" s="9">
        <f>H69</f>
        <v>3.9652619008332648</v>
      </c>
      <c r="K69" s="1"/>
      <c r="L69" s="56">
        <f>J69</f>
        <v>3.9652619008332648</v>
      </c>
      <c r="M69" s="1"/>
      <c r="O69" s="58"/>
    </row>
    <row r="71" spans="2:16" ht="25.5" customHeight="1" x14ac:dyDescent="0.2">
      <c r="D71" s="3"/>
      <c r="I71" s="206" t="s">
        <v>108</v>
      </c>
      <c r="J71" s="206"/>
      <c r="K71" s="206"/>
    </row>
    <row r="72" spans="2:16" ht="12.75" customHeight="1" x14ac:dyDescent="0.2">
      <c r="D72" s="3"/>
      <c r="I72" s="205" t="s">
        <v>60</v>
      </c>
      <c r="J72" s="205"/>
      <c r="K72" s="205"/>
    </row>
    <row r="73" spans="2:16" x14ac:dyDescent="0.2">
      <c r="G73" s="57"/>
      <c r="I73" s="6"/>
      <c r="J73" s="6"/>
      <c r="K73" s="6"/>
    </row>
    <row r="74" spans="2:16" x14ac:dyDescent="0.2">
      <c r="G74" s="57"/>
      <c r="I74" s="6"/>
      <c r="J74" s="6"/>
      <c r="K74" s="6"/>
    </row>
    <row r="75" spans="2:16" x14ac:dyDescent="0.2">
      <c r="G75" s="57"/>
      <c r="I75" s="6"/>
      <c r="J75" s="6"/>
      <c r="K75" s="6"/>
    </row>
    <row r="76" spans="2:16" ht="12.75" customHeight="1" x14ac:dyDescent="0.2">
      <c r="G76" s="68" t="s">
        <v>86</v>
      </c>
      <c r="I76" s="216" t="s">
        <v>83</v>
      </c>
      <c r="J76" s="216"/>
      <c r="K76" s="216"/>
    </row>
    <row r="77" spans="2:16" x14ac:dyDescent="0.2">
      <c r="G77" s="57"/>
      <c r="I77" s="205" t="s">
        <v>84</v>
      </c>
      <c r="J77" s="205"/>
      <c r="K77" s="205"/>
    </row>
    <row r="78" spans="2:16" ht="12.75" customHeight="1" x14ac:dyDescent="0.2">
      <c r="G78" s="57"/>
      <c r="I78" s="205" t="s">
        <v>85</v>
      </c>
      <c r="J78" s="205"/>
      <c r="K78" s="205"/>
    </row>
    <row r="105" spans="8:20" ht="12.75" customHeight="1" x14ac:dyDescent="0.2">
      <c r="H105" s="84"/>
      <c r="I105" s="84"/>
      <c r="J105" s="84"/>
      <c r="K105" s="84"/>
      <c r="L105" s="84"/>
      <c r="M105" s="84"/>
      <c r="O105" s="84"/>
      <c r="P105" s="84"/>
      <c r="Q105" s="84"/>
      <c r="R105" s="84"/>
      <c r="S105" s="84"/>
      <c r="T105" s="84"/>
    </row>
    <row r="106" spans="8:20" ht="12.75" customHeight="1" x14ac:dyDescent="0.2">
      <c r="H106" s="84"/>
      <c r="I106" s="84"/>
      <c r="J106" s="84"/>
      <c r="K106" s="84"/>
      <c r="L106" s="84"/>
      <c r="M106" s="84"/>
      <c r="O106" s="84"/>
      <c r="P106" s="84"/>
      <c r="Q106" s="84"/>
      <c r="R106" s="84"/>
      <c r="S106" s="84"/>
      <c r="T106" s="84"/>
    </row>
    <row r="107" spans="8:20" ht="12.75" customHeight="1" x14ac:dyDescent="0.2">
      <c r="H107" s="84"/>
      <c r="I107" s="84"/>
      <c r="J107" s="84"/>
      <c r="K107" s="84"/>
      <c r="L107" s="84"/>
      <c r="M107" s="84"/>
      <c r="O107" s="84"/>
      <c r="P107" s="84"/>
      <c r="Q107" s="84"/>
      <c r="R107" s="84"/>
      <c r="S107" s="84"/>
      <c r="T107" s="84"/>
    </row>
    <row r="108" spans="8:20" ht="12.75" customHeight="1" x14ac:dyDescent="0.2">
      <c r="H108" s="84"/>
      <c r="I108" s="84"/>
      <c r="J108" s="84"/>
      <c r="K108" s="84"/>
      <c r="L108" s="84"/>
      <c r="M108" s="84"/>
      <c r="O108" s="84"/>
      <c r="P108" s="84"/>
      <c r="Q108" s="84"/>
      <c r="R108" s="84"/>
      <c r="S108" s="84"/>
      <c r="T108" s="84"/>
    </row>
    <row r="109" spans="8:20" ht="12.75" customHeight="1" x14ac:dyDescent="0.2">
      <c r="H109" s="84"/>
      <c r="I109" s="84"/>
      <c r="J109" s="84"/>
      <c r="K109" s="84"/>
      <c r="L109" s="84"/>
      <c r="M109" s="84"/>
      <c r="O109" s="84"/>
      <c r="P109" s="84"/>
      <c r="Q109" s="84"/>
      <c r="R109" s="84"/>
      <c r="S109" s="84"/>
      <c r="T109" s="84"/>
    </row>
    <row r="110" spans="8:20" ht="12.75" customHeight="1" x14ac:dyDescent="0.2">
      <c r="H110" s="84"/>
      <c r="I110" s="84"/>
      <c r="J110" s="84"/>
      <c r="K110" s="84"/>
      <c r="L110" s="84"/>
      <c r="M110" s="84"/>
      <c r="O110" s="84"/>
      <c r="P110" s="84"/>
      <c r="Q110" s="84"/>
      <c r="R110" s="84"/>
      <c r="S110" s="84"/>
      <c r="T110" s="84"/>
    </row>
    <row r="114" spans="8:20" ht="12.75" customHeight="1" x14ac:dyDescent="0.2">
      <c r="H114" s="84"/>
      <c r="I114" s="84"/>
      <c r="J114" s="84"/>
      <c r="K114" s="84"/>
      <c r="L114" s="84"/>
      <c r="M114" s="84"/>
      <c r="O114" s="84"/>
      <c r="P114" s="84"/>
      <c r="Q114" s="84"/>
      <c r="R114" s="84"/>
      <c r="S114" s="84"/>
      <c r="T114" s="84"/>
    </row>
    <row r="115" spans="8:20" ht="12.75" customHeight="1" x14ac:dyDescent="0.2">
      <c r="H115" s="84"/>
      <c r="I115" s="84"/>
      <c r="J115" s="84"/>
      <c r="K115" s="84"/>
      <c r="L115" s="84"/>
      <c r="M115" s="84"/>
      <c r="O115" s="84"/>
      <c r="P115" s="84"/>
      <c r="Q115" s="84"/>
      <c r="R115" s="84"/>
      <c r="S115" s="84"/>
      <c r="T115" s="84"/>
    </row>
    <row r="116" spans="8:20" ht="12.75" customHeight="1" x14ac:dyDescent="0.2">
      <c r="H116" s="84"/>
      <c r="I116" s="84"/>
      <c r="J116" s="84"/>
      <c r="K116" s="84"/>
      <c r="L116" s="84"/>
      <c r="M116" s="84"/>
      <c r="O116" s="84"/>
      <c r="P116" s="84"/>
      <c r="Q116" s="84"/>
      <c r="R116" s="84"/>
      <c r="S116" s="84"/>
      <c r="T116" s="84"/>
    </row>
    <row r="117" spans="8:20" ht="12.75" customHeight="1" x14ac:dyDescent="0.2">
      <c r="H117" s="84"/>
      <c r="I117" s="84"/>
      <c r="J117" s="84"/>
      <c r="K117" s="84"/>
      <c r="L117" s="84"/>
      <c r="M117" s="84"/>
      <c r="O117" s="84"/>
      <c r="P117" s="84"/>
      <c r="Q117" s="84"/>
      <c r="R117" s="84"/>
      <c r="S117" s="84"/>
      <c r="T117" s="84"/>
    </row>
    <row r="118" spans="8:20" ht="12.75" customHeight="1" x14ac:dyDescent="0.2">
      <c r="H118" s="84"/>
      <c r="I118" s="84"/>
      <c r="J118" s="84"/>
      <c r="K118" s="84"/>
      <c r="L118" s="84"/>
      <c r="M118" s="84"/>
      <c r="O118" s="84"/>
      <c r="P118" s="84"/>
      <c r="Q118" s="84"/>
      <c r="R118" s="84"/>
      <c r="S118" s="84"/>
      <c r="T118" s="84"/>
    </row>
    <row r="119" spans="8:20" ht="12.75" customHeight="1" x14ac:dyDescent="0.2">
      <c r="H119" s="84"/>
      <c r="I119" s="84"/>
      <c r="J119" s="84"/>
      <c r="K119" s="84"/>
      <c r="L119" s="84"/>
      <c r="M119" s="84"/>
      <c r="O119" s="84"/>
      <c r="P119" s="84"/>
      <c r="Q119" s="84"/>
      <c r="R119" s="84"/>
      <c r="S119" s="84"/>
      <c r="T119" s="84"/>
    </row>
    <row r="120" spans="8:20" ht="12.75" customHeight="1" x14ac:dyDescent="0.2">
      <c r="H120" s="84"/>
      <c r="I120" s="84"/>
      <c r="J120" s="84"/>
      <c r="K120" s="84"/>
      <c r="L120" s="84"/>
      <c r="M120" s="84"/>
      <c r="O120" s="84"/>
      <c r="P120" s="84"/>
      <c r="Q120" s="84"/>
      <c r="R120" s="84"/>
      <c r="S120" s="84"/>
      <c r="T120" s="84"/>
    </row>
    <row r="121" spans="8:20" ht="12.75" customHeight="1" x14ac:dyDescent="0.2">
      <c r="H121" s="84"/>
      <c r="I121" s="84"/>
      <c r="J121" s="84"/>
      <c r="K121" s="84"/>
      <c r="L121" s="84"/>
      <c r="M121" s="84"/>
      <c r="O121" s="84"/>
      <c r="P121" s="84"/>
      <c r="Q121" s="84"/>
      <c r="R121" s="84"/>
      <c r="S121" s="84"/>
      <c r="T121" s="84"/>
    </row>
    <row r="122" spans="8:20" ht="12.75" customHeight="1" x14ac:dyDescent="0.2">
      <c r="H122" s="84"/>
      <c r="I122" s="84"/>
      <c r="J122" s="84"/>
      <c r="K122" s="84"/>
      <c r="L122" s="84"/>
      <c r="M122" s="84"/>
      <c r="O122" s="84"/>
      <c r="P122" s="84"/>
      <c r="Q122" s="84"/>
      <c r="R122" s="84"/>
      <c r="S122" s="84"/>
      <c r="T122" s="84"/>
    </row>
    <row r="123" spans="8:20" ht="12.75" customHeight="1" x14ac:dyDescent="0.2">
      <c r="H123" s="84"/>
      <c r="I123" s="84"/>
      <c r="J123" s="84"/>
      <c r="K123" s="84"/>
      <c r="L123" s="84"/>
      <c r="M123" s="84"/>
      <c r="O123" s="84"/>
      <c r="P123" s="84"/>
      <c r="Q123" s="84"/>
      <c r="R123" s="84"/>
      <c r="S123" s="84"/>
      <c r="T123" s="84"/>
    </row>
    <row r="124" spans="8:20" ht="12.75" customHeight="1" x14ac:dyDescent="0.2">
      <c r="H124" s="84"/>
      <c r="I124" s="84"/>
      <c r="J124" s="84"/>
      <c r="K124" s="84"/>
      <c r="L124" s="84"/>
      <c r="M124" s="84"/>
      <c r="O124" s="84"/>
      <c r="P124" s="84"/>
      <c r="Q124" s="84"/>
      <c r="R124" s="84"/>
      <c r="S124" s="84"/>
      <c r="T124" s="84"/>
    </row>
    <row r="125" spans="8:20" ht="12.75" customHeight="1" x14ac:dyDescent="0.2">
      <c r="H125" s="84"/>
      <c r="I125" s="84"/>
      <c r="J125" s="84"/>
      <c r="K125" s="84"/>
      <c r="L125" s="84"/>
      <c r="M125" s="84"/>
      <c r="O125" s="84"/>
      <c r="P125" s="84"/>
      <c r="Q125" s="84"/>
      <c r="R125" s="84"/>
      <c r="S125" s="84"/>
      <c r="T125" s="84"/>
    </row>
    <row r="126" spans="8:20" ht="12.75" customHeight="1" x14ac:dyDescent="0.2"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</row>
    <row r="127" spans="8:20" ht="12.75" customHeight="1" x14ac:dyDescent="0.2"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</row>
    <row r="128" spans="8:20" ht="12.75" customHeight="1" x14ac:dyDescent="0.2"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</row>
    <row r="129" spans="8:20" ht="12.75" customHeight="1" x14ac:dyDescent="0.2"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</row>
    <row r="130" spans="8:20" ht="12.75" customHeight="1" x14ac:dyDescent="0.2"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</row>
    <row r="131" spans="8:20" ht="12.75" customHeight="1" x14ac:dyDescent="0.2"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</row>
    <row r="132" spans="8:20" ht="12.75" customHeight="1" x14ac:dyDescent="0.2"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</row>
    <row r="133" spans="8:20" ht="12.75" customHeight="1" x14ac:dyDescent="0.2"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</row>
    <row r="134" spans="8:20" ht="12.75" customHeight="1" x14ac:dyDescent="0.2"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</row>
    <row r="135" spans="8:20" ht="12.75" customHeight="1" x14ac:dyDescent="0.2"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</row>
    <row r="136" spans="8:20" ht="12.75" customHeight="1" x14ac:dyDescent="0.2"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</row>
    <row r="137" spans="8:20" ht="12.75" customHeight="1" x14ac:dyDescent="0.2"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</row>
    <row r="138" spans="8:20" ht="12.75" customHeight="1" x14ac:dyDescent="0.2"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</row>
    <row r="139" spans="8:20" ht="12.75" customHeight="1" x14ac:dyDescent="0.2"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</row>
    <row r="140" spans="8:20" ht="12.75" customHeight="1" x14ac:dyDescent="0.2"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</row>
    <row r="141" spans="8:20" ht="12.75" customHeight="1" x14ac:dyDescent="0.2"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</row>
    <row r="142" spans="8:20" ht="12.75" customHeight="1" x14ac:dyDescent="0.2"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</row>
    <row r="143" spans="8:20" ht="12.75" customHeight="1" x14ac:dyDescent="0.2"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</row>
    <row r="144" spans="8:20" ht="12.75" customHeight="1" x14ac:dyDescent="0.2"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</row>
    <row r="145" spans="8:20" ht="12.75" customHeight="1" x14ac:dyDescent="0.2"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</row>
    <row r="146" spans="8:20" ht="12.75" customHeight="1" x14ac:dyDescent="0.2"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</row>
    <row r="147" spans="8:20" ht="12.75" customHeight="1" x14ac:dyDescent="0.2"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</row>
    <row r="148" spans="8:20" x14ac:dyDescent="0.2"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</row>
    <row r="149" spans="8:20" x14ac:dyDescent="0.2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</row>
    <row r="150" spans="8:20" ht="12.75" customHeight="1" x14ac:dyDescent="0.2"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</row>
    <row r="151" spans="8:20" ht="12.75" customHeight="1" x14ac:dyDescent="0.2"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</row>
    <row r="152" spans="8:20" x14ac:dyDescent="0.2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</row>
  </sheetData>
  <mergeCells count="16">
    <mergeCell ref="I78:K78"/>
    <mergeCell ref="B1:M1"/>
    <mergeCell ref="B2:M2"/>
    <mergeCell ref="B3:M3"/>
    <mergeCell ref="B5:B6"/>
    <mergeCell ref="C5:C6"/>
    <mergeCell ref="D5:D6"/>
    <mergeCell ref="E5:E6"/>
    <mergeCell ref="F5:F6"/>
    <mergeCell ref="G5:J5"/>
    <mergeCell ref="K5:L5"/>
    <mergeCell ref="M5:M6"/>
    <mergeCell ref="I71:K71"/>
    <mergeCell ref="I72:K72"/>
    <mergeCell ref="I76:K76"/>
    <mergeCell ref="I77:K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52"/>
  <sheetViews>
    <sheetView view="pageBreakPreview" topLeftCell="B13" zoomScaleNormal="100" zoomScaleSheetLayoutView="100" workbookViewId="0">
      <selection activeCell="H36" sqref="H36"/>
    </sheetView>
  </sheetViews>
  <sheetFormatPr defaultRowHeight="12.75" x14ac:dyDescent="0.2"/>
  <cols>
    <col min="1" max="2" width="9.140625" style="3"/>
    <col min="3" max="3" width="9.7109375" style="186" customWidth="1"/>
    <col min="4" max="4" width="38.5703125" style="3" customWidth="1"/>
    <col min="5" max="5" width="17.85546875" style="24" customWidth="1"/>
    <col min="6" max="6" width="15" style="3" customWidth="1"/>
    <col min="7" max="7" width="12.5703125" style="3" customWidth="1"/>
    <col min="8" max="8" width="17.140625" style="3" customWidth="1"/>
    <col min="9" max="9" width="9.28515625" style="25" customWidth="1"/>
    <col min="10" max="10" width="16.7109375" style="3" customWidth="1"/>
    <col min="11" max="11" width="8.5703125" style="3" customWidth="1"/>
    <col min="12" max="12" width="9.140625" style="3" customWidth="1"/>
    <col min="13" max="13" width="10.85546875" style="3" customWidth="1"/>
    <col min="14" max="14" width="11.7109375" style="3" customWidth="1"/>
    <col min="15" max="15" width="23.28515625" style="3" customWidth="1"/>
    <col min="16" max="16" width="17.28515625" style="3" customWidth="1"/>
    <col min="17" max="17" width="20.28515625" style="3" customWidth="1"/>
    <col min="18" max="16384" width="9.140625" style="3"/>
  </cols>
  <sheetData>
    <row r="1" spans="3:17" ht="18" customHeight="1" x14ac:dyDescent="0.2">
      <c r="C1" s="225" t="s">
        <v>19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3:17" ht="18" customHeight="1" x14ac:dyDescent="0.2">
      <c r="C2" s="206" t="s">
        <v>97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3:17" ht="18" customHeight="1" x14ac:dyDescent="0.2">
      <c r="C3" s="206" t="s">
        <v>107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3:17" ht="11.25" customHeight="1" thickBot="1" x14ac:dyDescent="0.25"/>
    <row r="5" spans="3:17" ht="24.75" customHeight="1" thickTop="1" x14ac:dyDescent="0.2">
      <c r="C5" s="226" t="s">
        <v>0</v>
      </c>
      <c r="D5" s="228" t="s">
        <v>1</v>
      </c>
      <c r="E5" s="230" t="s">
        <v>2</v>
      </c>
      <c r="F5" s="228" t="s">
        <v>3</v>
      </c>
      <c r="G5" s="226" t="s">
        <v>4</v>
      </c>
      <c r="H5" s="232" t="s">
        <v>5</v>
      </c>
      <c r="I5" s="233"/>
      <c r="J5" s="233"/>
      <c r="K5" s="234"/>
      <c r="L5" s="232" t="s">
        <v>13</v>
      </c>
      <c r="M5" s="234"/>
      <c r="N5" s="226" t="s">
        <v>12</v>
      </c>
    </row>
    <row r="6" spans="3:17" ht="24.75" customHeight="1" x14ac:dyDescent="0.2">
      <c r="C6" s="227"/>
      <c r="D6" s="229"/>
      <c r="E6" s="231"/>
      <c r="F6" s="229"/>
      <c r="G6" s="227"/>
      <c r="H6" s="188" t="s">
        <v>6</v>
      </c>
      <c r="I6" s="14">
        <v>1</v>
      </c>
      <c r="J6" s="188" t="s">
        <v>8</v>
      </c>
      <c r="K6" s="187" t="s">
        <v>7</v>
      </c>
      <c r="L6" s="188" t="s">
        <v>9</v>
      </c>
      <c r="M6" s="187" t="s">
        <v>10</v>
      </c>
      <c r="N6" s="227"/>
    </row>
    <row r="7" spans="3:17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Q7" s="60">
        <f t="shared" ref="Q7:Q20" si="0">E7-H7</f>
        <v>-3</v>
      </c>
    </row>
    <row r="8" spans="3:17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182058798</v>
      </c>
      <c r="I8" s="22">
        <f>H8/E8*100</f>
        <v>9.9801994298870742</v>
      </c>
      <c r="J8" s="30">
        <f>SUM(J9:J19)</f>
        <v>182058798</v>
      </c>
      <c r="K8" s="31">
        <f>I8</f>
        <v>9.9801994298870742</v>
      </c>
      <c r="L8" s="32"/>
      <c r="M8" s="33">
        <f>K8</f>
        <v>9.9801994298870742</v>
      </c>
      <c r="N8" s="27"/>
      <c r="Q8" s="60">
        <f t="shared" si="0"/>
        <v>1642141202</v>
      </c>
    </row>
    <row r="9" spans="3:17" ht="29.25" customHeight="1" x14ac:dyDescent="0.2">
      <c r="C9" s="187">
        <v>1</v>
      </c>
      <c r="D9" s="73" t="s">
        <v>61</v>
      </c>
      <c r="E9" s="74">
        <v>1092000000</v>
      </c>
      <c r="F9" s="35">
        <f>SUM(F10:F19)</f>
        <v>0</v>
      </c>
      <c r="G9" s="35">
        <f>SUM(G10:G19)</f>
        <v>0</v>
      </c>
      <c r="H9" s="75">
        <v>135947800</v>
      </c>
      <c r="I9" s="9">
        <f>H9/E9*100</f>
        <v>12.449432234432233</v>
      </c>
      <c r="J9" s="2">
        <f t="shared" ref="J9:K22" si="1">H9</f>
        <v>135947800</v>
      </c>
      <c r="K9" s="36">
        <f t="shared" si="1"/>
        <v>12.449432234432233</v>
      </c>
      <c r="L9" s="32"/>
      <c r="M9" s="13">
        <f>K9</f>
        <v>12.449432234432233</v>
      </c>
      <c r="N9" s="187"/>
      <c r="Q9" s="60">
        <f t="shared" si="0"/>
        <v>956052200</v>
      </c>
    </row>
    <row r="10" spans="3:17" ht="29.25" customHeight="1" x14ac:dyDescent="0.2">
      <c r="C10" s="37">
        <v>2</v>
      </c>
      <c r="D10" s="73" t="s">
        <v>36</v>
      </c>
      <c r="E10" s="74">
        <v>99000000</v>
      </c>
      <c r="F10" s="39"/>
      <c r="G10" s="37"/>
      <c r="H10" s="75">
        <v>16243116</v>
      </c>
      <c r="I10" s="9">
        <f t="shared" ref="I10:I67" si="2">H10/E10*100</f>
        <v>16.40718787878788</v>
      </c>
      <c r="J10" s="2">
        <f t="shared" si="1"/>
        <v>16243116</v>
      </c>
      <c r="K10" s="9">
        <f t="shared" si="1"/>
        <v>16.40718787878788</v>
      </c>
      <c r="L10" s="32"/>
      <c r="M10" s="13">
        <f t="shared" ref="M10:M67" si="3">K10</f>
        <v>16.40718787878788</v>
      </c>
      <c r="N10" s="32"/>
      <c r="Q10" s="60">
        <f t="shared" si="0"/>
        <v>82756884</v>
      </c>
    </row>
    <row r="11" spans="3:17" ht="29.25" customHeight="1" x14ac:dyDescent="0.2">
      <c r="C11" s="187">
        <v>3</v>
      </c>
      <c r="D11" s="73" t="s">
        <v>62</v>
      </c>
      <c r="E11" s="74">
        <v>78000000</v>
      </c>
      <c r="F11" s="23"/>
      <c r="G11" s="37"/>
      <c r="H11" s="75">
        <v>10760000</v>
      </c>
      <c r="I11" s="9">
        <f t="shared" si="2"/>
        <v>13.794871794871794</v>
      </c>
      <c r="J11" s="23">
        <f t="shared" si="1"/>
        <v>10760000</v>
      </c>
      <c r="K11" s="9">
        <f t="shared" si="1"/>
        <v>13.794871794871794</v>
      </c>
      <c r="L11" s="32"/>
      <c r="M11" s="13">
        <f t="shared" si="3"/>
        <v>13.794871794871794</v>
      </c>
      <c r="N11" s="32"/>
      <c r="Q11" s="60">
        <f t="shared" si="0"/>
        <v>67240000</v>
      </c>
    </row>
    <row r="12" spans="3:17" ht="29.25" customHeight="1" x14ac:dyDescent="0.2">
      <c r="C12" s="37">
        <v>4</v>
      </c>
      <c r="D12" s="73" t="s">
        <v>63</v>
      </c>
      <c r="E12" s="74">
        <v>38000000</v>
      </c>
      <c r="F12" s="23"/>
      <c r="G12" s="37"/>
      <c r="H12" s="75">
        <v>4000000</v>
      </c>
      <c r="I12" s="9">
        <f t="shared" si="2"/>
        <v>10.526315789473683</v>
      </c>
      <c r="J12" s="2">
        <f t="shared" si="1"/>
        <v>4000000</v>
      </c>
      <c r="K12" s="9">
        <f t="shared" si="1"/>
        <v>10.526315789473683</v>
      </c>
      <c r="L12" s="32"/>
      <c r="M12" s="13">
        <f t="shared" si="3"/>
        <v>10.526315789473683</v>
      </c>
      <c r="N12" s="32"/>
      <c r="Q12" s="60">
        <f t="shared" si="0"/>
        <v>34000000</v>
      </c>
    </row>
    <row r="13" spans="3:17" ht="29.25" customHeight="1" x14ac:dyDescent="0.2">
      <c r="C13" s="187">
        <v>5</v>
      </c>
      <c r="D13" s="73" t="s">
        <v>37</v>
      </c>
      <c r="E13" s="74">
        <v>57000000</v>
      </c>
      <c r="F13" s="23"/>
      <c r="G13" s="37"/>
      <c r="H13" s="75">
        <v>9124920</v>
      </c>
      <c r="I13" s="9">
        <f t="shared" si="2"/>
        <v>16.008631578947369</v>
      </c>
      <c r="J13" s="23">
        <f t="shared" si="1"/>
        <v>9124920</v>
      </c>
      <c r="K13" s="9">
        <f t="shared" si="1"/>
        <v>16.008631578947369</v>
      </c>
      <c r="L13" s="32"/>
      <c r="M13" s="13">
        <f t="shared" si="3"/>
        <v>16.008631578947369</v>
      </c>
      <c r="N13" s="32"/>
      <c r="Q13" s="60">
        <f t="shared" si="0"/>
        <v>47875080</v>
      </c>
    </row>
    <row r="14" spans="3:17" ht="29.25" customHeight="1" x14ac:dyDescent="0.2">
      <c r="C14" s="37">
        <v>6</v>
      </c>
      <c r="D14" s="73" t="s">
        <v>64</v>
      </c>
      <c r="E14" s="74">
        <v>8000000</v>
      </c>
      <c r="F14" s="23"/>
      <c r="G14" s="37"/>
      <c r="H14" s="75">
        <v>110476</v>
      </c>
      <c r="I14" s="9">
        <f t="shared" si="2"/>
        <v>1.3809500000000001</v>
      </c>
      <c r="J14" s="2">
        <f t="shared" si="1"/>
        <v>110476</v>
      </c>
      <c r="K14" s="9">
        <f t="shared" si="1"/>
        <v>1.3809500000000001</v>
      </c>
      <c r="L14" s="32"/>
      <c r="M14" s="13">
        <f t="shared" si="3"/>
        <v>1.3809500000000001</v>
      </c>
      <c r="N14" s="2"/>
      <c r="Q14" s="60">
        <f t="shared" si="0"/>
        <v>7889524</v>
      </c>
    </row>
    <row r="15" spans="3:17" ht="29.25" customHeight="1" x14ac:dyDescent="0.2">
      <c r="C15" s="187">
        <v>7</v>
      </c>
      <c r="D15" s="73" t="s">
        <v>38</v>
      </c>
      <c r="E15" s="74">
        <v>100000</v>
      </c>
      <c r="F15" s="23"/>
      <c r="G15" s="37"/>
      <c r="H15" s="75">
        <v>1660</v>
      </c>
      <c r="I15" s="9">
        <f t="shared" si="2"/>
        <v>1.66</v>
      </c>
      <c r="J15" s="2">
        <f t="shared" si="1"/>
        <v>1660</v>
      </c>
      <c r="K15" s="9">
        <f t="shared" si="1"/>
        <v>1.66</v>
      </c>
      <c r="L15" s="32"/>
      <c r="M15" s="13">
        <f t="shared" si="3"/>
        <v>1.66</v>
      </c>
      <c r="N15" s="2"/>
      <c r="Q15" s="60">
        <f t="shared" si="0"/>
        <v>98340</v>
      </c>
    </row>
    <row r="16" spans="3:17" ht="29.25" customHeight="1" x14ac:dyDescent="0.2">
      <c r="C16" s="37">
        <v>8</v>
      </c>
      <c r="D16" s="73" t="s">
        <v>65</v>
      </c>
      <c r="E16" s="74">
        <v>31000000</v>
      </c>
      <c r="F16" s="23"/>
      <c r="G16" s="37"/>
      <c r="H16" s="75">
        <v>4565728</v>
      </c>
      <c r="I16" s="9">
        <f t="shared" si="2"/>
        <v>14.728154838709678</v>
      </c>
      <c r="J16" s="23">
        <f t="shared" si="1"/>
        <v>4565728</v>
      </c>
      <c r="K16" s="9">
        <f t="shared" si="1"/>
        <v>14.728154838709678</v>
      </c>
      <c r="L16" s="32"/>
      <c r="M16" s="13">
        <f t="shared" si="3"/>
        <v>14.728154838709678</v>
      </c>
      <c r="N16" s="40"/>
      <c r="Q16" s="60">
        <f t="shared" si="0"/>
        <v>26434272</v>
      </c>
    </row>
    <row r="17" spans="3:19" ht="29.25" customHeight="1" x14ac:dyDescent="0.2">
      <c r="C17" s="187">
        <v>9</v>
      </c>
      <c r="D17" s="73" t="s">
        <v>66</v>
      </c>
      <c r="E17" s="74">
        <v>3100000</v>
      </c>
      <c r="F17" s="23"/>
      <c r="G17" s="37"/>
      <c r="H17" s="75">
        <v>326274</v>
      </c>
      <c r="I17" s="9">
        <f t="shared" si="2"/>
        <v>10.524967741935484</v>
      </c>
      <c r="J17" s="23">
        <f t="shared" si="1"/>
        <v>326274</v>
      </c>
      <c r="K17" s="9">
        <f t="shared" si="1"/>
        <v>10.524967741935484</v>
      </c>
      <c r="L17" s="32"/>
      <c r="M17" s="13">
        <f t="shared" si="3"/>
        <v>10.524967741935484</v>
      </c>
      <c r="N17" s="32"/>
      <c r="Q17" s="60">
        <f t="shared" si="0"/>
        <v>2773726</v>
      </c>
    </row>
    <row r="18" spans="3:19" ht="29.25" customHeight="1" x14ac:dyDescent="0.2">
      <c r="C18" s="37">
        <v>10</v>
      </c>
      <c r="D18" s="73" t="s">
        <v>67</v>
      </c>
      <c r="E18" s="74">
        <v>12000000</v>
      </c>
      <c r="F18" s="23"/>
      <c r="G18" s="37"/>
      <c r="H18" s="75">
        <v>978824</v>
      </c>
      <c r="I18" s="9">
        <f>H18/E18*100</f>
        <v>8.1568666666666658</v>
      </c>
      <c r="J18" s="23">
        <f t="shared" si="1"/>
        <v>978824</v>
      </c>
      <c r="K18" s="9">
        <f t="shared" si="1"/>
        <v>8.1568666666666658</v>
      </c>
      <c r="L18" s="32"/>
      <c r="M18" s="13">
        <f t="shared" si="3"/>
        <v>8.1568666666666658</v>
      </c>
      <c r="N18" s="32"/>
      <c r="P18" s="59">
        <f>H29+O18</f>
        <v>300000</v>
      </c>
      <c r="Q18" s="60">
        <f t="shared" si="0"/>
        <v>11021176</v>
      </c>
    </row>
    <row r="19" spans="3:19" ht="29.25" customHeight="1" x14ac:dyDescent="0.2">
      <c r="C19" s="187">
        <v>11</v>
      </c>
      <c r="D19" s="73" t="s">
        <v>39</v>
      </c>
      <c r="E19" s="74">
        <v>406000000</v>
      </c>
      <c r="F19" s="23"/>
      <c r="G19" s="37"/>
      <c r="H19" s="62">
        <v>0</v>
      </c>
      <c r="I19" s="9">
        <f>H19/E19*100</f>
        <v>0</v>
      </c>
      <c r="J19" s="23">
        <f t="shared" si="1"/>
        <v>0</v>
      </c>
      <c r="K19" s="9">
        <f t="shared" si="1"/>
        <v>0</v>
      </c>
      <c r="L19" s="32"/>
      <c r="M19" s="13">
        <f t="shared" si="3"/>
        <v>0</v>
      </c>
      <c r="N19" s="32"/>
      <c r="Q19" s="60">
        <f t="shared" si="0"/>
        <v>406000000</v>
      </c>
    </row>
    <row r="20" spans="3:19" ht="10.5" customHeight="1" x14ac:dyDescent="0.2">
      <c r="C20" s="37"/>
      <c r="D20" s="1"/>
      <c r="E20" s="76"/>
      <c r="F20" s="41"/>
      <c r="G20" s="42"/>
      <c r="H20" s="42"/>
      <c r="I20" s="43"/>
      <c r="J20" s="44"/>
      <c r="K20" s="36">
        <f t="shared" si="1"/>
        <v>0</v>
      </c>
      <c r="L20" s="37"/>
      <c r="M20" s="13">
        <f t="shared" si="3"/>
        <v>0</v>
      </c>
      <c r="N20" s="1"/>
      <c r="Q20" s="60">
        <f t="shared" si="0"/>
        <v>0</v>
      </c>
    </row>
    <row r="21" spans="3:19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H21" si="4">F22+F36+F45+F47+F49+F51+F53+F55+F57+F59+F61+F64+F66</f>
        <v>0</v>
      </c>
      <c r="G21" s="19">
        <f t="shared" si="4"/>
        <v>0</v>
      </c>
      <c r="H21" s="19">
        <f t="shared" si="4"/>
        <v>88038428</v>
      </c>
      <c r="I21" s="45">
        <f>H21/E21*100</f>
        <v>14.673071333333334</v>
      </c>
      <c r="J21" s="89">
        <f>J22</f>
        <v>32445428</v>
      </c>
      <c r="K21" s="45">
        <f t="shared" si="1"/>
        <v>14.673071333333334</v>
      </c>
      <c r="L21" s="49">
        <f>SUM(L22:L34)</f>
        <v>0</v>
      </c>
      <c r="M21" s="46">
        <f t="shared" si="3"/>
        <v>14.673071333333334</v>
      </c>
      <c r="N21" s="49">
        <f>SUM(N22:N34)</f>
        <v>0</v>
      </c>
      <c r="O21" s="3"/>
      <c r="P21" s="58">
        <f>H21-O21</f>
        <v>88038428</v>
      </c>
      <c r="Q21" s="60">
        <f>E21-H21</f>
        <v>511961572</v>
      </c>
      <c r="R21" s="21"/>
      <c r="S21" s="21"/>
    </row>
    <row r="22" spans="3:19" s="6" customFormat="1" ht="29.2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32445428</v>
      </c>
      <c r="I22" s="36">
        <f t="shared" si="2"/>
        <v>14.714479818594103</v>
      </c>
      <c r="J22" s="64">
        <f>SUM(J23:J35)</f>
        <v>32445428</v>
      </c>
      <c r="K22" s="36">
        <f t="shared" si="1"/>
        <v>14.714479818594103</v>
      </c>
      <c r="L22" s="64">
        <f>SUM(L23:L35)</f>
        <v>0</v>
      </c>
      <c r="M22" s="13">
        <f t="shared" si="3"/>
        <v>14.714479818594103</v>
      </c>
      <c r="N22" s="64">
        <f>SUM(N23:N35)</f>
        <v>0</v>
      </c>
      <c r="O22" s="64">
        <f>SUM(O23:O35)</f>
        <v>50861779</v>
      </c>
      <c r="P22" s="58">
        <f t="shared" ref="P22:P67" si="5">H22-O22</f>
        <v>-18416351</v>
      </c>
      <c r="Q22" s="60">
        <f t="shared" ref="Q22:Q67" si="6">E22-H22</f>
        <v>188054572</v>
      </c>
      <c r="R22" s="21"/>
      <c r="S22" s="21"/>
    </row>
    <row r="23" spans="3:19" ht="24.75" customHeight="1" x14ac:dyDescent="0.2">
      <c r="C23" s="37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50">
        <v>600000</v>
      </c>
      <c r="I23" s="36">
        <f t="shared" si="2"/>
        <v>13.333333333333334</v>
      </c>
      <c r="J23" s="50">
        <f t="shared" ref="J23:K58" si="8">H23</f>
        <v>600000</v>
      </c>
      <c r="K23" s="36">
        <f t="shared" si="8"/>
        <v>13.333333333333334</v>
      </c>
      <c r="L23" s="51"/>
      <c r="M23" s="13">
        <f t="shared" si="3"/>
        <v>13.333333333333334</v>
      </c>
      <c r="N23" s="51"/>
      <c r="O23" s="115">
        <v>1122000</v>
      </c>
      <c r="P23" s="58">
        <f t="shared" si="5"/>
        <v>-522000</v>
      </c>
      <c r="Q23" s="60">
        <f t="shared" si="6"/>
        <v>3900000</v>
      </c>
      <c r="R23" s="21"/>
      <c r="S23" s="21"/>
    </row>
    <row r="24" spans="3:19" ht="31.5" customHeight="1" x14ac:dyDescent="0.2">
      <c r="C24" s="37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23">
        <v>3498868</v>
      </c>
      <c r="I24" s="9">
        <f t="shared" si="2"/>
        <v>13.995472000000001</v>
      </c>
      <c r="J24" s="23">
        <f t="shared" si="8"/>
        <v>3498868</v>
      </c>
      <c r="K24" s="9">
        <f t="shared" si="8"/>
        <v>13.995472000000001</v>
      </c>
      <c r="L24" s="32"/>
      <c r="M24" s="13">
        <f t="shared" si="3"/>
        <v>13.995472000000001</v>
      </c>
      <c r="N24" s="32"/>
      <c r="O24" s="106">
        <v>5267039</v>
      </c>
      <c r="P24" s="58">
        <f t="shared" si="5"/>
        <v>-1768171</v>
      </c>
      <c r="Q24" s="60">
        <f t="shared" si="6"/>
        <v>21501132</v>
      </c>
      <c r="R24" s="21"/>
      <c r="S24" s="21"/>
    </row>
    <row r="25" spans="3:19" ht="32.25" customHeight="1" x14ac:dyDescent="0.2">
      <c r="C25" s="37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2">
        <v>3000000</v>
      </c>
      <c r="I25" s="9">
        <f t="shared" si="2"/>
        <v>16.666666666666664</v>
      </c>
      <c r="J25" s="23">
        <f t="shared" si="8"/>
        <v>3000000</v>
      </c>
      <c r="K25" s="9">
        <f t="shared" si="8"/>
        <v>16.666666666666664</v>
      </c>
      <c r="L25" s="32"/>
      <c r="M25" s="13">
        <f t="shared" si="3"/>
        <v>16.666666666666664</v>
      </c>
      <c r="N25" s="32"/>
      <c r="O25" s="101">
        <v>4500000</v>
      </c>
      <c r="P25" s="58">
        <f t="shared" si="5"/>
        <v>-1500000</v>
      </c>
      <c r="Q25" s="60">
        <f t="shared" si="6"/>
        <v>15000000</v>
      </c>
      <c r="R25" s="21"/>
      <c r="S25" s="21"/>
    </row>
    <row r="26" spans="3:19" ht="29.25" customHeight="1" x14ac:dyDescent="0.2">
      <c r="C26" s="37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2">
        <v>0</v>
      </c>
      <c r="I26" s="9">
        <f t="shared" si="2"/>
        <v>0</v>
      </c>
      <c r="J26" s="23">
        <f t="shared" si="8"/>
        <v>0</v>
      </c>
      <c r="K26" s="9">
        <f t="shared" si="8"/>
        <v>0</v>
      </c>
      <c r="L26" s="32"/>
      <c r="M26" s="13">
        <f t="shared" si="3"/>
        <v>0</v>
      </c>
      <c r="N26" s="32"/>
      <c r="O26" s="101">
        <v>0</v>
      </c>
      <c r="P26" s="58">
        <f t="shared" si="5"/>
        <v>0</v>
      </c>
      <c r="Q26" s="60">
        <f t="shared" si="6"/>
        <v>3000000</v>
      </c>
      <c r="R26" s="21"/>
      <c r="S26" s="21"/>
    </row>
    <row r="27" spans="3:19" ht="37.5" customHeight="1" x14ac:dyDescent="0.2">
      <c r="C27" s="37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23">
        <v>4400200</v>
      </c>
      <c r="I27" s="9">
        <f t="shared" si="2"/>
        <v>18.334166666666665</v>
      </c>
      <c r="J27" s="23">
        <f t="shared" si="8"/>
        <v>4400200</v>
      </c>
      <c r="K27" s="9">
        <f t="shared" si="8"/>
        <v>18.334166666666665</v>
      </c>
      <c r="L27" s="32"/>
      <c r="M27" s="13">
        <f t="shared" si="3"/>
        <v>18.334166666666665</v>
      </c>
      <c r="N27" s="2"/>
      <c r="O27" s="106">
        <v>5901200</v>
      </c>
      <c r="P27" s="58">
        <f t="shared" si="5"/>
        <v>-1501000</v>
      </c>
      <c r="Q27" s="60">
        <f t="shared" si="6"/>
        <v>19599800</v>
      </c>
      <c r="R27" s="21"/>
      <c r="S27" s="21"/>
    </row>
    <row r="28" spans="3:19" ht="37.5" customHeight="1" x14ac:dyDescent="0.2">
      <c r="C28" s="37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23">
        <v>750000</v>
      </c>
      <c r="I28" s="9">
        <f t="shared" si="2"/>
        <v>10.714285714285714</v>
      </c>
      <c r="J28" s="2">
        <f t="shared" si="8"/>
        <v>750000</v>
      </c>
      <c r="K28" s="9">
        <f t="shared" si="8"/>
        <v>10.714285714285714</v>
      </c>
      <c r="L28" s="32"/>
      <c r="M28" s="13">
        <f t="shared" si="3"/>
        <v>10.714285714285714</v>
      </c>
      <c r="N28" s="2"/>
      <c r="O28" s="106">
        <v>3750000</v>
      </c>
      <c r="P28" s="58">
        <f t="shared" si="5"/>
        <v>-3000000</v>
      </c>
      <c r="Q28" s="60">
        <f t="shared" si="6"/>
        <v>6250000</v>
      </c>
      <c r="R28" s="21"/>
      <c r="S28" s="21"/>
    </row>
    <row r="29" spans="3:19" ht="37.5" customHeight="1" x14ac:dyDescent="0.2">
      <c r="C29" s="37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23">
        <v>300000</v>
      </c>
      <c r="I29" s="9">
        <f t="shared" si="2"/>
        <v>3</v>
      </c>
      <c r="J29" s="23">
        <f t="shared" si="8"/>
        <v>300000</v>
      </c>
      <c r="K29" s="9">
        <f t="shared" si="8"/>
        <v>3</v>
      </c>
      <c r="L29" s="32"/>
      <c r="M29" s="13">
        <f t="shared" si="3"/>
        <v>3</v>
      </c>
      <c r="N29" s="40"/>
      <c r="O29" s="106">
        <v>750000</v>
      </c>
      <c r="P29" s="58">
        <f t="shared" si="5"/>
        <v>-450000</v>
      </c>
      <c r="Q29" s="60">
        <f t="shared" si="6"/>
        <v>9700000</v>
      </c>
      <c r="R29" s="21"/>
      <c r="S29" s="21"/>
    </row>
    <row r="30" spans="3:19" ht="37.5" customHeight="1" x14ac:dyDescent="0.2">
      <c r="C30" s="37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23">
        <v>1043400</v>
      </c>
      <c r="I30" s="9">
        <f t="shared" si="2"/>
        <v>10.434000000000001</v>
      </c>
      <c r="J30" s="23">
        <f t="shared" si="8"/>
        <v>1043400</v>
      </c>
      <c r="K30" s="9">
        <f t="shared" si="8"/>
        <v>10.434000000000001</v>
      </c>
      <c r="L30" s="32"/>
      <c r="M30" s="13">
        <f t="shared" si="3"/>
        <v>10.434000000000001</v>
      </c>
      <c r="N30" s="32"/>
      <c r="O30" s="106">
        <v>1592100</v>
      </c>
      <c r="P30" s="58">
        <f t="shared" si="5"/>
        <v>-548700</v>
      </c>
      <c r="Q30" s="60">
        <f t="shared" si="6"/>
        <v>8956600</v>
      </c>
      <c r="R30" s="21"/>
      <c r="S30" s="21"/>
    </row>
    <row r="31" spans="3:19" ht="37.5" customHeight="1" x14ac:dyDescent="0.2">
      <c r="C31" s="37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23">
        <v>0</v>
      </c>
      <c r="I31" s="9">
        <f t="shared" si="2"/>
        <v>0</v>
      </c>
      <c r="J31" s="23">
        <f t="shared" si="8"/>
        <v>0</v>
      </c>
      <c r="K31" s="9">
        <f t="shared" si="8"/>
        <v>0</v>
      </c>
      <c r="L31" s="32"/>
      <c r="M31" s="13">
        <f t="shared" si="3"/>
        <v>0</v>
      </c>
      <c r="N31" s="32"/>
      <c r="O31" s="106">
        <v>0</v>
      </c>
      <c r="P31" s="58">
        <f t="shared" si="5"/>
        <v>0</v>
      </c>
      <c r="Q31" s="60">
        <f t="shared" si="6"/>
        <v>4000000</v>
      </c>
      <c r="R31" s="21"/>
      <c r="S31" s="21"/>
    </row>
    <row r="32" spans="3:19" ht="37.5" customHeight="1" x14ac:dyDescent="0.2">
      <c r="C32" s="37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23">
        <v>460000</v>
      </c>
      <c r="I32" s="9">
        <f t="shared" si="2"/>
        <v>13.142857142857142</v>
      </c>
      <c r="J32" s="23">
        <f t="shared" si="8"/>
        <v>460000</v>
      </c>
      <c r="K32" s="9">
        <f t="shared" si="8"/>
        <v>13.142857142857142</v>
      </c>
      <c r="L32" s="32"/>
      <c r="M32" s="13">
        <f t="shared" si="3"/>
        <v>13.142857142857142</v>
      </c>
      <c r="N32" s="32"/>
      <c r="O32" s="106">
        <v>690000</v>
      </c>
      <c r="P32" s="58">
        <f t="shared" si="5"/>
        <v>-230000</v>
      </c>
      <c r="Q32" s="60">
        <f t="shared" si="6"/>
        <v>3040000</v>
      </c>
      <c r="R32" s="21"/>
      <c r="S32" s="21"/>
    </row>
    <row r="33" spans="3:19" ht="37.5" customHeight="1" x14ac:dyDescent="0.2">
      <c r="C33" s="37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23">
        <v>3500000</v>
      </c>
      <c r="I33" s="9">
        <f t="shared" si="2"/>
        <v>14.583333333333334</v>
      </c>
      <c r="J33" s="23">
        <f t="shared" si="8"/>
        <v>3500000</v>
      </c>
      <c r="K33" s="9">
        <f t="shared" si="8"/>
        <v>14.583333333333334</v>
      </c>
      <c r="L33" s="32"/>
      <c r="M33" s="13">
        <f t="shared" si="3"/>
        <v>14.583333333333334</v>
      </c>
      <c r="N33" s="32"/>
      <c r="O33" s="106">
        <v>6000000</v>
      </c>
      <c r="P33" s="58">
        <f t="shared" si="5"/>
        <v>-2500000</v>
      </c>
      <c r="Q33" s="60">
        <f t="shared" si="6"/>
        <v>20500000</v>
      </c>
      <c r="R33" s="21"/>
      <c r="S33" s="21"/>
    </row>
    <row r="34" spans="3:19" ht="37.5" customHeight="1" x14ac:dyDescent="0.2">
      <c r="C34" s="37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23">
        <v>4700000</v>
      </c>
      <c r="I34" s="9">
        <f t="shared" si="2"/>
        <v>18.8</v>
      </c>
      <c r="J34" s="23">
        <f t="shared" si="8"/>
        <v>4700000</v>
      </c>
      <c r="K34" s="9">
        <f t="shared" si="8"/>
        <v>18.8</v>
      </c>
      <c r="L34" s="32"/>
      <c r="M34" s="13">
        <f t="shared" si="3"/>
        <v>18.8</v>
      </c>
      <c r="N34" s="32"/>
      <c r="O34" s="106">
        <v>6000000</v>
      </c>
      <c r="P34" s="58">
        <f t="shared" si="5"/>
        <v>-1300000</v>
      </c>
      <c r="Q34" s="60">
        <f t="shared" si="6"/>
        <v>20300000</v>
      </c>
      <c r="R34" s="21"/>
      <c r="S34" s="21"/>
    </row>
    <row r="35" spans="3:19" ht="41.25" customHeight="1" x14ac:dyDescent="0.2">
      <c r="C35" s="37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23">
        <v>10192960</v>
      </c>
      <c r="I35" s="9">
        <f t="shared" si="2"/>
        <v>16.308736</v>
      </c>
      <c r="J35" s="23">
        <f t="shared" si="8"/>
        <v>10192960</v>
      </c>
      <c r="K35" s="9">
        <f t="shared" si="8"/>
        <v>16.308736</v>
      </c>
      <c r="L35" s="32"/>
      <c r="M35" s="13">
        <f t="shared" si="3"/>
        <v>16.308736</v>
      </c>
      <c r="N35" s="32"/>
      <c r="O35" s="106">
        <v>15289440</v>
      </c>
      <c r="P35" s="58">
        <f t="shared" si="5"/>
        <v>-5096480</v>
      </c>
      <c r="Q35" s="60">
        <f t="shared" si="6"/>
        <v>52307040</v>
      </c>
      <c r="R35" s="21"/>
      <c r="S35" s="21"/>
    </row>
    <row r="36" spans="3:19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31650000</v>
      </c>
      <c r="I36" s="12">
        <f>H36/E36*100</f>
        <v>28.133333333333333</v>
      </c>
      <c r="J36" s="52">
        <f t="shared" si="8"/>
        <v>31650000</v>
      </c>
      <c r="K36" s="12">
        <f t="shared" si="8"/>
        <v>28.133333333333333</v>
      </c>
      <c r="L36" s="53"/>
      <c r="M36" s="46">
        <f t="shared" si="3"/>
        <v>28.133333333333333</v>
      </c>
      <c r="N36" s="4"/>
      <c r="O36" s="52">
        <f>SUM(O37:O44)</f>
        <v>35050000</v>
      </c>
      <c r="P36" s="58">
        <f t="shared" si="5"/>
        <v>-3400000</v>
      </c>
      <c r="Q36" s="60">
        <f t="shared" si="6"/>
        <v>80850000</v>
      </c>
    </row>
    <row r="37" spans="3:19" ht="23.1" customHeight="1" x14ac:dyDescent="0.2">
      <c r="C37" s="37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23">
        <v>0</v>
      </c>
      <c r="I37" s="9">
        <f t="shared" si="2"/>
        <v>0</v>
      </c>
      <c r="J37" s="2">
        <f t="shared" si="8"/>
        <v>0</v>
      </c>
      <c r="K37" s="9">
        <f t="shared" si="8"/>
        <v>0</v>
      </c>
      <c r="L37" s="37"/>
      <c r="M37" s="13">
        <f t="shared" si="3"/>
        <v>0</v>
      </c>
      <c r="N37" s="1"/>
      <c r="O37" s="106">
        <v>0</v>
      </c>
      <c r="P37" s="58">
        <f t="shared" si="5"/>
        <v>0</v>
      </c>
      <c r="Q37" s="60">
        <f t="shared" si="6"/>
        <v>10000000</v>
      </c>
    </row>
    <row r="38" spans="3:19" ht="23.1" customHeight="1" x14ac:dyDescent="0.2">
      <c r="C38" s="37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23">
        <v>12500000</v>
      </c>
      <c r="I38" s="9">
        <f t="shared" si="2"/>
        <v>100</v>
      </c>
      <c r="J38" s="2">
        <f t="shared" si="8"/>
        <v>12500000</v>
      </c>
      <c r="K38" s="9">
        <f t="shared" si="8"/>
        <v>100</v>
      </c>
      <c r="L38" s="37"/>
      <c r="M38" s="13">
        <f t="shared" si="3"/>
        <v>100</v>
      </c>
      <c r="N38" s="1"/>
      <c r="O38" s="106">
        <v>12500000</v>
      </c>
      <c r="P38" s="58"/>
      <c r="Q38" s="60"/>
    </row>
    <row r="39" spans="3:19" ht="25.5" customHeight="1" x14ac:dyDescent="0.2">
      <c r="C39" s="37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2">
        <v>14650000</v>
      </c>
      <c r="I39" s="9">
        <f t="shared" si="2"/>
        <v>97.666666666666671</v>
      </c>
      <c r="J39" s="2">
        <f t="shared" si="8"/>
        <v>14650000</v>
      </c>
      <c r="K39" s="9">
        <f t="shared" si="8"/>
        <v>97.666666666666671</v>
      </c>
      <c r="L39" s="1"/>
      <c r="M39" s="13">
        <f t="shared" si="3"/>
        <v>97.666666666666671</v>
      </c>
      <c r="N39" s="1"/>
      <c r="O39" s="101">
        <v>14650000</v>
      </c>
      <c r="P39" s="58">
        <f t="shared" si="5"/>
        <v>0</v>
      </c>
      <c r="Q39" s="60">
        <f t="shared" si="6"/>
        <v>350000</v>
      </c>
    </row>
    <row r="40" spans="3:19" ht="31.5" customHeight="1" x14ac:dyDescent="0.2">
      <c r="C40" s="37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50">
        <v>0</v>
      </c>
      <c r="I40" s="9">
        <f t="shared" si="2"/>
        <v>0</v>
      </c>
      <c r="J40" s="2">
        <f t="shared" si="8"/>
        <v>0</v>
      </c>
      <c r="K40" s="9">
        <f t="shared" si="8"/>
        <v>0</v>
      </c>
      <c r="L40" s="34"/>
      <c r="M40" s="13">
        <f t="shared" si="3"/>
        <v>0</v>
      </c>
      <c r="N40" s="34"/>
      <c r="O40" s="115">
        <v>0</v>
      </c>
      <c r="P40" s="58">
        <f t="shared" si="5"/>
        <v>0</v>
      </c>
      <c r="Q40" s="60">
        <f t="shared" si="6"/>
        <v>30000000</v>
      </c>
    </row>
    <row r="41" spans="3:19" ht="30" customHeight="1" x14ac:dyDescent="0.2">
      <c r="C41" s="37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54">
        <v>4500000</v>
      </c>
      <c r="I41" s="9">
        <f t="shared" si="2"/>
        <v>14.0625</v>
      </c>
      <c r="J41" s="55">
        <f t="shared" si="8"/>
        <v>4500000</v>
      </c>
      <c r="K41" s="9">
        <f t="shared" si="8"/>
        <v>14.0625</v>
      </c>
      <c r="L41" s="34"/>
      <c r="M41" s="13">
        <f t="shared" si="3"/>
        <v>14.0625</v>
      </c>
      <c r="N41" s="34"/>
      <c r="O41" s="118">
        <v>6000000</v>
      </c>
      <c r="P41" s="58">
        <f t="shared" si="5"/>
        <v>-1500000</v>
      </c>
      <c r="Q41" s="60">
        <f t="shared" si="6"/>
        <v>27500000</v>
      </c>
    </row>
    <row r="42" spans="3:19" ht="29.25" customHeight="1" x14ac:dyDescent="0.2">
      <c r="C42" s="37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2">
        <v>0</v>
      </c>
      <c r="I42" s="9">
        <f t="shared" si="2"/>
        <v>0</v>
      </c>
      <c r="J42" s="2">
        <f t="shared" si="8"/>
        <v>0</v>
      </c>
      <c r="K42" s="9">
        <f t="shared" si="8"/>
        <v>0</v>
      </c>
      <c r="L42" s="1"/>
      <c r="M42" s="13">
        <f t="shared" si="3"/>
        <v>0</v>
      </c>
      <c r="N42" s="1"/>
      <c r="O42" s="101">
        <v>500000</v>
      </c>
      <c r="P42" s="58">
        <f t="shared" si="5"/>
        <v>-500000</v>
      </c>
      <c r="Q42" s="60">
        <f t="shared" si="6"/>
        <v>5000000</v>
      </c>
    </row>
    <row r="43" spans="3:19" ht="33.75" customHeight="1" x14ac:dyDescent="0.2">
      <c r="C43" s="37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2">
        <v>0</v>
      </c>
      <c r="I43" s="9">
        <f t="shared" si="2"/>
        <v>0</v>
      </c>
      <c r="J43" s="2">
        <f t="shared" si="8"/>
        <v>0</v>
      </c>
      <c r="K43" s="9">
        <f t="shared" si="8"/>
        <v>0</v>
      </c>
      <c r="L43" s="1"/>
      <c r="M43" s="13">
        <f t="shared" si="3"/>
        <v>0</v>
      </c>
      <c r="N43" s="1"/>
      <c r="O43" s="101">
        <v>1400000</v>
      </c>
      <c r="P43" s="58">
        <f t="shared" si="5"/>
        <v>-1400000</v>
      </c>
      <c r="Q43" s="60">
        <f t="shared" si="6"/>
        <v>8000000</v>
      </c>
    </row>
    <row r="44" spans="3:19" ht="30.75" customHeight="1" x14ac:dyDescent="0.2">
      <c r="C44" s="37"/>
      <c r="D44" s="66"/>
      <c r="E44" s="38"/>
      <c r="F44" s="64">
        <f t="shared" ref="F44:G46" si="11">SUM(F45:F50)</f>
        <v>0</v>
      </c>
      <c r="G44" s="64">
        <f t="shared" si="11"/>
        <v>0</v>
      </c>
      <c r="H44" s="2"/>
      <c r="I44" s="9"/>
      <c r="J44" s="2"/>
      <c r="K44" s="9"/>
      <c r="L44" s="1"/>
      <c r="M44" s="13"/>
      <c r="N44" s="1"/>
      <c r="O44" s="101"/>
      <c r="P44" s="58">
        <f t="shared" si="5"/>
        <v>0</v>
      </c>
      <c r="Q44" s="60">
        <f t="shared" si="6"/>
        <v>0</v>
      </c>
    </row>
    <row r="45" spans="3:19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0</v>
      </c>
      <c r="I45" s="9">
        <f t="shared" ref="I45:I56" si="12">H45/E45*100</f>
        <v>0</v>
      </c>
      <c r="J45" s="5">
        <f t="shared" ref="J45:K56" si="13">H45</f>
        <v>0</v>
      </c>
      <c r="K45" s="9">
        <f t="shared" si="13"/>
        <v>0</v>
      </c>
      <c r="L45" s="1"/>
      <c r="M45" s="13">
        <f t="shared" ref="M45:M56" si="14">K45</f>
        <v>0</v>
      </c>
      <c r="N45" s="1"/>
      <c r="O45" s="5">
        <f>O46</f>
        <v>0</v>
      </c>
      <c r="P45" s="58">
        <f t="shared" si="5"/>
        <v>0</v>
      </c>
      <c r="Q45" s="60">
        <f t="shared" si="6"/>
        <v>40000000</v>
      </c>
    </row>
    <row r="46" spans="3:19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2">
        <v>0</v>
      </c>
      <c r="I46" s="9">
        <f t="shared" si="12"/>
        <v>0</v>
      </c>
      <c r="J46" s="5">
        <f t="shared" si="13"/>
        <v>0</v>
      </c>
      <c r="K46" s="12">
        <f t="shared" si="13"/>
        <v>0</v>
      </c>
      <c r="L46" s="1"/>
      <c r="M46" s="13">
        <f t="shared" si="14"/>
        <v>0</v>
      </c>
      <c r="N46" s="4"/>
      <c r="O46" s="101">
        <v>0</v>
      </c>
      <c r="P46" s="58">
        <f t="shared" si="5"/>
        <v>0</v>
      </c>
      <c r="Q46" s="60">
        <f t="shared" si="6"/>
        <v>40000000</v>
      </c>
    </row>
    <row r="47" spans="3:19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0</v>
      </c>
      <c r="I47" s="9">
        <f t="shared" si="12"/>
        <v>0</v>
      </c>
      <c r="J47" s="5">
        <f t="shared" si="13"/>
        <v>0</v>
      </c>
      <c r="K47" s="9">
        <f t="shared" si="13"/>
        <v>0</v>
      </c>
      <c r="L47" s="1"/>
      <c r="M47" s="13">
        <f t="shared" si="14"/>
        <v>0</v>
      </c>
      <c r="N47" s="1"/>
      <c r="O47" s="5">
        <f>O48</f>
        <v>2500000</v>
      </c>
      <c r="P47" s="58">
        <f t="shared" si="5"/>
        <v>-2500000</v>
      </c>
      <c r="Q47" s="60">
        <f t="shared" si="6"/>
        <v>10000000</v>
      </c>
    </row>
    <row r="48" spans="3:19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2">
        <v>0</v>
      </c>
      <c r="I48" s="9">
        <f t="shared" si="12"/>
        <v>0</v>
      </c>
      <c r="J48" s="5">
        <f t="shared" si="13"/>
        <v>0</v>
      </c>
      <c r="K48" s="12">
        <f t="shared" si="13"/>
        <v>0</v>
      </c>
      <c r="L48" s="1"/>
      <c r="M48" s="13">
        <f t="shared" si="14"/>
        <v>0</v>
      </c>
      <c r="N48" s="4"/>
      <c r="O48" s="101">
        <v>2500000</v>
      </c>
      <c r="P48" s="58">
        <f t="shared" si="5"/>
        <v>-2500000</v>
      </c>
      <c r="Q48" s="60">
        <f t="shared" si="6"/>
        <v>10000000</v>
      </c>
    </row>
    <row r="49" spans="3:17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9">
        <f t="shared" si="12"/>
        <v>100</v>
      </c>
      <c r="J49" s="5">
        <f t="shared" si="13"/>
        <v>15000000</v>
      </c>
      <c r="K49" s="9">
        <f t="shared" si="13"/>
        <v>100</v>
      </c>
      <c r="L49" s="1"/>
      <c r="M49" s="13">
        <f t="shared" si="14"/>
        <v>100</v>
      </c>
      <c r="N49" s="1"/>
      <c r="O49" s="5">
        <f>O50</f>
        <v>15000000</v>
      </c>
      <c r="P49" s="58">
        <f t="shared" si="5"/>
        <v>0</v>
      </c>
      <c r="Q49" s="60">
        <f t="shared" si="6"/>
        <v>0</v>
      </c>
    </row>
    <row r="50" spans="3:17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2">
        <v>15000000</v>
      </c>
      <c r="I50" s="9">
        <f t="shared" si="12"/>
        <v>100</v>
      </c>
      <c r="J50" s="5">
        <f t="shared" si="13"/>
        <v>15000000</v>
      </c>
      <c r="K50" s="12">
        <f t="shared" si="13"/>
        <v>100</v>
      </c>
      <c r="L50" s="1"/>
      <c r="M50" s="13">
        <f t="shared" si="14"/>
        <v>100</v>
      </c>
      <c r="N50" s="1"/>
      <c r="O50" s="101">
        <v>15000000</v>
      </c>
      <c r="P50" s="58">
        <f t="shared" si="5"/>
        <v>0</v>
      </c>
      <c r="Q50" s="60">
        <f t="shared" si="6"/>
        <v>0</v>
      </c>
    </row>
    <row r="51" spans="3:17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0</v>
      </c>
      <c r="I51" s="9">
        <f t="shared" si="12"/>
        <v>0</v>
      </c>
      <c r="J51" s="5">
        <f t="shared" si="13"/>
        <v>0</v>
      </c>
      <c r="K51" s="9">
        <f t="shared" si="13"/>
        <v>0</v>
      </c>
      <c r="L51" s="1"/>
      <c r="M51" s="13">
        <f t="shared" si="14"/>
        <v>0</v>
      </c>
      <c r="N51" s="4"/>
      <c r="O51" s="5">
        <f>O52</f>
        <v>0</v>
      </c>
      <c r="P51" s="58">
        <f t="shared" si="5"/>
        <v>0</v>
      </c>
      <c r="Q51" s="60">
        <f t="shared" si="6"/>
        <v>3000000</v>
      </c>
    </row>
    <row r="52" spans="3:17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2">
        <v>0</v>
      </c>
      <c r="I52" s="9">
        <f t="shared" si="12"/>
        <v>0</v>
      </c>
      <c r="J52" s="5">
        <f t="shared" si="13"/>
        <v>0</v>
      </c>
      <c r="K52" s="12">
        <f t="shared" si="13"/>
        <v>0</v>
      </c>
      <c r="L52" s="1"/>
      <c r="M52" s="13">
        <f t="shared" si="14"/>
        <v>0</v>
      </c>
      <c r="N52" s="1"/>
      <c r="O52" s="101">
        <v>0</v>
      </c>
      <c r="P52" s="58">
        <f t="shared" si="5"/>
        <v>0</v>
      </c>
      <c r="Q52" s="60">
        <f t="shared" si="6"/>
        <v>3000000</v>
      </c>
    </row>
    <row r="53" spans="3:17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2">
        <f>H54</f>
        <v>1852000</v>
      </c>
      <c r="I53" s="9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"/>
      <c r="M53" s="13">
        <f t="shared" si="14"/>
        <v>24.693333333333335</v>
      </c>
      <c r="N53" s="1"/>
      <c r="O53" s="101">
        <f>O54</f>
        <v>1852000</v>
      </c>
      <c r="P53" s="58"/>
      <c r="Q53" s="60"/>
    </row>
    <row r="54" spans="3:17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2">
        <v>1852000</v>
      </c>
      <c r="I54" s="9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"/>
      <c r="M54" s="13">
        <f t="shared" si="14"/>
        <v>24.693333333333335</v>
      </c>
      <c r="N54" s="1"/>
      <c r="O54" s="101">
        <v>1852000</v>
      </c>
      <c r="P54" s="58"/>
      <c r="Q54" s="60"/>
    </row>
    <row r="55" spans="3:17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2">
        <f>H56</f>
        <v>0</v>
      </c>
      <c r="I55" s="9">
        <f t="shared" si="12"/>
        <v>0</v>
      </c>
      <c r="J55" s="5">
        <f t="shared" si="13"/>
        <v>0</v>
      </c>
      <c r="K55" s="12">
        <f t="shared" si="13"/>
        <v>0</v>
      </c>
      <c r="L55" s="1"/>
      <c r="M55" s="13">
        <f t="shared" si="14"/>
        <v>0</v>
      </c>
      <c r="N55" s="1"/>
      <c r="O55" s="101">
        <f>O56</f>
        <v>0</v>
      </c>
      <c r="P55" s="58"/>
      <c r="Q55" s="60"/>
    </row>
    <row r="56" spans="3:17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2">
        <v>0</v>
      </c>
      <c r="I56" s="9">
        <f t="shared" si="12"/>
        <v>0</v>
      </c>
      <c r="J56" s="5">
        <f t="shared" si="13"/>
        <v>0</v>
      </c>
      <c r="K56" s="12">
        <f t="shared" si="13"/>
        <v>0</v>
      </c>
      <c r="L56" s="1"/>
      <c r="M56" s="13">
        <f t="shared" si="14"/>
        <v>0</v>
      </c>
      <c r="N56" s="1"/>
      <c r="O56" s="101">
        <v>0</v>
      </c>
      <c r="P56" s="58"/>
      <c r="Q56" s="60"/>
    </row>
    <row r="57" spans="3:17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0</v>
      </c>
      <c r="I57" s="9">
        <f t="shared" si="2"/>
        <v>0</v>
      </c>
      <c r="J57" s="5">
        <f t="shared" si="8"/>
        <v>0</v>
      </c>
      <c r="K57" s="9">
        <f t="shared" si="8"/>
        <v>0</v>
      </c>
      <c r="L57" s="1"/>
      <c r="M57" s="13">
        <f t="shared" si="3"/>
        <v>0</v>
      </c>
      <c r="N57" s="1"/>
      <c r="O57" s="5">
        <f>O58</f>
        <v>4</v>
      </c>
      <c r="P57" s="58">
        <f t="shared" si="5"/>
        <v>-4</v>
      </c>
      <c r="Q57" s="60">
        <f t="shared" si="6"/>
        <v>25000000</v>
      </c>
    </row>
    <row r="58" spans="3:17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2">
        <v>0</v>
      </c>
      <c r="I58" s="9">
        <f t="shared" si="2"/>
        <v>0</v>
      </c>
      <c r="J58" s="5">
        <f t="shared" si="8"/>
        <v>0</v>
      </c>
      <c r="K58" s="12">
        <f t="shared" si="8"/>
        <v>0</v>
      </c>
      <c r="L58" s="1"/>
      <c r="M58" s="13">
        <f t="shared" si="3"/>
        <v>0</v>
      </c>
      <c r="N58" s="1"/>
      <c r="O58" s="101">
        <v>4</v>
      </c>
      <c r="P58" s="58">
        <f t="shared" si="5"/>
        <v>-4</v>
      </c>
      <c r="Q58" s="60">
        <f t="shared" si="6"/>
        <v>25000000</v>
      </c>
    </row>
    <row r="59" spans="3:17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1955000</v>
      </c>
      <c r="I59" s="9">
        <f t="shared" si="2"/>
        <v>19.55</v>
      </c>
      <c r="J59" s="5">
        <f t="shared" ref="J59:K67" si="16">H59</f>
        <v>1955000</v>
      </c>
      <c r="K59" s="9">
        <f t="shared" si="16"/>
        <v>19.55</v>
      </c>
      <c r="L59" s="1"/>
      <c r="M59" s="13">
        <f t="shared" si="3"/>
        <v>19.55</v>
      </c>
      <c r="N59" s="1"/>
      <c r="O59" s="5">
        <f>O60</f>
        <v>1955000</v>
      </c>
      <c r="P59" s="58">
        <f t="shared" si="5"/>
        <v>0</v>
      </c>
      <c r="Q59" s="60">
        <f t="shared" si="6"/>
        <v>8045000</v>
      </c>
    </row>
    <row r="60" spans="3:17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2">
        <v>1955000</v>
      </c>
      <c r="I60" s="9">
        <f t="shared" si="2"/>
        <v>19.55</v>
      </c>
      <c r="J60" s="5">
        <f t="shared" si="16"/>
        <v>1955000</v>
      </c>
      <c r="K60" s="12">
        <f t="shared" si="16"/>
        <v>19.55</v>
      </c>
      <c r="L60" s="1"/>
      <c r="M60" s="13">
        <f t="shared" si="3"/>
        <v>19.55</v>
      </c>
      <c r="N60" s="34"/>
      <c r="O60" s="101">
        <v>1955000</v>
      </c>
      <c r="P60" s="58">
        <f t="shared" si="5"/>
        <v>0</v>
      </c>
      <c r="Q60" s="60">
        <f t="shared" si="6"/>
        <v>8045000</v>
      </c>
    </row>
    <row r="61" spans="3:17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0</v>
      </c>
      <c r="I61" s="9">
        <f t="shared" si="2"/>
        <v>0</v>
      </c>
      <c r="J61" s="5">
        <f t="shared" si="16"/>
        <v>0</v>
      </c>
      <c r="K61" s="9">
        <f t="shared" si="16"/>
        <v>0</v>
      </c>
      <c r="L61" s="1"/>
      <c r="M61" s="13">
        <f t="shared" si="3"/>
        <v>0</v>
      </c>
      <c r="N61" s="1"/>
      <c r="O61" s="5">
        <f>O62</f>
        <v>0</v>
      </c>
      <c r="P61" s="58">
        <f t="shared" si="5"/>
        <v>0</v>
      </c>
      <c r="Q61" s="60">
        <f t="shared" si="6"/>
        <v>94500000</v>
      </c>
    </row>
    <row r="62" spans="3:17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2">
        <v>0</v>
      </c>
      <c r="I62" s="9">
        <f t="shared" si="2"/>
        <v>0</v>
      </c>
      <c r="J62" s="5">
        <f t="shared" si="16"/>
        <v>0</v>
      </c>
      <c r="K62" s="12">
        <f t="shared" si="16"/>
        <v>0</v>
      </c>
      <c r="L62" s="1"/>
      <c r="M62" s="13">
        <f t="shared" si="3"/>
        <v>0</v>
      </c>
      <c r="N62" s="4"/>
      <c r="O62" s="101">
        <v>0</v>
      </c>
      <c r="P62" s="58">
        <f t="shared" si="5"/>
        <v>0</v>
      </c>
      <c r="Q62" s="60">
        <f t="shared" si="6"/>
        <v>35000000</v>
      </c>
    </row>
    <row r="63" spans="3:17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2">
        <v>0</v>
      </c>
      <c r="I63" s="9">
        <f t="shared" si="2"/>
        <v>0</v>
      </c>
      <c r="J63" s="5">
        <f t="shared" si="16"/>
        <v>0</v>
      </c>
      <c r="K63" s="12">
        <f t="shared" si="16"/>
        <v>0</v>
      </c>
      <c r="L63" s="1"/>
      <c r="M63" s="13">
        <f t="shared" si="3"/>
        <v>0</v>
      </c>
      <c r="N63" s="1"/>
      <c r="O63" s="101">
        <v>0</v>
      </c>
      <c r="P63" s="58">
        <f t="shared" si="5"/>
        <v>0</v>
      </c>
      <c r="Q63" s="60">
        <f t="shared" si="6"/>
        <v>59500000</v>
      </c>
    </row>
    <row r="64" spans="3:17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5136000</v>
      </c>
      <c r="I64" s="9">
        <f t="shared" si="2"/>
        <v>13.515789473684212</v>
      </c>
      <c r="J64" s="5">
        <f t="shared" si="16"/>
        <v>5136000</v>
      </c>
      <c r="K64" s="9">
        <f t="shared" si="16"/>
        <v>13.515789473684212</v>
      </c>
      <c r="L64" s="1"/>
      <c r="M64" s="13">
        <f t="shared" si="3"/>
        <v>13.515789473684212</v>
      </c>
      <c r="N64" s="1"/>
      <c r="O64" s="5">
        <f>O65</f>
        <v>5136000</v>
      </c>
      <c r="P64" s="58">
        <f t="shared" si="5"/>
        <v>0</v>
      </c>
      <c r="Q64" s="60">
        <f t="shared" si="6"/>
        <v>32864000</v>
      </c>
    </row>
    <row r="65" spans="3:17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2">
        <v>5136000</v>
      </c>
      <c r="I65" s="9">
        <f t="shared" si="2"/>
        <v>13.515789473684212</v>
      </c>
      <c r="J65" s="5">
        <f t="shared" si="16"/>
        <v>5136000</v>
      </c>
      <c r="K65" s="12">
        <f t="shared" si="16"/>
        <v>13.515789473684212</v>
      </c>
      <c r="L65" s="1"/>
      <c r="M65" s="13">
        <f t="shared" si="3"/>
        <v>13.515789473684212</v>
      </c>
      <c r="N65" s="1"/>
      <c r="O65" s="101">
        <v>5136000</v>
      </c>
      <c r="P65" s="58">
        <f t="shared" si="5"/>
        <v>0</v>
      </c>
      <c r="Q65" s="60">
        <f t="shared" si="6"/>
        <v>32864000</v>
      </c>
    </row>
    <row r="66" spans="3:17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0</v>
      </c>
      <c r="I66" s="9">
        <f t="shared" si="2"/>
        <v>0</v>
      </c>
      <c r="J66" s="5">
        <f t="shared" si="16"/>
        <v>0</v>
      </c>
      <c r="K66" s="9">
        <f t="shared" si="16"/>
        <v>0</v>
      </c>
      <c r="L66" s="1"/>
      <c r="M66" s="13">
        <f t="shared" si="3"/>
        <v>0</v>
      </c>
      <c r="N66" s="4"/>
      <c r="O66" s="5">
        <f>O67</f>
        <v>0</v>
      </c>
      <c r="P66" s="58">
        <f t="shared" si="5"/>
        <v>0</v>
      </c>
      <c r="Q66" s="60">
        <f t="shared" si="6"/>
        <v>14000000</v>
      </c>
    </row>
    <row r="67" spans="3:17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2">
        <v>0</v>
      </c>
      <c r="I67" s="9">
        <f t="shared" si="2"/>
        <v>0</v>
      </c>
      <c r="J67" s="5">
        <f t="shared" si="16"/>
        <v>0</v>
      </c>
      <c r="K67" s="12">
        <f t="shared" si="16"/>
        <v>0</v>
      </c>
      <c r="L67" s="1"/>
      <c r="M67" s="13">
        <f t="shared" si="3"/>
        <v>0</v>
      </c>
      <c r="N67" s="4"/>
      <c r="O67" s="101">
        <v>0</v>
      </c>
      <c r="P67" s="58">
        <f t="shared" si="5"/>
        <v>0</v>
      </c>
      <c r="Q67" s="60">
        <f t="shared" si="6"/>
        <v>14000000</v>
      </c>
    </row>
    <row r="68" spans="3:17" ht="15.75" customHeight="1" x14ac:dyDescent="0.2">
      <c r="C68" s="61"/>
      <c r="D68" s="73"/>
      <c r="E68" s="76"/>
      <c r="F68" s="7"/>
      <c r="G68" s="1"/>
      <c r="H68" s="2"/>
      <c r="I68" s="9"/>
      <c r="J68" s="5"/>
      <c r="K68" s="12"/>
      <c r="L68" s="1"/>
      <c r="M68" s="13"/>
      <c r="N68" s="1"/>
      <c r="O68" s="101"/>
      <c r="P68" s="58"/>
      <c r="Q68" s="60"/>
    </row>
    <row r="69" spans="3:17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270097226</v>
      </c>
      <c r="I69" s="9">
        <f>H69/E69*100</f>
        <v>11.141705552347165</v>
      </c>
      <c r="J69" s="10">
        <f>H69</f>
        <v>270097226</v>
      </c>
      <c r="K69" s="9">
        <f>I69</f>
        <v>11.141705552347165</v>
      </c>
      <c r="L69" s="1"/>
      <c r="M69" s="56">
        <f>K69</f>
        <v>11.141705552347165</v>
      </c>
      <c r="N69" s="1"/>
      <c r="P69" s="58"/>
    </row>
    <row r="71" spans="3:17" ht="25.5" customHeight="1" x14ac:dyDescent="0.2">
      <c r="E71" s="3"/>
      <c r="I71" s="3"/>
      <c r="J71" s="206" t="s">
        <v>109</v>
      </c>
      <c r="K71" s="206"/>
      <c r="L71" s="206"/>
    </row>
    <row r="72" spans="3:17" ht="12.75" customHeight="1" x14ac:dyDescent="0.2">
      <c r="E72" s="3"/>
      <c r="I72" s="3"/>
      <c r="J72" s="205" t="s">
        <v>60</v>
      </c>
      <c r="K72" s="205"/>
      <c r="L72" s="205"/>
    </row>
    <row r="73" spans="3:17" x14ac:dyDescent="0.2">
      <c r="H73" s="57"/>
      <c r="J73" s="6"/>
      <c r="K73" s="6"/>
      <c r="L73" s="6"/>
    </row>
    <row r="74" spans="3:17" x14ac:dyDescent="0.2">
      <c r="H74" s="57"/>
      <c r="J74" s="6"/>
      <c r="K74" s="6"/>
      <c r="L74" s="6"/>
    </row>
    <row r="75" spans="3:17" x14ac:dyDescent="0.2">
      <c r="H75" s="57"/>
      <c r="J75" s="6"/>
      <c r="K75" s="6"/>
      <c r="L75" s="6"/>
    </row>
    <row r="76" spans="3:17" ht="12.75" customHeight="1" x14ac:dyDescent="0.2">
      <c r="H76" s="68" t="s">
        <v>86</v>
      </c>
      <c r="J76" s="216" t="s">
        <v>83</v>
      </c>
      <c r="K76" s="216"/>
      <c r="L76" s="216"/>
    </row>
    <row r="77" spans="3:17" x14ac:dyDescent="0.2">
      <c r="H77" s="57"/>
      <c r="J77" s="205" t="s">
        <v>84</v>
      </c>
      <c r="K77" s="205"/>
      <c r="L77" s="205"/>
    </row>
    <row r="78" spans="3:17" ht="12.75" customHeight="1" x14ac:dyDescent="0.2">
      <c r="H78" s="57"/>
      <c r="J78" s="205" t="s">
        <v>85</v>
      </c>
      <c r="K78" s="205"/>
      <c r="L78" s="205"/>
    </row>
    <row r="105" spans="9:21" ht="12.75" customHeight="1" x14ac:dyDescent="0.2">
      <c r="I105" s="84"/>
      <c r="J105" s="84"/>
      <c r="K105" s="84"/>
      <c r="L105" s="84"/>
      <c r="M105" s="84"/>
      <c r="N105" s="84"/>
      <c r="P105" s="84"/>
      <c r="Q105" s="84"/>
      <c r="R105" s="84"/>
      <c r="S105" s="84"/>
      <c r="T105" s="84"/>
      <c r="U105" s="84"/>
    </row>
    <row r="106" spans="9:21" ht="12.75" customHeight="1" x14ac:dyDescent="0.2">
      <c r="I106" s="84"/>
      <c r="J106" s="84"/>
      <c r="K106" s="84"/>
      <c r="L106" s="84"/>
      <c r="M106" s="84"/>
      <c r="N106" s="84"/>
      <c r="P106" s="84"/>
      <c r="Q106" s="84"/>
      <c r="R106" s="84"/>
      <c r="S106" s="84"/>
      <c r="T106" s="84"/>
      <c r="U106" s="84"/>
    </row>
    <row r="107" spans="9:21" ht="12.75" customHeight="1" x14ac:dyDescent="0.2">
      <c r="I107" s="84"/>
      <c r="J107" s="84"/>
      <c r="K107" s="84"/>
      <c r="L107" s="84"/>
      <c r="M107" s="84"/>
      <c r="N107" s="84"/>
      <c r="P107" s="84"/>
      <c r="Q107" s="84"/>
      <c r="R107" s="84"/>
      <c r="S107" s="84"/>
      <c r="T107" s="84"/>
      <c r="U107" s="84"/>
    </row>
    <row r="108" spans="9:21" ht="12.75" customHeight="1" x14ac:dyDescent="0.2">
      <c r="I108" s="84"/>
      <c r="J108" s="84"/>
      <c r="K108" s="84"/>
      <c r="L108" s="84"/>
      <c r="M108" s="84"/>
      <c r="N108" s="84"/>
      <c r="P108" s="84"/>
      <c r="Q108" s="84"/>
      <c r="R108" s="84"/>
      <c r="S108" s="84"/>
      <c r="T108" s="84"/>
      <c r="U108" s="84"/>
    </row>
    <row r="109" spans="9:21" ht="12.75" customHeight="1" x14ac:dyDescent="0.2">
      <c r="I109" s="84"/>
      <c r="J109" s="84"/>
      <c r="K109" s="84"/>
      <c r="L109" s="84"/>
      <c r="M109" s="84"/>
      <c r="N109" s="84"/>
      <c r="P109" s="84"/>
      <c r="Q109" s="84"/>
      <c r="R109" s="84"/>
      <c r="S109" s="84"/>
      <c r="T109" s="84"/>
      <c r="U109" s="84"/>
    </row>
    <row r="110" spans="9:21" ht="12.75" customHeight="1" x14ac:dyDescent="0.2">
      <c r="I110" s="84"/>
      <c r="J110" s="84"/>
      <c r="K110" s="84"/>
      <c r="L110" s="84"/>
      <c r="M110" s="84"/>
      <c r="N110" s="84"/>
      <c r="P110" s="84"/>
      <c r="Q110" s="84"/>
      <c r="R110" s="84"/>
      <c r="S110" s="84"/>
      <c r="T110" s="84"/>
      <c r="U110" s="84"/>
    </row>
    <row r="114" spans="9:21" ht="12.75" customHeight="1" x14ac:dyDescent="0.2">
      <c r="I114" s="84"/>
      <c r="J114" s="84"/>
      <c r="K114" s="84"/>
      <c r="L114" s="84"/>
      <c r="M114" s="84"/>
      <c r="N114" s="84"/>
      <c r="P114" s="84"/>
      <c r="Q114" s="84"/>
      <c r="R114" s="84"/>
      <c r="S114" s="84"/>
      <c r="T114" s="84"/>
      <c r="U114" s="84"/>
    </row>
    <row r="115" spans="9:21" ht="12.75" customHeight="1" x14ac:dyDescent="0.2">
      <c r="I115" s="84"/>
      <c r="J115" s="84"/>
      <c r="K115" s="84"/>
      <c r="L115" s="84"/>
      <c r="M115" s="84"/>
      <c r="N115" s="84"/>
      <c r="P115" s="84"/>
      <c r="Q115" s="84"/>
      <c r="R115" s="84"/>
      <c r="S115" s="84"/>
      <c r="T115" s="84"/>
      <c r="U115" s="84"/>
    </row>
    <row r="116" spans="9:21" ht="12.75" customHeight="1" x14ac:dyDescent="0.2">
      <c r="I116" s="84"/>
      <c r="J116" s="84"/>
      <c r="K116" s="84"/>
      <c r="L116" s="84"/>
      <c r="M116" s="84"/>
      <c r="N116" s="84"/>
      <c r="P116" s="84"/>
      <c r="Q116" s="84"/>
      <c r="R116" s="84"/>
      <c r="S116" s="84"/>
      <c r="T116" s="84"/>
      <c r="U116" s="84"/>
    </row>
    <row r="117" spans="9:21" ht="12.75" customHeight="1" x14ac:dyDescent="0.2">
      <c r="I117" s="84"/>
      <c r="J117" s="84"/>
      <c r="K117" s="84"/>
      <c r="L117" s="84"/>
      <c r="M117" s="84"/>
      <c r="N117" s="84"/>
      <c r="P117" s="84"/>
      <c r="Q117" s="84"/>
      <c r="R117" s="84"/>
      <c r="S117" s="84"/>
      <c r="T117" s="84"/>
      <c r="U117" s="84"/>
    </row>
    <row r="118" spans="9:21" ht="12.75" customHeight="1" x14ac:dyDescent="0.2">
      <c r="I118" s="84"/>
      <c r="J118" s="84"/>
      <c r="K118" s="84"/>
      <c r="L118" s="84"/>
      <c r="M118" s="84"/>
      <c r="N118" s="84"/>
      <c r="P118" s="84"/>
      <c r="Q118" s="84"/>
      <c r="R118" s="84"/>
      <c r="S118" s="84"/>
      <c r="T118" s="84"/>
      <c r="U118" s="84"/>
    </row>
    <row r="119" spans="9:21" ht="12.75" customHeight="1" x14ac:dyDescent="0.2">
      <c r="I119" s="84"/>
      <c r="J119" s="84"/>
      <c r="K119" s="84"/>
      <c r="L119" s="84"/>
      <c r="M119" s="84"/>
      <c r="N119" s="84"/>
      <c r="P119" s="84"/>
      <c r="Q119" s="84"/>
      <c r="R119" s="84"/>
      <c r="S119" s="84"/>
      <c r="T119" s="84"/>
      <c r="U119" s="84"/>
    </row>
    <row r="120" spans="9:21" ht="12.75" customHeight="1" x14ac:dyDescent="0.2">
      <c r="I120" s="84"/>
      <c r="J120" s="84"/>
      <c r="K120" s="84"/>
      <c r="L120" s="84"/>
      <c r="M120" s="84"/>
      <c r="N120" s="84"/>
      <c r="P120" s="84"/>
      <c r="Q120" s="84"/>
      <c r="R120" s="84"/>
      <c r="S120" s="84"/>
      <c r="T120" s="84"/>
      <c r="U120" s="84"/>
    </row>
    <row r="121" spans="9:21" ht="12.75" customHeight="1" x14ac:dyDescent="0.2">
      <c r="I121" s="84"/>
      <c r="J121" s="84"/>
      <c r="K121" s="84"/>
      <c r="L121" s="84"/>
      <c r="M121" s="84"/>
      <c r="N121" s="84"/>
      <c r="P121" s="84"/>
      <c r="Q121" s="84"/>
      <c r="R121" s="84"/>
      <c r="S121" s="84"/>
      <c r="T121" s="84"/>
      <c r="U121" s="84"/>
    </row>
    <row r="122" spans="9:21" ht="12.75" customHeight="1" x14ac:dyDescent="0.2">
      <c r="I122" s="84"/>
      <c r="J122" s="84"/>
      <c r="K122" s="84"/>
      <c r="L122" s="84"/>
      <c r="M122" s="84"/>
      <c r="N122" s="84"/>
      <c r="P122" s="84"/>
      <c r="Q122" s="84"/>
      <c r="R122" s="84"/>
      <c r="S122" s="84"/>
      <c r="T122" s="84"/>
      <c r="U122" s="84"/>
    </row>
    <row r="123" spans="9:21" ht="12.75" customHeight="1" x14ac:dyDescent="0.2">
      <c r="I123" s="84"/>
      <c r="J123" s="84"/>
      <c r="K123" s="84"/>
      <c r="L123" s="84"/>
      <c r="M123" s="84"/>
      <c r="N123" s="84"/>
      <c r="P123" s="84"/>
      <c r="Q123" s="84"/>
      <c r="R123" s="84"/>
      <c r="S123" s="84"/>
      <c r="T123" s="84"/>
      <c r="U123" s="84"/>
    </row>
    <row r="124" spans="9:21" ht="12.75" customHeight="1" x14ac:dyDescent="0.2">
      <c r="I124" s="84"/>
      <c r="J124" s="84"/>
      <c r="K124" s="84"/>
      <c r="L124" s="84"/>
      <c r="M124" s="84"/>
      <c r="N124" s="84"/>
      <c r="P124" s="84"/>
      <c r="Q124" s="84"/>
      <c r="R124" s="84"/>
      <c r="S124" s="84"/>
      <c r="T124" s="84"/>
      <c r="U124" s="84"/>
    </row>
    <row r="125" spans="9:21" ht="12.75" customHeight="1" x14ac:dyDescent="0.2">
      <c r="I125" s="84"/>
      <c r="J125" s="84"/>
      <c r="K125" s="84"/>
      <c r="L125" s="84"/>
      <c r="M125" s="84"/>
      <c r="N125" s="84"/>
      <c r="P125" s="84"/>
      <c r="Q125" s="84"/>
      <c r="R125" s="84"/>
      <c r="S125" s="84"/>
      <c r="T125" s="84"/>
      <c r="U125" s="84"/>
    </row>
    <row r="126" spans="9:21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</row>
    <row r="127" spans="9:21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</row>
    <row r="128" spans="9:21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</row>
    <row r="129" spans="9:21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</row>
    <row r="130" spans="9:21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</row>
    <row r="131" spans="9:21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9:21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9:21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</row>
    <row r="134" spans="9:21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</row>
    <row r="135" spans="9:21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</row>
    <row r="136" spans="9:21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</row>
    <row r="137" spans="9:21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</row>
    <row r="138" spans="9:21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9:21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9:21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9:21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9:21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9:21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9:21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9:21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</row>
    <row r="146" spans="9:21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</row>
    <row r="147" spans="9:21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</row>
    <row r="148" spans="9:21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9:21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</row>
    <row r="150" spans="9:21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9:21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</row>
    <row r="152" spans="9:21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0"/>
  <sheetViews>
    <sheetView topLeftCell="A12" workbookViewId="0">
      <selection activeCell="G26" sqref="G26"/>
    </sheetView>
  </sheetViews>
  <sheetFormatPr defaultRowHeight="12.75" x14ac:dyDescent="0.2"/>
  <cols>
    <col min="1" max="1" width="3.5703125" customWidth="1"/>
    <col min="2" max="3" width="15" customWidth="1"/>
    <col min="4" max="4" width="24.140625" customWidth="1"/>
    <col min="5" max="5" width="19.7109375" customWidth="1"/>
    <col min="6" max="7" width="24.28515625" customWidth="1"/>
    <col min="11" max="11" width="21.7109375" customWidth="1"/>
  </cols>
  <sheetData>
    <row r="4" spans="1:7" x14ac:dyDescent="0.2">
      <c r="A4" t="s">
        <v>87</v>
      </c>
    </row>
    <row r="5" spans="1:7" x14ac:dyDescent="0.2">
      <c r="A5" t="s">
        <v>89</v>
      </c>
    </row>
    <row r="6" spans="1:7" x14ac:dyDescent="0.2">
      <c r="A6" t="s">
        <v>88</v>
      </c>
    </row>
    <row r="11" spans="1:7" s="72" customFormat="1" ht="51.75" customHeight="1" x14ac:dyDescent="0.2">
      <c r="A11" s="71" t="s">
        <v>90</v>
      </c>
      <c r="B11" s="71" t="s">
        <v>91</v>
      </c>
      <c r="C11" s="71" t="s">
        <v>92</v>
      </c>
      <c r="D11" s="71" t="s">
        <v>93</v>
      </c>
      <c r="E11" s="71" t="s">
        <v>94</v>
      </c>
      <c r="F11" s="71" t="s">
        <v>95</v>
      </c>
      <c r="G11" s="71" t="s">
        <v>96</v>
      </c>
    </row>
    <row r="12" spans="1:7" s="70" customFormat="1" ht="25.5" customHeight="1" x14ac:dyDescent="0.2">
      <c r="A12" s="69"/>
      <c r="B12" s="69"/>
      <c r="C12" s="69"/>
      <c r="D12" s="69"/>
      <c r="E12" s="69"/>
      <c r="F12" s="69"/>
      <c r="G12" s="69"/>
    </row>
    <row r="13" spans="1:7" s="70" customFormat="1" ht="25.5" customHeight="1" x14ac:dyDescent="0.2">
      <c r="A13" s="69"/>
      <c r="B13" s="69"/>
      <c r="C13" s="69"/>
      <c r="D13" s="69"/>
      <c r="E13" s="69"/>
      <c r="F13" s="69"/>
      <c r="G13" s="69"/>
    </row>
    <row r="14" spans="1:7" s="70" customFormat="1" ht="25.5" customHeight="1" x14ac:dyDescent="0.2">
      <c r="A14" s="69"/>
      <c r="B14" s="69"/>
      <c r="C14" s="69"/>
      <c r="D14" s="69"/>
      <c r="E14" s="69"/>
      <c r="F14" s="69"/>
      <c r="G14" s="69"/>
    </row>
    <row r="15" spans="1:7" s="70" customFormat="1" ht="25.5" customHeight="1" x14ac:dyDescent="0.2">
      <c r="A15" s="69"/>
      <c r="B15" s="69"/>
      <c r="C15" s="69"/>
      <c r="D15" s="69"/>
      <c r="E15" s="69"/>
      <c r="F15" s="69"/>
      <c r="G15" s="69"/>
    </row>
    <row r="16" spans="1:7" s="70" customFormat="1" ht="25.5" customHeight="1" x14ac:dyDescent="0.2">
      <c r="A16" s="69"/>
      <c r="B16" s="69"/>
      <c r="C16" s="69"/>
      <c r="D16" s="69"/>
      <c r="E16" s="69"/>
      <c r="F16" s="69"/>
      <c r="G16" s="69"/>
    </row>
    <row r="17" spans="1:7" s="70" customFormat="1" ht="25.5" customHeight="1" x14ac:dyDescent="0.2">
      <c r="A17" s="69"/>
      <c r="B17" s="69"/>
      <c r="C17" s="69"/>
      <c r="D17" s="69"/>
      <c r="E17" s="69"/>
      <c r="F17" s="69"/>
      <c r="G17" s="69"/>
    </row>
    <row r="18" spans="1:7" s="70" customFormat="1" ht="25.5" customHeight="1" x14ac:dyDescent="0.2">
      <c r="A18" s="69"/>
      <c r="B18" s="69"/>
      <c r="C18" s="69"/>
      <c r="D18" s="69"/>
      <c r="E18" s="69"/>
      <c r="F18" s="69"/>
      <c r="G18" s="69"/>
    </row>
    <row r="19" spans="1:7" s="70" customFormat="1" ht="25.5" customHeight="1" x14ac:dyDescent="0.2">
      <c r="A19" s="69"/>
      <c r="B19" s="69"/>
      <c r="C19" s="69"/>
      <c r="D19" s="69"/>
      <c r="E19" s="69"/>
      <c r="F19" s="69"/>
      <c r="G19" s="69"/>
    </row>
    <row r="20" spans="1:7" s="70" customFormat="1" ht="25.5" customHeight="1" x14ac:dyDescent="0.2">
      <c r="A20" s="69"/>
      <c r="B20" s="69"/>
      <c r="C20" s="69"/>
      <c r="D20" s="69"/>
      <c r="E20" s="69"/>
      <c r="F20" s="69"/>
      <c r="G20" s="69"/>
    </row>
    <row r="21" spans="1:7" s="70" customFormat="1" ht="25.5" customHeight="1" x14ac:dyDescent="0.2">
      <c r="A21" s="69"/>
      <c r="B21" s="69"/>
      <c r="C21" s="69"/>
      <c r="D21" s="69"/>
      <c r="E21" s="69"/>
      <c r="F21" s="69"/>
      <c r="G21" s="69"/>
    </row>
    <row r="22" spans="1:7" s="70" customFormat="1" ht="25.5" customHeight="1" x14ac:dyDescent="0.2">
      <c r="A22" s="69"/>
      <c r="B22" s="69"/>
      <c r="C22" s="69"/>
      <c r="D22" s="69"/>
      <c r="E22" s="69"/>
      <c r="F22" s="69"/>
      <c r="G22" s="69"/>
    </row>
    <row r="23" spans="1:7" s="70" customFormat="1" ht="25.5" customHeight="1" x14ac:dyDescent="0.2">
      <c r="A23" s="69"/>
      <c r="B23" s="69"/>
      <c r="C23" s="69"/>
      <c r="D23" s="69"/>
      <c r="E23" s="69"/>
      <c r="F23" s="69"/>
      <c r="G23" s="69"/>
    </row>
    <row r="24" spans="1:7" s="70" customFormat="1" ht="25.5" customHeight="1" x14ac:dyDescent="0.2">
      <c r="A24" s="69"/>
      <c r="B24" s="69"/>
      <c r="C24" s="69"/>
      <c r="D24" s="69"/>
      <c r="E24" s="69"/>
      <c r="F24" s="69"/>
      <c r="G24" s="69"/>
    </row>
    <row r="25" spans="1:7" s="70" customFormat="1" ht="51.75" customHeight="1" x14ac:dyDescent="0.2"/>
    <row r="26" spans="1:7" s="70" customFormat="1" ht="51.75" customHeight="1" x14ac:dyDescent="0.2"/>
    <row r="27" spans="1:7" s="70" customFormat="1" ht="51.75" customHeight="1" x14ac:dyDescent="0.2"/>
    <row r="28" spans="1:7" s="70" customFormat="1" ht="51.75" customHeight="1" x14ac:dyDescent="0.2"/>
    <row r="29" spans="1:7" s="70" customFormat="1" ht="51.75" customHeight="1" x14ac:dyDescent="0.2"/>
    <row r="30" spans="1:7" s="70" customFormat="1" ht="51.75" customHeight="1" x14ac:dyDescent="0.2"/>
  </sheetData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100"/>
  <sheetViews>
    <sheetView view="pageBreakPreview" zoomScaleNormal="100" zoomScaleSheetLayoutView="100" workbookViewId="0">
      <selection activeCell="H12" sqref="H12"/>
    </sheetView>
  </sheetViews>
  <sheetFormatPr defaultRowHeight="12.75" x14ac:dyDescent="0.2"/>
  <cols>
    <col min="1" max="2" width="9.140625" style="91"/>
    <col min="3" max="3" width="9.7109375" style="140" customWidth="1"/>
    <col min="4" max="4" width="38.5703125" style="91" customWidth="1"/>
    <col min="5" max="5" width="17.85546875" style="92" customWidth="1"/>
    <col min="6" max="6" width="15" style="91" customWidth="1"/>
    <col min="7" max="7" width="17.85546875" style="91" customWidth="1"/>
    <col min="8" max="8" width="17.140625" style="91" customWidth="1"/>
    <col min="9" max="9" width="9.28515625" style="93" customWidth="1"/>
    <col min="10" max="10" width="11.140625" style="91" customWidth="1"/>
    <col min="11" max="11" width="34.5703125" style="91" customWidth="1"/>
    <col min="12" max="12" width="11.7109375" style="91" customWidth="1"/>
    <col min="13" max="13" width="23.28515625" style="91" customWidth="1"/>
    <col min="14" max="14" width="17.28515625" style="91" customWidth="1"/>
    <col min="15" max="15" width="20.28515625" style="91" customWidth="1"/>
    <col min="16" max="16" width="9.140625" style="91" customWidth="1"/>
    <col min="17" max="16384" width="9.140625" style="91"/>
  </cols>
  <sheetData>
    <row r="1" spans="3:17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140"/>
    </row>
    <row r="2" spans="3:17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140"/>
    </row>
    <row r="3" spans="3:17" ht="18" customHeight="1" x14ac:dyDescent="0.2">
      <c r="C3" s="206" t="s">
        <v>130</v>
      </c>
      <c r="D3" s="206"/>
      <c r="E3" s="206"/>
      <c r="F3" s="206"/>
      <c r="G3" s="206"/>
      <c r="H3" s="206"/>
      <c r="I3" s="206"/>
      <c r="J3" s="206"/>
      <c r="K3" s="206"/>
      <c r="L3" s="140"/>
    </row>
    <row r="4" spans="3:17" ht="11.25" customHeight="1" thickBot="1" x14ac:dyDescent="0.25"/>
    <row r="5" spans="3:17" ht="24.75" customHeight="1" thickTop="1" x14ac:dyDescent="0.2">
      <c r="C5" s="217" t="s">
        <v>0</v>
      </c>
      <c r="D5" s="219" t="s">
        <v>116</v>
      </c>
      <c r="E5" s="221" t="s">
        <v>117</v>
      </c>
      <c r="F5" s="222"/>
      <c r="G5" s="217" t="s">
        <v>120</v>
      </c>
      <c r="H5" s="223" t="s">
        <v>5</v>
      </c>
      <c r="I5" s="224"/>
      <c r="J5" s="224"/>
      <c r="K5" s="217" t="s">
        <v>12</v>
      </c>
      <c r="L5" s="126"/>
    </row>
    <row r="6" spans="3:17" ht="25.5" customHeight="1" x14ac:dyDescent="0.2">
      <c r="C6" s="218"/>
      <c r="D6" s="220"/>
      <c r="E6" s="149" t="s">
        <v>118</v>
      </c>
      <c r="F6" s="150" t="s">
        <v>119</v>
      </c>
      <c r="G6" s="218"/>
      <c r="H6" s="151" t="s">
        <v>127</v>
      </c>
      <c r="I6" s="152">
        <v>1</v>
      </c>
      <c r="J6" s="151" t="s">
        <v>121</v>
      </c>
      <c r="K6" s="218"/>
      <c r="L6" s="126"/>
    </row>
    <row r="7" spans="3:17" s="6" customFormat="1" ht="20.25" customHeight="1" thickBot="1" x14ac:dyDescent="0.25">
      <c r="C7" s="144">
        <v>1</v>
      </c>
      <c r="D7" s="145">
        <v>2</v>
      </c>
      <c r="E7" s="144">
        <v>3</v>
      </c>
      <c r="F7" s="144">
        <v>4</v>
      </c>
      <c r="G7" s="144">
        <v>5</v>
      </c>
      <c r="H7" s="145">
        <v>6</v>
      </c>
      <c r="I7" s="144">
        <v>7</v>
      </c>
      <c r="J7" s="146">
        <v>8</v>
      </c>
      <c r="K7" s="144">
        <v>9</v>
      </c>
      <c r="L7" s="127"/>
      <c r="O7" s="97">
        <f>E7-H7</f>
        <v>-3</v>
      </c>
    </row>
    <row r="8" spans="3:17" ht="10.5" customHeight="1" thickTop="1" x14ac:dyDescent="0.2">
      <c r="C8" s="104"/>
      <c r="D8" s="109"/>
      <c r="E8" s="76"/>
      <c r="F8" s="110"/>
      <c r="G8" s="111"/>
      <c r="H8" s="111"/>
      <c r="I8" s="43"/>
      <c r="J8" s="112"/>
      <c r="K8" s="109"/>
      <c r="L8" s="132"/>
      <c r="O8" s="97">
        <f>E8-H8</f>
        <v>0</v>
      </c>
    </row>
    <row r="9" spans="3:17" s="20" customFormat="1" ht="26.25" customHeight="1" x14ac:dyDescent="0.2">
      <c r="C9" s="17" t="s">
        <v>42</v>
      </c>
      <c r="D9" s="18" t="s">
        <v>44</v>
      </c>
      <c r="E9" s="64"/>
      <c r="F9" s="64"/>
      <c r="G9" s="64"/>
      <c r="H9" s="64"/>
      <c r="I9" s="64"/>
      <c r="J9" s="64"/>
      <c r="K9" s="64"/>
      <c r="L9" s="133"/>
      <c r="M9" s="91"/>
      <c r="N9" s="113">
        <f t="shared" ref="N9:N14" si="0">H9-M9</f>
        <v>0</v>
      </c>
      <c r="O9" s="97">
        <f>E9-H9</f>
        <v>0</v>
      </c>
      <c r="P9" s="114"/>
      <c r="Q9" s="114"/>
    </row>
    <row r="10" spans="3:17" s="6" customFormat="1" ht="29.25" customHeight="1" x14ac:dyDescent="0.2">
      <c r="C10" s="139">
        <v>1</v>
      </c>
      <c r="D10" s="117" t="s">
        <v>122</v>
      </c>
      <c r="E10" s="147">
        <v>4</v>
      </c>
      <c r="F10" s="64">
        <v>22</v>
      </c>
      <c r="G10" s="64">
        <v>383000000</v>
      </c>
      <c r="H10" s="64">
        <v>192596426</v>
      </c>
      <c r="I10" s="64">
        <f>H10/G10*100</f>
        <v>50.28627310704961</v>
      </c>
      <c r="J10" s="64">
        <f>H10/G10*100</f>
        <v>50.28627310704961</v>
      </c>
      <c r="K10" s="64"/>
      <c r="L10" s="134"/>
      <c r="M10" s="91"/>
      <c r="N10" s="113">
        <f t="shared" si="0"/>
        <v>192596426</v>
      </c>
      <c r="O10" s="97">
        <f>E10-H10</f>
        <v>-192596422</v>
      </c>
      <c r="P10" s="114"/>
      <c r="Q10" s="114"/>
    </row>
    <row r="11" spans="3:17" ht="24.75" customHeight="1" x14ac:dyDescent="0.2">
      <c r="C11" s="104">
        <v>2</v>
      </c>
      <c r="D11" s="117" t="s">
        <v>123</v>
      </c>
      <c r="E11" s="147">
        <v>1</v>
      </c>
      <c r="F11" s="64">
        <v>1</v>
      </c>
      <c r="G11" s="64">
        <v>7500000</v>
      </c>
      <c r="H11" s="64">
        <v>1852000</v>
      </c>
      <c r="I11" s="64">
        <f t="shared" ref="I11:I17" si="1">H11/G11*100</f>
        <v>24.693333333333335</v>
      </c>
      <c r="J11" s="64">
        <f t="shared" ref="J11:J17" si="2">H11/G11*100</f>
        <v>24.693333333333335</v>
      </c>
      <c r="K11" s="116"/>
      <c r="L11" s="129"/>
      <c r="N11" s="113">
        <f t="shared" si="0"/>
        <v>1852000</v>
      </c>
      <c r="O11" s="97">
        <f t="shared" ref="O11:O16" si="3">E11-H11</f>
        <v>-1851999</v>
      </c>
      <c r="P11" s="114"/>
      <c r="Q11" s="114"/>
    </row>
    <row r="12" spans="3:17" ht="39.75" customHeight="1" x14ac:dyDescent="0.2">
      <c r="C12" s="139">
        <v>3</v>
      </c>
      <c r="D12" s="117" t="s">
        <v>124</v>
      </c>
      <c r="E12" s="147">
        <v>3</v>
      </c>
      <c r="F12" s="64">
        <v>3</v>
      </c>
      <c r="G12" s="64">
        <v>129500000</v>
      </c>
      <c r="H12" s="64">
        <v>38235000</v>
      </c>
      <c r="I12" s="64">
        <f t="shared" si="1"/>
        <v>29.525096525096522</v>
      </c>
      <c r="J12" s="64">
        <f t="shared" si="2"/>
        <v>29.525096525096522</v>
      </c>
      <c r="K12" s="98"/>
      <c r="L12" s="129"/>
      <c r="N12" s="113">
        <f t="shared" si="0"/>
        <v>38235000</v>
      </c>
      <c r="O12" s="97">
        <f>E12-H12</f>
        <v>-38234997</v>
      </c>
      <c r="P12" s="114"/>
      <c r="Q12" s="114"/>
    </row>
    <row r="13" spans="3:17" ht="32.25" customHeight="1" x14ac:dyDescent="0.2">
      <c r="C13" s="104">
        <v>4</v>
      </c>
      <c r="D13" s="117" t="s">
        <v>128</v>
      </c>
      <c r="E13" s="147">
        <v>1</v>
      </c>
      <c r="F13" s="64">
        <v>1</v>
      </c>
      <c r="G13" s="64">
        <v>3000000</v>
      </c>
      <c r="H13" s="64">
        <v>3000000</v>
      </c>
      <c r="I13" s="64">
        <f>H13/G13*100</f>
        <v>100</v>
      </c>
      <c r="J13" s="64">
        <f t="shared" si="2"/>
        <v>100</v>
      </c>
      <c r="K13" s="98"/>
      <c r="L13" s="129"/>
      <c r="N13" s="113">
        <f t="shared" si="0"/>
        <v>3000000</v>
      </c>
      <c r="O13" s="97">
        <f>E13-H13</f>
        <v>-2999999</v>
      </c>
      <c r="P13" s="114"/>
      <c r="Q13" s="114"/>
    </row>
    <row r="14" spans="3:17" ht="29.25" customHeight="1" x14ac:dyDescent="0.2">
      <c r="C14" s="139">
        <v>5</v>
      </c>
      <c r="D14" s="117" t="s">
        <v>125</v>
      </c>
      <c r="E14" s="147">
        <v>2</v>
      </c>
      <c r="F14" s="64">
        <v>2</v>
      </c>
      <c r="G14" s="64">
        <v>52000000</v>
      </c>
      <c r="H14" s="64">
        <v>24011000</v>
      </c>
      <c r="I14" s="64">
        <f t="shared" si="1"/>
        <v>46.174999999999997</v>
      </c>
      <c r="J14" s="64">
        <f t="shared" si="2"/>
        <v>46.174999999999997</v>
      </c>
      <c r="K14" s="98"/>
      <c r="L14" s="129"/>
      <c r="N14" s="113">
        <f t="shared" si="0"/>
        <v>24011000</v>
      </c>
      <c r="O14" s="97">
        <f t="shared" si="3"/>
        <v>-24010998</v>
      </c>
      <c r="P14" s="114"/>
      <c r="Q14" s="114"/>
    </row>
    <row r="15" spans="3:17" ht="37.5" customHeight="1" x14ac:dyDescent="0.2">
      <c r="C15" s="104">
        <v>6</v>
      </c>
      <c r="D15" s="117" t="s">
        <v>126</v>
      </c>
      <c r="E15" s="147">
        <v>1</v>
      </c>
      <c r="F15" s="64">
        <v>1</v>
      </c>
      <c r="G15" s="64">
        <v>15000000</v>
      </c>
      <c r="H15" s="64">
        <v>15000000</v>
      </c>
      <c r="I15" s="64">
        <f t="shared" si="1"/>
        <v>100</v>
      </c>
      <c r="J15" s="64">
        <f t="shared" si="2"/>
        <v>100</v>
      </c>
      <c r="K15" s="101"/>
      <c r="L15" s="130"/>
      <c r="M15" s="91">
        <f>23/25*100</f>
        <v>92</v>
      </c>
      <c r="N15" s="113">
        <f>H15-M15</f>
        <v>14999908</v>
      </c>
      <c r="O15" s="97">
        <f t="shared" si="3"/>
        <v>-14999999</v>
      </c>
      <c r="P15" s="114"/>
      <c r="Q15" s="114"/>
    </row>
    <row r="16" spans="3:17" ht="37.5" customHeight="1" x14ac:dyDescent="0.2">
      <c r="C16" s="139">
        <v>7</v>
      </c>
      <c r="D16" s="117" t="s">
        <v>129</v>
      </c>
      <c r="E16" s="147">
        <v>1</v>
      </c>
      <c r="F16" s="64">
        <v>1</v>
      </c>
      <c r="G16" s="64">
        <v>10000000</v>
      </c>
      <c r="H16" s="64">
        <v>0</v>
      </c>
      <c r="I16" s="64">
        <f t="shared" si="1"/>
        <v>0</v>
      </c>
      <c r="J16" s="64">
        <f t="shared" si="2"/>
        <v>0</v>
      </c>
      <c r="K16" s="101"/>
      <c r="L16" s="130"/>
      <c r="N16" s="113"/>
      <c r="O16" s="97">
        <f t="shared" si="3"/>
        <v>1</v>
      </c>
      <c r="P16" s="114"/>
      <c r="Q16" s="114"/>
    </row>
    <row r="17" spans="3:14" ht="21.75" customHeight="1" x14ac:dyDescent="0.2">
      <c r="C17" s="61"/>
      <c r="D17" s="8" t="s">
        <v>43</v>
      </c>
      <c r="E17" s="11">
        <f>SUM(E10:E16)</f>
        <v>13</v>
      </c>
      <c r="F17" s="11">
        <f>SUM(F10:F16)</f>
        <v>31</v>
      </c>
      <c r="G17" s="11">
        <f>SUM(G10:G16)</f>
        <v>600000000</v>
      </c>
      <c r="H17" s="11">
        <f>SUM(H10:H16)</f>
        <v>274694426</v>
      </c>
      <c r="I17" s="64">
        <f t="shared" si="1"/>
        <v>45.782404333333332</v>
      </c>
      <c r="J17" s="64">
        <f t="shared" si="2"/>
        <v>45.782404333333332</v>
      </c>
      <c r="K17" s="109"/>
      <c r="L17" s="132"/>
      <c r="N17" s="113"/>
    </row>
    <row r="19" spans="3:14" ht="25.5" customHeight="1" x14ac:dyDescent="0.2">
      <c r="E19" s="91"/>
      <c r="H19" s="206" t="s">
        <v>132</v>
      </c>
      <c r="I19" s="206"/>
      <c r="J19" s="206"/>
    </row>
    <row r="20" spans="3:14" ht="12.75" customHeight="1" x14ac:dyDescent="0.2">
      <c r="E20" s="91"/>
      <c r="H20" s="205" t="s">
        <v>60</v>
      </c>
      <c r="I20" s="205"/>
      <c r="J20" s="205"/>
    </row>
    <row r="21" spans="3:14" x14ac:dyDescent="0.2">
      <c r="H21" s="6"/>
      <c r="J21" s="6"/>
    </row>
    <row r="22" spans="3:14" x14ac:dyDescent="0.2">
      <c r="H22" s="6"/>
      <c r="J22" s="6"/>
    </row>
    <row r="23" spans="3:14" x14ac:dyDescent="0.2">
      <c r="H23" s="6"/>
      <c r="J23" s="6"/>
    </row>
    <row r="24" spans="3:14" ht="12.75" customHeight="1" x14ac:dyDescent="0.2">
      <c r="H24" s="216" t="s">
        <v>83</v>
      </c>
      <c r="I24" s="216"/>
      <c r="J24" s="216"/>
    </row>
    <row r="25" spans="3:14" x14ac:dyDescent="0.2">
      <c r="H25" s="205" t="s">
        <v>84</v>
      </c>
      <c r="I25" s="205"/>
      <c r="J25" s="205"/>
    </row>
    <row r="26" spans="3:14" ht="12.75" customHeight="1" x14ac:dyDescent="0.2">
      <c r="H26" s="205" t="s">
        <v>85</v>
      </c>
      <c r="I26" s="205"/>
      <c r="J26" s="205"/>
    </row>
    <row r="53" spans="9:19" ht="12.75" customHeight="1" x14ac:dyDescent="0.2">
      <c r="I53" s="84"/>
      <c r="J53" s="84"/>
      <c r="K53" s="84"/>
      <c r="L53" s="84"/>
      <c r="N53" s="84"/>
      <c r="O53" s="84"/>
      <c r="P53" s="84"/>
      <c r="Q53" s="84"/>
      <c r="R53" s="84"/>
      <c r="S53" s="84"/>
    </row>
    <row r="54" spans="9:19" ht="12.75" customHeight="1" x14ac:dyDescent="0.2">
      <c r="I54" s="84"/>
      <c r="J54" s="84"/>
      <c r="K54" s="84"/>
      <c r="L54" s="84"/>
      <c r="N54" s="84"/>
      <c r="O54" s="84"/>
      <c r="P54" s="84"/>
      <c r="Q54" s="84"/>
      <c r="R54" s="84"/>
      <c r="S54" s="84"/>
    </row>
    <row r="55" spans="9:19" ht="12.75" customHeight="1" x14ac:dyDescent="0.2">
      <c r="I55" s="84"/>
      <c r="J55" s="84"/>
      <c r="K55" s="84"/>
      <c r="L55" s="84"/>
      <c r="N55" s="84"/>
      <c r="O55" s="84"/>
      <c r="P55" s="84"/>
      <c r="Q55" s="84"/>
      <c r="R55" s="84"/>
      <c r="S55" s="84"/>
    </row>
    <row r="56" spans="9:19" ht="12.75" customHeight="1" x14ac:dyDescent="0.2">
      <c r="I56" s="84"/>
      <c r="J56" s="84"/>
      <c r="K56" s="84"/>
      <c r="L56" s="84"/>
      <c r="N56" s="84"/>
      <c r="O56" s="84"/>
      <c r="P56" s="84"/>
      <c r="Q56" s="84"/>
      <c r="R56" s="84"/>
      <c r="S56" s="84"/>
    </row>
    <row r="57" spans="9:19" ht="12.75" customHeight="1" x14ac:dyDescent="0.2">
      <c r="I57" s="84"/>
      <c r="J57" s="84"/>
      <c r="K57" s="84"/>
      <c r="L57" s="84"/>
      <c r="N57" s="84"/>
      <c r="O57" s="84"/>
      <c r="P57" s="84"/>
      <c r="Q57" s="84"/>
      <c r="R57" s="84"/>
      <c r="S57" s="84"/>
    </row>
    <row r="58" spans="9:19" ht="12.75" customHeight="1" x14ac:dyDescent="0.2">
      <c r="I58" s="84"/>
      <c r="J58" s="84"/>
      <c r="K58" s="84"/>
      <c r="L58" s="84"/>
      <c r="N58" s="84"/>
      <c r="O58" s="84"/>
      <c r="P58" s="84"/>
      <c r="Q58" s="84"/>
      <c r="R58" s="84"/>
      <c r="S58" s="84"/>
    </row>
    <row r="62" spans="9:19" ht="12.75" customHeight="1" x14ac:dyDescent="0.2">
      <c r="I62" s="84"/>
      <c r="J62" s="84"/>
      <c r="K62" s="84"/>
      <c r="L62" s="84"/>
      <c r="N62" s="84"/>
      <c r="O62" s="84"/>
      <c r="P62" s="84"/>
      <c r="Q62" s="84"/>
      <c r="R62" s="84"/>
      <c r="S62" s="84"/>
    </row>
    <row r="63" spans="9:19" ht="12.75" customHeight="1" x14ac:dyDescent="0.2">
      <c r="I63" s="84"/>
      <c r="J63" s="84"/>
      <c r="K63" s="84"/>
      <c r="L63" s="84"/>
      <c r="N63" s="84"/>
      <c r="O63" s="84"/>
      <c r="P63" s="84"/>
      <c r="Q63" s="84"/>
      <c r="R63" s="84"/>
      <c r="S63" s="84"/>
    </row>
    <row r="64" spans="9:19" ht="12.75" customHeight="1" x14ac:dyDescent="0.2">
      <c r="I64" s="84"/>
      <c r="J64" s="84"/>
      <c r="K64" s="84"/>
      <c r="L64" s="84"/>
      <c r="N64" s="84"/>
      <c r="O64" s="84"/>
      <c r="P64" s="84"/>
      <c r="Q64" s="84"/>
      <c r="R64" s="84"/>
      <c r="S64" s="84"/>
    </row>
    <row r="65" spans="9:19" ht="12.75" customHeight="1" x14ac:dyDescent="0.2">
      <c r="I65" s="84"/>
      <c r="J65" s="84"/>
      <c r="K65" s="84"/>
      <c r="L65" s="84"/>
      <c r="N65" s="84"/>
      <c r="O65" s="84"/>
      <c r="P65" s="84"/>
      <c r="Q65" s="84"/>
      <c r="R65" s="84"/>
      <c r="S65" s="84"/>
    </row>
    <row r="66" spans="9:19" ht="12.75" customHeight="1" x14ac:dyDescent="0.2">
      <c r="I66" s="84"/>
      <c r="J66" s="84"/>
      <c r="K66" s="84"/>
      <c r="L66" s="84"/>
      <c r="N66" s="84"/>
      <c r="O66" s="84"/>
      <c r="P66" s="84"/>
      <c r="Q66" s="84"/>
      <c r="R66" s="84"/>
      <c r="S66" s="84"/>
    </row>
    <row r="67" spans="9:19" ht="12.75" customHeight="1" x14ac:dyDescent="0.2">
      <c r="I67" s="84"/>
      <c r="J67" s="84"/>
      <c r="K67" s="84"/>
      <c r="L67" s="84"/>
      <c r="N67" s="84"/>
      <c r="O67" s="84"/>
      <c r="P67" s="84"/>
      <c r="Q67" s="84"/>
      <c r="R67" s="84"/>
      <c r="S67" s="84"/>
    </row>
    <row r="68" spans="9:19" ht="12.75" customHeight="1" x14ac:dyDescent="0.2">
      <c r="I68" s="84"/>
      <c r="J68" s="84"/>
      <c r="K68" s="84"/>
      <c r="L68" s="84"/>
      <c r="N68" s="84"/>
      <c r="O68" s="84"/>
      <c r="P68" s="84"/>
      <c r="Q68" s="84"/>
      <c r="R68" s="84"/>
      <c r="S68" s="84"/>
    </row>
    <row r="69" spans="9:19" ht="12.75" customHeight="1" x14ac:dyDescent="0.2">
      <c r="I69" s="84"/>
      <c r="J69" s="84"/>
      <c r="K69" s="84"/>
      <c r="L69" s="84"/>
      <c r="N69" s="84"/>
      <c r="O69" s="84"/>
      <c r="P69" s="84"/>
      <c r="Q69" s="84"/>
      <c r="R69" s="84"/>
      <c r="S69" s="84"/>
    </row>
    <row r="70" spans="9:19" ht="12.75" customHeight="1" x14ac:dyDescent="0.2">
      <c r="I70" s="84"/>
      <c r="J70" s="84"/>
      <c r="K70" s="84"/>
      <c r="L70" s="84"/>
      <c r="N70" s="84"/>
      <c r="O70" s="84"/>
      <c r="P70" s="84"/>
      <c r="Q70" s="84"/>
      <c r="R70" s="84"/>
      <c r="S70" s="84"/>
    </row>
    <row r="71" spans="9:19" ht="12.75" customHeight="1" x14ac:dyDescent="0.2">
      <c r="I71" s="84"/>
      <c r="J71" s="84"/>
      <c r="K71" s="84"/>
      <c r="L71" s="84"/>
      <c r="N71" s="84"/>
      <c r="O71" s="84"/>
      <c r="P71" s="84"/>
      <c r="Q71" s="84"/>
      <c r="R71" s="84"/>
      <c r="S71" s="84"/>
    </row>
    <row r="72" spans="9:19" ht="12.75" customHeight="1" x14ac:dyDescent="0.2">
      <c r="I72" s="84"/>
      <c r="J72" s="84"/>
      <c r="K72" s="84"/>
      <c r="L72" s="84"/>
      <c r="N72" s="84"/>
      <c r="O72" s="84"/>
      <c r="P72" s="84"/>
      <c r="Q72" s="84"/>
      <c r="R72" s="84"/>
      <c r="S72" s="84"/>
    </row>
    <row r="73" spans="9:19" ht="12.75" customHeight="1" x14ac:dyDescent="0.2">
      <c r="I73" s="84"/>
      <c r="J73" s="84"/>
      <c r="K73" s="84"/>
      <c r="L73" s="84"/>
      <c r="N73" s="84"/>
      <c r="O73" s="84"/>
      <c r="P73" s="84"/>
      <c r="Q73" s="84"/>
      <c r="R73" s="84"/>
      <c r="S73" s="84"/>
    </row>
    <row r="74" spans="9:19" ht="12.75" customHeight="1" x14ac:dyDescent="0.2"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</row>
    <row r="75" spans="9:19" ht="12.75" customHeight="1" x14ac:dyDescent="0.2"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</row>
    <row r="76" spans="9:19" ht="12.75" customHeight="1" x14ac:dyDescent="0.2"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</row>
    <row r="77" spans="9:19" ht="12.75" customHeight="1" x14ac:dyDescent="0.2"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</row>
    <row r="78" spans="9:19" ht="12.75" customHeight="1" x14ac:dyDescent="0.2"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</row>
    <row r="79" spans="9:19" ht="12.75" customHeight="1" x14ac:dyDescent="0.2"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</row>
    <row r="80" spans="9:19" ht="12.75" customHeight="1" x14ac:dyDescent="0.2"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</row>
    <row r="81" spans="9:19" ht="12.75" customHeight="1" x14ac:dyDescent="0.2"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</row>
    <row r="82" spans="9:19" ht="12.75" customHeight="1" x14ac:dyDescent="0.2"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</row>
    <row r="83" spans="9:19" ht="12.75" customHeight="1" x14ac:dyDescent="0.2"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</row>
    <row r="84" spans="9:19" ht="12.75" customHeight="1" x14ac:dyDescent="0.2"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</row>
    <row r="85" spans="9:19" ht="12.75" customHeight="1" x14ac:dyDescent="0.2"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</row>
    <row r="86" spans="9:19" ht="12.75" customHeight="1" x14ac:dyDescent="0.2"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</row>
    <row r="87" spans="9:19" ht="12.75" customHeight="1" x14ac:dyDescent="0.2"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</row>
    <row r="88" spans="9:19" ht="12.75" customHeight="1" x14ac:dyDescent="0.2"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</row>
    <row r="89" spans="9:19" ht="12.75" customHeight="1" x14ac:dyDescent="0.2"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</row>
    <row r="90" spans="9:19" ht="12.75" customHeight="1" x14ac:dyDescent="0.2"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</row>
    <row r="91" spans="9:19" ht="12.75" customHeight="1" x14ac:dyDescent="0.2"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</row>
    <row r="92" spans="9:19" ht="12.75" customHeight="1" x14ac:dyDescent="0.2"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</row>
    <row r="93" spans="9:19" ht="12.75" customHeight="1" x14ac:dyDescent="0.2"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</row>
    <row r="94" spans="9:19" ht="12.75" customHeight="1" x14ac:dyDescent="0.2"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</row>
    <row r="95" spans="9:19" ht="12.75" customHeight="1" x14ac:dyDescent="0.2"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</row>
    <row r="96" spans="9:19" x14ac:dyDescent="0.2"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</row>
    <row r="97" spans="9:19" x14ac:dyDescent="0.2"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</row>
    <row r="98" spans="9:19" ht="12.75" customHeight="1" x14ac:dyDescent="0.2"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</row>
    <row r="99" spans="9:19" ht="12.75" customHeight="1" x14ac:dyDescent="0.2"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</row>
    <row r="100" spans="9:19" x14ac:dyDescent="0.2"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</row>
  </sheetData>
  <mergeCells count="14">
    <mergeCell ref="H26:J26"/>
    <mergeCell ref="E5:F5"/>
    <mergeCell ref="H19:J19"/>
    <mergeCell ref="H20:J20"/>
    <mergeCell ref="H24:J24"/>
    <mergeCell ref="H25:J25"/>
    <mergeCell ref="K5:K6"/>
    <mergeCell ref="C1:K1"/>
    <mergeCell ref="C2:K2"/>
    <mergeCell ref="C3:K3"/>
    <mergeCell ref="C5:C6"/>
    <mergeCell ref="D5:D6"/>
    <mergeCell ref="G5:G6"/>
    <mergeCell ref="H5:J5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100"/>
  <sheetViews>
    <sheetView view="pageBreakPreview" zoomScaleNormal="100" zoomScaleSheetLayoutView="100" workbookViewId="0">
      <selection activeCell="E20" sqref="E20"/>
    </sheetView>
  </sheetViews>
  <sheetFormatPr defaultRowHeight="12.75" x14ac:dyDescent="0.2"/>
  <cols>
    <col min="1" max="2" width="9.140625" style="91"/>
    <col min="3" max="3" width="9.7109375" style="189" customWidth="1"/>
    <col min="4" max="4" width="38.5703125" style="91" customWidth="1"/>
    <col min="5" max="5" width="17.85546875" style="92" customWidth="1"/>
    <col min="6" max="6" width="15" style="91" customWidth="1"/>
    <col min="7" max="7" width="17.85546875" style="91" customWidth="1"/>
    <col min="8" max="8" width="17.140625" style="91" customWidth="1"/>
    <col min="9" max="9" width="9.28515625" style="93" customWidth="1"/>
    <col min="10" max="10" width="11.140625" style="91" customWidth="1"/>
    <col min="11" max="11" width="34.5703125" style="91" customWidth="1"/>
    <col min="12" max="12" width="11.7109375" style="91" customWidth="1"/>
    <col min="13" max="13" width="23.28515625" style="91" customWidth="1"/>
    <col min="14" max="14" width="17.28515625" style="91" customWidth="1"/>
    <col min="15" max="15" width="20.28515625" style="91" customWidth="1"/>
    <col min="16" max="16" width="9.140625" style="91" customWidth="1"/>
    <col min="17" max="16384" width="9.140625" style="91"/>
  </cols>
  <sheetData>
    <row r="1" spans="3:17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189"/>
    </row>
    <row r="2" spans="3:17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189"/>
    </row>
    <row r="3" spans="3:17" ht="18" customHeight="1" x14ac:dyDescent="0.2">
      <c r="C3" s="206" t="s">
        <v>141</v>
      </c>
      <c r="D3" s="206"/>
      <c r="E3" s="206"/>
      <c r="F3" s="206"/>
      <c r="G3" s="206"/>
      <c r="H3" s="206"/>
      <c r="I3" s="206"/>
      <c r="J3" s="206"/>
      <c r="K3" s="206"/>
      <c r="L3" s="189"/>
    </row>
    <row r="4" spans="3:17" ht="11.25" customHeight="1" thickBot="1" x14ac:dyDescent="0.25"/>
    <row r="5" spans="3:17" ht="24.75" customHeight="1" thickTop="1" x14ac:dyDescent="0.2">
      <c r="C5" s="217" t="s">
        <v>0</v>
      </c>
      <c r="D5" s="219" t="s">
        <v>116</v>
      </c>
      <c r="E5" s="221" t="s">
        <v>117</v>
      </c>
      <c r="F5" s="222"/>
      <c r="G5" s="217" t="s">
        <v>120</v>
      </c>
      <c r="H5" s="223" t="s">
        <v>5</v>
      </c>
      <c r="I5" s="224"/>
      <c r="J5" s="224"/>
      <c r="K5" s="217" t="s">
        <v>12</v>
      </c>
      <c r="L5" s="126"/>
    </row>
    <row r="6" spans="3:17" ht="25.5" customHeight="1" x14ac:dyDescent="0.2">
      <c r="C6" s="218"/>
      <c r="D6" s="220"/>
      <c r="E6" s="149" t="s">
        <v>118</v>
      </c>
      <c r="F6" s="150" t="s">
        <v>119</v>
      </c>
      <c r="G6" s="218"/>
      <c r="H6" s="192" t="s">
        <v>127</v>
      </c>
      <c r="I6" s="152">
        <v>1</v>
      </c>
      <c r="J6" s="192" t="s">
        <v>121</v>
      </c>
      <c r="K6" s="218"/>
      <c r="L6" s="126"/>
    </row>
    <row r="7" spans="3:17" s="6" customFormat="1" ht="20.25" customHeight="1" thickBot="1" x14ac:dyDescent="0.25">
      <c r="C7" s="144">
        <v>1</v>
      </c>
      <c r="D7" s="145">
        <v>2</v>
      </c>
      <c r="E7" s="144">
        <v>3</v>
      </c>
      <c r="F7" s="144">
        <v>4</v>
      </c>
      <c r="G7" s="144">
        <v>5</v>
      </c>
      <c r="H7" s="145">
        <v>6</v>
      </c>
      <c r="I7" s="144">
        <v>7</v>
      </c>
      <c r="J7" s="146">
        <v>8</v>
      </c>
      <c r="K7" s="144">
        <v>9</v>
      </c>
      <c r="L7" s="127"/>
      <c r="O7" s="97">
        <f>E7-H7</f>
        <v>-3</v>
      </c>
    </row>
    <row r="8" spans="3:17" ht="10.5" customHeight="1" thickTop="1" x14ac:dyDescent="0.2">
      <c r="C8" s="104"/>
      <c r="D8" s="109"/>
      <c r="E8" s="76"/>
      <c r="F8" s="110"/>
      <c r="G8" s="111"/>
      <c r="H8" s="111"/>
      <c r="I8" s="43"/>
      <c r="J8" s="112"/>
      <c r="K8" s="109"/>
      <c r="L8" s="132"/>
      <c r="O8" s="97">
        <f>E8-H8</f>
        <v>0</v>
      </c>
    </row>
    <row r="9" spans="3:17" s="20" customFormat="1" ht="26.25" customHeight="1" x14ac:dyDescent="0.2">
      <c r="C9" s="17" t="s">
        <v>42</v>
      </c>
      <c r="D9" s="18" t="s">
        <v>44</v>
      </c>
      <c r="E9" s="64"/>
      <c r="F9" s="64"/>
      <c r="G9" s="64"/>
      <c r="H9" s="64"/>
      <c r="I9" s="64"/>
      <c r="J9" s="64"/>
      <c r="K9" s="64"/>
      <c r="L9" s="133"/>
      <c r="M9" s="91"/>
      <c r="N9" s="113">
        <f t="shared" ref="N9:N15" si="0">H9-M9</f>
        <v>0</v>
      </c>
      <c r="O9" s="97">
        <f>E9-H9</f>
        <v>0</v>
      </c>
      <c r="P9" s="114"/>
      <c r="Q9" s="114"/>
    </row>
    <row r="10" spans="3:17" s="6" customFormat="1" ht="29.25" customHeight="1" x14ac:dyDescent="0.2">
      <c r="C10" s="190">
        <v>1</v>
      </c>
      <c r="D10" s="117" t="s">
        <v>122</v>
      </c>
      <c r="E10" s="147">
        <v>4</v>
      </c>
      <c r="F10" s="64">
        <v>22</v>
      </c>
      <c r="G10" s="64">
        <v>383000000</v>
      </c>
      <c r="H10" s="196">
        <v>287492338</v>
      </c>
      <c r="I10" s="64">
        <f>H10/G10*100</f>
        <v>75.063273629242815</v>
      </c>
      <c r="J10" s="64">
        <f>H10/G10*100</f>
        <v>75.063273629242815</v>
      </c>
      <c r="K10" s="64"/>
      <c r="L10" s="134"/>
      <c r="M10" s="91"/>
      <c r="N10" s="113">
        <f t="shared" si="0"/>
        <v>287492338</v>
      </c>
      <c r="O10" s="97">
        <f t="shared" ref="O10:O16" si="1">E10-H10</f>
        <v>-287492334</v>
      </c>
      <c r="P10" s="114"/>
      <c r="Q10" s="114"/>
    </row>
    <row r="11" spans="3:17" ht="24.75" customHeight="1" x14ac:dyDescent="0.2">
      <c r="C11" s="104">
        <v>2</v>
      </c>
      <c r="D11" s="117" t="s">
        <v>123</v>
      </c>
      <c r="E11" s="147">
        <v>1</v>
      </c>
      <c r="F11" s="64">
        <v>1</v>
      </c>
      <c r="G11" s="64">
        <v>7500000</v>
      </c>
      <c r="H11" s="196">
        <v>7352000</v>
      </c>
      <c r="I11" s="64">
        <f t="shared" ref="I11:I17" si="2">H11/G11*100</f>
        <v>98.026666666666657</v>
      </c>
      <c r="J11" s="64">
        <f t="shared" ref="J11:J17" si="3">H11/G11*100</f>
        <v>98.026666666666657</v>
      </c>
      <c r="K11" s="116"/>
      <c r="L11" s="129"/>
      <c r="N11" s="113">
        <f t="shared" si="0"/>
        <v>7352000</v>
      </c>
      <c r="O11" s="97">
        <f t="shared" si="1"/>
        <v>-7351999</v>
      </c>
      <c r="P11" s="114"/>
      <c r="Q11" s="114"/>
    </row>
    <row r="12" spans="3:17" ht="39.75" customHeight="1" x14ac:dyDescent="0.2">
      <c r="C12" s="190">
        <v>3</v>
      </c>
      <c r="D12" s="117" t="s">
        <v>124</v>
      </c>
      <c r="E12" s="147">
        <v>3</v>
      </c>
      <c r="F12" s="64">
        <v>3</v>
      </c>
      <c r="G12" s="64">
        <v>129500000</v>
      </c>
      <c r="H12" s="196">
        <v>104565000</v>
      </c>
      <c r="I12" s="64">
        <f t="shared" si="2"/>
        <v>80.745173745173744</v>
      </c>
      <c r="J12" s="64">
        <f t="shared" si="3"/>
        <v>80.745173745173744</v>
      </c>
      <c r="K12" s="98"/>
      <c r="L12" s="129"/>
      <c r="N12" s="113">
        <f t="shared" si="0"/>
        <v>104565000</v>
      </c>
      <c r="O12" s="97">
        <f t="shared" si="1"/>
        <v>-104564997</v>
      </c>
      <c r="P12" s="114"/>
      <c r="Q12" s="114"/>
    </row>
    <row r="13" spans="3:17" ht="32.25" customHeight="1" x14ac:dyDescent="0.2">
      <c r="C13" s="104">
        <v>4</v>
      </c>
      <c r="D13" s="117" t="s">
        <v>128</v>
      </c>
      <c r="E13" s="147">
        <v>1</v>
      </c>
      <c r="F13" s="64">
        <v>1</v>
      </c>
      <c r="G13" s="64">
        <v>3000000</v>
      </c>
      <c r="H13" s="196">
        <v>3000000</v>
      </c>
      <c r="I13" s="64">
        <f>H13/G13*100</f>
        <v>100</v>
      </c>
      <c r="J13" s="64">
        <f t="shared" si="3"/>
        <v>100</v>
      </c>
      <c r="K13" s="98"/>
      <c r="L13" s="129"/>
      <c r="N13" s="113">
        <f t="shared" si="0"/>
        <v>3000000</v>
      </c>
      <c r="O13" s="97">
        <f t="shared" si="1"/>
        <v>-2999999</v>
      </c>
      <c r="P13" s="114"/>
      <c r="Q13" s="114"/>
    </row>
    <row r="14" spans="3:17" ht="29.25" customHeight="1" x14ac:dyDescent="0.2">
      <c r="C14" s="190">
        <v>5</v>
      </c>
      <c r="D14" s="117" t="s">
        <v>125</v>
      </c>
      <c r="E14" s="147">
        <v>2</v>
      </c>
      <c r="F14" s="64">
        <v>2</v>
      </c>
      <c r="G14" s="64">
        <v>52000000</v>
      </c>
      <c r="H14" s="196">
        <v>29935000</v>
      </c>
      <c r="I14" s="64">
        <f t="shared" si="2"/>
        <v>57.567307692307693</v>
      </c>
      <c r="J14" s="64">
        <f t="shared" si="3"/>
        <v>57.567307692307693</v>
      </c>
      <c r="K14" s="98"/>
      <c r="L14" s="129"/>
      <c r="N14" s="113">
        <f t="shared" si="0"/>
        <v>29935000</v>
      </c>
      <c r="O14" s="97">
        <f t="shared" si="1"/>
        <v>-29934998</v>
      </c>
      <c r="P14" s="114"/>
      <c r="Q14" s="114"/>
    </row>
    <row r="15" spans="3:17" ht="37.5" customHeight="1" x14ac:dyDescent="0.2">
      <c r="C15" s="104">
        <v>6</v>
      </c>
      <c r="D15" s="117" t="s">
        <v>126</v>
      </c>
      <c r="E15" s="147">
        <v>1</v>
      </c>
      <c r="F15" s="64">
        <v>1</v>
      </c>
      <c r="G15" s="64">
        <v>15000000</v>
      </c>
      <c r="H15" s="196">
        <v>15000000</v>
      </c>
      <c r="I15" s="64">
        <f t="shared" si="2"/>
        <v>100</v>
      </c>
      <c r="J15" s="64">
        <f t="shared" si="3"/>
        <v>100</v>
      </c>
      <c r="K15" s="101"/>
      <c r="L15" s="130"/>
      <c r="M15" s="91">
        <f>23/25*100</f>
        <v>92</v>
      </c>
      <c r="N15" s="113">
        <f t="shared" si="0"/>
        <v>14999908</v>
      </c>
      <c r="O15" s="97">
        <f t="shared" si="1"/>
        <v>-14999999</v>
      </c>
      <c r="P15" s="114"/>
      <c r="Q15" s="114"/>
    </row>
    <row r="16" spans="3:17" ht="37.5" customHeight="1" x14ac:dyDescent="0.2">
      <c r="C16" s="190">
        <v>7</v>
      </c>
      <c r="D16" s="117" t="s">
        <v>129</v>
      </c>
      <c r="E16" s="147">
        <v>1</v>
      </c>
      <c r="F16" s="64">
        <v>1</v>
      </c>
      <c r="G16" s="64">
        <v>10000000</v>
      </c>
      <c r="H16" s="196">
        <v>9625000</v>
      </c>
      <c r="I16" s="64">
        <f t="shared" si="2"/>
        <v>96.25</v>
      </c>
      <c r="J16" s="64">
        <f t="shared" si="3"/>
        <v>96.25</v>
      </c>
      <c r="K16" s="101"/>
      <c r="L16" s="130"/>
      <c r="N16" s="113"/>
      <c r="O16" s="97">
        <f t="shared" si="1"/>
        <v>-9624999</v>
      </c>
      <c r="P16" s="114"/>
      <c r="Q16" s="114"/>
    </row>
    <row r="17" spans="3:14" ht="21.75" customHeight="1" x14ac:dyDescent="0.2">
      <c r="C17" s="61"/>
      <c r="D17" s="8" t="s">
        <v>43</v>
      </c>
      <c r="E17" s="11">
        <f>SUM(E10:E16)</f>
        <v>13</v>
      </c>
      <c r="F17" s="11">
        <f>SUM(F10:F16)</f>
        <v>31</v>
      </c>
      <c r="G17" s="11">
        <f>SUM(G10:G16)</f>
        <v>600000000</v>
      </c>
      <c r="H17" s="11">
        <f>SUM(H10:H16)</f>
        <v>456969338</v>
      </c>
      <c r="I17" s="64">
        <f t="shared" si="2"/>
        <v>76.161556333333337</v>
      </c>
      <c r="J17" s="64">
        <f t="shared" si="3"/>
        <v>76.161556333333337</v>
      </c>
      <c r="K17" s="109"/>
      <c r="L17" s="132"/>
      <c r="N17" s="113"/>
    </row>
    <row r="19" spans="3:14" ht="25.5" customHeight="1" x14ac:dyDescent="0.2">
      <c r="E19" s="91"/>
      <c r="H19" s="206" t="s">
        <v>142</v>
      </c>
      <c r="I19" s="206"/>
      <c r="J19" s="206"/>
    </row>
    <row r="20" spans="3:14" ht="12.75" customHeight="1" x14ac:dyDescent="0.2">
      <c r="E20" s="91"/>
      <c r="H20" s="205" t="s">
        <v>60</v>
      </c>
      <c r="I20" s="205"/>
      <c r="J20" s="205"/>
    </row>
    <row r="21" spans="3:14" x14ac:dyDescent="0.2">
      <c r="H21" s="6"/>
      <c r="J21" s="6"/>
    </row>
    <row r="22" spans="3:14" x14ac:dyDescent="0.2">
      <c r="H22" s="6"/>
      <c r="J22" s="6"/>
    </row>
    <row r="23" spans="3:14" x14ac:dyDescent="0.2">
      <c r="H23" s="6"/>
      <c r="J23" s="6"/>
    </row>
    <row r="24" spans="3:14" ht="12.75" customHeight="1" x14ac:dyDescent="0.2">
      <c r="H24" s="216" t="s">
        <v>83</v>
      </c>
      <c r="I24" s="216"/>
      <c r="J24" s="216"/>
    </row>
    <row r="25" spans="3:14" x14ac:dyDescent="0.2">
      <c r="H25" s="205" t="s">
        <v>84</v>
      </c>
      <c r="I25" s="205"/>
      <c r="J25" s="205"/>
    </row>
    <row r="26" spans="3:14" ht="12.75" customHeight="1" x14ac:dyDescent="0.2">
      <c r="H26" s="205" t="s">
        <v>85</v>
      </c>
      <c r="I26" s="205"/>
      <c r="J26" s="205"/>
    </row>
    <row r="53" spans="9:19" ht="12.75" customHeight="1" x14ac:dyDescent="0.2">
      <c r="I53" s="84"/>
      <c r="J53" s="84"/>
      <c r="K53" s="84"/>
      <c r="L53" s="84"/>
      <c r="N53" s="84"/>
      <c r="O53" s="84"/>
      <c r="P53" s="84"/>
      <c r="Q53" s="84"/>
      <c r="R53" s="84"/>
      <c r="S53" s="84"/>
    </row>
    <row r="54" spans="9:19" ht="12.75" customHeight="1" x14ac:dyDescent="0.2">
      <c r="I54" s="84"/>
      <c r="J54" s="84"/>
      <c r="K54" s="84"/>
      <c r="L54" s="84"/>
      <c r="N54" s="84"/>
      <c r="O54" s="84"/>
      <c r="P54" s="84"/>
      <c r="Q54" s="84"/>
      <c r="R54" s="84"/>
      <c r="S54" s="84"/>
    </row>
    <row r="55" spans="9:19" ht="12.75" customHeight="1" x14ac:dyDescent="0.2">
      <c r="I55" s="84"/>
      <c r="J55" s="84"/>
      <c r="K55" s="84"/>
      <c r="L55" s="84"/>
      <c r="N55" s="84"/>
      <c r="O55" s="84"/>
      <c r="P55" s="84"/>
      <c r="Q55" s="84"/>
      <c r="R55" s="84"/>
      <c r="S55" s="84"/>
    </row>
    <row r="56" spans="9:19" ht="12.75" customHeight="1" x14ac:dyDescent="0.2">
      <c r="I56" s="84"/>
      <c r="J56" s="84"/>
      <c r="K56" s="84"/>
      <c r="L56" s="84"/>
      <c r="N56" s="84"/>
      <c r="O56" s="84"/>
      <c r="P56" s="84"/>
      <c r="Q56" s="84"/>
      <c r="R56" s="84"/>
      <c r="S56" s="84"/>
    </row>
    <row r="57" spans="9:19" ht="12.75" customHeight="1" x14ac:dyDescent="0.2">
      <c r="I57" s="84"/>
      <c r="J57" s="84"/>
      <c r="K57" s="84"/>
      <c r="L57" s="84"/>
      <c r="N57" s="84"/>
      <c r="O57" s="84"/>
      <c r="P57" s="84"/>
      <c r="Q57" s="84"/>
      <c r="R57" s="84"/>
      <c r="S57" s="84"/>
    </row>
    <row r="58" spans="9:19" ht="12.75" customHeight="1" x14ac:dyDescent="0.2">
      <c r="I58" s="84"/>
      <c r="J58" s="84"/>
      <c r="K58" s="84"/>
      <c r="L58" s="84"/>
      <c r="N58" s="84"/>
      <c r="O58" s="84"/>
      <c r="P58" s="84"/>
      <c r="Q58" s="84"/>
      <c r="R58" s="84"/>
      <c r="S58" s="84"/>
    </row>
    <row r="62" spans="9:19" ht="12.75" customHeight="1" x14ac:dyDescent="0.2">
      <c r="I62" s="84"/>
      <c r="J62" s="84"/>
      <c r="K62" s="84"/>
      <c r="L62" s="84"/>
      <c r="N62" s="84"/>
      <c r="O62" s="84"/>
      <c r="P62" s="84"/>
      <c r="Q62" s="84"/>
      <c r="R62" s="84"/>
      <c r="S62" s="84"/>
    </row>
    <row r="63" spans="9:19" ht="12.75" customHeight="1" x14ac:dyDescent="0.2">
      <c r="I63" s="84"/>
      <c r="J63" s="84"/>
      <c r="K63" s="84"/>
      <c r="L63" s="84"/>
      <c r="N63" s="84"/>
      <c r="O63" s="84"/>
      <c r="P63" s="84"/>
      <c r="Q63" s="84"/>
      <c r="R63" s="84"/>
      <c r="S63" s="84"/>
    </row>
    <row r="64" spans="9:19" ht="12.75" customHeight="1" x14ac:dyDescent="0.2">
      <c r="I64" s="84"/>
      <c r="J64" s="84"/>
      <c r="K64" s="84"/>
      <c r="L64" s="84"/>
      <c r="N64" s="84"/>
      <c r="O64" s="84"/>
      <c r="P64" s="84"/>
      <c r="Q64" s="84"/>
      <c r="R64" s="84"/>
      <c r="S64" s="84"/>
    </row>
    <row r="65" spans="9:19" ht="12.75" customHeight="1" x14ac:dyDescent="0.2">
      <c r="I65" s="84"/>
      <c r="J65" s="84"/>
      <c r="K65" s="84"/>
      <c r="L65" s="84"/>
      <c r="N65" s="84"/>
      <c r="O65" s="84"/>
      <c r="P65" s="84"/>
      <c r="Q65" s="84"/>
      <c r="R65" s="84"/>
      <c r="S65" s="84"/>
    </row>
    <row r="66" spans="9:19" ht="12.75" customHeight="1" x14ac:dyDescent="0.2">
      <c r="I66" s="84"/>
      <c r="J66" s="84"/>
      <c r="K66" s="84"/>
      <c r="L66" s="84"/>
      <c r="N66" s="84"/>
      <c r="O66" s="84"/>
      <c r="P66" s="84"/>
      <c r="Q66" s="84"/>
      <c r="R66" s="84"/>
      <c r="S66" s="84"/>
    </row>
    <row r="67" spans="9:19" ht="12.75" customHeight="1" x14ac:dyDescent="0.2">
      <c r="I67" s="84"/>
      <c r="J67" s="84"/>
      <c r="K67" s="84"/>
      <c r="L67" s="84"/>
      <c r="N67" s="84"/>
      <c r="O67" s="84"/>
      <c r="P67" s="84"/>
      <c r="Q67" s="84"/>
      <c r="R67" s="84"/>
      <c r="S67" s="84"/>
    </row>
    <row r="68" spans="9:19" ht="12.75" customHeight="1" x14ac:dyDescent="0.2">
      <c r="I68" s="84"/>
      <c r="J68" s="84"/>
      <c r="K68" s="84"/>
      <c r="L68" s="84"/>
      <c r="N68" s="84"/>
      <c r="O68" s="84"/>
      <c r="P68" s="84"/>
      <c r="Q68" s="84"/>
      <c r="R68" s="84"/>
      <c r="S68" s="84"/>
    </row>
    <row r="69" spans="9:19" ht="12.75" customHeight="1" x14ac:dyDescent="0.2">
      <c r="I69" s="84"/>
      <c r="J69" s="84"/>
      <c r="K69" s="84"/>
      <c r="L69" s="84"/>
      <c r="N69" s="84"/>
      <c r="O69" s="84"/>
      <c r="P69" s="84"/>
      <c r="Q69" s="84"/>
      <c r="R69" s="84"/>
      <c r="S69" s="84"/>
    </row>
    <row r="70" spans="9:19" ht="12.75" customHeight="1" x14ac:dyDescent="0.2">
      <c r="I70" s="84"/>
      <c r="J70" s="84"/>
      <c r="K70" s="84"/>
      <c r="L70" s="84"/>
      <c r="N70" s="84"/>
      <c r="O70" s="84"/>
      <c r="P70" s="84"/>
      <c r="Q70" s="84"/>
      <c r="R70" s="84"/>
      <c r="S70" s="84"/>
    </row>
    <row r="71" spans="9:19" ht="12.75" customHeight="1" x14ac:dyDescent="0.2">
      <c r="I71" s="84"/>
      <c r="J71" s="84"/>
      <c r="K71" s="84"/>
      <c r="L71" s="84"/>
      <c r="N71" s="84"/>
      <c r="O71" s="84"/>
      <c r="P71" s="84"/>
      <c r="Q71" s="84"/>
      <c r="R71" s="84"/>
      <c r="S71" s="84"/>
    </row>
    <row r="72" spans="9:19" ht="12.75" customHeight="1" x14ac:dyDescent="0.2">
      <c r="I72" s="84"/>
      <c r="J72" s="84"/>
      <c r="K72" s="84"/>
      <c r="L72" s="84"/>
      <c r="N72" s="84"/>
      <c r="O72" s="84"/>
      <c r="P72" s="84"/>
      <c r="Q72" s="84"/>
      <c r="R72" s="84"/>
      <c r="S72" s="84"/>
    </row>
    <row r="73" spans="9:19" ht="12.75" customHeight="1" x14ac:dyDescent="0.2">
      <c r="I73" s="84"/>
      <c r="J73" s="84"/>
      <c r="K73" s="84"/>
      <c r="L73" s="84"/>
      <c r="N73" s="84"/>
      <c r="O73" s="84"/>
      <c r="P73" s="84"/>
      <c r="Q73" s="84"/>
      <c r="R73" s="84"/>
      <c r="S73" s="84"/>
    </row>
    <row r="74" spans="9:19" ht="12.75" customHeight="1" x14ac:dyDescent="0.2"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</row>
    <row r="75" spans="9:19" ht="12.75" customHeight="1" x14ac:dyDescent="0.2"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</row>
    <row r="76" spans="9:19" ht="12.75" customHeight="1" x14ac:dyDescent="0.2"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</row>
    <row r="77" spans="9:19" ht="12.75" customHeight="1" x14ac:dyDescent="0.2"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</row>
    <row r="78" spans="9:19" ht="12.75" customHeight="1" x14ac:dyDescent="0.2"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</row>
    <row r="79" spans="9:19" ht="12.75" customHeight="1" x14ac:dyDescent="0.2"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</row>
    <row r="80" spans="9:19" ht="12.75" customHeight="1" x14ac:dyDescent="0.2"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</row>
    <row r="81" spans="9:19" ht="12.75" customHeight="1" x14ac:dyDescent="0.2"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</row>
    <row r="82" spans="9:19" ht="12.75" customHeight="1" x14ac:dyDescent="0.2"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</row>
    <row r="83" spans="9:19" ht="12.75" customHeight="1" x14ac:dyDescent="0.2"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</row>
    <row r="84" spans="9:19" ht="12.75" customHeight="1" x14ac:dyDescent="0.2"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</row>
    <row r="85" spans="9:19" ht="12.75" customHeight="1" x14ac:dyDescent="0.2"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</row>
    <row r="86" spans="9:19" ht="12.75" customHeight="1" x14ac:dyDescent="0.2"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</row>
    <row r="87" spans="9:19" ht="12.75" customHeight="1" x14ac:dyDescent="0.2"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</row>
    <row r="88" spans="9:19" ht="12.75" customHeight="1" x14ac:dyDescent="0.2"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</row>
    <row r="89" spans="9:19" ht="12.75" customHeight="1" x14ac:dyDescent="0.2"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</row>
    <row r="90" spans="9:19" ht="12.75" customHeight="1" x14ac:dyDescent="0.2"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</row>
    <row r="91" spans="9:19" ht="12.75" customHeight="1" x14ac:dyDescent="0.2"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</row>
    <row r="92" spans="9:19" ht="12.75" customHeight="1" x14ac:dyDescent="0.2"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</row>
    <row r="93" spans="9:19" ht="12.75" customHeight="1" x14ac:dyDescent="0.2"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</row>
    <row r="94" spans="9:19" ht="12.75" customHeight="1" x14ac:dyDescent="0.2"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</row>
    <row r="95" spans="9:19" ht="12.75" customHeight="1" x14ac:dyDescent="0.2"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</row>
    <row r="96" spans="9:19" x14ac:dyDescent="0.2"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</row>
    <row r="97" spans="9:19" x14ac:dyDescent="0.2"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</row>
    <row r="98" spans="9:19" ht="12.75" customHeight="1" x14ac:dyDescent="0.2"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</row>
    <row r="99" spans="9:19" ht="12.75" customHeight="1" x14ac:dyDescent="0.2"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</row>
    <row r="100" spans="9:19" x14ac:dyDescent="0.2"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</row>
  </sheetData>
  <mergeCells count="14">
    <mergeCell ref="C1:K1"/>
    <mergeCell ref="C2:K2"/>
    <mergeCell ref="C3:K3"/>
    <mergeCell ref="C5:C6"/>
    <mergeCell ref="D5:D6"/>
    <mergeCell ref="E5:F5"/>
    <mergeCell ref="G5:G6"/>
    <mergeCell ref="H5:J5"/>
    <mergeCell ref="K5:K6"/>
    <mergeCell ref="H19:J19"/>
    <mergeCell ref="H20:J20"/>
    <mergeCell ref="H24:J24"/>
    <mergeCell ref="H25:J25"/>
    <mergeCell ref="H26:J26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100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2" width="9.140625" style="91"/>
    <col min="3" max="3" width="9.7109375" style="198" customWidth="1"/>
    <col min="4" max="4" width="38.5703125" style="91" customWidth="1"/>
    <col min="5" max="5" width="17.85546875" style="92" customWidth="1"/>
    <col min="6" max="6" width="15" style="91" customWidth="1"/>
    <col min="7" max="7" width="17.85546875" style="91" customWidth="1"/>
    <col min="8" max="8" width="17.140625" style="91" customWidth="1"/>
    <col min="9" max="9" width="9.28515625" style="93" customWidth="1"/>
    <col min="10" max="10" width="11.140625" style="91" customWidth="1"/>
    <col min="11" max="11" width="34.5703125" style="91" customWidth="1"/>
    <col min="12" max="12" width="11.7109375" style="91" customWidth="1"/>
    <col min="13" max="13" width="23.28515625" style="91" customWidth="1"/>
    <col min="14" max="14" width="17.28515625" style="91" customWidth="1"/>
    <col min="15" max="15" width="20.28515625" style="91" customWidth="1"/>
    <col min="16" max="16" width="9.140625" style="91" customWidth="1"/>
    <col min="17" max="16384" width="9.140625" style="91"/>
  </cols>
  <sheetData>
    <row r="1" spans="3:17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198"/>
    </row>
    <row r="2" spans="3:17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198"/>
    </row>
    <row r="3" spans="3:17" ht="18" customHeight="1" x14ac:dyDescent="0.2">
      <c r="C3" s="206" t="s">
        <v>146</v>
      </c>
      <c r="D3" s="206"/>
      <c r="E3" s="206"/>
      <c r="F3" s="206"/>
      <c r="G3" s="206"/>
      <c r="H3" s="206"/>
      <c r="I3" s="206"/>
      <c r="J3" s="206"/>
      <c r="K3" s="206"/>
      <c r="L3" s="198"/>
    </row>
    <row r="4" spans="3:17" ht="11.25" customHeight="1" thickBot="1" x14ac:dyDescent="0.25"/>
    <row r="5" spans="3:17" ht="24.75" customHeight="1" thickTop="1" x14ac:dyDescent="0.2">
      <c r="C5" s="217" t="s">
        <v>0</v>
      </c>
      <c r="D5" s="219" t="s">
        <v>116</v>
      </c>
      <c r="E5" s="221" t="s">
        <v>117</v>
      </c>
      <c r="F5" s="222"/>
      <c r="G5" s="217" t="s">
        <v>120</v>
      </c>
      <c r="H5" s="223" t="s">
        <v>5</v>
      </c>
      <c r="I5" s="224"/>
      <c r="J5" s="224"/>
      <c r="K5" s="217" t="s">
        <v>12</v>
      </c>
      <c r="L5" s="126"/>
    </row>
    <row r="6" spans="3:17" ht="25.5" customHeight="1" x14ac:dyDescent="0.2">
      <c r="C6" s="218"/>
      <c r="D6" s="220"/>
      <c r="E6" s="149" t="s">
        <v>118</v>
      </c>
      <c r="F6" s="150" t="s">
        <v>119</v>
      </c>
      <c r="G6" s="218"/>
      <c r="H6" s="199" t="s">
        <v>127</v>
      </c>
      <c r="I6" s="152">
        <v>1</v>
      </c>
      <c r="J6" s="199" t="s">
        <v>121</v>
      </c>
      <c r="K6" s="218"/>
      <c r="L6" s="126"/>
    </row>
    <row r="7" spans="3:17" s="6" customFormat="1" ht="20.25" customHeight="1" thickBot="1" x14ac:dyDescent="0.25">
      <c r="C7" s="144">
        <v>1</v>
      </c>
      <c r="D7" s="145">
        <v>2</v>
      </c>
      <c r="E7" s="144">
        <v>3</v>
      </c>
      <c r="F7" s="144">
        <v>4</v>
      </c>
      <c r="G7" s="144">
        <v>5</v>
      </c>
      <c r="H7" s="145">
        <v>6</v>
      </c>
      <c r="I7" s="144">
        <v>7</v>
      </c>
      <c r="J7" s="146">
        <v>8</v>
      </c>
      <c r="K7" s="144">
        <v>9</v>
      </c>
      <c r="L7" s="127"/>
      <c r="O7" s="97">
        <f>E7-H7</f>
        <v>-3</v>
      </c>
    </row>
    <row r="8" spans="3:17" ht="10.5" customHeight="1" thickTop="1" x14ac:dyDescent="0.2">
      <c r="C8" s="104"/>
      <c r="D8" s="109"/>
      <c r="E8" s="76"/>
      <c r="F8" s="110"/>
      <c r="G8" s="111"/>
      <c r="H8" s="111"/>
      <c r="I8" s="43"/>
      <c r="J8" s="112"/>
      <c r="K8" s="109"/>
      <c r="L8" s="132"/>
      <c r="O8" s="97">
        <f>E8-H8</f>
        <v>0</v>
      </c>
    </row>
    <row r="9" spans="3:17" s="20" customFormat="1" ht="26.25" customHeight="1" x14ac:dyDescent="0.2">
      <c r="C9" s="17" t="s">
        <v>42</v>
      </c>
      <c r="D9" s="18" t="s">
        <v>44</v>
      </c>
      <c r="E9" s="64"/>
      <c r="F9" s="64"/>
      <c r="G9" s="64"/>
      <c r="H9" s="64"/>
      <c r="I9" s="64"/>
      <c r="J9" s="64"/>
      <c r="K9" s="64"/>
      <c r="L9" s="133"/>
      <c r="M9" s="91"/>
      <c r="N9" s="113">
        <f t="shared" ref="N9:N15" si="0">H9-M9</f>
        <v>0</v>
      </c>
      <c r="O9" s="97">
        <f>E9-H9</f>
        <v>0</v>
      </c>
      <c r="P9" s="114"/>
      <c r="Q9" s="114"/>
    </row>
    <row r="10" spans="3:17" s="6" customFormat="1" ht="29.25" customHeight="1" x14ac:dyDescent="0.2">
      <c r="C10" s="197">
        <v>1</v>
      </c>
      <c r="D10" s="117" t="s">
        <v>122</v>
      </c>
      <c r="E10" s="147">
        <v>4</v>
      </c>
      <c r="F10" s="64">
        <v>22</v>
      </c>
      <c r="G10" s="64">
        <v>383000000</v>
      </c>
      <c r="H10" s="196">
        <v>347567472</v>
      </c>
      <c r="I10" s="64">
        <f>H10/G10*100</f>
        <v>90.748687206266325</v>
      </c>
      <c r="J10" s="64">
        <f>H10/G10*100</f>
        <v>90.748687206266325</v>
      </c>
      <c r="K10" s="64"/>
      <c r="L10" s="134"/>
      <c r="M10" s="91"/>
      <c r="N10" s="113">
        <f t="shared" si="0"/>
        <v>347567472</v>
      </c>
      <c r="O10" s="97">
        <f t="shared" ref="O10:O16" si="1">E10-H10</f>
        <v>-347567468</v>
      </c>
      <c r="P10" s="114"/>
      <c r="Q10" s="114"/>
    </row>
    <row r="11" spans="3:17" ht="24.75" customHeight="1" x14ac:dyDescent="0.2">
      <c r="C11" s="104">
        <v>2</v>
      </c>
      <c r="D11" s="117" t="s">
        <v>123</v>
      </c>
      <c r="E11" s="147">
        <v>1</v>
      </c>
      <c r="F11" s="64">
        <v>1</v>
      </c>
      <c r="G11" s="64">
        <v>7500000</v>
      </c>
      <c r="H11" s="196">
        <v>7500000</v>
      </c>
      <c r="I11" s="64">
        <f t="shared" ref="I11:I17" si="2">H11/G11*100</f>
        <v>100</v>
      </c>
      <c r="J11" s="64">
        <f t="shared" ref="J11:J17" si="3">H11/G11*100</f>
        <v>100</v>
      </c>
      <c r="K11" s="116"/>
      <c r="L11" s="129"/>
      <c r="N11" s="113">
        <f t="shared" si="0"/>
        <v>7500000</v>
      </c>
      <c r="O11" s="97">
        <f t="shared" si="1"/>
        <v>-7499999</v>
      </c>
      <c r="P11" s="114"/>
      <c r="Q11" s="114"/>
    </row>
    <row r="12" spans="3:17" ht="39.75" customHeight="1" x14ac:dyDescent="0.2">
      <c r="C12" s="197">
        <v>3</v>
      </c>
      <c r="D12" s="117" t="s">
        <v>124</v>
      </c>
      <c r="E12" s="147">
        <v>3</v>
      </c>
      <c r="F12" s="64">
        <v>3</v>
      </c>
      <c r="G12" s="64">
        <v>129500000</v>
      </c>
      <c r="H12" s="196">
        <v>128000000</v>
      </c>
      <c r="I12" s="64">
        <f t="shared" si="2"/>
        <v>98.841698841698843</v>
      </c>
      <c r="J12" s="64">
        <f t="shared" si="3"/>
        <v>98.841698841698843</v>
      </c>
      <c r="K12" s="98"/>
      <c r="L12" s="129"/>
      <c r="N12" s="113">
        <f t="shared" si="0"/>
        <v>128000000</v>
      </c>
      <c r="O12" s="97">
        <f t="shared" si="1"/>
        <v>-127999997</v>
      </c>
      <c r="P12" s="114"/>
      <c r="Q12" s="114"/>
    </row>
    <row r="13" spans="3:17" ht="32.25" customHeight="1" x14ac:dyDescent="0.2">
      <c r="C13" s="104">
        <v>4</v>
      </c>
      <c r="D13" s="117" t="s">
        <v>128</v>
      </c>
      <c r="E13" s="147">
        <v>1</v>
      </c>
      <c r="F13" s="64">
        <v>1</v>
      </c>
      <c r="G13" s="64">
        <v>3000000</v>
      </c>
      <c r="H13" s="196">
        <v>3000000</v>
      </c>
      <c r="I13" s="64">
        <f>H13/G13*100</f>
        <v>100</v>
      </c>
      <c r="J13" s="64">
        <f t="shared" si="3"/>
        <v>100</v>
      </c>
      <c r="K13" s="98"/>
      <c r="L13" s="129"/>
      <c r="N13" s="113">
        <f t="shared" si="0"/>
        <v>3000000</v>
      </c>
      <c r="O13" s="97">
        <f t="shared" si="1"/>
        <v>-2999999</v>
      </c>
      <c r="P13" s="114"/>
      <c r="Q13" s="114"/>
    </row>
    <row r="14" spans="3:17" ht="29.25" customHeight="1" x14ac:dyDescent="0.2">
      <c r="C14" s="197">
        <v>5</v>
      </c>
      <c r="D14" s="117" t="s">
        <v>125</v>
      </c>
      <c r="E14" s="147">
        <v>2</v>
      </c>
      <c r="F14" s="64">
        <v>2</v>
      </c>
      <c r="G14" s="64">
        <v>52000000</v>
      </c>
      <c r="H14" s="196">
        <v>39445000</v>
      </c>
      <c r="I14" s="64">
        <f t="shared" si="2"/>
        <v>75.855769230769226</v>
      </c>
      <c r="J14" s="64">
        <f t="shared" si="3"/>
        <v>75.855769230769226</v>
      </c>
      <c r="K14" s="98"/>
      <c r="L14" s="129"/>
      <c r="N14" s="113">
        <f t="shared" si="0"/>
        <v>39445000</v>
      </c>
      <c r="O14" s="97">
        <f t="shared" si="1"/>
        <v>-39444998</v>
      </c>
      <c r="P14" s="114"/>
      <c r="Q14" s="114"/>
    </row>
    <row r="15" spans="3:17" ht="37.5" customHeight="1" x14ac:dyDescent="0.2">
      <c r="C15" s="104">
        <v>6</v>
      </c>
      <c r="D15" s="117" t="s">
        <v>126</v>
      </c>
      <c r="E15" s="147">
        <v>1</v>
      </c>
      <c r="F15" s="64">
        <v>1</v>
      </c>
      <c r="G15" s="64">
        <v>15000000</v>
      </c>
      <c r="H15" s="196">
        <v>15000000</v>
      </c>
      <c r="I15" s="64">
        <f t="shared" si="2"/>
        <v>100</v>
      </c>
      <c r="J15" s="64">
        <f t="shared" si="3"/>
        <v>100</v>
      </c>
      <c r="K15" s="101"/>
      <c r="L15" s="130"/>
      <c r="M15" s="91">
        <f>23/25*100</f>
        <v>92</v>
      </c>
      <c r="N15" s="113">
        <f t="shared" si="0"/>
        <v>14999908</v>
      </c>
      <c r="O15" s="97">
        <f t="shared" si="1"/>
        <v>-14999999</v>
      </c>
      <c r="P15" s="114"/>
      <c r="Q15" s="114"/>
    </row>
    <row r="16" spans="3:17" ht="37.5" customHeight="1" x14ac:dyDescent="0.2">
      <c r="C16" s="197">
        <v>7</v>
      </c>
      <c r="D16" s="117" t="s">
        <v>129</v>
      </c>
      <c r="E16" s="147">
        <v>1</v>
      </c>
      <c r="F16" s="64">
        <v>1</v>
      </c>
      <c r="G16" s="64">
        <v>10000000</v>
      </c>
      <c r="H16" s="196">
        <v>9625000</v>
      </c>
      <c r="I16" s="64">
        <f t="shared" si="2"/>
        <v>96.25</v>
      </c>
      <c r="J16" s="64">
        <f t="shared" si="3"/>
        <v>96.25</v>
      </c>
      <c r="K16" s="101"/>
      <c r="L16" s="130"/>
      <c r="N16" s="113"/>
      <c r="O16" s="97">
        <f t="shared" si="1"/>
        <v>-9624999</v>
      </c>
      <c r="P16" s="114"/>
      <c r="Q16" s="114"/>
    </row>
    <row r="17" spans="3:14" ht="21.75" customHeight="1" x14ac:dyDescent="0.2">
      <c r="C17" s="61"/>
      <c r="D17" s="8" t="s">
        <v>43</v>
      </c>
      <c r="E17" s="11">
        <f>SUM(E10:E16)</f>
        <v>13</v>
      </c>
      <c r="F17" s="11">
        <f>SUM(F10:F16)</f>
        <v>31</v>
      </c>
      <c r="G17" s="11">
        <f>SUM(G10:G16)</f>
        <v>600000000</v>
      </c>
      <c r="H17" s="11">
        <f>SUM(H10:H16)</f>
        <v>550137472</v>
      </c>
      <c r="I17" s="64">
        <f t="shared" si="2"/>
        <v>91.689578666666677</v>
      </c>
      <c r="J17" s="64">
        <f t="shared" si="3"/>
        <v>91.689578666666677</v>
      </c>
      <c r="K17" s="109"/>
      <c r="L17" s="132"/>
      <c r="N17" s="113"/>
    </row>
    <row r="19" spans="3:14" ht="25.5" customHeight="1" x14ac:dyDescent="0.2">
      <c r="E19" s="91"/>
      <c r="H19" s="206" t="s">
        <v>145</v>
      </c>
      <c r="I19" s="206"/>
      <c r="J19" s="206"/>
    </row>
    <row r="20" spans="3:14" ht="12.75" customHeight="1" x14ac:dyDescent="0.2">
      <c r="E20" s="91"/>
      <c r="H20" s="205" t="s">
        <v>60</v>
      </c>
      <c r="I20" s="205"/>
      <c r="J20" s="205"/>
    </row>
    <row r="21" spans="3:14" x14ac:dyDescent="0.2">
      <c r="H21" s="6"/>
      <c r="J21" s="6"/>
    </row>
    <row r="22" spans="3:14" x14ac:dyDescent="0.2">
      <c r="H22" s="6"/>
      <c r="J22" s="6"/>
    </row>
    <row r="23" spans="3:14" x14ac:dyDescent="0.2">
      <c r="H23" s="6"/>
      <c r="J23" s="6"/>
    </row>
    <row r="24" spans="3:14" ht="12.75" customHeight="1" x14ac:dyDescent="0.2">
      <c r="H24" s="216" t="s">
        <v>83</v>
      </c>
      <c r="I24" s="216"/>
      <c r="J24" s="216"/>
    </row>
    <row r="25" spans="3:14" x14ac:dyDescent="0.2">
      <c r="H25" s="205" t="s">
        <v>84</v>
      </c>
      <c r="I25" s="205"/>
      <c r="J25" s="205"/>
    </row>
    <row r="26" spans="3:14" ht="12.75" customHeight="1" x14ac:dyDescent="0.2">
      <c r="H26" s="205" t="s">
        <v>85</v>
      </c>
      <c r="I26" s="205"/>
      <c r="J26" s="205"/>
    </row>
    <row r="53" spans="9:19" ht="12.75" customHeight="1" x14ac:dyDescent="0.2">
      <c r="I53" s="84"/>
      <c r="J53" s="84"/>
      <c r="K53" s="84"/>
      <c r="L53" s="84"/>
      <c r="N53" s="84"/>
      <c r="O53" s="84"/>
      <c r="P53" s="84"/>
      <c r="Q53" s="84"/>
      <c r="R53" s="84"/>
      <c r="S53" s="84"/>
    </row>
    <row r="54" spans="9:19" ht="12.75" customHeight="1" x14ac:dyDescent="0.2">
      <c r="I54" s="84"/>
      <c r="J54" s="84"/>
      <c r="K54" s="84"/>
      <c r="L54" s="84"/>
      <c r="N54" s="84"/>
      <c r="O54" s="84"/>
      <c r="P54" s="84"/>
      <c r="Q54" s="84"/>
      <c r="R54" s="84"/>
      <c r="S54" s="84"/>
    </row>
    <row r="55" spans="9:19" ht="12.75" customHeight="1" x14ac:dyDescent="0.2">
      <c r="I55" s="84"/>
      <c r="J55" s="84"/>
      <c r="K55" s="84"/>
      <c r="L55" s="84"/>
      <c r="N55" s="84"/>
      <c r="O55" s="84"/>
      <c r="P55" s="84"/>
      <c r="Q55" s="84"/>
      <c r="R55" s="84"/>
      <c r="S55" s="84"/>
    </row>
    <row r="56" spans="9:19" ht="12.75" customHeight="1" x14ac:dyDescent="0.2">
      <c r="I56" s="84"/>
      <c r="J56" s="84"/>
      <c r="K56" s="84"/>
      <c r="L56" s="84"/>
      <c r="N56" s="84"/>
      <c r="O56" s="84"/>
      <c r="P56" s="84"/>
      <c r="Q56" s="84"/>
      <c r="R56" s="84"/>
      <c r="S56" s="84"/>
    </row>
    <row r="57" spans="9:19" ht="12.75" customHeight="1" x14ac:dyDescent="0.2">
      <c r="I57" s="84"/>
      <c r="J57" s="84"/>
      <c r="K57" s="84"/>
      <c r="L57" s="84"/>
      <c r="N57" s="84"/>
      <c r="O57" s="84"/>
      <c r="P57" s="84"/>
      <c r="Q57" s="84"/>
      <c r="R57" s="84"/>
      <c r="S57" s="84"/>
    </row>
    <row r="58" spans="9:19" ht="12.75" customHeight="1" x14ac:dyDescent="0.2">
      <c r="I58" s="84"/>
      <c r="J58" s="84"/>
      <c r="K58" s="84"/>
      <c r="L58" s="84"/>
      <c r="N58" s="84"/>
      <c r="O58" s="84"/>
      <c r="P58" s="84"/>
      <c r="Q58" s="84"/>
      <c r="R58" s="84"/>
      <c r="S58" s="84"/>
    </row>
    <row r="62" spans="9:19" ht="12.75" customHeight="1" x14ac:dyDescent="0.2">
      <c r="I62" s="84"/>
      <c r="J62" s="84"/>
      <c r="K62" s="84"/>
      <c r="L62" s="84"/>
      <c r="N62" s="84"/>
      <c r="O62" s="84"/>
      <c r="P62" s="84"/>
      <c r="Q62" s="84"/>
      <c r="R62" s="84"/>
      <c r="S62" s="84"/>
    </row>
    <row r="63" spans="9:19" ht="12.75" customHeight="1" x14ac:dyDescent="0.2">
      <c r="I63" s="84"/>
      <c r="J63" s="84"/>
      <c r="K63" s="84"/>
      <c r="L63" s="84"/>
      <c r="N63" s="84"/>
      <c r="O63" s="84"/>
      <c r="P63" s="84"/>
      <c r="Q63" s="84"/>
      <c r="R63" s="84"/>
      <c r="S63" s="84"/>
    </row>
    <row r="64" spans="9:19" ht="12.75" customHeight="1" x14ac:dyDescent="0.2">
      <c r="I64" s="84"/>
      <c r="J64" s="84"/>
      <c r="K64" s="84"/>
      <c r="L64" s="84"/>
      <c r="N64" s="84"/>
      <c r="O64" s="84"/>
      <c r="P64" s="84"/>
      <c r="Q64" s="84"/>
      <c r="R64" s="84"/>
      <c r="S64" s="84"/>
    </row>
    <row r="65" spans="9:19" ht="12.75" customHeight="1" x14ac:dyDescent="0.2">
      <c r="I65" s="84"/>
      <c r="J65" s="84"/>
      <c r="K65" s="84"/>
      <c r="L65" s="84"/>
      <c r="N65" s="84"/>
      <c r="O65" s="84"/>
      <c r="P65" s="84"/>
      <c r="Q65" s="84"/>
      <c r="R65" s="84"/>
      <c r="S65" s="84"/>
    </row>
    <row r="66" spans="9:19" ht="12.75" customHeight="1" x14ac:dyDescent="0.2">
      <c r="I66" s="84"/>
      <c r="J66" s="84"/>
      <c r="K66" s="84"/>
      <c r="L66" s="84"/>
      <c r="N66" s="84"/>
      <c r="O66" s="84"/>
      <c r="P66" s="84"/>
      <c r="Q66" s="84"/>
      <c r="R66" s="84"/>
      <c r="S66" s="84"/>
    </row>
    <row r="67" spans="9:19" ht="12.75" customHeight="1" x14ac:dyDescent="0.2">
      <c r="I67" s="84"/>
      <c r="J67" s="84"/>
      <c r="K67" s="84"/>
      <c r="L67" s="84"/>
      <c r="N67" s="84"/>
      <c r="O67" s="84"/>
      <c r="P67" s="84"/>
      <c r="Q67" s="84"/>
      <c r="R67" s="84"/>
      <c r="S67" s="84"/>
    </row>
    <row r="68" spans="9:19" ht="12.75" customHeight="1" x14ac:dyDescent="0.2">
      <c r="I68" s="84"/>
      <c r="J68" s="84"/>
      <c r="K68" s="84"/>
      <c r="L68" s="84"/>
      <c r="N68" s="84"/>
      <c r="O68" s="84"/>
      <c r="P68" s="84"/>
      <c r="Q68" s="84"/>
      <c r="R68" s="84"/>
      <c r="S68" s="84"/>
    </row>
    <row r="69" spans="9:19" ht="12.75" customHeight="1" x14ac:dyDescent="0.2">
      <c r="I69" s="84"/>
      <c r="J69" s="84"/>
      <c r="K69" s="84"/>
      <c r="L69" s="84"/>
      <c r="N69" s="84"/>
      <c r="O69" s="84"/>
      <c r="P69" s="84"/>
      <c r="Q69" s="84"/>
      <c r="R69" s="84"/>
      <c r="S69" s="84"/>
    </row>
    <row r="70" spans="9:19" ht="12.75" customHeight="1" x14ac:dyDescent="0.2">
      <c r="I70" s="84"/>
      <c r="J70" s="84"/>
      <c r="K70" s="84"/>
      <c r="L70" s="84"/>
      <c r="N70" s="84"/>
      <c r="O70" s="84"/>
      <c r="P70" s="84"/>
      <c r="Q70" s="84"/>
      <c r="R70" s="84"/>
      <c r="S70" s="84"/>
    </row>
    <row r="71" spans="9:19" ht="12.75" customHeight="1" x14ac:dyDescent="0.2">
      <c r="I71" s="84"/>
      <c r="J71" s="84"/>
      <c r="K71" s="84"/>
      <c r="L71" s="84"/>
      <c r="N71" s="84"/>
      <c r="O71" s="84"/>
      <c r="P71" s="84"/>
      <c r="Q71" s="84"/>
      <c r="R71" s="84"/>
      <c r="S71" s="84"/>
    </row>
    <row r="72" spans="9:19" ht="12.75" customHeight="1" x14ac:dyDescent="0.2">
      <c r="I72" s="84"/>
      <c r="J72" s="84"/>
      <c r="K72" s="84"/>
      <c r="L72" s="84"/>
      <c r="N72" s="84"/>
      <c r="O72" s="84"/>
      <c r="P72" s="84"/>
      <c r="Q72" s="84"/>
      <c r="R72" s="84"/>
      <c r="S72" s="84"/>
    </row>
    <row r="73" spans="9:19" ht="12.75" customHeight="1" x14ac:dyDescent="0.2">
      <c r="I73" s="84"/>
      <c r="J73" s="84"/>
      <c r="K73" s="84"/>
      <c r="L73" s="84"/>
      <c r="N73" s="84"/>
      <c r="O73" s="84"/>
      <c r="P73" s="84"/>
      <c r="Q73" s="84"/>
      <c r="R73" s="84"/>
      <c r="S73" s="84"/>
    </row>
    <row r="74" spans="9:19" ht="12.75" customHeight="1" x14ac:dyDescent="0.2"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</row>
    <row r="75" spans="9:19" ht="12.75" customHeight="1" x14ac:dyDescent="0.2"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</row>
    <row r="76" spans="9:19" ht="12.75" customHeight="1" x14ac:dyDescent="0.2"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</row>
    <row r="77" spans="9:19" ht="12.75" customHeight="1" x14ac:dyDescent="0.2"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</row>
    <row r="78" spans="9:19" ht="12.75" customHeight="1" x14ac:dyDescent="0.2"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</row>
    <row r="79" spans="9:19" ht="12.75" customHeight="1" x14ac:dyDescent="0.2"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</row>
    <row r="80" spans="9:19" ht="12.75" customHeight="1" x14ac:dyDescent="0.2"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</row>
    <row r="81" spans="9:19" ht="12.75" customHeight="1" x14ac:dyDescent="0.2"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</row>
    <row r="82" spans="9:19" ht="12.75" customHeight="1" x14ac:dyDescent="0.2"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</row>
    <row r="83" spans="9:19" ht="12.75" customHeight="1" x14ac:dyDescent="0.2"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</row>
    <row r="84" spans="9:19" ht="12.75" customHeight="1" x14ac:dyDescent="0.2"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</row>
    <row r="85" spans="9:19" ht="12.75" customHeight="1" x14ac:dyDescent="0.2"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</row>
    <row r="86" spans="9:19" ht="12.75" customHeight="1" x14ac:dyDescent="0.2"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</row>
    <row r="87" spans="9:19" ht="12.75" customHeight="1" x14ac:dyDescent="0.2"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</row>
    <row r="88" spans="9:19" ht="12.75" customHeight="1" x14ac:dyDescent="0.2"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</row>
    <row r="89" spans="9:19" ht="12.75" customHeight="1" x14ac:dyDescent="0.2"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</row>
    <row r="90" spans="9:19" ht="12.75" customHeight="1" x14ac:dyDescent="0.2"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</row>
    <row r="91" spans="9:19" ht="12.75" customHeight="1" x14ac:dyDescent="0.2"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</row>
    <row r="92" spans="9:19" ht="12.75" customHeight="1" x14ac:dyDescent="0.2"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</row>
    <row r="93" spans="9:19" ht="12.75" customHeight="1" x14ac:dyDescent="0.2"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</row>
    <row r="94" spans="9:19" ht="12.75" customHeight="1" x14ac:dyDescent="0.2"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</row>
    <row r="95" spans="9:19" ht="12.75" customHeight="1" x14ac:dyDescent="0.2"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</row>
    <row r="96" spans="9:19" x14ac:dyDescent="0.2"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</row>
    <row r="97" spans="9:19" x14ac:dyDescent="0.2"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</row>
    <row r="98" spans="9:19" ht="12.75" customHeight="1" x14ac:dyDescent="0.2"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</row>
    <row r="99" spans="9:19" ht="12.75" customHeight="1" x14ac:dyDescent="0.2"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</row>
    <row r="100" spans="9:19" x14ac:dyDescent="0.2"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</row>
  </sheetData>
  <mergeCells count="14">
    <mergeCell ref="H19:J19"/>
    <mergeCell ref="H20:J20"/>
    <mergeCell ref="H24:J24"/>
    <mergeCell ref="H25:J25"/>
    <mergeCell ref="H26:J26"/>
    <mergeCell ref="C1:K1"/>
    <mergeCell ref="C2:K2"/>
    <mergeCell ref="C3:K3"/>
    <mergeCell ref="C5:C6"/>
    <mergeCell ref="D5:D6"/>
    <mergeCell ref="E5:F5"/>
    <mergeCell ref="G5:G6"/>
    <mergeCell ref="H5:J5"/>
    <mergeCell ref="K5:K6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3" zoomScaleNormal="100" zoomScaleSheetLayoutView="100" workbookViewId="0">
      <selection activeCell="H69" sqref="H69"/>
    </sheetView>
  </sheetViews>
  <sheetFormatPr defaultRowHeight="12.75" x14ac:dyDescent="0.2"/>
  <cols>
    <col min="1" max="2" width="9.140625" style="91"/>
    <col min="3" max="3" width="9.7109375" style="193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4" width="11.7109375" style="91" customWidth="1"/>
    <col min="15" max="15" width="15.2851562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93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93"/>
    </row>
    <row r="3" spans="3:18" ht="18" customHeight="1" x14ac:dyDescent="0.2">
      <c r="C3" s="206" t="s">
        <v>144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93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95" t="s">
        <v>6</v>
      </c>
      <c r="I6" s="95">
        <v>1</v>
      </c>
      <c r="J6" s="195" t="s">
        <v>8</v>
      </c>
      <c r="K6" s="194" t="s">
        <v>7</v>
      </c>
      <c r="L6" s="195" t="s">
        <v>9</v>
      </c>
      <c r="M6" s="194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1458911066</v>
      </c>
      <c r="I8" s="22">
        <f>H8/E8*100</f>
        <v>79.975390088806051</v>
      </c>
      <c r="J8" s="30">
        <f>SUM(J9:J19)</f>
        <v>1458911066</v>
      </c>
      <c r="K8" s="31">
        <f>I8</f>
        <v>79.975390088806051</v>
      </c>
      <c r="L8" s="98"/>
      <c r="M8" s="33">
        <f>K8</f>
        <v>79.975390088806051</v>
      </c>
      <c r="N8" s="27"/>
      <c r="O8" s="128"/>
      <c r="R8" s="97">
        <f t="shared" si="0"/>
        <v>365288934</v>
      </c>
    </row>
    <row r="9" spans="3:18" ht="29.25" customHeight="1" x14ac:dyDescent="0.2">
      <c r="C9" s="194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884313690</v>
      </c>
      <c r="I9" s="100">
        <f>H9/E9*100</f>
        <v>80.981107142857141</v>
      </c>
      <c r="J9" s="101">
        <f t="shared" ref="J9:K22" si="1">H9</f>
        <v>884313690</v>
      </c>
      <c r="K9" s="102">
        <f t="shared" si="1"/>
        <v>80.981107142857141</v>
      </c>
      <c r="L9" s="98"/>
      <c r="M9" s="103">
        <f>K9</f>
        <v>80.981107142857141</v>
      </c>
      <c r="N9" s="194"/>
      <c r="O9" s="126"/>
      <c r="R9" s="97">
        <f t="shared" si="0"/>
        <v>207686310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103107398</v>
      </c>
      <c r="I10" s="100">
        <f t="shared" ref="I10:I67" si="2">H10/E10*100</f>
        <v>104.14888686868686</v>
      </c>
      <c r="J10" s="101">
        <f t="shared" si="1"/>
        <v>103107398</v>
      </c>
      <c r="K10" s="100">
        <f t="shared" si="1"/>
        <v>104.14888686868686</v>
      </c>
      <c r="L10" s="98"/>
      <c r="M10" s="103">
        <f t="shared" ref="M10:M67" si="3">K10</f>
        <v>104.14888686868686</v>
      </c>
      <c r="N10" s="98"/>
      <c r="O10" s="129"/>
      <c r="R10" s="97">
        <f t="shared" si="0"/>
        <v>-4107398</v>
      </c>
    </row>
    <row r="11" spans="3:18" ht="29.25" customHeight="1" x14ac:dyDescent="0.2">
      <c r="C11" s="194">
        <v>3</v>
      </c>
      <c r="D11" s="73" t="s">
        <v>62</v>
      </c>
      <c r="E11" s="74">
        <v>78000000</v>
      </c>
      <c r="F11" s="106"/>
      <c r="G11" s="104"/>
      <c r="H11" s="75">
        <v>69940000</v>
      </c>
      <c r="I11" s="100">
        <f t="shared" si="2"/>
        <v>89.666666666666657</v>
      </c>
      <c r="J11" s="106">
        <f t="shared" si="1"/>
        <v>69940000</v>
      </c>
      <c r="K11" s="100">
        <f t="shared" si="1"/>
        <v>89.666666666666657</v>
      </c>
      <c r="L11" s="98"/>
      <c r="M11" s="103">
        <f t="shared" si="3"/>
        <v>89.666666666666657</v>
      </c>
      <c r="N11" s="98"/>
      <c r="O11" s="129"/>
      <c r="R11" s="97">
        <f t="shared" si="0"/>
        <v>8060000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23430000</v>
      </c>
      <c r="I12" s="100">
        <f t="shared" si="2"/>
        <v>61.657894736842103</v>
      </c>
      <c r="J12" s="101">
        <f t="shared" si="1"/>
        <v>23430000</v>
      </c>
      <c r="K12" s="100">
        <f t="shared" si="1"/>
        <v>61.657894736842103</v>
      </c>
      <c r="L12" s="98"/>
      <c r="M12" s="103">
        <f t="shared" si="3"/>
        <v>61.657894736842103</v>
      </c>
      <c r="N12" s="98"/>
      <c r="O12" s="129"/>
      <c r="R12" s="97">
        <f t="shared" si="0"/>
        <v>14570000</v>
      </c>
    </row>
    <row r="13" spans="3:18" ht="29.25" customHeight="1" x14ac:dyDescent="0.2">
      <c r="C13" s="194">
        <v>5</v>
      </c>
      <c r="D13" s="73" t="s">
        <v>37</v>
      </c>
      <c r="E13" s="74">
        <v>57000000</v>
      </c>
      <c r="F13" s="106"/>
      <c r="G13" s="104"/>
      <c r="H13" s="75">
        <v>46059120</v>
      </c>
      <c r="I13" s="100">
        <f t="shared" si="2"/>
        <v>80.805473684210526</v>
      </c>
      <c r="J13" s="106">
        <f t="shared" si="1"/>
        <v>46059120</v>
      </c>
      <c r="K13" s="100">
        <f t="shared" si="1"/>
        <v>80.805473684210526</v>
      </c>
      <c r="L13" s="98"/>
      <c r="M13" s="103">
        <f t="shared" si="3"/>
        <v>80.805473684210526</v>
      </c>
      <c r="N13" s="98"/>
      <c r="O13" s="129"/>
      <c r="R13" s="97">
        <f t="shared" si="0"/>
        <v>10940880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4486643</v>
      </c>
      <c r="I14" s="100">
        <f t="shared" si="2"/>
        <v>56.083037499999996</v>
      </c>
      <c r="J14" s="101">
        <f t="shared" si="1"/>
        <v>4486643</v>
      </c>
      <c r="K14" s="100">
        <f t="shared" si="1"/>
        <v>56.083037499999996</v>
      </c>
      <c r="L14" s="98"/>
      <c r="M14" s="103">
        <f t="shared" si="3"/>
        <v>56.083037499999996</v>
      </c>
      <c r="N14" s="101"/>
      <c r="O14" s="130"/>
      <c r="R14" s="97">
        <f t="shared" si="0"/>
        <v>3513357</v>
      </c>
    </row>
    <row r="15" spans="3:18" ht="29.25" customHeight="1" x14ac:dyDescent="0.2">
      <c r="C15" s="194">
        <v>7</v>
      </c>
      <c r="D15" s="73" t="s">
        <v>38</v>
      </c>
      <c r="E15" s="74">
        <v>100000</v>
      </c>
      <c r="F15" s="106"/>
      <c r="G15" s="104"/>
      <c r="H15" s="75">
        <v>12332</v>
      </c>
      <c r="I15" s="100">
        <f t="shared" si="2"/>
        <v>12.332000000000001</v>
      </c>
      <c r="J15" s="101">
        <f t="shared" si="1"/>
        <v>12332</v>
      </c>
      <c r="K15" s="100">
        <f t="shared" si="1"/>
        <v>12.332000000000001</v>
      </c>
      <c r="L15" s="98"/>
      <c r="M15" s="103">
        <f t="shared" si="3"/>
        <v>12.332000000000001</v>
      </c>
      <c r="N15" s="101"/>
      <c r="O15" s="130"/>
      <c r="R15" s="97">
        <f t="shared" si="0"/>
        <v>87668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25078823</v>
      </c>
      <c r="I16" s="100">
        <f t="shared" si="2"/>
        <v>80.89942903225807</v>
      </c>
      <c r="J16" s="106">
        <f t="shared" si="1"/>
        <v>25078823</v>
      </c>
      <c r="K16" s="100">
        <f t="shared" si="1"/>
        <v>80.89942903225807</v>
      </c>
      <c r="L16" s="98"/>
      <c r="M16" s="103">
        <f t="shared" si="3"/>
        <v>80.89942903225807</v>
      </c>
      <c r="N16" s="107"/>
      <c r="O16" s="131"/>
      <c r="P16" s="108">
        <f>H22+H36+H45+H47</f>
        <v>347567472</v>
      </c>
      <c r="R16" s="97">
        <f t="shared" si="0"/>
        <v>5921177</v>
      </c>
    </row>
    <row r="17" spans="3:20" ht="29.25" customHeight="1" x14ac:dyDescent="0.2">
      <c r="C17" s="194">
        <v>9</v>
      </c>
      <c r="D17" s="73" t="s">
        <v>66</v>
      </c>
      <c r="E17" s="74">
        <v>3100000</v>
      </c>
      <c r="F17" s="106"/>
      <c r="G17" s="104"/>
      <c r="H17" s="75">
        <v>1770753</v>
      </c>
      <c r="I17" s="100">
        <f t="shared" si="2"/>
        <v>57.121064516129024</v>
      </c>
      <c r="J17" s="106">
        <f t="shared" si="1"/>
        <v>1770753</v>
      </c>
      <c r="K17" s="100">
        <f t="shared" si="1"/>
        <v>57.121064516129024</v>
      </c>
      <c r="L17" s="98"/>
      <c r="M17" s="103">
        <f t="shared" si="3"/>
        <v>57.121064516129024</v>
      </c>
      <c r="N17" s="98"/>
      <c r="O17" s="129"/>
      <c r="R17" s="97">
        <f t="shared" si="0"/>
        <v>1329247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5312307</v>
      </c>
      <c r="I18" s="100">
        <f>H18/E18*100</f>
        <v>44.269224999999999</v>
      </c>
      <c r="J18" s="106">
        <f t="shared" si="1"/>
        <v>5312307</v>
      </c>
      <c r="K18" s="100">
        <f t="shared" si="1"/>
        <v>44.269224999999999</v>
      </c>
      <c r="L18" s="98"/>
      <c r="M18" s="103">
        <f t="shared" si="3"/>
        <v>44.269224999999999</v>
      </c>
      <c r="N18" s="98"/>
      <c r="O18" s="129"/>
      <c r="Q18" s="108">
        <f>H29+P18</f>
        <v>4700000</v>
      </c>
      <c r="R18" s="97">
        <f t="shared" si="0"/>
        <v>6687693</v>
      </c>
    </row>
    <row r="19" spans="3:20" ht="29.25" customHeight="1" x14ac:dyDescent="0.2">
      <c r="C19" s="194">
        <v>11</v>
      </c>
      <c r="D19" s="73" t="s">
        <v>39</v>
      </c>
      <c r="E19" s="74">
        <v>406000000</v>
      </c>
      <c r="F19" s="106"/>
      <c r="G19" s="104"/>
      <c r="H19" s="75">
        <v>295400000</v>
      </c>
      <c r="I19" s="100">
        <f>H19/E19*100</f>
        <v>72.758620689655174</v>
      </c>
      <c r="J19" s="106">
        <f t="shared" si="1"/>
        <v>295400000</v>
      </c>
      <c r="K19" s="100">
        <f t="shared" si="1"/>
        <v>72.758620689655174</v>
      </c>
      <c r="L19" s="98"/>
      <c r="M19" s="103">
        <f t="shared" si="3"/>
        <v>72.758620689655174</v>
      </c>
      <c r="N19" s="98"/>
      <c r="O19" s="129"/>
      <c r="R19" s="97">
        <f t="shared" si="0"/>
        <v>110600000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550137472</v>
      </c>
      <c r="I21" s="45">
        <f>H21/E21*100</f>
        <v>91.689578666666677</v>
      </c>
      <c r="J21" s="89">
        <f>J22</f>
        <v>190312671</v>
      </c>
      <c r="K21" s="45">
        <f t="shared" si="1"/>
        <v>91.689578666666677</v>
      </c>
      <c r="L21" s="49">
        <f>SUM(L22:L34)</f>
        <v>0</v>
      </c>
      <c r="M21" s="46">
        <f t="shared" si="3"/>
        <v>91.689578666666677</v>
      </c>
      <c r="N21" s="49">
        <f>SUM(N22:N34)</f>
        <v>0</v>
      </c>
      <c r="O21" s="133"/>
      <c r="P21" s="91"/>
      <c r="Q21" s="113">
        <f>H21-P21</f>
        <v>550137472</v>
      </c>
      <c r="R21" s="97">
        <f>E21-H21</f>
        <v>49862528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224000000</v>
      </c>
      <c r="F22" s="64"/>
      <c r="G22" s="64">
        <f>SUM(G23:G35)</f>
        <v>0</v>
      </c>
      <c r="H22" s="64">
        <f>SUM(H23:H35)</f>
        <v>190312671</v>
      </c>
      <c r="I22" s="102">
        <f t="shared" si="2"/>
        <v>84.961013839285712</v>
      </c>
      <c r="J22" s="64">
        <f>SUM(J23:J35)</f>
        <v>190312671</v>
      </c>
      <c r="K22" s="102">
        <f t="shared" si="1"/>
        <v>84.961013839285712</v>
      </c>
      <c r="L22" s="64">
        <f>SUM(L23:L35)</f>
        <v>0</v>
      </c>
      <c r="M22" s="103">
        <f t="shared" si="3"/>
        <v>84.961013839285712</v>
      </c>
      <c r="N22" s="64">
        <f>SUM(N23:N35)</f>
        <v>0</v>
      </c>
      <c r="O22" s="134"/>
      <c r="P22" s="91"/>
      <c r="Q22" s="113">
        <f t="shared" ref="Q22:Q67" si="5">H22-P22</f>
        <v>190312671</v>
      </c>
      <c r="R22" s="97">
        <f t="shared" ref="R22:R67" si="6">E22-H22</f>
        <v>33687329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4322000</v>
      </c>
      <c r="I23" s="102">
        <f t="shared" si="2"/>
        <v>96.044444444444437</v>
      </c>
      <c r="J23" s="115">
        <f t="shared" ref="J23:K58" si="8">H23</f>
        <v>4322000</v>
      </c>
      <c r="K23" s="102">
        <f t="shared" si="8"/>
        <v>96.044444444444437</v>
      </c>
      <c r="L23" s="116"/>
      <c r="M23" s="103">
        <f t="shared" si="3"/>
        <v>96.044444444444437</v>
      </c>
      <c r="N23" s="116"/>
      <c r="O23" s="129"/>
      <c r="Q23" s="113">
        <f t="shared" si="5"/>
        <v>4322000</v>
      </c>
      <c r="R23" s="97">
        <f t="shared" si="6"/>
        <v>178000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19958280</v>
      </c>
      <c r="I24" s="100">
        <f t="shared" si="2"/>
        <v>79.833120000000008</v>
      </c>
      <c r="J24" s="106">
        <f t="shared" si="8"/>
        <v>19958280</v>
      </c>
      <c r="K24" s="100">
        <f t="shared" si="8"/>
        <v>79.833120000000008</v>
      </c>
      <c r="L24" s="98"/>
      <c r="M24" s="103">
        <f t="shared" si="3"/>
        <v>79.833120000000008</v>
      </c>
      <c r="N24" s="98"/>
      <c r="O24" s="129"/>
      <c r="Q24" s="113">
        <f t="shared" si="5"/>
        <v>19958280</v>
      </c>
      <c r="R24" s="97">
        <f t="shared" si="6"/>
        <v>5041720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16500000</v>
      </c>
      <c r="I25" s="100">
        <f t="shared" si="2"/>
        <v>91.666666666666657</v>
      </c>
      <c r="J25" s="106">
        <f t="shared" si="8"/>
        <v>16500000</v>
      </c>
      <c r="K25" s="100">
        <f t="shared" si="8"/>
        <v>91.666666666666657</v>
      </c>
      <c r="L25" s="98"/>
      <c r="M25" s="103">
        <f t="shared" si="3"/>
        <v>91.666666666666657</v>
      </c>
      <c r="N25" s="98"/>
      <c r="O25" s="129"/>
      <c r="Q25" s="113">
        <f t="shared" si="5"/>
        <v>16500000</v>
      </c>
      <c r="R25" s="97">
        <f t="shared" si="6"/>
        <v>1500000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2344711</v>
      </c>
      <c r="I26" s="100">
        <f t="shared" si="2"/>
        <v>78.157033333333331</v>
      </c>
      <c r="J26" s="106">
        <f t="shared" si="8"/>
        <v>2344711</v>
      </c>
      <c r="K26" s="100">
        <f t="shared" si="8"/>
        <v>78.157033333333331</v>
      </c>
      <c r="L26" s="98"/>
      <c r="M26" s="103">
        <f t="shared" si="3"/>
        <v>78.157033333333331</v>
      </c>
      <c r="N26" s="98"/>
      <c r="O26" s="129"/>
      <c r="Q26" s="113">
        <f t="shared" si="5"/>
        <v>2344711</v>
      </c>
      <c r="R26" s="97">
        <f t="shared" si="6"/>
        <v>655289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20331100</v>
      </c>
      <c r="I27" s="100">
        <f t="shared" si="2"/>
        <v>84.712916666666672</v>
      </c>
      <c r="J27" s="106">
        <f t="shared" si="8"/>
        <v>20331100</v>
      </c>
      <c r="K27" s="100">
        <f t="shared" si="8"/>
        <v>84.712916666666672</v>
      </c>
      <c r="L27" s="98"/>
      <c r="M27" s="103">
        <f t="shared" si="3"/>
        <v>84.712916666666672</v>
      </c>
      <c r="N27" s="101"/>
      <c r="O27" s="130"/>
      <c r="P27" s="91">
        <f>23/25*100</f>
        <v>92</v>
      </c>
      <c r="Q27" s="113">
        <f t="shared" si="5"/>
        <v>20331008</v>
      </c>
      <c r="R27" s="97">
        <f t="shared" si="6"/>
        <v>3668900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6698000</v>
      </c>
      <c r="I28" s="100">
        <f t="shared" si="2"/>
        <v>95.685714285714283</v>
      </c>
      <c r="J28" s="101">
        <f t="shared" si="8"/>
        <v>6698000</v>
      </c>
      <c r="K28" s="100">
        <f t="shared" si="8"/>
        <v>95.685714285714283</v>
      </c>
      <c r="L28" s="98"/>
      <c r="M28" s="103">
        <f t="shared" si="3"/>
        <v>95.685714285714283</v>
      </c>
      <c r="N28" s="101"/>
      <c r="O28" s="130"/>
      <c r="P28" s="91">
        <f>29/25*100</f>
        <v>115.99999999999999</v>
      </c>
      <c r="Q28" s="113">
        <f t="shared" si="5"/>
        <v>6697884</v>
      </c>
      <c r="R28" s="97">
        <f t="shared" si="6"/>
        <v>302000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4700000</v>
      </c>
      <c r="I29" s="100">
        <f t="shared" si="2"/>
        <v>47</v>
      </c>
      <c r="J29" s="106">
        <f t="shared" si="8"/>
        <v>4700000</v>
      </c>
      <c r="K29" s="100">
        <f t="shared" si="8"/>
        <v>47</v>
      </c>
      <c r="L29" s="98"/>
      <c r="M29" s="103">
        <f t="shared" si="3"/>
        <v>47</v>
      </c>
      <c r="N29" s="107"/>
      <c r="O29" s="131"/>
      <c r="Q29" s="113">
        <f t="shared" si="5"/>
        <v>4700000</v>
      </c>
      <c r="R29" s="97">
        <f t="shared" si="6"/>
        <v>5300000</v>
      </c>
      <c r="S29" s="114"/>
      <c r="T29" s="114"/>
    </row>
    <row r="30" spans="3:20" ht="37.5" customHeight="1" x14ac:dyDescent="0.2">
      <c r="C30" s="104">
        <v>8</v>
      </c>
      <c r="D30" s="170" t="s">
        <v>52</v>
      </c>
      <c r="E30" s="174">
        <v>7000000</v>
      </c>
      <c r="F30" s="165"/>
      <c r="G30" s="165">
        <f>SUM(G31:G43)</f>
        <v>0</v>
      </c>
      <c r="H30" s="175">
        <v>5257300</v>
      </c>
      <c r="I30" s="167">
        <f t="shared" si="2"/>
        <v>75.104285714285709</v>
      </c>
      <c r="J30" s="175">
        <f t="shared" si="8"/>
        <v>5257300</v>
      </c>
      <c r="K30" s="167">
        <f t="shared" si="8"/>
        <v>75.104285714285709</v>
      </c>
      <c r="L30" s="176"/>
      <c r="M30" s="169">
        <f t="shared" si="3"/>
        <v>75.104285714285709</v>
      </c>
      <c r="N30" s="176"/>
      <c r="O30" s="129"/>
      <c r="Q30" s="113">
        <f t="shared" si="5"/>
        <v>5257300</v>
      </c>
      <c r="R30" s="97">
        <f t="shared" si="6"/>
        <v>1742700</v>
      </c>
      <c r="S30" s="114"/>
      <c r="T30" s="114"/>
    </row>
    <row r="31" spans="3:20" ht="37.5" customHeight="1" x14ac:dyDescent="0.2">
      <c r="C31" s="104">
        <v>9</v>
      </c>
      <c r="D31" s="170" t="s">
        <v>68</v>
      </c>
      <c r="E31" s="174">
        <v>500000</v>
      </c>
      <c r="F31" s="165"/>
      <c r="G31" s="165">
        <f>SUM(G32:G43)</f>
        <v>0</v>
      </c>
      <c r="H31" s="175">
        <v>475000</v>
      </c>
      <c r="I31" s="167">
        <f t="shared" si="2"/>
        <v>95</v>
      </c>
      <c r="J31" s="175">
        <f t="shared" si="8"/>
        <v>475000</v>
      </c>
      <c r="K31" s="167">
        <f t="shared" si="8"/>
        <v>95</v>
      </c>
      <c r="L31" s="176"/>
      <c r="M31" s="169">
        <f t="shared" si="3"/>
        <v>95</v>
      </c>
      <c r="N31" s="176"/>
      <c r="O31" s="129"/>
      <c r="Q31" s="113">
        <f t="shared" si="5"/>
        <v>475000</v>
      </c>
      <c r="R31" s="97">
        <f t="shared" si="6"/>
        <v>25000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2870000</v>
      </c>
      <c r="I32" s="100">
        <f t="shared" si="2"/>
        <v>82</v>
      </c>
      <c r="J32" s="106">
        <f t="shared" si="8"/>
        <v>2870000</v>
      </c>
      <c r="K32" s="100">
        <f t="shared" si="8"/>
        <v>82</v>
      </c>
      <c r="L32" s="98"/>
      <c r="M32" s="103">
        <f t="shared" si="3"/>
        <v>82</v>
      </c>
      <c r="N32" s="98"/>
      <c r="O32" s="129"/>
      <c r="Q32" s="113">
        <f t="shared" si="5"/>
        <v>2870000</v>
      </c>
      <c r="R32" s="97">
        <f t="shared" si="6"/>
        <v>630000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23645000</v>
      </c>
      <c r="I33" s="100">
        <f t="shared" si="2"/>
        <v>98.520833333333329</v>
      </c>
      <c r="J33" s="106">
        <f t="shared" si="8"/>
        <v>23645000</v>
      </c>
      <c r="K33" s="100">
        <f t="shared" si="8"/>
        <v>98.520833333333329</v>
      </c>
      <c r="L33" s="98"/>
      <c r="M33" s="103">
        <f t="shared" si="3"/>
        <v>98.520833333333329</v>
      </c>
      <c r="N33" s="98"/>
      <c r="O33" s="129"/>
      <c r="Q33" s="113">
        <f t="shared" si="5"/>
        <v>23645000</v>
      </c>
      <c r="R33" s="97">
        <f t="shared" si="6"/>
        <v>355000</v>
      </c>
      <c r="S33" s="114"/>
      <c r="T33" s="114"/>
    </row>
    <row r="34" spans="3:20" ht="37.5" customHeight="1" x14ac:dyDescent="0.2">
      <c r="C34" s="104">
        <v>12</v>
      </c>
      <c r="D34" s="170" t="s">
        <v>55</v>
      </c>
      <c r="E34" s="174">
        <v>35000000</v>
      </c>
      <c r="F34" s="165">
        <f>SUM(F35:F44)</f>
        <v>0</v>
      </c>
      <c r="G34" s="165">
        <f>SUM(G35:G44)</f>
        <v>0</v>
      </c>
      <c r="H34" s="175">
        <v>27150000</v>
      </c>
      <c r="I34" s="167">
        <f t="shared" si="2"/>
        <v>77.571428571428569</v>
      </c>
      <c r="J34" s="175">
        <f t="shared" si="8"/>
        <v>27150000</v>
      </c>
      <c r="K34" s="167">
        <f t="shared" si="8"/>
        <v>77.571428571428569</v>
      </c>
      <c r="L34" s="176"/>
      <c r="M34" s="169">
        <f t="shared" si="3"/>
        <v>77.571428571428569</v>
      </c>
      <c r="N34" s="176"/>
      <c r="O34" s="129"/>
      <c r="Q34" s="113">
        <f t="shared" si="5"/>
        <v>27150000</v>
      </c>
      <c r="R34" s="97">
        <f t="shared" si="6"/>
        <v>7850000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56061280</v>
      </c>
      <c r="I35" s="100">
        <f t="shared" si="2"/>
        <v>89.698048</v>
      </c>
      <c r="J35" s="106">
        <f t="shared" si="8"/>
        <v>56061280</v>
      </c>
      <c r="K35" s="100">
        <f t="shared" si="8"/>
        <v>89.698048</v>
      </c>
      <c r="L35" s="98"/>
      <c r="M35" s="103">
        <f t="shared" si="3"/>
        <v>89.698048</v>
      </c>
      <c r="N35" s="98"/>
      <c r="O35" s="129"/>
      <c r="Q35" s="113">
        <f t="shared" si="5"/>
        <v>56061280</v>
      </c>
      <c r="R35" s="97">
        <f t="shared" si="6"/>
        <v>6438720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117000000</v>
      </c>
      <c r="F36" s="64">
        <f>SUM(F37:F45)</f>
        <v>0</v>
      </c>
      <c r="G36" s="64">
        <f>SUM(G37:G45)</f>
        <v>0</v>
      </c>
      <c r="H36" s="52">
        <f>SUM(H37:H44)</f>
        <v>107254801</v>
      </c>
      <c r="I36" s="12">
        <f>H36/E36*100</f>
        <v>91.670770085470082</v>
      </c>
      <c r="J36" s="52">
        <f t="shared" si="8"/>
        <v>107254801</v>
      </c>
      <c r="K36" s="12">
        <f t="shared" si="8"/>
        <v>91.670770085470082</v>
      </c>
      <c r="L36" s="53"/>
      <c r="M36" s="46">
        <f t="shared" si="3"/>
        <v>91.670770085470082</v>
      </c>
      <c r="N36" s="4"/>
      <c r="O36" s="135"/>
      <c r="P36" s="91"/>
      <c r="Q36" s="113">
        <f t="shared" si="5"/>
        <v>107254801</v>
      </c>
      <c r="R36" s="97">
        <f t="shared" si="6"/>
        <v>9745199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177" t="s">
        <v>98</v>
      </c>
      <c r="E38" s="178">
        <v>18000000</v>
      </c>
      <c r="F38" s="179">
        <f>SUM(F40:F47)</f>
        <v>0</v>
      </c>
      <c r="G38" s="179">
        <f>SUM(G40:G47)</f>
        <v>0</v>
      </c>
      <c r="H38" s="180">
        <v>18000000</v>
      </c>
      <c r="I38" s="181">
        <f t="shared" si="2"/>
        <v>100</v>
      </c>
      <c r="J38" s="182">
        <f t="shared" si="8"/>
        <v>18000000</v>
      </c>
      <c r="K38" s="181">
        <f t="shared" si="8"/>
        <v>100</v>
      </c>
      <c r="L38" s="183"/>
      <c r="M38" s="184">
        <f t="shared" si="3"/>
        <v>100</v>
      </c>
      <c r="N38" s="185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26104801</v>
      </c>
      <c r="I41" s="100">
        <f t="shared" si="2"/>
        <v>81.577503124999993</v>
      </c>
      <c r="J41" s="119">
        <f t="shared" si="8"/>
        <v>26104801</v>
      </c>
      <c r="K41" s="100">
        <f t="shared" si="8"/>
        <v>81.577503124999993</v>
      </c>
      <c r="L41" s="117"/>
      <c r="M41" s="103">
        <f t="shared" si="3"/>
        <v>81.577503124999993</v>
      </c>
      <c r="N41" s="117"/>
      <c r="O41" s="132"/>
      <c r="Q41" s="113">
        <f t="shared" si="5"/>
        <v>26104801</v>
      </c>
      <c r="R41" s="97">
        <f t="shared" si="6"/>
        <v>5895199</v>
      </c>
    </row>
    <row r="42" spans="3:20" ht="29.25" customHeight="1" x14ac:dyDescent="0.2">
      <c r="C42" s="104">
        <v>6</v>
      </c>
      <c r="D42" s="177" t="s">
        <v>22</v>
      </c>
      <c r="E42" s="178">
        <v>4000000</v>
      </c>
      <c r="F42" s="179">
        <f t="shared" si="10"/>
        <v>0</v>
      </c>
      <c r="G42" s="179">
        <f t="shared" si="10"/>
        <v>0</v>
      </c>
      <c r="H42" s="182">
        <v>2500000</v>
      </c>
      <c r="I42" s="181">
        <f t="shared" si="2"/>
        <v>62.5</v>
      </c>
      <c r="J42" s="182">
        <f t="shared" si="8"/>
        <v>2500000</v>
      </c>
      <c r="K42" s="181">
        <f t="shared" si="8"/>
        <v>62.5</v>
      </c>
      <c r="L42" s="185"/>
      <c r="M42" s="184">
        <f t="shared" si="3"/>
        <v>62.5</v>
      </c>
      <c r="N42" s="185"/>
      <c r="O42" s="132"/>
      <c r="Q42" s="113">
        <f t="shared" si="5"/>
        <v>2500000</v>
      </c>
      <c r="R42" s="97">
        <f t="shared" si="6"/>
        <v>1500000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6000000</v>
      </c>
      <c r="I43" s="100">
        <f t="shared" si="2"/>
        <v>75</v>
      </c>
      <c r="J43" s="101">
        <f t="shared" si="8"/>
        <v>6000000</v>
      </c>
      <c r="K43" s="100">
        <f t="shared" si="8"/>
        <v>75</v>
      </c>
      <c r="L43" s="109"/>
      <c r="M43" s="103">
        <f t="shared" si="3"/>
        <v>75</v>
      </c>
      <c r="N43" s="109"/>
      <c r="O43" s="132"/>
      <c r="Q43" s="113">
        <f t="shared" si="5"/>
        <v>6000000</v>
      </c>
      <c r="R43" s="97">
        <f t="shared" si="6"/>
        <v>2000000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10000000</v>
      </c>
      <c r="I47" s="100">
        <f t="shared" si="12"/>
        <v>100</v>
      </c>
      <c r="J47" s="5">
        <f t="shared" si="13"/>
        <v>10000000</v>
      </c>
      <c r="K47" s="100">
        <f t="shared" si="13"/>
        <v>100</v>
      </c>
      <c r="L47" s="109"/>
      <c r="M47" s="103">
        <f t="shared" si="14"/>
        <v>100</v>
      </c>
      <c r="N47" s="109"/>
      <c r="O47" s="132"/>
      <c r="P47" s="108">
        <f>H22+H36+H47</f>
        <v>307567472</v>
      </c>
      <c r="Q47" s="113">
        <f t="shared" si="5"/>
        <v>-297567472</v>
      </c>
      <c r="R47" s="97">
        <f t="shared" si="6"/>
        <v>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10000000</v>
      </c>
      <c r="I48" s="100">
        <f t="shared" si="12"/>
        <v>100</v>
      </c>
      <c r="J48" s="5">
        <f t="shared" si="13"/>
        <v>10000000</v>
      </c>
      <c r="K48" s="12">
        <f t="shared" si="13"/>
        <v>100</v>
      </c>
      <c r="L48" s="109"/>
      <c r="M48" s="103">
        <f t="shared" si="14"/>
        <v>100</v>
      </c>
      <c r="N48" s="4"/>
      <c r="O48" s="135"/>
      <c r="Q48" s="113">
        <f t="shared" si="5"/>
        <v>10000000</v>
      </c>
      <c r="R48" s="97">
        <f t="shared" si="6"/>
        <v>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7500000</v>
      </c>
      <c r="I53" s="100">
        <f t="shared" si="12"/>
        <v>100</v>
      </c>
      <c r="J53" s="5">
        <f t="shared" si="13"/>
        <v>7500000</v>
      </c>
      <c r="K53" s="12">
        <f t="shared" si="13"/>
        <v>100</v>
      </c>
      <c r="L53" s="109"/>
      <c r="M53" s="103">
        <f t="shared" si="14"/>
        <v>100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7500000</v>
      </c>
      <c r="I54" s="100">
        <f t="shared" si="12"/>
        <v>100</v>
      </c>
      <c r="J54" s="5">
        <f t="shared" si="13"/>
        <v>7500000</v>
      </c>
      <c r="K54" s="12">
        <f t="shared" si="13"/>
        <v>100</v>
      </c>
      <c r="L54" s="109"/>
      <c r="M54" s="103">
        <f t="shared" si="14"/>
        <v>100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23500000</v>
      </c>
      <c r="I57" s="100">
        <f t="shared" si="2"/>
        <v>94</v>
      </c>
      <c r="J57" s="5">
        <f t="shared" si="8"/>
        <v>23500000</v>
      </c>
      <c r="K57" s="100">
        <f t="shared" si="8"/>
        <v>94</v>
      </c>
      <c r="L57" s="109"/>
      <c r="M57" s="103">
        <f t="shared" si="3"/>
        <v>94</v>
      </c>
      <c r="N57" s="109"/>
      <c r="O57" s="148">
        <f>H57+H61+H59</f>
        <v>128000000</v>
      </c>
      <c r="Q57" s="113">
        <f t="shared" si="5"/>
        <v>23500000</v>
      </c>
      <c r="R57" s="97">
        <f t="shared" si="6"/>
        <v>1500000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23500000</v>
      </c>
      <c r="I58" s="100">
        <f t="shared" si="2"/>
        <v>94</v>
      </c>
      <c r="J58" s="5">
        <f t="shared" si="8"/>
        <v>23500000</v>
      </c>
      <c r="K58" s="12">
        <f t="shared" si="8"/>
        <v>94</v>
      </c>
      <c r="L58" s="109"/>
      <c r="M58" s="103">
        <f t="shared" si="3"/>
        <v>94</v>
      </c>
      <c r="N58" s="109"/>
      <c r="O58" s="132"/>
      <c r="Q58" s="113">
        <f t="shared" si="5"/>
        <v>23500000</v>
      </c>
      <c r="R58" s="97">
        <f t="shared" si="6"/>
        <v>1500000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128000000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94500000</v>
      </c>
      <c r="I61" s="100">
        <f t="shared" si="2"/>
        <v>100</v>
      </c>
      <c r="J61" s="5">
        <f t="shared" si="16"/>
        <v>94500000</v>
      </c>
      <c r="K61" s="100">
        <f t="shared" si="16"/>
        <v>100</v>
      </c>
      <c r="L61" s="109"/>
      <c r="M61" s="103">
        <f t="shared" si="3"/>
        <v>100</v>
      </c>
      <c r="N61" s="109"/>
      <c r="O61" s="132"/>
      <c r="Q61" s="113">
        <f t="shared" si="5"/>
        <v>94500000</v>
      </c>
      <c r="R61" s="97">
        <f t="shared" si="6"/>
        <v>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35000000</v>
      </c>
      <c r="I62" s="100">
        <f t="shared" si="2"/>
        <v>100</v>
      </c>
      <c r="J62" s="5">
        <f t="shared" si="16"/>
        <v>35000000</v>
      </c>
      <c r="K62" s="12">
        <f t="shared" si="16"/>
        <v>100</v>
      </c>
      <c r="L62" s="109"/>
      <c r="M62" s="103">
        <f t="shared" si="3"/>
        <v>100</v>
      </c>
      <c r="N62" s="4"/>
      <c r="O62" s="135"/>
      <c r="P62" s="91"/>
      <c r="Q62" s="113">
        <f t="shared" si="5"/>
        <v>35000000</v>
      </c>
      <c r="R62" s="97">
        <f t="shared" si="6"/>
        <v>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59500000</v>
      </c>
      <c r="I63" s="100">
        <f t="shared" si="2"/>
        <v>100</v>
      </c>
      <c r="J63" s="5">
        <f t="shared" si="16"/>
        <v>59500000</v>
      </c>
      <c r="K63" s="12">
        <f t="shared" si="16"/>
        <v>100</v>
      </c>
      <c r="L63" s="109"/>
      <c r="M63" s="103">
        <f t="shared" si="3"/>
        <v>100</v>
      </c>
      <c r="N63" s="109"/>
      <c r="O63" s="132"/>
      <c r="Q63" s="113">
        <f t="shared" si="5"/>
        <v>59500000</v>
      </c>
      <c r="R63" s="97">
        <f t="shared" si="6"/>
        <v>0</v>
      </c>
    </row>
    <row r="64" spans="3:18" ht="36" customHeight="1" x14ac:dyDescent="0.2">
      <c r="C64" s="53" t="s">
        <v>81</v>
      </c>
      <c r="D64" s="163" t="s">
        <v>27</v>
      </c>
      <c r="E64" s="164">
        <f>SUM(E65)</f>
        <v>30000000</v>
      </c>
      <c r="F64" s="165">
        <f>SUM(F65:F67)</f>
        <v>0</v>
      </c>
      <c r="G64" s="165">
        <f>SUM(G65:G67)</f>
        <v>0</v>
      </c>
      <c r="H64" s="166">
        <f>H65</f>
        <v>25445000</v>
      </c>
      <c r="I64" s="167">
        <f t="shared" si="2"/>
        <v>84.816666666666663</v>
      </c>
      <c r="J64" s="166">
        <f t="shared" si="16"/>
        <v>25445000</v>
      </c>
      <c r="K64" s="167">
        <f t="shared" si="16"/>
        <v>84.816666666666663</v>
      </c>
      <c r="L64" s="168"/>
      <c r="M64" s="169">
        <f t="shared" si="3"/>
        <v>84.816666666666663</v>
      </c>
      <c r="N64" s="168"/>
      <c r="O64" s="148">
        <f>H64+H66</f>
        <v>39445000</v>
      </c>
      <c r="Q64" s="113">
        <f t="shared" si="5"/>
        <v>25445000</v>
      </c>
      <c r="R64" s="97">
        <f t="shared" si="6"/>
        <v>4555000</v>
      </c>
    </row>
    <row r="65" spans="3:18" ht="42.75" customHeight="1" x14ac:dyDescent="0.2">
      <c r="C65" s="53"/>
      <c r="D65" s="170" t="s">
        <v>28</v>
      </c>
      <c r="E65" s="171">
        <v>30000000</v>
      </c>
      <c r="F65" s="165">
        <f>SUM(F66:F67)</f>
        <v>0</v>
      </c>
      <c r="G65" s="165">
        <f>SUM(G66:G67)</f>
        <v>0</v>
      </c>
      <c r="H65" s="172">
        <v>25445000</v>
      </c>
      <c r="I65" s="167">
        <f t="shared" si="2"/>
        <v>84.816666666666663</v>
      </c>
      <c r="J65" s="166">
        <f t="shared" si="16"/>
        <v>25445000</v>
      </c>
      <c r="K65" s="173">
        <f t="shared" si="16"/>
        <v>84.816666666666663</v>
      </c>
      <c r="L65" s="168"/>
      <c r="M65" s="169">
        <f t="shared" si="3"/>
        <v>84.816666666666663</v>
      </c>
      <c r="N65" s="168"/>
      <c r="O65" s="132"/>
      <c r="Q65" s="113">
        <f t="shared" si="5"/>
        <v>25445000</v>
      </c>
      <c r="R65" s="97">
        <f t="shared" si="6"/>
        <v>4555000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39445000</v>
      </c>
      <c r="Q66" s="113">
        <f t="shared" si="5"/>
        <v>-25445000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2009048538</v>
      </c>
      <c r="I69" s="100">
        <f>H69/E69*100</f>
        <v>82.874702499793756</v>
      </c>
      <c r="J69" s="120">
        <f>H69</f>
        <v>2009048538</v>
      </c>
      <c r="K69" s="100">
        <f>I69</f>
        <v>82.874702499793756</v>
      </c>
      <c r="L69" s="109"/>
      <c r="M69" s="121">
        <f>K69</f>
        <v>82.874702499793756</v>
      </c>
      <c r="N69" s="109"/>
      <c r="O69" s="132"/>
      <c r="Q69" s="113"/>
    </row>
    <row r="71" spans="3:18" ht="25.5" customHeight="1" x14ac:dyDescent="0.2">
      <c r="E71" s="91"/>
      <c r="J71" s="206" t="s">
        <v>143</v>
      </c>
      <c r="K71" s="206"/>
      <c r="L71" s="206"/>
    </row>
    <row r="72" spans="3:18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E74" s="92">
        <f>E72+E71</f>
        <v>0</v>
      </c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4" zoomScaleNormal="100" zoomScaleSheetLayoutView="100" workbookViewId="0">
      <selection activeCell="H69" sqref="H69"/>
    </sheetView>
  </sheetViews>
  <sheetFormatPr defaultRowHeight="12.75" x14ac:dyDescent="0.2"/>
  <cols>
    <col min="1" max="2" width="9.140625" style="91"/>
    <col min="3" max="3" width="9.7109375" style="189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89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89"/>
    </row>
    <row r="3" spans="3:18" ht="18" customHeight="1" x14ac:dyDescent="0.2">
      <c r="C3" s="206" t="s">
        <v>139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89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91" t="s">
        <v>6</v>
      </c>
      <c r="I6" s="95">
        <v>1</v>
      </c>
      <c r="J6" s="191" t="s">
        <v>8</v>
      </c>
      <c r="K6" s="190" t="s">
        <v>7</v>
      </c>
      <c r="L6" s="191" t="s">
        <v>9</v>
      </c>
      <c r="M6" s="190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1371552167</v>
      </c>
      <c r="I8" s="22">
        <f>H8/E8*100</f>
        <v>75.186501863830728</v>
      </c>
      <c r="J8" s="30">
        <f>SUM(J9:J19)</f>
        <v>1371552167</v>
      </c>
      <c r="K8" s="31">
        <f>I8</f>
        <v>75.186501863830728</v>
      </c>
      <c r="L8" s="98"/>
      <c r="M8" s="33">
        <f>K8</f>
        <v>75.186501863830728</v>
      </c>
      <c r="N8" s="27"/>
      <c r="O8" s="128"/>
      <c r="R8" s="97">
        <f t="shared" si="0"/>
        <v>452647833</v>
      </c>
    </row>
    <row r="9" spans="3:18" ht="29.25" customHeight="1" x14ac:dyDescent="0.2">
      <c r="C9" s="190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818679990</v>
      </c>
      <c r="I9" s="100">
        <f>H9/E9*100</f>
        <v>74.970695054945054</v>
      </c>
      <c r="J9" s="101">
        <f t="shared" ref="J9:K22" si="1">H9</f>
        <v>818679990</v>
      </c>
      <c r="K9" s="102">
        <f t="shared" si="1"/>
        <v>74.970695054945054</v>
      </c>
      <c r="L9" s="98"/>
      <c r="M9" s="103">
        <f>K9</f>
        <v>74.970695054945054</v>
      </c>
      <c r="N9" s="190"/>
      <c r="O9" s="126"/>
      <c r="R9" s="97">
        <f t="shared" si="0"/>
        <v>273320010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95339706</v>
      </c>
      <c r="I10" s="100">
        <f t="shared" ref="I10:I67" si="2">H10/E10*100</f>
        <v>96.302733333333336</v>
      </c>
      <c r="J10" s="101">
        <f t="shared" si="1"/>
        <v>95339706</v>
      </c>
      <c r="K10" s="100">
        <f t="shared" si="1"/>
        <v>96.302733333333336</v>
      </c>
      <c r="L10" s="98"/>
      <c r="M10" s="103">
        <f t="shared" ref="M10:M67" si="3">K10</f>
        <v>96.302733333333336</v>
      </c>
      <c r="N10" s="98"/>
      <c r="O10" s="129"/>
      <c r="R10" s="97">
        <f t="shared" si="0"/>
        <v>3660294</v>
      </c>
    </row>
    <row r="11" spans="3:18" ht="29.25" customHeight="1" x14ac:dyDescent="0.2">
      <c r="C11" s="190">
        <v>3</v>
      </c>
      <c r="D11" s="73" t="s">
        <v>62</v>
      </c>
      <c r="E11" s="74">
        <v>78000000</v>
      </c>
      <c r="F11" s="106"/>
      <c r="G11" s="104"/>
      <c r="H11" s="75">
        <v>64560000</v>
      </c>
      <c r="I11" s="100">
        <f t="shared" si="2"/>
        <v>82.769230769230774</v>
      </c>
      <c r="J11" s="106">
        <f t="shared" si="1"/>
        <v>64560000</v>
      </c>
      <c r="K11" s="100">
        <f t="shared" si="1"/>
        <v>82.769230769230774</v>
      </c>
      <c r="L11" s="98"/>
      <c r="M11" s="103">
        <f t="shared" si="3"/>
        <v>82.769230769230774</v>
      </c>
      <c r="N11" s="98"/>
      <c r="O11" s="129"/>
      <c r="R11" s="97">
        <f t="shared" si="0"/>
        <v>13440000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21795000</v>
      </c>
      <c r="I12" s="100">
        <f t="shared" si="2"/>
        <v>57.355263157894733</v>
      </c>
      <c r="J12" s="101">
        <f t="shared" si="1"/>
        <v>21795000</v>
      </c>
      <c r="K12" s="100">
        <f t="shared" si="1"/>
        <v>57.355263157894733</v>
      </c>
      <c r="L12" s="98"/>
      <c r="M12" s="103">
        <f t="shared" si="3"/>
        <v>57.355263157894733</v>
      </c>
      <c r="N12" s="98"/>
      <c r="O12" s="129"/>
      <c r="R12" s="97">
        <f t="shared" si="0"/>
        <v>16205000</v>
      </c>
    </row>
    <row r="13" spans="3:18" ht="29.25" customHeight="1" x14ac:dyDescent="0.2">
      <c r="C13" s="190">
        <v>5</v>
      </c>
      <c r="D13" s="73" t="s">
        <v>37</v>
      </c>
      <c r="E13" s="74">
        <v>57000000</v>
      </c>
      <c r="F13" s="106"/>
      <c r="G13" s="104"/>
      <c r="H13" s="75">
        <v>42076020</v>
      </c>
      <c r="I13" s="100">
        <f t="shared" si="2"/>
        <v>73.817578947368418</v>
      </c>
      <c r="J13" s="106">
        <f t="shared" si="1"/>
        <v>42076020</v>
      </c>
      <c r="K13" s="100">
        <f t="shared" si="1"/>
        <v>73.817578947368418</v>
      </c>
      <c r="L13" s="98"/>
      <c r="M13" s="103">
        <f t="shared" si="3"/>
        <v>73.817578947368418</v>
      </c>
      <c r="N13" s="98"/>
      <c r="O13" s="129"/>
      <c r="R13" s="97">
        <f t="shared" si="0"/>
        <v>14923980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4360205</v>
      </c>
      <c r="I14" s="100">
        <f t="shared" si="2"/>
        <v>54.502562499999996</v>
      </c>
      <c r="J14" s="101">
        <f t="shared" si="1"/>
        <v>4360205</v>
      </c>
      <c r="K14" s="100">
        <f t="shared" si="1"/>
        <v>54.502562499999996</v>
      </c>
      <c r="L14" s="98"/>
      <c r="M14" s="103">
        <f t="shared" si="3"/>
        <v>54.502562499999996</v>
      </c>
      <c r="N14" s="101"/>
      <c r="O14" s="130"/>
      <c r="R14" s="97">
        <f t="shared" si="0"/>
        <v>3639795</v>
      </c>
    </row>
    <row r="15" spans="3:18" ht="29.25" customHeight="1" x14ac:dyDescent="0.2">
      <c r="C15" s="190">
        <v>7</v>
      </c>
      <c r="D15" s="73" t="s">
        <v>38</v>
      </c>
      <c r="E15" s="74">
        <v>100000</v>
      </c>
      <c r="F15" s="106"/>
      <c r="G15" s="104"/>
      <c r="H15" s="75">
        <v>11486</v>
      </c>
      <c r="I15" s="100">
        <f t="shared" si="2"/>
        <v>11.486000000000001</v>
      </c>
      <c r="J15" s="101">
        <f t="shared" si="1"/>
        <v>11486</v>
      </c>
      <c r="K15" s="100">
        <f t="shared" si="1"/>
        <v>11.486000000000001</v>
      </c>
      <c r="L15" s="98"/>
      <c r="M15" s="103">
        <f t="shared" si="3"/>
        <v>11.486000000000001</v>
      </c>
      <c r="N15" s="101"/>
      <c r="O15" s="130"/>
      <c r="R15" s="97">
        <f t="shared" si="0"/>
        <v>88514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22876783</v>
      </c>
      <c r="I16" s="100">
        <f t="shared" si="2"/>
        <v>73.796074193548392</v>
      </c>
      <c r="J16" s="106">
        <f t="shared" si="1"/>
        <v>22876783</v>
      </c>
      <c r="K16" s="100">
        <f t="shared" si="1"/>
        <v>73.796074193548392</v>
      </c>
      <c r="L16" s="98"/>
      <c r="M16" s="103">
        <f t="shared" si="3"/>
        <v>73.796074193548392</v>
      </c>
      <c r="N16" s="107"/>
      <c r="O16" s="131"/>
      <c r="P16" s="108">
        <f>H22+H36+H45+H47</f>
        <v>310720118</v>
      </c>
      <c r="R16" s="97">
        <f t="shared" si="0"/>
        <v>8123217</v>
      </c>
    </row>
    <row r="17" spans="3:20" ht="29.25" customHeight="1" x14ac:dyDescent="0.2">
      <c r="C17" s="190">
        <v>9</v>
      </c>
      <c r="D17" s="73" t="s">
        <v>66</v>
      </c>
      <c r="E17" s="74">
        <v>3100000</v>
      </c>
      <c r="F17" s="106"/>
      <c r="G17" s="104"/>
      <c r="H17" s="75">
        <v>1613233</v>
      </c>
      <c r="I17" s="100">
        <f t="shared" si="2"/>
        <v>52.039774193548382</v>
      </c>
      <c r="J17" s="106">
        <f t="shared" si="1"/>
        <v>1613233</v>
      </c>
      <c r="K17" s="100">
        <f t="shared" si="1"/>
        <v>52.039774193548382</v>
      </c>
      <c r="L17" s="98"/>
      <c r="M17" s="103">
        <f t="shared" si="3"/>
        <v>52.039774193548382</v>
      </c>
      <c r="N17" s="98"/>
      <c r="O17" s="129"/>
      <c r="R17" s="97">
        <f t="shared" si="0"/>
        <v>1486767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4839744</v>
      </c>
      <c r="I18" s="100">
        <f>H18/E18*100</f>
        <v>40.331200000000003</v>
      </c>
      <c r="J18" s="106">
        <f t="shared" si="1"/>
        <v>4839744</v>
      </c>
      <c r="K18" s="100">
        <f t="shared" si="1"/>
        <v>40.331200000000003</v>
      </c>
      <c r="L18" s="98"/>
      <c r="M18" s="103">
        <f t="shared" si="3"/>
        <v>40.331200000000003</v>
      </c>
      <c r="N18" s="98"/>
      <c r="O18" s="129"/>
      <c r="Q18" s="108">
        <f>H29+P18</f>
        <v>4000000</v>
      </c>
      <c r="R18" s="97">
        <f t="shared" si="0"/>
        <v>7160256</v>
      </c>
    </row>
    <row r="19" spans="3:20" ht="29.25" customHeight="1" x14ac:dyDescent="0.2">
      <c r="C19" s="190">
        <v>11</v>
      </c>
      <c r="D19" s="73" t="s">
        <v>39</v>
      </c>
      <c r="E19" s="74">
        <v>406000000</v>
      </c>
      <c r="F19" s="106"/>
      <c r="G19" s="104"/>
      <c r="H19" s="75">
        <v>295400000</v>
      </c>
      <c r="I19" s="100">
        <f>H19/E19*100</f>
        <v>72.758620689655174</v>
      </c>
      <c r="J19" s="106">
        <f t="shared" si="1"/>
        <v>295400000</v>
      </c>
      <c r="K19" s="100">
        <f t="shared" si="1"/>
        <v>72.758620689655174</v>
      </c>
      <c r="L19" s="98"/>
      <c r="M19" s="103">
        <f t="shared" si="3"/>
        <v>72.758620689655174</v>
      </c>
      <c r="N19" s="98"/>
      <c r="O19" s="129"/>
      <c r="R19" s="97">
        <f t="shared" si="0"/>
        <v>110600000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96205056</v>
      </c>
      <c r="G21" s="19">
        <f t="shared" si="4"/>
        <v>0</v>
      </c>
      <c r="H21" s="19">
        <f>H22+H36+H45+H47+H49+H51+H53+H55+H57+H59+H61+H64+H66</f>
        <v>504280118</v>
      </c>
      <c r="I21" s="45">
        <f>H21/E21*100</f>
        <v>84.046686333333327</v>
      </c>
      <c r="J21" s="89">
        <f>J22</f>
        <v>158965317</v>
      </c>
      <c r="K21" s="45">
        <f t="shared" si="1"/>
        <v>84.046686333333327</v>
      </c>
      <c r="L21" s="49">
        <f>SUM(L22:L34)</f>
        <v>0</v>
      </c>
      <c r="M21" s="46">
        <f t="shared" si="3"/>
        <v>84.046686333333327</v>
      </c>
      <c r="N21" s="49">
        <f>SUM(N22:N34)</f>
        <v>0</v>
      </c>
      <c r="O21" s="133"/>
      <c r="P21" s="91"/>
      <c r="Q21" s="113">
        <f>H21-P21</f>
        <v>504280118</v>
      </c>
      <c r="R21" s="97">
        <f>E21-H21</f>
        <v>95719882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224000000</v>
      </c>
      <c r="F22" s="64">
        <f>SUM(F23:F35)</f>
        <v>96205056</v>
      </c>
      <c r="G22" s="64">
        <f>SUM(G23:G35)</f>
        <v>0</v>
      </c>
      <c r="H22" s="64">
        <f>SUM(H23:H35)</f>
        <v>158965317</v>
      </c>
      <c r="I22" s="102">
        <f t="shared" si="2"/>
        <v>70.966659374999992</v>
      </c>
      <c r="J22" s="64">
        <f>SUM(J23:J35)</f>
        <v>158965317</v>
      </c>
      <c r="K22" s="102">
        <f t="shared" si="1"/>
        <v>70.966659374999992</v>
      </c>
      <c r="L22" s="64">
        <f>SUM(L23:L35)</f>
        <v>0</v>
      </c>
      <c r="M22" s="103">
        <f t="shared" si="3"/>
        <v>70.966659374999992</v>
      </c>
      <c r="N22" s="64">
        <f>SUM(N23:N35)</f>
        <v>0</v>
      </c>
      <c r="O22" s="134"/>
      <c r="P22" s="91"/>
      <c r="Q22" s="113">
        <f t="shared" ref="Q22:Q67" si="5">H22-P22</f>
        <v>158965317</v>
      </c>
      <c r="R22" s="97">
        <f t="shared" ref="R22:R67" si="6">E22-H22</f>
        <v>65034683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48102528</v>
      </c>
      <c r="G23" s="64">
        <f t="shared" si="7"/>
        <v>0</v>
      </c>
      <c r="H23" s="115">
        <v>3122000</v>
      </c>
      <c r="I23" s="102">
        <f t="shared" si="2"/>
        <v>69.37777777777778</v>
      </c>
      <c r="J23" s="115">
        <f t="shared" ref="J23:K58" si="8">H23</f>
        <v>3122000</v>
      </c>
      <c r="K23" s="102">
        <f t="shared" si="8"/>
        <v>69.37777777777778</v>
      </c>
      <c r="L23" s="116"/>
      <c r="M23" s="103">
        <f t="shared" si="3"/>
        <v>69.37777777777778</v>
      </c>
      <c r="N23" s="116"/>
      <c r="O23" s="129"/>
      <c r="Q23" s="113">
        <f t="shared" si="5"/>
        <v>3122000</v>
      </c>
      <c r="R23" s="97">
        <f t="shared" si="6"/>
        <v>1378000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24051264</v>
      </c>
      <c r="G24" s="64">
        <f t="shared" si="7"/>
        <v>0</v>
      </c>
      <c r="H24" s="106">
        <v>17658306</v>
      </c>
      <c r="I24" s="100">
        <f t="shared" si="2"/>
        <v>70.633223999999998</v>
      </c>
      <c r="J24" s="106">
        <f t="shared" si="8"/>
        <v>17658306</v>
      </c>
      <c r="K24" s="100">
        <f t="shared" si="8"/>
        <v>70.633223999999998</v>
      </c>
      <c r="L24" s="98"/>
      <c r="M24" s="103">
        <f t="shared" si="3"/>
        <v>70.633223999999998</v>
      </c>
      <c r="N24" s="98"/>
      <c r="O24" s="129"/>
      <c r="Q24" s="113">
        <f t="shared" si="5"/>
        <v>17658306</v>
      </c>
      <c r="R24" s="97">
        <f t="shared" si="6"/>
        <v>7341694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12025632</v>
      </c>
      <c r="G25" s="64">
        <f t="shared" si="9"/>
        <v>0</v>
      </c>
      <c r="H25" s="101">
        <v>15000000</v>
      </c>
      <c r="I25" s="100">
        <f t="shared" si="2"/>
        <v>83.333333333333343</v>
      </c>
      <c r="J25" s="106">
        <f t="shared" si="8"/>
        <v>15000000</v>
      </c>
      <c r="K25" s="100">
        <f t="shared" si="8"/>
        <v>83.333333333333343</v>
      </c>
      <c r="L25" s="98"/>
      <c r="M25" s="103">
        <f t="shared" si="3"/>
        <v>83.333333333333343</v>
      </c>
      <c r="N25" s="98"/>
      <c r="O25" s="129"/>
      <c r="Q25" s="113">
        <f t="shared" si="5"/>
        <v>15000000</v>
      </c>
      <c r="R25" s="97">
        <f t="shared" si="6"/>
        <v>3000000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6012816</v>
      </c>
      <c r="G26" s="64">
        <f t="shared" si="9"/>
        <v>0</v>
      </c>
      <c r="H26" s="101">
        <v>1694711</v>
      </c>
      <c r="I26" s="100">
        <f t="shared" si="2"/>
        <v>56.490366666666667</v>
      </c>
      <c r="J26" s="106">
        <f t="shared" si="8"/>
        <v>1694711</v>
      </c>
      <c r="K26" s="100">
        <f t="shared" si="8"/>
        <v>56.490366666666667</v>
      </c>
      <c r="L26" s="98"/>
      <c r="M26" s="103">
        <f t="shared" si="3"/>
        <v>56.490366666666667</v>
      </c>
      <c r="N26" s="98"/>
      <c r="O26" s="129"/>
      <c r="Q26" s="113">
        <f t="shared" si="5"/>
        <v>1694711</v>
      </c>
      <c r="R26" s="97">
        <f t="shared" si="6"/>
        <v>1305289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3006408</v>
      </c>
      <c r="G27" s="64">
        <f t="shared" si="9"/>
        <v>0</v>
      </c>
      <c r="H27" s="106">
        <v>17141200</v>
      </c>
      <c r="I27" s="100">
        <f t="shared" si="2"/>
        <v>71.421666666666667</v>
      </c>
      <c r="J27" s="106">
        <f t="shared" si="8"/>
        <v>17141200</v>
      </c>
      <c r="K27" s="100">
        <f t="shared" si="8"/>
        <v>71.421666666666667</v>
      </c>
      <c r="L27" s="98"/>
      <c r="M27" s="103">
        <f t="shared" si="3"/>
        <v>71.421666666666667</v>
      </c>
      <c r="N27" s="101"/>
      <c r="O27" s="130"/>
      <c r="P27" s="91">
        <f>23/25*100</f>
        <v>92</v>
      </c>
      <c r="Q27" s="113">
        <f t="shared" si="5"/>
        <v>17141108</v>
      </c>
      <c r="R27" s="97">
        <f t="shared" si="6"/>
        <v>6858800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1503204</v>
      </c>
      <c r="G28" s="64">
        <f t="shared" si="9"/>
        <v>0</v>
      </c>
      <c r="H28" s="106">
        <v>6398000</v>
      </c>
      <c r="I28" s="100">
        <f t="shared" si="2"/>
        <v>91.4</v>
      </c>
      <c r="J28" s="101">
        <f t="shared" si="8"/>
        <v>6398000</v>
      </c>
      <c r="K28" s="100">
        <f t="shared" si="8"/>
        <v>91.4</v>
      </c>
      <c r="L28" s="98"/>
      <c r="M28" s="103">
        <f t="shared" si="3"/>
        <v>91.4</v>
      </c>
      <c r="N28" s="101"/>
      <c r="O28" s="130"/>
      <c r="P28" s="91">
        <f>29/25*100</f>
        <v>115.99999999999999</v>
      </c>
      <c r="Q28" s="113">
        <f t="shared" si="5"/>
        <v>6397884</v>
      </c>
      <c r="R28" s="97">
        <f t="shared" si="6"/>
        <v>602000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751602</v>
      </c>
      <c r="G29" s="64">
        <f t="shared" si="9"/>
        <v>0</v>
      </c>
      <c r="H29" s="106">
        <v>4000000</v>
      </c>
      <c r="I29" s="100">
        <f t="shared" si="2"/>
        <v>40</v>
      </c>
      <c r="J29" s="106">
        <f t="shared" si="8"/>
        <v>4000000</v>
      </c>
      <c r="K29" s="100">
        <f t="shared" si="8"/>
        <v>40</v>
      </c>
      <c r="L29" s="98"/>
      <c r="M29" s="103">
        <f t="shared" si="3"/>
        <v>40</v>
      </c>
      <c r="N29" s="107"/>
      <c r="O29" s="131"/>
      <c r="Q29" s="113">
        <f t="shared" si="5"/>
        <v>4000000</v>
      </c>
      <c r="R29" s="97">
        <f t="shared" si="6"/>
        <v>6000000</v>
      </c>
      <c r="S29" s="114"/>
      <c r="T29" s="114"/>
    </row>
    <row r="30" spans="3:20" ht="37.5" customHeight="1" x14ac:dyDescent="0.2">
      <c r="C30" s="104">
        <v>8</v>
      </c>
      <c r="D30" s="170" t="s">
        <v>52</v>
      </c>
      <c r="E30" s="174">
        <v>7000000</v>
      </c>
      <c r="F30" s="165">
        <f>SUM(F31:F43)</f>
        <v>375801</v>
      </c>
      <c r="G30" s="165">
        <f>SUM(G31:G43)</f>
        <v>0</v>
      </c>
      <c r="H30" s="175">
        <v>4481300</v>
      </c>
      <c r="I30" s="167">
        <f t="shared" si="2"/>
        <v>64.01857142857142</v>
      </c>
      <c r="J30" s="175">
        <f t="shared" si="8"/>
        <v>4481300</v>
      </c>
      <c r="K30" s="167">
        <f t="shared" si="8"/>
        <v>64.01857142857142</v>
      </c>
      <c r="L30" s="176"/>
      <c r="M30" s="169">
        <f t="shared" si="3"/>
        <v>64.01857142857142</v>
      </c>
      <c r="N30" s="176"/>
      <c r="O30" s="129"/>
      <c r="Q30" s="113">
        <f t="shared" si="5"/>
        <v>4481300</v>
      </c>
      <c r="R30" s="97">
        <f t="shared" si="6"/>
        <v>2518700</v>
      </c>
      <c r="S30" s="114"/>
      <c r="T30" s="114"/>
    </row>
    <row r="31" spans="3:20" ht="37.5" customHeight="1" x14ac:dyDescent="0.2">
      <c r="C31" s="104">
        <v>9</v>
      </c>
      <c r="D31" s="170" t="s">
        <v>68</v>
      </c>
      <c r="E31" s="174">
        <v>500000</v>
      </c>
      <c r="F31" s="165">
        <v>375801</v>
      </c>
      <c r="G31" s="165">
        <f>SUM(G32:G43)</f>
        <v>0</v>
      </c>
      <c r="H31" s="175">
        <v>0</v>
      </c>
      <c r="I31" s="167">
        <f t="shared" si="2"/>
        <v>0</v>
      </c>
      <c r="J31" s="175">
        <f t="shared" si="8"/>
        <v>0</v>
      </c>
      <c r="K31" s="167">
        <f t="shared" si="8"/>
        <v>0</v>
      </c>
      <c r="L31" s="176"/>
      <c r="M31" s="169">
        <f t="shared" si="3"/>
        <v>0</v>
      </c>
      <c r="N31" s="176"/>
      <c r="O31" s="129"/>
      <c r="Q31" s="113">
        <f t="shared" si="5"/>
        <v>0</v>
      </c>
      <c r="R31" s="97">
        <f t="shared" si="6"/>
        <v>500000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2580000</v>
      </c>
      <c r="I32" s="100">
        <f t="shared" si="2"/>
        <v>73.714285714285708</v>
      </c>
      <c r="J32" s="106">
        <f t="shared" si="8"/>
        <v>2580000</v>
      </c>
      <c r="K32" s="100">
        <f t="shared" si="8"/>
        <v>73.714285714285708</v>
      </c>
      <c r="L32" s="98"/>
      <c r="M32" s="103">
        <f t="shared" si="3"/>
        <v>73.714285714285708</v>
      </c>
      <c r="N32" s="98"/>
      <c r="O32" s="129"/>
      <c r="Q32" s="113">
        <f t="shared" si="5"/>
        <v>2580000</v>
      </c>
      <c r="R32" s="97">
        <f t="shared" si="6"/>
        <v>920000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16925000</v>
      </c>
      <c r="I33" s="100">
        <f t="shared" si="2"/>
        <v>70.520833333333329</v>
      </c>
      <c r="J33" s="106">
        <f t="shared" si="8"/>
        <v>16925000</v>
      </c>
      <c r="K33" s="100">
        <f t="shared" si="8"/>
        <v>70.520833333333329</v>
      </c>
      <c r="L33" s="98"/>
      <c r="M33" s="103">
        <f t="shared" si="3"/>
        <v>70.520833333333329</v>
      </c>
      <c r="N33" s="98"/>
      <c r="O33" s="129"/>
      <c r="Q33" s="113">
        <f t="shared" si="5"/>
        <v>16925000</v>
      </c>
      <c r="R33" s="97">
        <f t="shared" si="6"/>
        <v>7075000</v>
      </c>
      <c r="S33" s="114"/>
      <c r="T33" s="114"/>
    </row>
    <row r="34" spans="3:20" ht="37.5" customHeight="1" x14ac:dyDescent="0.2">
      <c r="C34" s="104">
        <v>12</v>
      </c>
      <c r="D34" s="170" t="s">
        <v>55</v>
      </c>
      <c r="E34" s="174">
        <v>35000000</v>
      </c>
      <c r="F34" s="165">
        <f>SUM(F35:F44)</f>
        <v>0</v>
      </c>
      <c r="G34" s="165">
        <f>SUM(G35:G44)</f>
        <v>0</v>
      </c>
      <c r="H34" s="175">
        <v>19000000</v>
      </c>
      <c r="I34" s="167">
        <f t="shared" si="2"/>
        <v>54.285714285714285</v>
      </c>
      <c r="J34" s="175">
        <f t="shared" si="8"/>
        <v>19000000</v>
      </c>
      <c r="K34" s="167">
        <f t="shared" si="8"/>
        <v>54.285714285714285</v>
      </c>
      <c r="L34" s="176"/>
      <c r="M34" s="169">
        <f t="shared" si="3"/>
        <v>54.285714285714285</v>
      </c>
      <c r="N34" s="176"/>
      <c r="O34" s="129"/>
      <c r="Q34" s="113">
        <f t="shared" si="5"/>
        <v>19000000</v>
      </c>
      <c r="R34" s="97">
        <f t="shared" si="6"/>
        <v>16000000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50964800</v>
      </c>
      <c r="I35" s="100">
        <f t="shared" si="2"/>
        <v>81.543679999999995</v>
      </c>
      <c r="J35" s="106">
        <f t="shared" si="8"/>
        <v>50964800</v>
      </c>
      <c r="K35" s="100">
        <f t="shared" si="8"/>
        <v>81.543679999999995</v>
      </c>
      <c r="L35" s="98"/>
      <c r="M35" s="103">
        <f t="shared" si="3"/>
        <v>81.543679999999995</v>
      </c>
      <c r="N35" s="98"/>
      <c r="O35" s="129"/>
      <c r="Q35" s="113">
        <f t="shared" si="5"/>
        <v>50964800</v>
      </c>
      <c r="R35" s="97">
        <f t="shared" si="6"/>
        <v>11535200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117000000</v>
      </c>
      <c r="F36" s="64">
        <f>SUM(F37:F45)</f>
        <v>0</v>
      </c>
      <c r="G36" s="64">
        <f>SUM(G37:G45)</f>
        <v>0</v>
      </c>
      <c r="H36" s="52">
        <f>SUM(H37:H44)</f>
        <v>101754801</v>
      </c>
      <c r="I36" s="12">
        <f>H36/E36*100</f>
        <v>86.969915384615376</v>
      </c>
      <c r="J36" s="52">
        <f t="shared" si="8"/>
        <v>101754801</v>
      </c>
      <c r="K36" s="12">
        <f t="shared" si="8"/>
        <v>86.969915384615376</v>
      </c>
      <c r="L36" s="53"/>
      <c r="M36" s="46">
        <f t="shared" si="3"/>
        <v>86.969915384615376</v>
      </c>
      <c r="N36" s="4"/>
      <c r="O36" s="135"/>
      <c r="P36" s="91"/>
      <c r="Q36" s="113">
        <f t="shared" si="5"/>
        <v>101754801</v>
      </c>
      <c r="R36" s="97">
        <f t="shared" si="6"/>
        <v>15245199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177" t="s">
        <v>98</v>
      </c>
      <c r="E38" s="178">
        <v>18000000</v>
      </c>
      <c r="F38" s="179">
        <f>SUM(F40:F47)</f>
        <v>0</v>
      </c>
      <c r="G38" s="179">
        <f>SUM(G40:G47)</f>
        <v>0</v>
      </c>
      <c r="H38" s="180">
        <v>18000000</v>
      </c>
      <c r="I38" s="181">
        <f t="shared" si="2"/>
        <v>100</v>
      </c>
      <c r="J38" s="182">
        <f t="shared" si="8"/>
        <v>18000000</v>
      </c>
      <c r="K38" s="181">
        <f t="shared" si="8"/>
        <v>100</v>
      </c>
      <c r="L38" s="183"/>
      <c r="M38" s="184">
        <f t="shared" si="3"/>
        <v>100</v>
      </c>
      <c r="N38" s="185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24104801</v>
      </c>
      <c r="I41" s="100">
        <f t="shared" si="2"/>
        <v>75.327503124999993</v>
      </c>
      <c r="J41" s="119">
        <f t="shared" si="8"/>
        <v>24104801</v>
      </c>
      <c r="K41" s="100">
        <f t="shared" si="8"/>
        <v>75.327503124999993</v>
      </c>
      <c r="L41" s="117"/>
      <c r="M41" s="103">
        <f t="shared" si="3"/>
        <v>75.327503124999993</v>
      </c>
      <c r="N41" s="117"/>
      <c r="O41" s="132"/>
      <c r="Q41" s="113">
        <f t="shared" si="5"/>
        <v>24104801</v>
      </c>
      <c r="R41" s="97">
        <f t="shared" si="6"/>
        <v>7895199</v>
      </c>
    </row>
    <row r="42" spans="3:20" ht="29.25" customHeight="1" x14ac:dyDescent="0.2">
      <c r="C42" s="104">
        <v>6</v>
      </c>
      <c r="D42" s="177" t="s">
        <v>22</v>
      </c>
      <c r="E42" s="178">
        <v>4000000</v>
      </c>
      <c r="F42" s="179">
        <f t="shared" si="10"/>
        <v>0</v>
      </c>
      <c r="G42" s="179">
        <f t="shared" si="10"/>
        <v>0</v>
      </c>
      <c r="H42" s="182">
        <v>1000000</v>
      </c>
      <c r="I42" s="181">
        <f t="shared" si="2"/>
        <v>25</v>
      </c>
      <c r="J42" s="182">
        <f t="shared" si="8"/>
        <v>1000000</v>
      </c>
      <c r="K42" s="181">
        <f t="shared" si="8"/>
        <v>25</v>
      </c>
      <c r="L42" s="185"/>
      <c r="M42" s="184">
        <f t="shared" si="3"/>
        <v>25</v>
      </c>
      <c r="N42" s="185"/>
      <c r="O42" s="132"/>
      <c r="Q42" s="113">
        <f t="shared" si="5"/>
        <v>1000000</v>
      </c>
      <c r="R42" s="97">
        <f t="shared" si="6"/>
        <v>3000000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10000000</v>
      </c>
      <c r="I47" s="100">
        <f t="shared" si="12"/>
        <v>100</v>
      </c>
      <c r="J47" s="5">
        <f t="shared" si="13"/>
        <v>10000000</v>
      </c>
      <c r="K47" s="100">
        <f t="shared" si="13"/>
        <v>100</v>
      </c>
      <c r="L47" s="109"/>
      <c r="M47" s="103">
        <f t="shared" si="14"/>
        <v>100</v>
      </c>
      <c r="N47" s="109"/>
      <c r="O47" s="132"/>
      <c r="P47" s="108">
        <f>H22+H36+H47</f>
        <v>270720118</v>
      </c>
      <c r="Q47" s="113">
        <f t="shared" si="5"/>
        <v>-260720118</v>
      </c>
      <c r="R47" s="97">
        <f t="shared" si="6"/>
        <v>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10000000</v>
      </c>
      <c r="I48" s="100">
        <f t="shared" si="12"/>
        <v>100</v>
      </c>
      <c r="J48" s="5">
        <f t="shared" si="13"/>
        <v>10000000</v>
      </c>
      <c r="K48" s="12">
        <f t="shared" si="13"/>
        <v>100</v>
      </c>
      <c r="L48" s="109"/>
      <c r="M48" s="103">
        <f t="shared" si="14"/>
        <v>100</v>
      </c>
      <c r="N48" s="4"/>
      <c r="O48" s="135"/>
      <c r="Q48" s="113">
        <f t="shared" si="5"/>
        <v>10000000</v>
      </c>
      <c r="R48" s="97">
        <f t="shared" si="6"/>
        <v>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7500000</v>
      </c>
      <c r="I53" s="100">
        <f t="shared" si="12"/>
        <v>100</v>
      </c>
      <c r="J53" s="5">
        <f t="shared" si="13"/>
        <v>7500000</v>
      </c>
      <c r="K53" s="12">
        <f t="shared" si="13"/>
        <v>100</v>
      </c>
      <c r="L53" s="109"/>
      <c r="M53" s="103">
        <f t="shared" si="14"/>
        <v>100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7500000</v>
      </c>
      <c r="I54" s="100">
        <f t="shared" si="12"/>
        <v>100</v>
      </c>
      <c r="J54" s="5">
        <f t="shared" si="13"/>
        <v>7500000</v>
      </c>
      <c r="K54" s="12">
        <f t="shared" si="13"/>
        <v>100</v>
      </c>
      <c r="L54" s="109"/>
      <c r="M54" s="103">
        <f t="shared" si="14"/>
        <v>100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20500000</v>
      </c>
      <c r="I57" s="100">
        <f t="shared" si="2"/>
        <v>82</v>
      </c>
      <c r="J57" s="5">
        <f t="shared" si="8"/>
        <v>20500000</v>
      </c>
      <c r="K57" s="100">
        <f t="shared" si="8"/>
        <v>82</v>
      </c>
      <c r="L57" s="109"/>
      <c r="M57" s="103">
        <f t="shared" si="3"/>
        <v>82</v>
      </c>
      <c r="N57" s="109"/>
      <c r="O57" s="148">
        <f>H57+H61+H59</f>
        <v>125000000</v>
      </c>
      <c r="Q57" s="113">
        <f t="shared" si="5"/>
        <v>20500000</v>
      </c>
      <c r="R57" s="97">
        <f t="shared" si="6"/>
        <v>4500000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20500000</v>
      </c>
      <c r="I58" s="100">
        <f t="shared" si="2"/>
        <v>82</v>
      </c>
      <c r="J58" s="5">
        <f t="shared" si="8"/>
        <v>20500000</v>
      </c>
      <c r="K58" s="12">
        <f t="shared" si="8"/>
        <v>82</v>
      </c>
      <c r="L58" s="109"/>
      <c r="M58" s="103">
        <f t="shared" si="3"/>
        <v>82</v>
      </c>
      <c r="N58" s="109"/>
      <c r="O58" s="132"/>
      <c r="Q58" s="113">
        <f t="shared" si="5"/>
        <v>20500000</v>
      </c>
      <c r="R58" s="97">
        <f t="shared" si="6"/>
        <v>4500000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125000000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94500000</v>
      </c>
      <c r="I61" s="100">
        <f t="shared" si="2"/>
        <v>100</v>
      </c>
      <c r="J61" s="5">
        <f t="shared" si="16"/>
        <v>94500000</v>
      </c>
      <c r="K61" s="100">
        <f t="shared" si="16"/>
        <v>100</v>
      </c>
      <c r="L61" s="109"/>
      <c r="M61" s="103">
        <f t="shared" si="3"/>
        <v>100</v>
      </c>
      <c r="N61" s="109"/>
      <c r="O61" s="132"/>
      <c r="Q61" s="113">
        <f t="shared" si="5"/>
        <v>94500000</v>
      </c>
      <c r="R61" s="97">
        <f t="shared" si="6"/>
        <v>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35000000</v>
      </c>
      <c r="I62" s="100">
        <f t="shared" si="2"/>
        <v>100</v>
      </c>
      <c r="J62" s="5">
        <f t="shared" si="16"/>
        <v>35000000</v>
      </c>
      <c r="K62" s="12">
        <f t="shared" si="16"/>
        <v>100</v>
      </c>
      <c r="L62" s="109"/>
      <c r="M62" s="103">
        <f t="shared" si="3"/>
        <v>100</v>
      </c>
      <c r="N62" s="4"/>
      <c r="O62" s="135"/>
      <c r="P62" s="91"/>
      <c r="Q62" s="113">
        <f t="shared" si="5"/>
        <v>35000000</v>
      </c>
      <c r="R62" s="97">
        <f t="shared" si="6"/>
        <v>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59500000</v>
      </c>
      <c r="I63" s="100">
        <f t="shared" si="2"/>
        <v>100</v>
      </c>
      <c r="J63" s="5">
        <f t="shared" si="16"/>
        <v>59500000</v>
      </c>
      <c r="K63" s="12">
        <f t="shared" si="16"/>
        <v>100</v>
      </c>
      <c r="L63" s="109"/>
      <c r="M63" s="103">
        <f t="shared" si="3"/>
        <v>100</v>
      </c>
      <c r="N63" s="109"/>
      <c r="O63" s="132"/>
      <c r="Q63" s="113">
        <f t="shared" si="5"/>
        <v>59500000</v>
      </c>
      <c r="R63" s="97">
        <f t="shared" si="6"/>
        <v>0</v>
      </c>
    </row>
    <row r="64" spans="3:18" ht="36" customHeight="1" x14ac:dyDescent="0.2">
      <c r="C64" s="53" t="s">
        <v>81</v>
      </c>
      <c r="D64" s="163" t="s">
        <v>27</v>
      </c>
      <c r="E64" s="164">
        <f>SUM(E65)</f>
        <v>30000000</v>
      </c>
      <c r="F64" s="165">
        <f>SUM(F65:F67)</f>
        <v>0</v>
      </c>
      <c r="G64" s="165">
        <f>SUM(G65:G67)</f>
        <v>0</v>
      </c>
      <c r="H64" s="166">
        <f>H65</f>
        <v>19435000</v>
      </c>
      <c r="I64" s="167">
        <f t="shared" si="2"/>
        <v>64.783333333333331</v>
      </c>
      <c r="J64" s="166">
        <f t="shared" si="16"/>
        <v>19435000</v>
      </c>
      <c r="K64" s="167">
        <f t="shared" si="16"/>
        <v>64.783333333333331</v>
      </c>
      <c r="L64" s="168"/>
      <c r="M64" s="169">
        <f t="shared" si="3"/>
        <v>64.783333333333331</v>
      </c>
      <c r="N64" s="168"/>
      <c r="O64" s="148">
        <f>H64+H66</f>
        <v>33435000</v>
      </c>
      <c r="Q64" s="113">
        <f t="shared" si="5"/>
        <v>19435000</v>
      </c>
      <c r="R64" s="97">
        <f t="shared" si="6"/>
        <v>10565000</v>
      </c>
    </row>
    <row r="65" spans="3:18" ht="42.75" customHeight="1" x14ac:dyDescent="0.2">
      <c r="C65" s="53"/>
      <c r="D65" s="170" t="s">
        <v>28</v>
      </c>
      <c r="E65" s="171">
        <v>30000000</v>
      </c>
      <c r="F65" s="165">
        <f>SUM(F66:F67)</f>
        <v>0</v>
      </c>
      <c r="G65" s="165">
        <f>SUM(G66:G67)</f>
        <v>0</v>
      </c>
      <c r="H65" s="172">
        <v>19435000</v>
      </c>
      <c r="I65" s="167">
        <f t="shared" si="2"/>
        <v>64.783333333333331</v>
      </c>
      <c r="J65" s="166">
        <f t="shared" si="16"/>
        <v>19435000</v>
      </c>
      <c r="K65" s="173">
        <f t="shared" si="16"/>
        <v>64.783333333333331</v>
      </c>
      <c r="L65" s="168"/>
      <c r="M65" s="169">
        <f t="shared" si="3"/>
        <v>64.783333333333331</v>
      </c>
      <c r="N65" s="168"/>
      <c r="O65" s="132"/>
      <c r="Q65" s="113">
        <f t="shared" si="5"/>
        <v>19435000</v>
      </c>
      <c r="R65" s="97">
        <f t="shared" si="6"/>
        <v>10565000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33435000</v>
      </c>
      <c r="Q66" s="113">
        <f t="shared" si="5"/>
        <v>-19435000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1875832285</v>
      </c>
      <c r="I69" s="100">
        <f>H69/E69*100</f>
        <v>77.379435896378197</v>
      </c>
      <c r="J69" s="120">
        <f>H69</f>
        <v>1875832285</v>
      </c>
      <c r="K69" s="100">
        <f>I69</f>
        <v>77.379435896378197</v>
      </c>
      <c r="L69" s="109"/>
      <c r="M69" s="121">
        <f>K69</f>
        <v>77.379435896378197</v>
      </c>
      <c r="N69" s="109"/>
      <c r="O69" s="132"/>
      <c r="Q69" s="113"/>
    </row>
    <row r="71" spans="3:18" ht="25.5" customHeight="1" x14ac:dyDescent="0.2">
      <c r="E71" s="91"/>
      <c r="J71" s="206" t="s">
        <v>140</v>
      </c>
      <c r="K71" s="206"/>
      <c r="L71" s="206"/>
    </row>
    <row r="72" spans="3:18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E74" s="92">
        <f>E72+E71</f>
        <v>0</v>
      </c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4" zoomScaleNormal="100" zoomScaleSheetLayoutView="100" workbookViewId="0">
      <selection activeCell="J50" sqref="J50"/>
    </sheetView>
  </sheetViews>
  <sheetFormatPr defaultRowHeight="12.75" x14ac:dyDescent="0.2"/>
  <cols>
    <col min="1" max="2" width="9.140625" style="91"/>
    <col min="3" max="3" width="9.7109375" style="160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4" width="11.7109375" style="91" customWidth="1"/>
    <col min="15" max="15" width="14.855468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60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60"/>
    </row>
    <row r="3" spans="3:18" ht="18" customHeight="1" x14ac:dyDescent="0.2">
      <c r="C3" s="206" t="s">
        <v>138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60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62" t="s">
        <v>6</v>
      </c>
      <c r="I6" s="95">
        <v>1</v>
      </c>
      <c r="J6" s="162" t="s">
        <v>8</v>
      </c>
      <c r="K6" s="161" t="s">
        <v>7</v>
      </c>
      <c r="L6" s="162" t="s">
        <v>9</v>
      </c>
      <c r="M6" s="161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1204546878</v>
      </c>
      <c r="I8" s="22">
        <f>H8/E8*100</f>
        <v>66.031513978730402</v>
      </c>
      <c r="J8" s="30">
        <f>SUM(J9:J19)</f>
        <v>1204546878</v>
      </c>
      <c r="K8" s="31">
        <f>I8</f>
        <v>66.031513978730402</v>
      </c>
      <c r="L8" s="98"/>
      <c r="M8" s="33">
        <f>K8</f>
        <v>66.031513978730402</v>
      </c>
      <c r="N8" s="27"/>
      <c r="O8" s="128"/>
      <c r="R8" s="97">
        <f t="shared" si="0"/>
        <v>619653122</v>
      </c>
    </row>
    <row r="9" spans="3:18" ht="29.25" customHeight="1" x14ac:dyDescent="0.2">
      <c r="C9" s="161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753482890</v>
      </c>
      <c r="I9" s="100">
        <f>H9/E9*100</f>
        <v>69.00026465201465</v>
      </c>
      <c r="J9" s="101">
        <f t="shared" ref="J9:K22" si="1">H9</f>
        <v>753482890</v>
      </c>
      <c r="K9" s="102">
        <f t="shared" si="1"/>
        <v>69.00026465201465</v>
      </c>
      <c r="L9" s="98"/>
      <c r="M9" s="103">
        <f>K9</f>
        <v>69.00026465201465</v>
      </c>
      <c r="N9" s="161"/>
      <c r="O9" s="126"/>
      <c r="R9" s="97">
        <f t="shared" si="0"/>
        <v>338517110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87633138</v>
      </c>
      <c r="I10" s="100">
        <f t="shared" ref="I10:I67" si="2">H10/E10*100</f>
        <v>88.518321212121208</v>
      </c>
      <c r="J10" s="101">
        <f t="shared" si="1"/>
        <v>87633138</v>
      </c>
      <c r="K10" s="100">
        <f t="shared" si="1"/>
        <v>88.518321212121208</v>
      </c>
      <c r="L10" s="98"/>
      <c r="M10" s="103">
        <f t="shared" ref="M10:M67" si="3">K10</f>
        <v>88.518321212121208</v>
      </c>
      <c r="N10" s="98"/>
      <c r="O10" s="129"/>
      <c r="R10" s="97">
        <f t="shared" si="0"/>
        <v>11366862</v>
      </c>
    </row>
    <row r="11" spans="3:18" ht="29.25" customHeight="1" x14ac:dyDescent="0.2">
      <c r="C11" s="161">
        <v>3</v>
      </c>
      <c r="D11" s="73" t="s">
        <v>62</v>
      </c>
      <c r="E11" s="74">
        <v>78000000</v>
      </c>
      <c r="F11" s="106"/>
      <c r="G11" s="104"/>
      <c r="H11" s="75">
        <v>59180000</v>
      </c>
      <c r="I11" s="100">
        <f t="shared" si="2"/>
        <v>75.871794871794876</v>
      </c>
      <c r="J11" s="106">
        <f t="shared" si="1"/>
        <v>59180000</v>
      </c>
      <c r="K11" s="100">
        <f t="shared" si="1"/>
        <v>75.871794871794876</v>
      </c>
      <c r="L11" s="98"/>
      <c r="M11" s="103">
        <f t="shared" si="3"/>
        <v>75.871794871794876</v>
      </c>
      <c r="N11" s="98"/>
      <c r="O11" s="129"/>
      <c r="R11" s="97">
        <f t="shared" si="0"/>
        <v>18820000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20160000</v>
      </c>
      <c r="I12" s="100">
        <f t="shared" si="2"/>
        <v>53.05263157894737</v>
      </c>
      <c r="J12" s="101">
        <f t="shared" si="1"/>
        <v>20160000</v>
      </c>
      <c r="K12" s="100">
        <f t="shared" si="1"/>
        <v>53.05263157894737</v>
      </c>
      <c r="L12" s="98"/>
      <c r="M12" s="103">
        <f t="shared" si="3"/>
        <v>53.05263157894737</v>
      </c>
      <c r="N12" s="98"/>
      <c r="O12" s="129"/>
      <c r="R12" s="97">
        <f t="shared" si="0"/>
        <v>17840000</v>
      </c>
    </row>
    <row r="13" spans="3:18" ht="29.25" customHeight="1" x14ac:dyDescent="0.2">
      <c r="C13" s="161">
        <v>5</v>
      </c>
      <c r="D13" s="73" t="s">
        <v>37</v>
      </c>
      <c r="E13" s="74">
        <v>57000000</v>
      </c>
      <c r="F13" s="106"/>
      <c r="G13" s="104"/>
      <c r="H13" s="75">
        <v>38092920</v>
      </c>
      <c r="I13" s="100">
        <f t="shared" si="2"/>
        <v>66.829684210526324</v>
      </c>
      <c r="J13" s="106">
        <f t="shared" si="1"/>
        <v>38092920</v>
      </c>
      <c r="K13" s="100">
        <f t="shared" si="1"/>
        <v>66.829684210526324</v>
      </c>
      <c r="L13" s="98"/>
      <c r="M13" s="103">
        <f t="shared" si="3"/>
        <v>66.829684210526324</v>
      </c>
      <c r="N13" s="98"/>
      <c r="O13" s="129"/>
      <c r="R13" s="97">
        <f t="shared" si="0"/>
        <v>18907080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4233767</v>
      </c>
      <c r="I14" s="100">
        <f t="shared" si="2"/>
        <v>52.922087500000004</v>
      </c>
      <c r="J14" s="101">
        <f t="shared" si="1"/>
        <v>4233767</v>
      </c>
      <c r="K14" s="100">
        <f t="shared" si="1"/>
        <v>52.922087500000004</v>
      </c>
      <c r="L14" s="98"/>
      <c r="M14" s="103">
        <f t="shared" si="3"/>
        <v>52.922087500000004</v>
      </c>
      <c r="N14" s="101"/>
      <c r="O14" s="130"/>
      <c r="R14" s="97">
        <f t="shared" si="0"/>
        <v>3766233</v>
      </c>
    </row>
    <row r="15" spans="3:18" ht="29.25" customHeight="1" x14ac:dyDescent="0.2">
      <c r="C15" s="161">
        <v>7</v>
      </c>
      <c r="D15" s="73" t="s">
        <v>38</v>
      </c>
      <c r="E15" s="74">
        <v>100000</v>
      </c>
      <c r="F15" s="106"/>
      <c r="G15" s="104"/>
      <c r="H15" s="75">
        <v>10588</v>
      </c>
      <c r="I15" s="100">
        <f t="shared" si="2"/>
        <v>10.588000000000001</v>
      </c>
      <c r="J15" s="101">
        <f t="shared" si="1"/>
        <v>10588</v>
      </c>
      <c r="K15" s="100">
        <f t="shared" si="1"/>
        <v>10.588000000000001</v>
      </c>
      <c r="L15" s="98"/>
      <c r="M15" s="103">
        <f t="shared" si="3"/>
        <v>10.588000000000001</v>
      </c>
      <c r="N15" s="101"/>
      <c r="O15" s="130"/>
      <c r="R15" s="97">
        <f t="shared" si="0"/>
        <v>89412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20476489</v>
      </c>
      <c r="I16" s="100">
        <f t="shared" si="2"/>
        <v>66.053190322580647</v>
      </c>
      <c r="J16" s="106">
        <f t="shared" si="1"/>
        <v>20476489</v>
      </c>
      <c r="K16" s="100">
        <f t="shared" si="1"/>
        <v>66.053190322580647</v>
      </c>
      <c r="L16" s="98"/>
      <c r="M16" s="103">
        <f t="shared" si="3"/>
        <v>66.053190322580647</v>
      </c>
      <c r="N16" s="107"/>
      <c r="O16" s="131"/>
      <c r="P16" s="108">
        <f>H22+H36+H45+H47</f>
        <v>287492338</v>
      </c>
      <c r="R16" s="97">
        <f t="shared" si="0"/>
        <v>10523511</v>
      </c>
    </row>
    <row r="17" spans="3:20" ht="29.25" customHeight="1" x14ac:dyDescent="0.2">
      <c r="C17" s="161">
        <v>9</v>
      </c>
      <c r="D17" s="73" t="s">
        <v>66</v>
      </c>
      <c r="E17" s="74">
        <v>3100000</v>
      </c>
      <c r="F17" s="106"/>
      <c r="G17" s="104"/>
      <c r="H17" s="75">
        <v>1456761</v>
      </c>
      <c r="I17" s="100">
        <f t="shared" si="2"/>
        <v>46.992290322580644</v>
      </c>
      <c r="J17" s="106">
        <f t="shared" si="1"/>
        <v>1456761</v>
      </c>
      <c r="K17" s="100">
        <f t="shared" si="1"/>
        <v>46.992290322580644</v>
      </c>
      <c r="L17" s="98"/>
      <c r="M17" s="103">
        <f t="shared" si="3"/>
        <v>46.992290322580644</v>
      </c>
      <c r="N17" s="98"/>
      <c r="O17" s="129"/>
      <c r="R17" s="97">
        <f t="shared" si="0"/>
        <v>1643239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4370325</v>
      </c>
      <c r="I18" s="100">
        <f>H18/E18*100</f>
        <v>36.419374999999995</v>
      </c>
      <c r="J18" s="106">
        <f t="shared" si="1"/>
        <v>4370325</v>
      </c>
      <c r="K18" s="100">
        <f t="shared" si="1"/>
        <v>36.419374999999995</v>
      </c>
      <c r="L18" s="98"/>
      <c r="M18" s="103">
        <f t="shared" si="3"/>
        <v>36.419374999999995</v>
      </c>
      <c r="N18" s="98"/>
      <c r="O18" s="129"/>
      <c r="Q18" s="108">
        <f>H29+P18</f>
        <v>4000000</v>
      </c>
      <c r="R18" s="97">
        <f t="shared" si="0"/>
        <v>7629675</v>
      </c>
    </row>
    <row r="19" spans="3:20" ht="29.25" customHeight="1" x14ac:dyDescent="0.2">
      <c r="C19" s="161">
        <v>11</v>
      </c>
      <c r="D19" s="73" t="s">
        <v>39</v>
      </c>
      <c r="E19" s="74">
        <v>406000000</v>
      </c>
      <c r="F19" s="106"/>
      <c r="G19" s="104"/>
      <c r="H19" s="75">
        <v>215450000</v>
      </c>
      <c r="I19" s="100">
        <f>H19/E19*100</f>
        <v>53.066502463054185</v>
      </c>
      <c r="J19" s="106">
        <f t="shared" si="1"/>
        <v>215450000</v>
      </c>
      <c r="K19" s="100">
        <f t="shared" si="1"/>
        <v>53.066502463054185</v>
      </c>
      <c r="L19" s="98"/>
      <c r="M19" s="103">
        <f t="shared" si="3"/>
        <v>53.066502463054185</v>
      </c>
      <c r="N19" s="98"/>
      <c r="O19" s="129"/>
      <c r="R19" s="97">
        <f t="shared" si="0"/>
        <v>190550000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96205056</v>
      </c>
      <c r="G21" s="19">
        <f t="shared" si="4"/>
        <v>0</v>
      </c>
      <c r="H21" s="19">
        <f>H22+H36+H45+H47+H49+H51+H53+H55+H57+H59+H61+H64+H66</f>
        <v>456969338</v>
      </c>
      <c r="I21" s="45">
        <f>H21/E21*100</f>
        <v>76.161556333333337</v>
      </c>
      <c r="J21" s="89">
        <f>J22</f>
        <v>142287537</v>
      </c>
      <c r="K21" s="45">
        <f t="shared" si="1"/>
        <v>76.161556333333337</v>
      </c>
      <c r="L21" s="49">
        <f>SUM(L22:L34)</f>
        <v>0</v>
      </c>
      <c r="M21" s="46">
        <f t="shared" si="3"/>
        <v>76.161556333333337</v>
      </c>
      <c r="N21" s="49">
        <f>SUM(N22:N34)</f>
        <v>0</v>
      </c>
      <c r="O21" s="133"/>
      <c r="P21" s="91"/>
      <c r="Q21" s="113">
        <f>H21-P21</f>
        <v>456969338</v>
      </c>
      <c r="R21" s="97">
        <f>E21-H21</f>
        <v>143030662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224000000</v>
      </c>
      <c r="F22" s="64">
        <f>SUM(F23:F35)</f>
        <v>96205056</v>
      </c>
      <c r="G22" s="64">
        <f>SUM(G23:G35)</f>
        <v>0</v>
      </c>
      <c r="H22" s="64">
        <f>SUM(H23:H35)</f>
        <v>142287537</v>
      </c>
      <c r="I22" s="102">
        <f t="shared" si="2"/>
        <v>63.521221875000002</v>
      </c>
      <c r="J22" s="64">
        <f>SUM(J23:J35)</f>
        <v>142287537</v>
      </c>
      <c r="K22" s="102">
        <f t="shared" si="1"/>
        <v>63.521221875000002</v>
      </c>
      <c r="L22" s="64">
        <f>SUM(L23:L35)</f>
        <v>0</v>
      </c>
      <c r="M22" s="103">
        <f t="shared" si="3"/>
        <v>63.521221875000002</v>
      </c>
      <c r="N22" s="64">
        <f>SUM(N23:N35)</f>
        <v>0</v>
      </c>
      <c r="O22" s="134"/>
      <c r="P22" s="91"/>
      <c r="Q22" s="113">
        <f t="shared" ref="Q22:Q66" si="5">H22-P22</f>
        <v>142287537</v>
      </c>
      <c r="R22" s="97">
        <f t="shared" ref="R22:R67" si="6">E22-H22</f>
        <v>81712463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48102528</v>
      </c>
      <c r="G23" s="64">
        <f t="shared" si="7"/>
        <v>0</v>
      </c>
      <c r="H23" s="115">
        <v>2372000</v>
      </c>
      <c r="I23" s="102">
        <f t="shared" si="2"/>
        <v>52.711111111111109</v>
      </c>
      <c r="J23" s="115">
        <f t="shared" ref="J23:K58" si="8">H23</f>
        <v>2372000</v>
      </c>
      <c r="K23" s="102">
        <f t="shared" si="8"/>
        <v>52.711111111111109</v>
      </c>
      <c r="L23" s="116"/>
      <c r="M23" s="103">
        <f t="shared" si="3"/>
        <v>52.711111111111109</v>
      </c>
      <c r="N23" s="116"/>
      <c r="O23" s="129"/>
      <c r="Q23" s="113">
        <f t="shared" si="5"/>
        <v>2372000</v>
      </c>
      <c r="R23" s="97">
        <f t="shared" si="6"/>
        <v>2128000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24051264</v>
      </c>
      <c r="G24" s="64">
        <f t="shared" si="7"/>
        <v>0</v>
      </c>
      <c r="H24" s="106">
        <v>15909706</v>
      </c>
      <c r="I24" s="100">
        <f t="shared" si="2"/>
        <v>63.638824000000007</v>
      </c>
      <c r="J24" s="106">
        <f t="shared" si="8"/>
        <v>15909706</v>
      </c>
      <c r="K24" s="100">
        <f t="shared" si="8"/>
        <v>63.638824000000007</v>
      </c>
      <c r="L24" s="98"/>
      <c r="M24" s="103">
        <f t="shared" si="3"/>
        <v>63.638824000000007</v>
      </c>
      <c r="N24" s="98"/>
      <c r="O24" s="129"/>
      <c r="Q24" s="113">
        <f t="shared" si="5"/>
        <v>15909706</v>
      </c>
      <c r="R24" s="97">
        <f t="shared" si="6"/>
        <v>9090294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12025632</v>
      </c>
      <c r="G25" s="64">
        <f t="shared" si="9"/>
        <v>0</v>
      </c>
      <c r="H25" s="101">
        <v>13500000</v>
      </c>
      <c r="I25" s="100">
        <f t="shared" si="2"/>
        <v>75</v>
      </c>
      <c r="J25" s="106">
        <f t="shared" si="8"/>
        <v>13500000</v>
      </c>
      <c r="K25" s="100">
        <f t="shared" si="8"/>
        <v>75</v>
      </c>
      <c r="L25" s="98"/>
      <c r="M25" s="103">
        <f t="shared" si="3"/>
        <v>75</v>
      </c>
      <c r="N25" s="98"/>
      <c r="O25" s="129"/>
      <c r="Q25" s="113">
        <f t="shared" si="5"/>
        <v>13500000</v>
      </c>
      <c r="R25" s="97">
        <f t="shared" si="6"/>
        <v>4500000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6012816</v>
      </c>
      <c r="G26" s="64">
        <f t="shared" si="9"/>
        <v>0</v>
      </c>
      <c r="H26" s="101">
        <v>1054711</v>
      </c>
      <c r="I26" s="100">
        <f t="shared" si="2"/>
        <v>35.157033333333331</v>
      </c>
      <c r="J26" s="106">
        <f t="shared" si="8"/>
        <v>1054711</v>
      </c>
      <c r="K26" s="100">
        <f t="shared" si="8"/>
        <v>35.157033333333331</v>
      </c>
      <c r="L26" s="98"/>
      <c r="M26" s="103">
        <f t="shared" si="3"/>
        <v>35.157033333333331</v>
      </c>
      <c r="N26" s="98"/>
      <c r="O26" s="129"/>
      <c r="Q26" s="113">
        <f t="shared" si="5"/>
        <v>1054711</v>
      </c>
      <c r="R26" s="97">
        <f t="shared" si="6"/>
        <v>1945289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3006408</v>
      </c>
      <c r="G27" s="64">
        <f t="shared" si="9"/>
        <v>0</v>
      </c>
      <c r="H27" s="106">
        <v>14141200</v>
      </c>
      <c r="I27" s="100">
        <f t="shared" si="2"/>
        <v>58.921666666666674</v>
      </c>
      <c r="J27" s="106">
        <f t="shared" si="8"/>
        <v>14141200</v>
      </c>
      <c r="K27" s="100">
        <f t="shared" si="8"/>
        <v>58.921666666666674</v>
      </c>
      <c r="L27" s="98"/>
      <c r="M27" s="103">
        <f t="shared" si="3"/>
        <v>58.921666666666674</v>
      </c>
      <c r="N27" s="101"/>
      <c r="O27" s="130"/>
      <c r="P27" s="91">
        <f>23/25*100</f>
        <v>92</v>
      </c>
      <c r="Q27" s="113">
        <f t="shared" si="5"/>
        <v>14141108</v>
      </c>
      <c r="R27" s="97">
        <f t="shared" si="6"/>
        <v>9858800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1503204</v>
      </c>
      <c r="G28" s="64">
        <f t="shared" si="9"/>
        <v>0</v>
      </c>
      <c r="H28" s="106">
        <v>5948000</v>
      </c>
      <c r="I28" s="100">
        <f t="shared" si="2"/>
        <v>84.971428571428575</v>
      </c>
      <c r="J28" s="101">
        <f t="shared" si="8"/>
        <v>5948000</v>
      </c>
      <c r="K28" s="100">
        <f t="shared" si="8"/>
        <v>84.971428571428575</v>
      </c>
      <c r="L28" s="98"/>
      <c r="M28" s="103">
        <f t="shared" si="3"/>
        <v>84.971428571428575</v>
      </c>
      <c r="N28" s="101"/>
      <c r="O28" s="130"/>
      <c r="P28" s="91">
        <f>29/25*100</f>
        <v>115.99999999999999</v>
      </c>
      <c r="Q28" s="113">
        <f t="shared" si="5"/>
        <v>5947884</v>
      </c>
      <c r="R28" s="97">
        <f t="shared" si="6"/>
        <v>1052000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751602</v>
      </c>
      <c r="G29" s="64">
        <f t="shared" si="9"/>
        <v>0</v>
      </c>
      <c r="H29" s="106">
        <v>4000000</v>
      </c>
      <c r="I29" s="100">
        <f t="shared" si="2"/>
        <v>40</v>
      </c>
      <c r="J29" s="106">
        <f t="shared" si="8"/>
        <v>4000000</v>
      </c>
      <c r="K29" s="100">
        <f t="shared" si="8"/>
        <v>40</v>
      </c>
      <c r="L29" s="98"/>
      <c r="M29" s="103">
        <f t="shared" si="3"/>
        <v>40</v>
      </c>
      <c r="N29" s="107"/>
      <c r="O29" s="131"/>
      <c r="Q29" s="113">
        <f t="shared" si="5"/>
        <v>4000000</v>
      </c>
      <c r="R29" s="97">
        <f t="shared" si="6"/>
        <v>6000000</v>
      </c>
      <c r="S29" s="114"/>
      <c r="T29" s="114"/>
    </row>
    <row r="30" spans="3:20" ht="37.5" customHeight="1" x14ac:dyDescent="0.2">
      <c r="C30" s="104">
        <v>8</v>
      </c>
      <c r="D30" s="170" t="s">
        <v>52</v>
      </c>
      <c r="E30" s="174">
        <v>7000000</v>
      </c>
      <c r="F30" s="165">
        <f>SUM(F31:F43)</f>
        <v>375801</v>
      </c>
      <c r="G30" s="165">
        <f>SUM(G31:G43)</f>
        <v>0</v>
      </c>
      <c r="H30" s="175">
        <v>3788600</v>
      </c>
      <c r="I30" s="167">
        <f t="shared" si="2"/>
        <v>54.122857142857143</v>
      </c>
      <c r="J30" s="175">
        <f t="shared" si="8"/>
        <v>3788600</v>
      </c>
      <c r="K30" s="167">
        <f t="shared" si="8"/>
        <v>54.122857142857143</v>
      </c>
      <c r="L30" s="176"/>
      <c r="M30" s="169">
        <f t="shared" si="3"/>
        <v>54.122857142857143</v>
      </c>
      <c r="N30" s="176"/>
      <c r="O30" s="129"/>
      <c r="Q30" s="113">
        <f t="shared" si="5"/>
        <v>3788600</v>
      </c>
      <c r="R30" s="97">
        <f t="shared" si="6"/>
        <v>3211400</v>
      </c>
      <c r="S30" s="114"/>
      <c r="T30" s="114"/>
    </row>
    <row r="31" spans="3:20" ht="37.5" customHeight="1" x14ac:dyDescent="0.2">
      <c r="C31" s="104">
        <v>9</v>
      </c>
      <c r="D31" s="170" t="s">
        <v>68</v>
      </c>
      <c r="E31" s="174">
        <v>500000</v>
      </c>
      <c r="F31" s="165">
        <v>375801</v>
      </c>
      <c r="G31" s="165">
        <f>SUM(G32:G43)</f>
        <v>0</v>
      </c>
      <c r="H31" s="175">
        <v>0</v>
      </c>
      <c r="I31" s="167">
        <f t="shared" si="2"/>
        <v>0</v>
      </c>
      <c r="J31" s="175">
        <f t="shared" si="8"/>
        <v>0</v>
      </c>
      <c r="K31" s="167">
        <f t="shared" si="8"/>
        <v>0</v>
      </c>
      <c r="L31" s="176"/>
      <c r="M31" s="169">
        <f t="shared" si="3"/>
        <v>0</v>
      </c>
      <c r="N31" s="176"/>
      <c r="O31" s="129"/>
      <c r="Q31" s="113">
        <f t="shared" si="5"/>
        <v>0</v>
      </c>
      <c r="R31" s="97">
        <f t="shared" si="6"/>
        <v>500000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2330000</v>
      </c>
      <c r="I32" s="100">
        <f t="shared" si="2"/>
        <v>66.571428571428569</v>
      </c>
      <c r="J32" s="106">
        <f t="shared" si="8"/>
        <v>2330000</v>
      </c>
      <c r="K32" s="100">
        <f t="shared" si="8"/>
        <v>66.571428571428569</v>
      </c>
      <c r="L32" s="98"/>
      <c r="M32" s="103">
        <f t="shared" si="3"/>
        <v>66.571428571428569</v>
      </c>
      <c r="N32" s="98"/>
      <c r="O32" s="129"/>
      <c r="Q32" s="113">
        <f t="shared" si="5"/>
        <v>2330000</v>
      </c>
      <c r="R32" s="97">
        <f t="shared" si="6"/>
        <v>1170000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14375000</v>
      </c>
      <c r="I33" s="100">
        <f t="shared" si="2"/>
        <v>59.895833333333336</v>
      </c>
      <c r="J33" s="106">
        <f t="shared" si="8"/>
        <v>14375000</v>
      </c>
      <c r="K33" s="100">
        <f t="shared" si="8"/>
        <v>59.895833333333336</v>
      </c>
      <c r="L33" s="98"/>
      <c r="M33" s="103">
        <f t="shared" si="3"/>
        <v>59.895833333333336</v>
      </c>
      <c r="N33" s="98"/>
      <c r="O33" s="129"/>
      <c r="Q33" s="113">
        <f t="shared" si="5"/>
        <v>14375000</v>
      </c>
      <c r="R33" s="97">
        <f t="shared" si="6"/>
        <v>9625000</v>
      </c>
      <c r="S33" s="114"/>
      <c r="T33" s="114"/>
    </row>
    <row r="34" spans="3:20" ht="37.5" customHeight="1" x14ac:dyDescent="0.2">
      <c r="C34" s="104">
        <v>12</v>
      </c>
      <c r="D34" s="170" t="s">
        <v>55</v>
      </c>
      <c r="E34" s="174">
        <v>35000000</v>
      </c>
      <c r="F34" s="165">
        <f>SUM(F35:F44)</f>
        <v>0</v>
      </c>
      <c r="G34" s="165">
        <f>SUM(G35:G44)</f>
        <v>0</v>
      </c>
      <c r="H34" s="175">
        <v>19000000</v>
      </c>
      <c r="I34" s="167">
        <f t="shared" si="2"/>
        <v>54.285714285714285</v>
      </c>
      <c r="J34" s="175">
        <f t="shared" si="8"/>
        <v>19000000</v>
      </c>
      <c r="K34" s="167">
        <f t="shared" si="8"/>
        <v>54.285714285714285</v>
      </c>
      <c r="L34" s="176"/>
      <c r="M34" s="169">
        <f t="shared" si="3"/>
        <v>54.285714285714285</v>
      </c>
      <c r="N34" s="176"/>
      <c r="O34" s="129"/>
      <c r="Q34" s="113">
        <f t="shared" si="5"/>
        <v>19000000</v>
      </c>
      <c r="R34" s="97">
        <f t="shared" si="6"/>
        <v>16000000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45868320</v>
      </c>
      <c r="I35" s="100">
        <f t="shared" si="2"/>
        <v>73.38931199999999</v>
      </c>
      <c r="J35" s="106">
        <f t="shared" si="8"/>
        <v>45868320</v>
      </c>
      <c r="K35" s="100">
        <f t="shared" si="8"/>
        <v>73.38931199999999</v>
      </c>
      <c r="L35" s="98"/>
      <c r="M35" s="103">
        <f t="shared" si="3"/>
        <v>73.38931199999999</v>
      </c>
      <c r="N35" s="98"/>
      <c r="O35" s="129"/>
      <c r="Q35" s="113">
        <f t="shared" si="5"/>
        <v>45868320</v>
      </c>
      <c r="R35" s="97">
        <f t="shared" si="6"/>
        <v>16631680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117000000</v>
      </c>
      <c r="F36" s="64">
        <f>SUM(F37:F45)</f>
        <v>0</v>
      </c>
      <c r="G36" s="64">
        <f>SUM(G37:G45)</f>
        <v>0</v>
      </c>
      <c r="H36" s="52">
        <f>SUM(H37:H44)</f>
        <v>95204801</v>
      </c>
      <c r="I36" s="12">
        <f>H36/E36*100</f>
        <v>81.371624786324787</v>
      </c>
      <c r="J36" s="52">
        <f t="shared" si="8"/>
        <v>95204801</v>
      </c>
      <c r="K36" s="12">
        <f t="shared" si="8"/>
        <v>81.371624786324787</v>
      </c>
      <c r="L36" s="53"/>
      <c r="M36" s="46">
        <f t="shared" si="3"/>
        <v>81.371624786324787</v>
      </c>
      <c r="N36" s="4"/>
      <c r="O36" s="135"/>
      <c r="P36" s="91"/>
      <c r="Q36" s="113">
        <f t="shared" si="5"/>
        <v>95204801</v>
      </c>
      <c r="R36" s="97">
        <f t="shared" si="6"/>
        <v>21795199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177" t="s">
        <v>98</v>
      </c>
      <c r="E38" s="178">
        <v>18000000</v>
      </c>
      <c r="F38" s="179">
        <f>SUM(F40:F47)</f>
        <v>0</v>
      </c>
      <c r="G38" s="179">
        <f>SUM(G40:G47)</f>
        <v>0</v>
      </c>
      <c r="H38" s="180">
        <v>12500000</v>
      </c>
      <c r="I38" s="181">
        <f t="shared" si="2"/>
        <v>69.444444444444443</v>
      </c>
      <c r="J38" s="182">
        <f t="shared" si="8"/>
        <v>12500000</v>
      </c>
      <c r="K38" s="181">
        <f t="shared" si="8"/>
        <v>69.444444444444443</v>
      </c>
      <c r="L38" s="183"/>
      <c r="M38" s="184">
        <f t="shared" si="3"/>
        <v>69.444444444444443</v>
      </c>
      <c r="N38" s="185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23054801</v>
      </c>
      <c r="I41" s="100">
        <f t="shared" si="2"/>
        <v>72.046253125000007</v>
      </c>
      <c r="J41" s="119">
        <f t="shared" si="8"/>
        <v>23054801</v>
      </c>
      <c r="K41" s="100">
        <f t="shared" si="8"/>
        <v>72.046253125000007</v>
      </c>
      <c r="L41" s="117"/>
      <c r="M41" s="103">
        <f t="shared" si="3"/>
        <v>72.046253125000007</v>
      </c>
      <c r="N41" s="117"/>
      <c r="O41" s="132"/>
      <c r="Q41" s="113">
        <f t="shared" si="5"/>
        <v>23054801</v>
      </c>
      <c r="R41" s="97">
        <f t="shared" si="6"/>
        <v>8945199</v>
      </c>
    </row>
    <row r="42" spans="3:20" ht="29.25" customHeight="1" x14ac:dyDescent="0.2">
      <c r="C42" s="104">
        <v>6</v>
      </c>
      <c r="D42" s="177" t="s">
        <v>22</v>
      </c>
      <c r="E42" s="178">
        <v>4000000</v>
      </c>
      <c r="F42" s="179">
        <f t="shared" si="10"/>
        <v>0</v>
      </c>
      <c r="G42" s="179">
        <f t="shared" si="10"/>
        <v>0</v>
      </c>
      <c r="H42" s="182">
        <v>1000000</v>
      </c>
      <c r="I42" s="181">
        <f t="shared" si="2"/>
        <v>25</v>
      </c>
      <c r="J42" s="182">
        <f t="shared" si="8"/>
        <v>1000000</v>
      </c>
      <c r="K42" s="181">
        <f t="shared" si="8"/>
        <v>25</v>
      </c>
      <c r="L42" s="185"/>
      <c r="M42" s="184">
        <f t="shared" si="3"/>
        <v>25</v>
      </c>
      <c r="N42" s="185"/>
      <c r="O42" s="132"/>
      <c r="Q42" s="113">
        <f t="shared" si="5"/>
        <v>1000000</v>
      </c>
      <c r="R42" s="97">
        <f t="shared" si="6"/>
        <v>3000000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10000000</v>
      </c>
      <c r="I47" s="100">
        <f t="shared" si="12"/>
        <v>100</v>
      </c>
      <c r="J47" s="5">
        <f t="shared" si="13"/>
        <v>10000000</v>
      </c>
      <c r="K47" s="100">
        <f t="shared" si="13"/>
        <v>100</v>
      </c>
      <c r="L47" s="109"/>
      <c r="M47" s="103">
        <f t="shared" si="14"/>
        <v>100</v>
      </c>
      <c r="N47" s="109"/>
      <c r="O47" s="132"/>
      <c r="P47" s="108">
        <f>H22+H36+H47</f>
        <v>247492338</v>
      </c>
      <c r="Q47" s="113">
        <f t="shared" si="5"/>
        <v>-237492338</v>
      </c>
      <c r="R47" s="97">
        <f t="shared" si="6"/>
        <v>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10000000</v>
      </c>
      <c r="I48" s="100">
        <f t="shared" si="12"/>
        <v>100</v>
      </c>
      <c r="J48" s="5">
        <f t="shared" si="13"/>
        <v>10000000</v>
      </c>
      <c r="K48" s="12">
        <f t="shared" si="13"/>
        <v>100</v>
      </c>
      <c r="L48" s="109"/>
      <c r="M48" s="103">
        <f t="shared" si="14"/>
        <v>100</v>
      </c>
      <c r="N48" s="4"/>
      <c r="O48" s="135"/>
      <c r="Q48" s="113">
        <f t="shared" si="5"/>
        <v>10000000</v>
      </c>
      <c r="R48" s="97">
        <f t="shared" si="6"/>
        <v>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7352000</v>
      </c>
      <c r="I53" s="100">
        <f t="shared" si="12"/>
        <v>98.026666666666657</v>
      </c>
      <c r="J53" s="5">
        <f t="shared" si="13"/>
        <v>7352000</v>
      </c>
      <c r="K53" s="12">
        <f t="shared" si="13"/>
        <v>98.026666666666657</v>
      </c>
      <c r="L53" s="109"/>
      <c r="M53" s="103">
        <f t="shared" si="14"/>
        <v>98.026666666666657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7352000</v>
      </c>
      <c r="I54" s="100">
        <f t="shared" si="12"/>
        <v>98.026666666666657</v>
      </c>
      <c r="J54" s="5">
        <f t="shared" si="13"/>
        <v>7352000</v>
      </c>
      <c r="K54" s="12">
        <f t="shared" si="13"/>
        <v>98.026666666666657</v>
      </c>
      <c r="L54" s="109"/>
      <c r="M54" s="103">
        <f t="shared" si="14"/>
        <v>98.026666666666657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17785000</v>
      </c>
      <c r="I57" s="100">
        <f t="shared" si="2"/>
        <v>71.14</v>
      </c>
      <c r="J57" s="5">
        <f t="shared" si="8"/>
        <v>17785000</v>
      </c>
      <c r="K57" s="100">
        <f t="shared" si="8"/>
        <v>71.14</v>
      </c>
      <c r="L57" s="109"/>
      <c r="M57" s="103">
        <f t="shared" si="3"/>
        <v>71.14</v>
      </c>
      <c r="N57" s="109"/>
      <c r="O57" s="148">
        <f>H57+H61+H59</f>
        <v>104565000</v>
      </c>
      <c r="Q57" s="113">
        <f t="shared" si="5"/>
        <v>17785000</v>
      </c>
      <c r="R57" s="97">
        <f t="shared" si="6"/>
        <v>7215000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17785000</v>
      </c>
      <c r="I58" s="100">
        <f t="shared" si="2"/>
        <v>71.14</v>
      </c>
      <c r="J58" s="5">
        <f t="shared" si="8"/>
        <v>17785000</v>
      </c>
      <c r="K58" s="12">
        <f t="shared" si="8"/>
        <v>71.14</v>
      </c>
      <c r="L58" s="109"/>
      <c r="M58" s="103">
        <f t="shared" si="3"/>
        <v>71.14</v>
      </c>
      <c r="N58" s="109"/>
      <c r="O58" s="132"/>
      <c r="Q58" s="113">
        <f t="shared" si="5"/>
        <v>17785000</v>
      </c>
      <c r="R58" s="97">
        <f t="shared" si="6"/>
        <v>7215000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104565000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76780000</v>
      </c>
      <c r="I61" s="100">
        <f t="shared" si="2"/>
        <v>81.248677248677254</v>
      </c>
      <c r="J61" s="5">
        <f t="shared" si="16"/>
        <v>76780000</v>
      </c>
      <c r="K61" s="100">
        <f t="shared" si="16"/>
        <v>81.248677248677254</v>
      </c>
      <c r="L61" s="109"/>
      <c r="M61" s="103">
        <f t="shared" si="3"/>
        <v>81.248677248677254</v>
      </c>
      <c r="N61" s="109"/>
      <c r="O61" s="132"/>
      <c r="Q61" s="113">
        <f t="shared" si="5"/>
        <v>76780000</v>
      </c>
      <c r="R61" s="97">
        <f t="shared" si="6"/>
        <v>17720000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17280000</v>
      </c>
      <c r="I62" s="100">
        <f t="shared" si="2"/>
        <v>49.371428571428574</v>
      </c>
      <c r="J62" s="5">
        <f t="shared" si="16"/>
        <v>17280000</v>
      </c>
      <c r="K62" s="12">
        <f t="shared" si="16"/>
        <v>49.371428571428574</v>
      </c>
      <c r="L62" s="109"/>
      <c r="M62" s="103">
        <f t="shared" si="3"/>
        <v>49.371428571428574</v>
      </c>
      <c r="N62" s="4"/>
      <c r="O62" s="135"/>
      <c r="P62" s="91"/>
      <c r="Q62" s="113">
        <f t="shared" si="5"/>
        <v>17280000</v>
      </c>
      <c r="R62" s="97">
        <f t="shared" si="6"/>
        <v>17720000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59500000</v>
      </c>
      <c r="I63" s="100">
        <f t="shared" si="2"/>
        <v>100</v>
      </c>
      <c r="J63" s="5">
        <f t="shared" si="16"/>
        <v>59500000</v>
      </c>
      <c r="K63" s="12">
        <f t="shared" si="16"/>
        <v>100</v>
      </c>
      <c r="L63" s="109"/>
      <c r="M63" s="103">
        <f t="shared" si="3"/>
        <v>100</v>
      </c>
      <c r="N63" s="109"/>
      <c r="O63" s="132"/>
      <c r="Q63" s="113">
        <f t="shared" si="5"/>
        <v>59500000</v>
      </c>
      <c r="R63" s="97">
        <f t="shared" si="6"/>
        <v>0</v>
      </c>
    </row>
    <row r="64" spans="3:18" ht="36" customHeight="1" x14ac:dyDescent="0.2">
      <c r="C64" s="53" t="s">
        <v>81</v>
      </c>
      <c r="D64" s="163" t="s">
        <v>27</v>
      </c>
      <c r="E64" s="164">
        <f>SUM(E65)</f>
        <v>30000000</v>
      </c>
      <c r="F64" s="165">
        <f>SUM(F65:F67)</f>
        <v>0</v>
      </c>
      <c r="G64" s="165">
        <f>SUM(G65:G67)</f>
        <v>0</v>
      </c>
      <c r="H64" s="166">
        <f>H65</f>
        <v>15935000</v>
      </c>
      <c r="I64" s="167">
        <f t="shared" si="2"/>
        <v>53.116666666666667</v>
      </c>
      <c r="J64" s="166">
        <f t="shared" si="16"/>
        <v>15935000</v>
      </c>
      <c r="K64" s="167">
        <f t="shared" si="16"/>
        <v>53.116666666666667</v>
      </c>
      <c r="L64" s="168"/>
      <c r="M64" s="169">
        <f t="shared" si="3"/>
        <v>53.116666666666667</v>
      </c>
      <c r="N64" s="168"/>
      <c r="O64" s="148">
        <f>H64+H66</f>
        <v>29935000</v>
      </c>
      <c r="Q64" s="113">
        <f t="shared" si="5"/>
        <v>15935000</v>
      </c>
      <c r="R64" s="97">
        <f t="shared" si="6"/>
        <v>14065000</v>
      </c>
    </row>
    <row r="65" spans="3:18" ht="42.75" customHeight="1" x14ac:dyDescent="0.2">
      <c r="C65" s="53"/>
      <c r="D65" s="170" t="s">
        <v>28</v>
      </c>
      <c r="E65" s="171">
        <v>30000000</v>
      </c>
      <c r="F65" s="165">
        <f>SUM(F66:F67)</f>
        <v>0</v>
      </c>
      <c r="G65" s="165">
        <f>SUM(G66:G67)</f>
        <v>0</v>
      </c>
      <c r="H65" s="172">
        <v>15935000</v>
      </c>
      <c r="I65" s="167">
        <f t="shared" si="2"/>
        <v>53.116666666666667</v>
      </c>
      <c r="J65" s="166">
        <f t="shared" si="16"/>
        <v>15935000</v>
      </c>
      <c r="K65" s="173">
        <f t="shared" si="16"/>
        <v>53.116666666666667</v>
      </c>
      <c r="L65" s="168"/>
      <c r="M65" s="169">
        <f t="shared" si="3"/>
        <v>53.116666666666667</v>
      </c>
      <c r="N65" s="168"/>
      <c r="O65" s="132"/>
      <c r="Q65" s="113">
        <f t="shared" si="5"/>
        <v>15935000</v>
      </c>
      <c r="R65" s="97">
        <f t="shared" si="6"/>
        <v>14065000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29935000</v>
      </c>
      <c r="Q66" s="113">
        <f t="shared" si="5"/>
        <v>-15935000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>H67-P67</f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1661516216</v>
      </c>
      <c r="I69" s="100">
        <f>H69/E69*100</f>
        <v>68.538743338008416</v>
      </c>
      <c r="J69" s="120">
        <f>H69</f>
        <v>1661516216</v>
      </c>
      <c r="K69" s="100">
        <f>I69</f>
        <v>68.538743338008416</v>
      </c>
      <c r="L69" s="109"/>
      <c r="M69" s="121">
        <f>K69</f>
        <v>68.538743338008416</v>
      </c>
      <c r="N69" s="109"/>
      <c r="O69" s="132"/>
      <c r="Q69" s="113"/>
    </row>
    <row r="71" spans="3:18" ht="25.5" customHeight="1" x14ac:dyDescent="0.2">
      <c r="E71" s="91">
        <v>48000000</v>
      </c>
      <c r="J71" s="206" t="s">
        <v>137</v>
      </c>
      <c r="K71" s="206"/>
      <c r="L71" s="206"/>
    </row>
    <row r="72" spans="3:18" ht="12.75" customHeight="1" x14ac:dyDescent="0.2">
      <c r="E72" s="91">
        <v>2376200000</v>
      </c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E74" s="92">
        <f>E72+E71</f>
        <v>2424200000</v>
      </c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34" zoomScaleNormal="100" zoomScaleSheetLayoutView="100" workbookViewId="0">
      <selection activeCell="D56" sqref="D56"/>
    </sheetView>
  </sheetViews>
  <sheetFormatPr defaultRowHeight="12.75" x14ac:dyDescent="0.2"/>
  <cols>
    <col min="1" max="2" width="9.140625" style="91"/>
    <col min="3" max="3" width="9.7109375" style="157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57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57"/>
    </row>
    <row r="3" spans="3:18" ht="18" customHeight="1" x14ac:dyDescent="0.2">
      <c r="C3" s="206" t="s">
        <v>135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57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59" t="s">
        <v>6</v>
      </c>
      <c r="I6" s="95">
        <v>1</v>
      </c>
      <c r="J6" s="159" t="s">
        <v>8</v>
      </c>
      <c r="K6" s="158" t="s">
        <v>7</v>
      </c>
      <c r="L6" s="159" t="s">
        <v>9</v>
      </c>
      <c r="M6" s="158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1117704775</v>
      </c>
      <c r="I8" s="22">
        <f>H8/E8*100</f>
        <v>61.270955761429668</v>
      </c>
      <c r="J8" s="30">
        <f>SUM(J9:J19)</f>
        <v>1117704775</v>
      </c>
      <c r="K8" s="31">
        <f>I8</f>
        <v>61.270955761429668</v>
      </c>
      <c r="L8" s="98"/>
      <c r="M8" s="33">
        <f>K8</f>
        <v>61.270955761429668</v>
      </c>
      <c r="N8" s="27"/>
      <c r="O8" s="128"/>
      <c r="R8" s="97">
        <f t="shared" si="0"/>
        <v>706495225</v>
      </c>
    </row>
    <row r="9" spans="3:18" ht="29.25" customHeight="1" x14ac:dyDescent="0.2">
      <c r="C9" s="158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688285790</v>
      </c>
      <c r="I9" s="100">
        <f>H9/E9*100</f>
        <v>63.029834249084246</v>
      </c>
      <c r="J9" s="101">
        <f t="shared" ref="J9:K22" si="1">H9</f>
        <v>688285790</v>
      </c>
      <c r="K9" s="102">
        <f t="shared" si="1"/>
        <v>63.029834249084246</v>
      </c>
      <c r="L9" s="98"/>
      <c r="M9" s="103">
        <f>K9</f>
        <v>63.029834249084246</v>
      </c>
      <c r="N9" s="158"/>
      <c r="O9" s="126"/>
      <c r="R9" s="97">
        <f t="shared" si="0"/>
        <v>403714210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79926570</v>
      </c>
      <c r="I10" s="100">
        <f t="shared" ref="I10:I67" si="2">H10/E10*100</f>
        <v>80.733909090909094</v>
      </c>
      <c r="J10" s="101">
        <f t="shared" si="1"/>
        <v>79926570</v>
      </c>
      <c r="K10" s="100">
        <f t="shared" si="1"/>
        <v>80.733909090909094</v>
      </c>
      <c r="L10" s="98"/>
      <c r="M10" s="103">
        <f t="shared" ref="M10:M67" si="3">K10</f>
        <v>80.733909090909094</v>
      </c>
      <c r="N10" s="98"/>
      <c r="O10" s="129"/>
      <c r="R10" s="97">
        <f t="shared" si="0"/>
        <v>19073430</v>
      </c>
    </row>
    <row r="11" spans="3:18" ht="29.25" customHeight="1" x14ac:dyDescent="0.2">
      <c r="C11" s="158">
        <v>3</v>
      </c>
      <c r="D11" s="73" t="s">
        <v>62</v>
      </c>
      <c r="E11" s="74">
        <v>78000000</v>
      </c>
      <c r="F11" s="106"/>
      <c r="G11" s="104"/>
      <c r="H11" s="75">
        <v>53800000</v>
      </c>
      <c r="I11" s="100">
        <f t="shared" si="2"/>
        <v>68.974358974358978</v>
      </c>
      <c r="J11" s="106">
        <f t="shared" si="1"/>
        <v>53800000</v>
      </c>
      <c r="K11" s="100">
        <f t="shared" si="1"/>
        <v>68.974358974358978</v>
      </c>
      <c r="L11" s="98"/>
      <c r="M11" s="103">
        <f t="shared" si="3"/>
        <v>68.974358974358978</v>
      </c>
      <c r="N11" s="98"/>
      <c r="O11" s="129"/>
      <c r="R11" s="97">
        <f t="shared" si="0"/>
        <v>24200000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18525000</v>
      </c>
      <c r="I12" s="100">
        <f t="shared" si="2"/>
        <v>48.75</v>
      </c>
      <c r="J12" s="101">
        <f t="shared" si="1"/>
        <v>18525000</v>
      </c>
      <c r="K12" s="100">
        <f t="shared" si="1"/>
        <v>48.75</v>
      </c>
      <c r="L12" s="98"/>
      <c r="M12" s="103">
        <f t="shared" si="3"/>
        <v>48.75</v>
      </c>
      <c r="N12" s="98"/>
      <c r="O12" s="129"/>
      <c r="R12" s="97">
        <f t="shared" si="0"/>
        <v>19475000</v>
      </c>
    </row>
    <row r="13" spans="3:18" ht="29.25" customHeight="1" x14ac:dyDescent="0.2">
      <c r="C13" s="158">
        <v>5</v>
      </c>
      <c r="D13" s="73" t="s">
        <v>37</v>
      </c>
      <c r="E13" s="74">
        <v>57000000</v>
      </c>
      <c r="F13" s="106"/>
      <c r="G13" s="104"/>
      <c r="H13" s="75">
        <v>34109820</v>
      </c>
      <c r="I13" s="100">
        <f t="shared" si="2"/>
        <v>59.841789473684216</v>
      </c>
      <c r="J13" s="106">
        <f t="shared" si="1"/>
        <v>34109820</v>
      </c>
      <c r="K13" s="100">
        <f t="shared" si="1"/>
        <v>59.841789473684216</v>
      </c>
      <c r="L13" s="98"/>
      <c r="M13" s="103">
        <f t="shared" si="3"/>
        <v>59.841789473684216</v>
      </c>
      <c r="N13" s="98"/>
      <c r="O13" s="129"/>
      <c r="R13" s="97">
        <f t="shared" si="0"/>
        <v>22890180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4107329</v>
      </c>
      <c r="I14" s="100">
        <f t="shared" si="2"/>
        <v>51.341612499999997</v>
      </c>
      <c r="J14" s="101">
        <f t="shared" si="1"/>
        <v>4107329</v>
      </c>
      <c r="K14" s="100">
        <f t="shared" si="1"/>
        <v>51.341612499999997</v>
      </c>
      <c r="L14" s="98"/>
      <c r="M14" s="103">
        <f t="shared" si="3"/>
        <v>51.341612499999997</v>
      </c>
      <c r="N14" s="101"/>
      <c r="O14" s="130"/>
      <c r="R14" s="97">
        <f t="shared" si="0"/>
        <v>3892671</v>
      </c>
    </row>
    <row r="15" spans="3:18" ht="29.25" customHeight="1" x14ac:dyDescent="0.2">
      <c r="C15" s="158">
        <v>7</v>
      </c>
      <c r="D15" s="73" t="s">
        <v>38</v>
      </c>
      <c r="E15" s="74">
        <v>100000</v>
      </c>
      <c r="F15" s="106"/>
      <c r="G15" s="104"/>
      <c r="H15" s="75">
        <v>9690</v>
      </c>
      <c r="I15" s="100">
        <f t="shared" si="2"/>
        <v>9.69</v>
      </c>
      <c r="J15" s="101">
        <f t="shared" si="1"/>
        <v>9690</v>
      </c>
      <c r="K15" s="100">
        <f t="shared" si="1"/>
        <v>9.69</v>
      </c>
      <c r="L15" s="98"/>
      <c r="M15" s="103">
        <f t="shared" si="3"/>
        <v>9.69</v>
      </c>
      <c r="N15" s="101"/>
      <c r="O15" s="130"/>
      <c r="R15" s="97">
        <f t="shared" si="0"/>
        <v>90310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18289381</v>
      </c>
      <c r="I16" s="100">
        <f t="shared" si="2"/>
        <v>58.99800322580645</v>
      </c>
      <c r="J16" s="106">
        <f t="shared" si="1"/>
        <v>18289381</v>
      </c>
      <c r="K16" s="100">
        <f t="shared" si="1"/>
        <v>58.99800322580645</v>
      </c>
      <c r="L16" s="98"/>
      <c r="M16" s="103">
        <f t="shared" si="3"/>
        <v>58.99800322580645</v>
      </c>
      <c r="N16" s="107"/>
      <c r="O16" s="131"/>
      <c r="P16" s="108">
        <f>H22+H36+H45+H47</f>
        <v>263334267</v>
      </c>
      <c r="R16" s="97">
        <f t="shared" si="0"/>
        <v>12710619</v>
      </c>
    </row>
    <row r="17" spans="3:20" ht="29.25" customHeight="1" x14ac:dyDescent="0.2">
      <c r="C17" s="158">
        <v>9</v>
      </c>
      <c r="D17" s="73" t="s">
        <v>66</v>
      </c>
      <c r="E17" s="74">
        <v>3100000</v>
      </c>
      <c r="F17" s="106"/>
      <c r="G17" s="104"/>
      <c r="H17" s="75">
        <v>1300289</v>
      </c>
      <c r="I17" s="100">
        <f t="shared" si="2"/>
        <v>41.944806451612905</v>
      </c>
      <c r="J17" s="106">
        <f t="shared" si="1"/>
        <v>1300289</v>
      </c>
      <c r="K17" s="100">
        <f t="shared" si="1"/>
        <v>41.944806451612905</v>
      </c>
      <c r="L17" s="98"/>
      <c r="M17" s="103">
        <f t="shared" si="3"/>
        <v>41.944806451612905</v>
      </c>
      <c r="N17" s="98"/>
      <c r="O17" s="129"/>
      <c r="R17" s="97">
        <f t="shared" si="0"/>
        <v>1799711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3900906</v>
      </c>
      <c r="I18" s="100">
        <f>H18/E18*100</f>
        <v>32.507550000000002</v>
      </c>
      <c r="J18" s="106">
        <f t="shared" si="1"/>
        <v>3900906</v>
      </c>
      <c r="K18" s="100">
        <f t="shared" si="1"/>
        <v>32.507550000000002</v>
      </c>
      <c r="L18" s="98"/>
      <c r="M18" s="103">
        <f t="shared" si="3"/>
        <v>32.507550000000002</v>
      </c>
      <c r="N18" s="98"/>
      <c r="O18" s="129"/>
      <c r="Q18" s="108">
        <f>H29+P18</f>
        <v>4000000</v>
      </c>
      <c r="R18" s="97">
        <f t="shared" si="0"/>
        <v>8099094</v>
      </c>
    </row>
    <row r="19" spans="3:20" ht="29.25" customHeight="1" x14ac:dyDescent="0.2">
      <c r="C19" s="158">
        <v>11</v>
      </c>
      <c r="D19" s="73" t="s">
        <v>39</v>
      </c>
      <c r="E19" s="74">
        <v>406000000</v>
      </c>
      <c r="F19" s="106"/>
      <c r="G19" s="104"/>
      <c r="H19" s="75">
        <v>215450000</v>
      </c>
      <c r="I19" s="100">
        <f>H19/E19*100</f>
        <v>53.066502463054185</v>
      </c>
      <c r="J19" s="106">
        <f t="shared" si="1"/>
        <v>215450000</v>
      </c>
      <c r="K19" s="100">
        <f t="shared" si="1"/>
        <v>53.066502463054185</v>
      </c>
      <c r="L19" s="98"/>
      <c r="M19" s="103">
        <f t="shared" si="3"/>
        <v>53.066502463054185</v>
      </c>
      <c r="N19" s="98"/>
      <c r="O19" s="129"/>
      <c r="R19" s="97">
        <f t="shared" si="0"/>
        <v>190550000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416957267</v>
      </c>
      <c r="I21" s="45">
        <f>H21/E21*100</f>
        <v>69.492877833333338</v>
      </c>
      <c r="J21" s="89">
        <f>J22</f>
        <v>125679466</v>
      </c>
      <c r="K21" s="45">
        <f t="shared" si="1"/>
        <v>69.492877833333338</v>
      </c>
      <c r="L21" s="49">
        <f>SUM(L22:L34)</f>
        <v>0</v>
      </c>
      <c r="M21" s="46">
        <f t="shared" si="3"/>
        <v>69.492877833333338</v>
      </c>
      <c r="N21" s="49">
        <f>SUM(N22:N34)</f>
        <v>0</v>
      </c>
      <c r="O21" s="133"/>
      <c r="P21" s="91"/>
      <c r="Q21" s="113">
        <f>H21-P21</f>
        <v>416957267</v>
      </c>
      <c r="R21" s="97">
        <f>E21-H21</f>
        <v>183042733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125679466</v>
      </c>
      <c r="I22" s="102">
        <f t="shared" si="2"/>
        <v>56.997490249433099</v>
      </c>
      <c r="J22" s="64">
        <f>SUM(J23:J35)</f>
        <v>125679466</v>
      </c>
      <c r="K22" s="102">
        <f t="shared" si="1"/>
        <v>56.997490249433099</v>
      </c>
      <c r="L22" s="64">
        <f>SUM(L23:L35)</f>
        <v>0</v>
      </c>
      <c r="M22" s="103">
        <f t="shared" si="3"/>
        <v>56.997490249433099</v>
      </c>
      <c r="N22" s="64">
        <f>SUM(N23:N35)</f>
        <v>0</v>
      </c>
      <c r="O22" s="134"/>
      <c r="P22" s="91"/>
      <c r="Q22" s="113">
        <f t="shared" ref="Q22:Q67" si="5">H22-P22</f>
        <v>125679466</v>
      </c>
      <c r="R22" s="97">
        <f t="shared" ref="R22:R67" si="6">E22-H22</f>
        <v>94820534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2372000</v>
      </c>
      <c r="I23" s="102">
        <f t="shared" si="2"/>
        <v>52.711111111111109</v>
      </c>
      <c r="J23" s="115">
        <f t="shared" ref="J23:K58" si="8">H23</f>
        <v>2372000</v>
      </c>
      <c r="K23" s="102">
        <f t="shared" si="8"/>
        <v>52.711111111111109</v>
      </c>
      <c r="L23" s="116"/>
      <c r="M23" s="103">
        <f t="shared" si="3"/>
        <v>52.711111111111109</v>
      </c>
      <c r="N23" s="116"/>
      <c r="O23" s="129"/>
      <c r="Q23" s="113">
        <f t="shared" si="5"/>
        <v>2372000</v>
      </c>
      <c r="R23" s="97">
        <f t="shared" si="6"/>
        <v>2128000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13999915</v>
      </c>
      <c r="I24" s="100">
        <f t="shared" si="2"/>
        <v>55.999659999999999</v>
      </c>
      <c r="J24" s="106">
        <f t="shared" si="8"/>
        <v>13999915</v>
      </c>
      <c r="K24" s="100">
        <f t="shared" si="8"/>
        <v>55.999659999999999</v>
      </c>
      <c r="L24" s="98"/>
      <c r="M24" s="103">
        <f t="shared" si="3"/>
        <v>55.999659999999999</v>
      </c>
      <c r="N24" s="98"/>
      <c r="O24" s="129"/>
      <c r="Q24" s="113">
        <f t="shared" si="5"/>
        <v>13999915</v>
      </c>
      <c r="R24" s="97">
        <f t="shared" si="6"/>
        <v>11000085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12000000</v>
      </c>
      <c r="I25" s="100">
        <f t="shared" si="2"/>
        <v>66.666666666666657</v>
      </c>
      <c r="J25" s="106">
        <f t="shared" si="8"/>
        <v>12000000</v>
      </c>
      <c r="K25" s="100">
        <f t="shared" si="8"/>
        <v>66.666666666666657</v>
      </c>
      <c r="L25" s="98"/>
      <c r="M25" s="103">
        <f t="shared" si="3"/>
        <v>66.666666666666657</v>
      </c>
      <c r="N25" s="98"/>
      <c r="O25" s="129"/>
      <c r="Q25" s="113">
        <f t="shared" si="5"/>
        <v>12000000</v>
      </c>
      <c r="R25" s="97">
        <f t="shared" si="6"/>
        <v>6000000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779711</v>
      </c>
      <c r="I26" s="100">
        <f t="shared" si="2"/>
        <v>25.990366666666663</v>
      </c>
      <c r="J26" s="106">
        <f t="shared" si="8"/>
        <v>779711</v>
      </c>
      <c r="K26" s="100">
        <f t="shared" si="8"/>
        <v>25.990366666666663</v>
      </c>
      <c r="L26" s="98"/>
      <c r="M26" s="103">
        <f t="shared" si="3"/>
        <v>25.990366666666663</v>
      </c>
      <c r="N26" s="98"/>
      <c r="O26" s="129"/>
      <c r="Q26" s="113">
        <f t="shared" si="5"/>
        <v>779711</v>
      </c>
      <c r="R26" s="97">
        <f t="shared" si="6"/>
        <v>2220289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12619400</v>
      </c>
      <c r="I27" s="100">
        <f t="shared" si="2"/>
        <v>52.580833333333331</v>
      </c>
      <c r="J27" s="106">
        <f t="shared" si="8"/>
        <v>12619400</v>
      </c>
      <c r="K27" s="100">
        <f t="shared" si="8"/>
        <v>52.580833333333331</v>
      </c>
      <c r="L27" s="98"/>
      <c r="M27" s="103">
        <f t="shared" si="3"/>
        <v>52.580833333333331</v>
      </c>
      <c r="N27" s="101"/>
      <c r="O27" s="130"/>
      <c r="P27" s="91">
        <f>23/25*100</f>
        <v>92</v>
      </c>
      <c r="Q27" s="113">
        <f t="shared" si="5"/>
        <v>12619308</v>
      </c>
      <c r="R27" s="97">
        <f t="shared" si="6"/>
        <v>11380600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5598000</v>
      </c>
      <c r="I28" s="100">
        <f t="shared" si="2"/>
        <v>79.971428571428575</v>
      </c>
      <c r="J28" s="101">
        <f t="shared" si="8"/>
        <v>5598000</v>
      </c>
      <c r="K28" s="100">
        <f t="shared" si="8"/>
        <v>79.971428571428575</v>
      </c>
      <c r="L28" s="98"/>
      <c r="M28" s="103">
        <f t="shared" si="3"/>
        <v>79.971428571428575</v>
      </c>
      <c r="N28" s="101"/>
      <c r="O28" s="130"/>
      <c r="P28" s="91">
        <f>29/25*100</f>
        <v>115.99999999999999</v>
      </c>
      <c r="Q28" s="113">
        <f t="shared" si="5"/>
        <v>5597884</v>
      </c>
      <c r="R28" s="97">
        <f t="shared" si="6"/>
        <v>1402000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4000000</v>
      </c>
      <c r="I29" s="100">
        <f t="shared" si="2"/>
        <v>40</v>
      </c>
      <c r="J29" s="106">
        <f t="shared" si="8"/>
        <v>4000000</v>
      </c>
      <c r="K29" s="100">
        <f t="shared" si="8"/>
        <v>40</v>
      </c>
      <c r="L29" s="98"/>
      <c r="M29" s="103">
        <f t="shared" si="3"/>
        <v>40</v>
      </c>
      <c r="N29" s="107"/>
      <c r="O29" s="131"/>
      <c r="Q29" s="113">
        <f t="shared" si="5"/>
        <v>4000000</v>
      </c>
      <c r="R29" s="97">
        <f t="shared" si="6"/>
        <v>6000000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3748600</v>
      </c>
      <c r="I30" s="100">
        <f t="shared" si="2"/>
        <v>37.486000000000004</v>
      </c>
      <c r="J30" s="106">
        <f t="shared" si="8"/>
        <v>3748600</v>
      </c>
      <c r="K30" s="100">
        <f t="shared" si="8"/>
        <v>37.486000000000004</v>
      </c>
      <c r="L30" s="98"/>
      <c r="M30" s="103">
        <f t="shared" si="3"/>
        <v>37.486000000000004</v>
      </c>
      <c r="N30" s="98"/>
      <c r="O30" s="129"/>
      <c r="Q30" s="113">
        <f t="shared" si="5"/>
        <v>3748600</v>
      </c>
      <c r="R30" s="97">
        <f t="shared" si="6"/>
        <v>6251400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2090000</v>
      </c>
      <c r="I32" s="100">
        <f t="shared" si="2"/>
        <v>59.714285714285722</v>
      </c>
      <c r="J32" s="106">
        <f t="shared" si="8"/>
        <v>2090000</v>
      </c>
      <c r="K32" s="100">
        <f t="shared" si="8"/>
        <v>59.714285714285722</v>
      </c>
      <c r="L32" s="98"/>
      <c r="M32" s="103">
        <f t="shared" si="3"/>
        <v>59.714285714285722</v>
      </c>
      <c r="N32" s="98"/>
      <c r="O32" s="129"/>
      <c r="Q32" s="113">
        <f t="shared" si="5"/>
        <v>2090000</v>
      </c>
      <c r="R32" s="97">
        <f t="shared" si="6"/>
        <v>1410000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12000000</v>
      </c>
      <c r="I33" s="100">
        <f t="shared" si="2"/>
        <v>50</v>
      </c>
      <c r="J33" s="106">
        <f t="shared" si="8"/>
        <v>12000000</v>
      </c>
      <c r="K33" s="100">
        <f t="shared" si="8"/>
        <v>50</v>
      </c>
      <c r="L33" s="98"/>
      <c r="M33" s="103">
        <f t="shared" si="3"/>
        <v>50</v>
      </c>
      <c r="N33" s="98"/>
      <c r="O33" s="129"/>
      <c r="Q33" s="113">
        <f t="shared" si="5"/>
        <v>12000000</v>
      </c>
      <c r="R33" s="97">
        <f t="shared" si="6"/>
        <v>12000000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15700000</v>
      </c>
      <c r="I34" s="100">
        <f t="shared" si="2"/>
        <v>62.8</v>
      </c>
      <c r="J34" s="106">
        <f t="shared" si="8"/>
        <v>15700000</v>
      </c>
      <c r="K34" s="100">
        <f t="shared" si="8"/>
        <v>62.8</v>
      </c>
      <c r="L34" s="98"/>
      <c r="M34" s="103">
        <f t="shared" si="3"/>
        <v>62.8</v>
      </c>
      <c r="N34" s="98"/>
      <c r="O34" s="129"/>
      <c r="Q34" s="113">
        <f t="shared" si="5"/>
        <v>15700000</v>
      </c>
      <c r="R34" s="97">
        <f t="shared" si="6"/>
        <v>9300000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40771840</v>
      </c>
      <c r="I35" s="100">
        <f t="shared" si="2"/>
        <v>65.234943999999999</v>
      </c>
      <c r="J35" s="106">
        <f t="shared" si="8"/>
        <v>40771840</v>
      </c>
      <c r="K35" s="100">
        <f t="shared" si="8"/>
        <v>65.234943999999999</v>
      </c>
      <c r="L35" s="98"/>
      <c r="M35" s="103">
        <f t="shared" si="3"/>
        <v>65.234943999999999</v>
      </c>
      <c r="N35" s="98"/>
      <c r="O35" s="129"/>
      <c r="Q35" s="113">
        <f t="shared" si="5"/>
        <v>40771840</v>
      </c>
      <c r="R35" s="97">
        <f t="shared" si="6"/>
        <v>21728160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90154801</v>
      </c>
      <c r="I36" s="12">
        <f>H36/E36*100</f>
        <v>80.137600888888898</v>
      </c>
      <c r="J36" s="52">
        <f t="shared" si="8"/>
        <v>90154801</v>
      </c>
      <c r="K36" s="12">
        <f t="shared" si="8"/>
        <v>80.137600888888898</v>
      </c>
      <c r="L36" s="53"/>
      <c r="M36" s="46">
        <f t="shared" si="3"/>
        <v>80.137600888888898</v>
      </c>
      <c r="N36" s="4"/>
      <c r="O36" s="135"/>
      <c r="P36" s="91"/>
      <c r="Q36" s="113">
        <f t="shared" si="5"/>
        <v>90154801</v>
      </c>
      <c r="R36" s="97">
        <f t="shared" si="6"/>
        <v>22345199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18004801</v>
      </c>
      <c r="I41" s="100">
        <f t="shared" si="2"/>
        <v>56.265003125</v>
      </c>
      <c r="J41" s="119">
        <f t="shared" si="8"/>
        <v>18004801</v>
      </c>
      <c r="K41" s="100">
        <f t="shared" si="8"/>
        <v>56.265003125</v>
      </c>
      <c r="L41" s="117"/>
      <c r="M41" s="103">
        <f t="shared" si="3"/>
        <v>56.265003125</v>
      </c>
      <c r="N41" s="117"/>
      <c r="O41" s="132"/>
      <c r="Q41" s="113">
        <f t="shared" si="5"/>
        <v>18004801</v>
      </c>
      <c r="R41" s="97">
        <f t="shared" si="6"/>
        <v>13995199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1000000</v>
      </c>
      <c r="I42" s="100">
        <f t="shared" si="2"/>
        <v>20</v>
      </c>
      <c r="J42" s="101">
        <f t="shared" si="8"/>
        <v>1000000</v>
      </c>
      <c r="K42" s="100">
        <f t="shared" si="8"/>
        <v>20</v>
      </c>
      <c r="L42" s="109"/>
      <c r="M42" s="103">
        <f t="shared" si="3"/>
        <v>20</v>
      </c>
      <c r="N42" s="109"/>
      <c r="O42" s="132"/>
      <c r="Q42" s="113">
        <f t="shared" si="5"/>
        <v>1000000</v>
      </c>
      <c r="R42" s="97">
        <f t="shared" si="6"/>
        <v>4000000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7500000</v>
      </c>
      <c r="I47" s="100">
        <f t="shared" si="12"/>
        <v>75</v>
      </c>
      <c r="J47" s="5">
        <f t="shared" si="13"/>
        <v>7500000</v>
      </c>
      <c r="K47" s="100">
        <f t="shared" si="13"/>
        <v>75</v>
      </c>
      <c r="L47" s="109"/>
      <c r="M47" s="103">
        <f t="shared" si="14"/>
        <v>75</v>
      </c>
      <c r="N47" s="109"/>
      <c r="O47" s="132"/>
      <c r="P47" s="108">
        <f>H22+H36+H47</f>
        <v>223334267</v>
      </c>
      <c r="Q47" s="113">
        <f t="shared" si="5"/>
        <v>-215834267</v>
      </c>
      <c r="R47" s="97">
        <f t="shared" si="6"/>
        <v>2500000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7500000</v>
      </c>
      <c r="I48" s="100">
        <f t="shared" si="12"/>
        <v>75</v>
      </c>
      <c r="J48" s="5">
        <f t="shared" si="13"/>
        <v>7500000</v>
      </c>
      <c r="K48" s="12">
        <f t="shared" si="13"/>
        <v>75</v>
      </c>
      <c r="L48" s="109"/>
      <c r="M48" s="103">
        <f t="shared" si="14"/>
        <v>75</v>
      </c>
      <c r="N48" s="4"/>
      <c r="O48" s="135"/>
      <c r="Q48" s="113">
        <f t="shared" si="5"/>
        <v>7500000</v>
      </c>
      <c r="R48" s="97">
        <f t="shared" si="6"/>
        <v>2500000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4252000</v>
      </c>
      <c r="I53" s="100">
        <f t="shared" si="12"/>
        <v>56.693333333333328</v>
      </c>
      <c r="J53" s="5">
        <f t="shared" si="13"/>
        <v>4252000</v>
      </c>
      <c r="K53" s="12">
        <f t="shared" si="13"/>
        <v>56.693333333333328</v>
      </c>
      <c r="L53" s="109"/>
      <c r="M53" s="103">
        <f t="shared" si="14"/>
        <v>56.693333333333328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4252000</v>
      </c>
      <c r="I54" s="100">
        <f t="shared" si="12"/>
        <v>56.693333333333328</v>
      </c>
      <c r="J54" s="5">
        <f t="shared" si="13"/>
        <v>4252000</v>
      </c>
      <c r="K54" s="12">
        <f t="shared" si="13"/>
        <v>56.693333333333328</v>
      </c>
      <c r="L54" s="109"/>
      <c r="M54" s="103">
        <f t="shared" si="14"/>
        <v>56.693333333333328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10955000</v>
      </c>
      <c r="I57" s="100">
        <f t="shared" si="2"/>
        <v>43.82</v>
      </c>
      <c r="J57" s="5">
        <f t="shared" si="8"/>
        <v>10955000</v>
      </c>
      <c r="K57" s="100">
        <f t="shared" si="8"/>
        <v>43.82</v>
      </c>
      <c r="L57" s="109"/>
      <c r="M57" s="103">
        <f t="shared" si="3"/>
        <v>43.82</v>
      </c>
      <c r="N57" s="109"/>
      <c r="O57" s="148">
        <f>H57+H61+H59</f>
        <v>97735000</v>
      </c>
      <c r="Q57" s="113">
        <f t="shared" si="5"/>
        <v>10955000</v>
      </c>
      <c r="R57" s="97">
        <f t="shared" si="6"/>
        <v>14045000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10955000</v>
      </c>
      <c r="I58" s="100">
        <f t="shared" si="2"/>
        <v>43.82</v>
      </c>
      <c r="J58" s="5">
        <f t="shared" si="8"/>
        <v>10955000</v>
      </c>
      <c r="K58" s="12">
        <f t="shared" si="8"/>
        <v>43.82</v>
      </c>
      <c r="L58" s="109"/>
      <c r="M58" s="103">
        <f t="shared" si="3"/>
        <v>43.82</v>
      </c>
      <c r="N58" s="109"/>
      <c r="O58" s="132"/>
      <c r="Q58" s="113">
        <f t="shared" si="5"/>
        <v>10955000</v>
      </c>
      <c r="R58" s="97">
        <f t="shared" si="6"/>
        <v>14045000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97735000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76780000</v>
      </c>
      <c r="I61" s="100">
        <f t="shared" si="2"/>
        <v>81.248677248677254</v>
      </c>
      <c r="J61" s="5">
        <f t="shared" si="16"/>
        <v>76780000</v>
      </c>
      <c r="K61" s="100">
        <f t="shared" si="16"/>
        <v>81.248677248677254</v>
      </c>
      <c r="L61" s="109"/>
      <c r="M61" s="103">
        <f t="shared" si="3"/>
        <v>81.248677248677254</v>
      </c>
      <c r="N61" s="109"/>
      <c r="O61" s="132"/>
      <c r="Q61" s="113">
        <f t="shared" si="5"/>
        <v>76780000</v>
      </c>
      <c r="R61" s="97">
        <f t="shared" si="6"/>
        <v>17720000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17280000</v>
      </c>
      <c r="I62" s="100">
        <f t="shared" si="2"/>
        <v>49.371428571428574</v>
      </c>
      <c r="J62" s="5">
        <f t="shared" si="16"/>
        <v>17280000</v>
      </c>
      <c r="K62" s="12">
        <f t="shared" si="16"/>
        <v>49.371428571428574</v>
      </c>
      <c r="L62" s="109"/>
      <c r="M62" s="103">
        <f t="shared" si="3"/>
        <v>49.371428571428574</v>
      </c>
      <c r="N62" s="4"/>
      <c r="O62" s="135"/>
      <c r="P62" s="91"/>
      <c r="Q62" s="113">
        <f t="shared" si="5"/>
        <v>17280000</v>
      </c>
      <c r="R62" s="97">
        <f t="shared" si="6"/>
        <v>17720000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59500000</v>
      </c>
      <c r="I63" s="100">
        <f t="shared" si="2"/>
        <v>100</v>
      </c>
      <c r="J63" s="5">
        <f t="shared" si="16"/>
        <v>59500000</v>
      </c>
      <c r="K63" s="12">
        <f t="shared" si="16"/>
        <v>100</v>
      </c>
      <c r="L63" s="109"/>
      <c r="M63" s="103">
        <f t="shared" si="3"/>
        <v>100</v>
      </c>
      <c r="N63" s="109"/>
      <c r="O63" s="132"/>
      <c r="Q63" s="113">
        <f t="shared" si="5"/>
        <v>59500000</v>
      </c>
      <c r="R63" s="97">
        <f t="shared" si="6"/>
        <v>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10011000</v>
      </c>
      <c r="I64" s="100">
        <f t="shared" si="2"/>
        <v>26.344736842105267</v>
      </c>
      <c r="J64" s="5">
        <f t="shared" si="16"/>
        <v>10011000</v>
      </c>
      <c r="K64" s="100">
        <f t="shared" si="16"/>
        <v>26.344736842105267</v>
      </c>
      <c r="L64" s="109"/>
      <c r="M64" s="103">
        <f t="shared" si="3"/>
        <v>26.344736842105267</v>
      </c>
      <c r="N64" s="109"/>
      <c r="O64" s="148">
        <f>H64+H66</f>
        <v>24011000</v>
      </c>
      <c r="Q64" s="113">
        <f t="shared" si="5"/>
        <v>10011000</v>
      </c>
      <c r="R64" s="97">
        <f t="shared" si="6"/>
        <v>27989000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10011000</v>
      </c>
      <c r="I65" s="100">
        <f t="shared" si="2"/>
        <v>26.344736842105267</v>
      </c>
      <c r="J65" s="5">
        <f t="shared" si="16"/>
        <v>10011000</v>
      </c>
      <c r="K65" s="12">
        <f t="shared" si="16"/>
        <v>26.344736842105267</v>
      </c>
      <c r="L65" s="109"/>
      <c r="M65" s="103">
        <f t="shared" si="3"/>
        <v>26.344736842105267</v>
      </c>
      <c r="N65" s="109"/>
      <c r="O65" s="132"/>
      <c r="Q65" s="113">
        <f t="shared" si="5"/>
        <v>10011000</v>
      </c>
      <c r="R65" s="97">
        <f t="shared" si="6"/>
        <v>27989000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24011000</v>
      </c>
      <c r="Q66" s="113">
        <f t="shared" si="5"/>
        <v>-10011000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1534662042</v>
      </c>
      <c r="I69" s="100">
        <f>H69/E69*100</f>
        <v>63.305917086049</v>
      </c>
      <c r="J69" s="120">
        <f>H69</f>
        <v>1534662042</v>
      </c>
      <c r="K69" s="100">
        <f>I69</f>
        <v>63.305917086049</v>
      </c>
      <c r="L69" s="109"/>
      <c r="M69" s="121">
        <f>K69</f>
        <v>63.305917086049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136</v>
      </c>
      <c r="K71" s="206"/>
      <c r="L71" s="206"/>
    </row>
    <row r="72" spans="3:18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55" zoomScaleNormal="100" zoomScaleSheetLayoutView="100" workbookViewId="0">
      <selection activeCell="G14" sqref="G14"/>
    </sheetView>
  </sheetViews>
  <sheetFormatPr defaultRowHeight="12.75" x14ac:dyDescent="0.2"/>
  <cols>
    <col min="1" max="2" width="9.140625" style="91"/>
    <col min="3" max="3" width="9.7109375" style="154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54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54"/>
    </row>
    <row r="3" spans="3:18" ht="18" customHeight="1" x14ac:dyDescent="0.2">
      <c r="C3" s="206" t="s">
        <v>134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54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56" t="s">
        <v>6</v>
      </c>
      <c r="I6" s="95">
        <v>1</v>
      </c>
      <c r="J6" s="156" t="s">
        <v>8</v>
      </c>
      <c r="K6" s="155" t="s">
        <v>7</v>
      </c>
      <c r="L6" s="156" t="s">
        <v>9</v>
      </c>
      <c r="M6" s="155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1029025056</v>
      </c>
      <c r="I8" s="22">
        <f>H8/E8*100</f>
        <v>56.409662098454113</v>
      </c>
      <c r="J8" s="30">
        <f>SUM(J9:J19)</f>
        <v>1029025056</v>
      </c>
      <c r="K8" s="31">
        <f>I8</f>
        <v>56.409662098454113</v>
      </c>
      <c r="L8" s="98"/>
      <c r="M8" s="33">
        <f>K8</f>
        <v>56.409662098454113</v>
      </c>
      <c r="N8" s="27"/>
      <c r="O8" s="128"/>
      <c r="R8" s="97">
        <f t="shared" si="0"/>
        <v>795174944</v>
      </c>
    </row>
    <row r="9" spans="3:18" ht="29.25" customHeight="1" x14ac:dyDescent="0.2">
      <c r="C9" s="155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621586864</v>
      </c>
      <c r="I9" s="100">
        <f>H9/E9*100</f>
        <v>56.921873992673987</v>
      </c>
      <c r="J9" s="101">
        <f t="shared" ref="J9:K22" si="1">H9</f>
        <v>621586864</v>
      </c>
      <c r="K9" s="102">
        <f t="shared" si="1"/>
        <v>56.921873992673987</v>
      </c>
      <c r="L9" s="98"/>
      <c r="M9" s="103">
        <f>K9</f>
        <v>56.921873992673987</v>
      </c>
      <c r="N9" s="155"/>
      <c r="O9" s="126"/>
      <c r="R9" s="97">
        <f t="shared" si="0"/>
        <v>470413136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72017488</v>
      </c>
      <c r="I10" s="100">
        <f t="shared" ref="I10:I67" si="2">H10/E10*100</f>
        <v>72.744937373737372</v>
      </c>
      <c r="J10" s="101">
        <f t="shared" si="1"/>
        <v>72017488</v>
      </c>
      <c r="K10" s="100">
        <f t="shared" si="1"/>
        <v>72.744937373737372</v>
      </c>
      <c r="L10" s="98"/>
      <c r="M10" s="103">
        <f t="shared" ref="M10:M67" si="3">K10</f>
        <v>72.744937373737372</v>
      </c>
      <c r="N10" s="98"/>
      <c r="O10" s="129"/>
      <c r="R10" s="97">
        <f t="shared" si="0"/>
        <v>26982512</v>
      </c>
    </row>
    <row r="11" spans="3:18" ht="29.25" customHeight="1" x14ac:dyDescent="0.2">
      <c r="C11" s="155">
        <v>3</v>
      </c>
      <c r="D11" s="73" t="s">
        <v>62</v>
      </c>
      <c r="E11" s="74">
        <v>78000000</v>
      </c>
      <c r="F11" s="106"/>
      <c r="G11" s="104"/>
      <c r="H11" s="75">
        <v>48420000</v>
      </c>
      <c r="I11" s="100">
        <f t="shared" si="2"/>
        <v>62.076923076923073</v>
      </c>
      <c r="J11" s="106">
        <f t="shared" si="1"/>
        <v>48420000</v>
      </c>
      <c r="K11" s="100">
        <f t="shared" si="1"/>
        <v>62.076923076923073</v>
      </c>
      <c r="L11" s="98"/>
      <c r="M11" s="103">
        <f t="shared" si="3"/>
        <v>62.076923076923073</v>
      </c>
      <c r="N11" s="98"/>
      <c r="O11" s="129"/>
      <c r="R11" s="97">
        <f t="shared" si="0"/>
        <v>29580000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16890000</v>
      </c>
      <c r="I12" s="100">
        <f t="shared" si="2"/>
        <v>44.44736842105263</v>
      </c>
      <c r="J12" s="101">
        <f t="shared" si="1"/>
        <v>16890000</v>
      </c>
      <c r="K12" s="100">
        <f t="shared" si="1"/>
        <v>44.44736842105263</v>
      </c>
      <c r="L12" s="98"/>
      <c r="M12" s="103">
        <f t="shared" si="3"/>
        <v>44.44736842105263</v>
      </c>
      <c r="N12" s="98"/>
      <c r="O12" s="129"/>
      <c r="R12" s="97">
        <f t="shared" si="0"/>
        <v>21110000</v>
      </c>
    </row>
    <row r="13" spans="3:18" ht="29.25" customHeight="1" x14ac:dyDescent="0.2">
      <c r="C13" s="155">
        <v>5</v>
      </c>
      <c r="D13" s="73" t="s">
        <v>37</v>
      </c>
      <c r="E13" s="74">
        <v>57000000</v>
      </c>
      <c r="F13" s="106"/>
      <c r="G13" s="104"/>
      <c r="H13" s="75">
        <v>30126720</v>
      </c>
      <c r="I13" s="100">
        <f t="shared" si="2"/>
        <v>52.853894736842108</v>
      </c>
      <c r="J13" s="106">
        <f t="shared" si="1"/>
        <v>30126720</v>
      </c>
      <c r="K13" s="100">
        <f t="shared" si="1"/>
        <v>52.853894736842108</v>
      </c>
      <c r="L13" s="98"/>
      <c r="M13" s="103">
        <f t="shared" si="3"/>
        <v>52.853894736842108</v>
      </c>
      <c r="N13" s="98"/>
      <c r="O13" s="129"/>
      <c r="R13" s="97">
        <f t="shared" si="0"/>
        <v>26873280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3913267</v>
      </c>
      <c r="I14" s="100">
        <f t="shared" si="2"/>
        <v>48.915837499999995</v>
      </c>
      <c r="J14" s="101">
        <f t="shared" si="1"/>
        <v>3913267</v>
      </c>
      <c r="K14" s="100">
        <f t="shared" si="1"/>
        <v>48.915837499999995</v>
      </c>
      <c r="L14" s="98"/>
      <c r="M14" s="103">
        <f t="shared" si="3"/>
        <v>48.915837499999995</v>
      </c>
      <c r="N14" s="101"/>
      <c r="O14" s="130"/>
      <c r="R14" s="97">
        <f t="shared" si="0"/>
        <v>4086733</v>
      </c>
    </row>
    <row r="15" spans="3:18" ht="29.25" customHeight="1" x14ac:dyDescent="0.2">
      <c r="C15" s="155">
        <v>7</v>
      </c>
      <c r="D15" s="73" t="s">
        <v>38</v>
      </c>
      <c r="E15" s="74">
        <v>100000</v>
      </c>
      <c r="F15" s="106"/>
      <c r="G15" s="104"/>
      <c r="H15" s="75">
        <v>8694</v>
      </c>
      <c r="I15" s="100">
        <f t="shared" si="2"/>
        <v>8.6940000000000008</v>
      </c>
      <c r="J15" s="101">
        <f t="shared" si="1"/>
        <v>8694</v>
      </c>
      <c r="K15" s="100">
        <f t="shared" si="1"/>
        <v>8.6940000000000008</v>
      </c>
      <c r="L15" s="98"/>
      <c r="M15" s="103">
        <f t="shared" si="3"/>
        <v>8.6940000000000008</v>
      </c>
      <c r="N15" s="101"/>
      <c r="O15" s="130"/>
      <c r="R15" s="97">
        <f t="shared" si="0"/>
        <v>91306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16051140</v>
      </c>
      <c r="I16" s="100">
        <f t="shared" si="2"/>
        <v>51.777870967741933</v>
      </c>
      <c r="J16" s="106">
        <f t="shared" si="1"/>
        <v>16051140</v>
      </c>
      <c r="K16" s="100">
        <f t="shared" si="1"/>
        <v>51.777870967741933</v>
      </c>
      <c r="L16" s="98"/>
      <c r="M16" s="103">
        <f t="shared" si="3"/>
        <v>51.777870967741933</v>
      </c>
      <c r="N16" s="107"/>
      <c r="O16" s="131"/>
      <c r="P16" s="108">
        <f>H22+H36+H45+H47</f>
        <v>249862027</v>
      </c>
      <c r="R16" s="97">
        <f t="shared" si="0"/>
        <v>14948860</v>
      </c>
    </row>
    <row r="17" spans="3:20" ht="29.25" customHeight="1" x14ac:dyDescent="0.2">
      <c r="C17" s="155">
        <v>9</v>
      </c>
      <c r="D17" s="73" t="s">
        <v>66</v>
      </c>
      <c r="E17" s="74">
        <v>3100000</v>
      </c>
      <c r="F17" s="106"/>
      <c r="G17" s="104"/>
      <c r="H17" s="75">
        <v>1140212</v>
      </c>
      <c r="I17" s="100">
        <f t="shared" si="2"/>
        <v>36.781032258064513</v>
      </c>
      <c r="J17" s="106">
        <f t="shared" si="1"/>
        <v>1140212</v>
      </c>
      <c r="K17" s="100">
        <f t="shared" si="1"/>
        <v>36.781032258064513</v>
      </c>
      <c r="L17" s="98"/>
      <c r="M17" s="103">
        <f t="shared" si="3"/>
        <v>36.781032258064513</v>
      </c>
      <c r="N17" s="98"/>
      <c r="O17" s="129"/>
      <c r="R17" s="97">
        <f t="shared" si="0"/>
        <v>1959788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3420671</v>
      </c>
      <c r="I18" s="100">
        <f>H18/E18*100</f>
        <v>28.505591666666668</v>
      </c>
      <c r="J18" s="106">
        <f t="shared" si="1"/>
        <v>3420671</v>
      </c>
      <c r="K18" s="100">
        <f t="shared" si="1"/>
        <v>28.505591666666668</v>
      </c>
      <c r="L18" s="98"/>
      <c r="M18" s="103">
        <f t="shared" si="3"/>
        <v>28.505591666666668</v>
      </c>
      <c r="N18" s="98"/>
      <c r="O18" s="129"/>
      <c r="Q18" s="108">
        <f>H29+P18</f>
        <v>3500000</v>
      </c>
      <c r="R18" s="97">
        <f t="shared" si="0"/>
        <v>8579329</v>
      </c>
    </row>
    <row r="19" spans="3:20" ht="29.25" customHeight="1" x14ac:dyDescent="0.2">
      <c r="C19" s="155">
        <v>11</v>
      </c>
      <c r="D19" s="73" t="s">
        <v>39</v>
      </c>
      <c r="E19" s="74">
        <v>406000000</v>
      </c>
      <c r="F19" s="106"/>
      <c r="G19" s="104"/>
      <c r="H19" s="75">
        <v>215450000</v>
      </c>
      <c r="I19" s="100">
        <f>H19/E19*100</f>
        <v>53.066502463054185</v>
      </c>
      <c r="J19" s="106">
        <f t="shared" si="1"/>
        <v>215450000</v>
      </c>
      <c r="K19" s="100">
        <f t="shared" si="1"/>
        <v>53.066502463054185</v>
      </c>
      <c r="L19" s="98"/>
      <c r="M19" s="103">
        <f t="shared" si="3"/>
        <v>53.066502463054185</v>
      </c>
      <c r="N19" s="98"/>
      <c r="O19" s="129"/>
      <c r="R19" s="97">
        <f t="shared" si="0"/>
        <v>190550000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367085027</v>
      </c>
      <c r="I21" s="45">
        <f>H21/E21*100</f>
        <v>61.180837833333335</v>
      </c>
      <c r="J21" s="89">
        <f>J22</f>
        <v>113707226</v>
      </c>
      <c r="K21" s="45">
        <f t="shared" si="1"/>
        <v>61.180837833333335</v>
      </c>
      <c r="L21" s="49">
        <f>SUM(L22:L34)</f>
        <v>0</v>
      </c>
      <c r="M21" s="46">
        <f t="shared" si="3"/>
        <v>61.180837833333335</v>
      </c>
      <c r="N21" s="49">
        <f>SUM(N22:N34)</f>
        <v>0</v>
      </c>
      <c r="O21" s="133"/>
      <c r="P21" s="91"/>
      <c r="Q21" s="113">
        <f>H21-P21</f>
        <v>367085027</v>
      </c>
      <c r="R21" s="97">
        <f>E21-H21</f>
        <v>232914973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113707226</v>
      </c>
      <c r="I22" s="102">
        <f t="shared" si="2"/>
        <v>51.567902947845802</v>
      </c>
      <c r="J22" s="64">
        <f>SUM(J23:J35)</f>
        <v>113707226</v>
      </c>
      <c r="K22" s="102">
        <f t="shared" si="1"/>
        <v>51.567902947845802</v>
      </c>
      <c r="L22" s="64">
        <f>SUM(L23:L35)</f>
        <v>0</v>
      </c>
      <c r="M22" s="103">
        <f t="shared" si="3"/>
        <v>51.567902947845802</v>
      </c>
      <c r="N22" s="64">
        <f>SUM(N23:N35)</f>
        <v>0</v>
      </c>
      <c r="O22" s="134"/>
      <c r="P22" s="91"/>
      <c r="Q22" s="113">
        <f t="shared" ref="Q22:Q67" si="5">H22-P22</f>
        <v>113707226</v>
      </c>
      <c r="R22" s="97">
        <f t="shared" ref="R22:R67" si="6">E22-H22</f>
        <v>106792774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2372000</v>
      </c>
      <c r="I23" s="102">
        <f t="shared" si="2"/>
        <v>52.711111111111109</v>
      </c>
      <c r="J23" s="115">
        <f t="shared" ref="J23:K58" si="8">H23</f>
        <v>2372000</v>
      </c>
      <c r="K23" s="102">
        <f t="shared" si="8"/>
        <v>52.711111111111109</v>
      </c>
      <c r="L23" s="116"/>
      <c r="M23" s="103">
        <f t="shared" si="3"/>
        <v>52.711111111111109</v>
      </c>
      <c r="N23" s="116"/>
      <c r="O23" s="129"/>
      <c r="Q23" s="113">
        <f t="shared" si="5"/>
        <v>2372000</v>
      </c>
      <c r="R23" s="97">
        <f t="shared" si="6"/>
        <v>2128000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12056166</v>
      </c>
      <c r="I24" s="100">
        <f t="shared" si="2"/>
        <v>48.224663999999997</v>
      </c>
      <c r="J24" s="106">
        <f t="shared" si="8"/>
        <v>12056166</v>
      </c>
      <c r="K24" s="100">
        <f t="shared" si="8"/>
        <v>48.224663999999997</v>
      </c>
      <c r="L24" s="98"/>
      <c r="M24" s="103">
        <f t="shared" si="3"/>
        <v>48.224663999999997</v>
      </c>
      <c r="N24" s="98"/>
      <c r="O24" s="129"/>
      <c r="Q24" s="113">
        <f t="shared" si="5"/>
        <v>12056166</v>
      </c>
      <c r="R24" s="97">
        <f t="shared" si="6"/>
        <v>12943834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10500000</v>
      </c>
      <c r="I25" s="100">
        <f t="shared" si="2"/>
        <v>58.333333333333336</v>
      </c>
      <c r="J25" s="106">
        <f t="shared" si="8"/>
        <v>10500000</v>
      </c>
      <c r="K25" s="100">
        <f t="shared" si="8"/>
        <v>58.333333333333336</v>
      </c>
      <c r="L25" s="98"/>
      <c r="M25" s="103">
        <f t="shared" si="3"/>
        <v>58.333333333333336</v>
      </c>
      <c r="N25" s="98"/>
      <c r="O25" s="129"/>
      <c r="Q25" s="113">
        <f t="shared" si="5"/>
        <v>10500000</v>
      </c>
      <c r="R25" s="97">
        <f t="shared" si="6"/>
        <v>7500000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500000</v>
      </c>
      <c r="I26" s="100">
        <f t="shared" si="2"/>
        <v>16.666666666666664</v>
      </c>
      <c r="J26" s="106">
        <f t="shared" si="8"/>
        <v>500000</v>
      </c>
      <c r="K26" s="100">
        <f t="shared" si="8"/>
        <v>16.666666666666664</v>
      </c>
      <c r="L26" s="98"/>
      <c r="M26" s="103">
        <f t="shared" si="3"/>
        <v>16.666666666666664</v>
      </c>
      <c r="N26" s="98"/>
      <c r="O26" s="129"/>
      <c r="Q26" s="113">
        <f t="shared" si="5"/>
        <v>500000</v>
      </c>
      <c r="R26" s="97">
        <f t="shared" si="6"/>
        <v>2500000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11937100</v>
      </c>
      <c r="I27" s="100">
        <f t="shared" si="2"/>
        <v>49.737916666666663</v>
      </c>
      <c r="J27" s="106">
        <f t="shared" si="8"/>
        <v>11937100</v>
      </c>
      <c r="K27" s="100">
        <f t="shared" si="8"/>
        <v>49.737916666666663</v>
      </c>
      <c r="L27" s="98"/>
      <c r="M27" s="103">
        <f t="shared" si="3"/>
        <v>49.737916666666663</v>
      </c>
      <c r="N27" s="101"/>
      <c r="O27" s="130"/>
      <c r="P27" s="91">
        <f>23/25*100</f>
        <v>92</v>
      </c>
      <c r="Q27" s="113">
        <f t="shared" si="5"/>
        <v>11937008</v>
      </c>
      <c r="R27" s="97">
        <f t="shared" si="6"/>
        <v>12062900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5398000</v>
      </c>
      <c r="I28" s="100">
        <f t="shared" si="2"/>
        <v>77.114285714285714</v>
      </c>
      <c r="J28" s="101">
        <f t="shared" si="8"/>
        <v>5398000</v>
      </c>
      <c r="K28" s="100">
        <f t="shared" si="8"/>
        <v>77.114285714285714</v>
      </c>
      <c r="L28" s="98"/>
      <c r="M28" s="103">
        <f t="shared" si="3"/>
        <v>77.114285714285714</v>
      </c>
      <c r="N28" s="101"/>
      <c r="O28" s="130"/>
      <c r="P28" s="91">
        <f>29/25*100</f>
        <v>115.99999999999999</v>
      </c>
      <c r="Q28" s="113">
        <f t="shared" si="5"/>
        <v>5397884</v>
      </c>
      <c r="R28" s="97">
        <f t="shared" si="6"/>
        <v>1602000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3500000</v>
      </c>
      <c r="I29" s="100">
        <f t="shared" si="2"/>
        <v>35</v>
      </c>
      <c r="J29" s="106">
        <f t="shared" si="8"/>
        <v>3500000</v>
      </c>
      <c r="K29" s="100">
        <f t="shared" si="8"/>
        <v>35</v>
      </c>
      <c r="L29" s="98"/>
      <c r="M29" s="103">
        <f t="shared" si="3"/>
        <v>35</v>
      </c>
      <c r="N29" s="107"/>
      <c r="O29" s="131"/>
      <c r="Q29" s="113">
        <f t="shared" si="5"/>
        <v>3500000</v>
      </c>
      <c r="R29" s="97">
        <f t="shared" si="6"/>
        <v>6500000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3708600</v>
      </c>
      <c r="I30" s="100">
        <f t="shared" si="2"/>
        <v>37.086000000000006</v>
      </c>
      <c r="J30" s="106">
        <f t="shared" si="8"/>
        <v>3708600</v>
      </c>
      <c r="K30" s="100">
        <f t="shared" si="8"/>
        <v>37.086000000000006</v>
      </c>
      <c r="L30" s="98"/>
      <c r="M30" s="103">
        <f t="shared" si="3"/>
        <v>37.086000000000006</v>
      </c>
      <c r="N30" s="98"/>
      <c r="O30" s="129"/>
      <c r="Q30" s="113">
        <f t="shared" si="5"/>
        <v>3708600</v>
      </c>
      <c r="R30" s="97">
        <f t="shared" si="6"/>
        <v>6291400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1860000</v>
      </c>
      <c r="I32" s="100">
        <f t="shared" si="2"/>
        <v>53.142857142857146</v>
      </c>
      <c r="J32" s="106">
        <f t="shared" si="8"/>
        <v>1860000</v>
      </c>
      <c r="K32" s="100">
        <f t="shared" si="8"/>
        <v>53.142857142857146</v>
      </c>
      <c r="L32" s="98"/>
      <c r="M32" s="103">
        <f t="shared" si="3"/>
        <v>53.142857142857146</v>
      </c>
      <c r="N32" s="98"/>
      <c r="O32" s="129"/>
      <c r="Q32" s="113">
        <f t="shared" si="5"/>
        <v>1860000</v>
      </c>
      <c r="R32" s="97">
        <f t="shared" si="6"/>
        <v>1640000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12000000</v>
      </c>
      <c r="I33" s="100">
        <f t="shared" si="2"/>
        <v>50</v>
      </c>
      <c r="J33" s="106">
        <f t="shared" si="8"/>
        <v>12000000</v>
      </c>
      <c r="K33" s="100">
        <f t="shared" si="8"/>
        <v>50</v>
      </c>
      <c r="L33" s="98"/>
      <c r="M33" s="103">
        <f t="shared" si="3"/>
        <v>50</v>
      </c>
      <c r="N33" s="98"/>
      <c r="O33" s="129"/>
      <c r="Q33" s="113">
        <f t="shared" si="5"/>
        <v>12000000</v>
      </c>
      <c r="R33" s="97">
        <f t="shared" si="6"/>
        <v>12000000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14200000</v>
      </c>
      <c r="I34" s="100">
        <f t="shared" si="2"/>
        <v>56.8</v>
      </c>
      <c r="J34" s="106">
        <f t="shared" si="8"/>
        <v>14200000</v>
      </c>
      <c r="K34" s="100">
        <f t="shared" si="8"/>
        <v>56.8</v>
      </c>
      <c r="L34" s="98"/>
      <c r="M34" s="103">
        <f t="shared" si="3"/>
        <v>56.8</v>
      </c>
      <c r="N34" s="98"/>
      <c r="O34" s="129"/>
      <c r="Q34" s="113">
        <f t="shared" si="5"/>
        <v>14200000</v>
      </c>
      <c r="R34" s="97">
        <f t="shared" si="6"/>
        <v>10800000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35675360</v>
      </c>
      <c r="I35" s="100">
        <f t="shared" si="2"/>
        <v>57.080576000000008</v>
      </c>
      <c r="J35" s="106">
        <f t="shared" si="8"/>
        <v>35675360</v>
      </c>
      <c r="K35" s="100">
        <f t="shared" si="8"/>
        <v>57.080576000000008</v>
      </c>
      <c r="L35" s="98"/>
      <c r="M35" s="103">
        <f t="shared" si="3"/>
        <v>57.080576000000008</v>
      </c>
      <c r="N35" s="98"/>
      <c r="O35" s="129"/>
      <c r="Q35" s="113">
        <f t="shared" si="5"/>
        <v>35675360</v>
      </c>
      <c r="R35" s="97">
        <f t="shared" si="6"/>
        <v>26824640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88654801</v>
      </c>
      <c r="I36" s="12">
        <f>H36/E36*100</f>
        <v>78.804267555555555</v>
      </c>
      <c r="J36" s="52">
        <f t="shared" si="8"/>
        <v>88654801</v>
      </c>
      <c r="K36" s="12">
        <f t="shared" si="8"/>
        <v>78.804267555555555</v>
      </c>
      <c r="L36" s="53"/>
      <c r="M36" s="46">
        <f t="shared" si="3"/>
        <v>78.804267555555555</v>
      </c>
      <c r="N36" s="4"/>
      <c r="O36" s="135"/>
      <c r="P36" s="91"/>
      <c r="Q36" s="113">
        <f t="shared" si="5"/>
        <v>88654801</v>
      </c>
      <c r="R36" s="97">
        <f t="shared" si="6"/>
        <v>23845199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16504801</v>
      </c>
      <c r="I41" s="100">
        <f t="shared" si="2"/>
        <v>51.577503125</v>
      </c>
      <c r="J41" s="119">
        <f t="shared" si="8"/>
        <v>16504801</v>
      </c>
      <c r="K41" s="100">
        <f t="shared" si="8"/>
        <v>51.577503125</v>
      </c>
      <c r="L41" s="117"/>
      <c r="M41" s="103">
        <f t="shared" si="3"/>
        <v>51.577503125</v>
      </c>
      <c r="N41" s="117"/>
      <c r="O41" s="132"/>
      <c r="Q41" s="113">
        <f t="shared" si="5"/>
        <v>16504801</v>
      </c>
      <c r="R41" s="97">
        <f t="shared" si="6"/>
        <v>15495199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1000000</v>
      </c>
      <c r="I42" s="100">
        <f t="shared" si="2"/>
        <v>20</v>
      </c>
      <c r="J42" s="101">
        <f t="shared" si="8"/>
        <v>1000000</v>
      </c>
      <c r="K42" s="100">
        <f t="shared" si="8"/>
        <v>20</v>
      </c>
      <c r="L42" s="109"/>
      <c r="M42" s="103">
        <f t="shared" si="3"/>
        <v>20</v>
      </c>
      <c r="N42" s="109"/>
      <c r="O42" s="132"/>
      <c r="Q42" s="113">
        <f t="shared" si="5"/>
        <v>1000000</v>
      </c>
      <c r="R42" s="97">
        <f t="shared" si="6"/>
        <v>4000000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40000000</v>
      </c>
      <c r="I45" s="100">
        <f t="shared" ref="I45:I56" si="12">H45/E45*100</f>
        <v>100</v>
      </c>
      <c r="J45" s="5">
        <f t="shared" ref="J45:K56" si="13">H45</f>
        <v>40000000</v>
      </c>
      <c r="K45" s="100">
        <f t="shared" si="13"/>
        <v>100</v>
      </c>
      <c r="L45" s="109"/>
      <c r="M45" s="103">
        <f t="shared" ref="M45:M56" si="14">K45</f>
        <v>100</v>
      </c>
      <c r="N45" s="109"/>
      <c r="O45" s="132"/>
      <c r="Q45" s="113">
        <f t="shared" si="5"/>
        <v>40000000</v>
      </c>
      <c r="R45" s="97">
        <f t="shared" si="6"/>
        <v>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40000000</v>
      </c>
      <c r="I46" s="100">
        <f t="shared" si="12"/>
        <v>100</v>
      </c>
      <c r="J46" s="5">
        <f t="shared" si="13"/>
        <v>40000000</v>
      </c>
      <c r="K46" s="12">
        <f t="shared" si="13"/>
        <v>100</v>
      </c>
      <c r="L46" s="109"/>
      <c r="M46" s="103">
        <f t="shared" si="14"/>
        <v>100</v>
      </c>
      <c r="N46" s="4"/>
      <c r="O46" s="135"/>
      <c r="Q46" s="113">
        <f t="shared" si="5"/>
        <v>40000000</v>
      </c>
      <c r="R46" s="97">
        <f t="shared" si="6"/>
        <v>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7500000</v>
      </c>
      <c r="I47" s="100">
        <f t="shared" si="12"/>
        <v>75</v>
      </c>
      <c r="J47" s="5">
        <f t="shared" si="13"/>
        <v>7500000</v>
      </c>
      <c r="K47" s="100">
        <f t="shared" si="13"/>
        <v>75</v>
      </c>
      <c r="L47" s="109"/>
      <c r="M47" s="103">
        <f t="shared" si="14"/>
        <v>75</v>
      </c>
      <c r="N47" s="109"/>
      <c r="O47" s="132"/>
      <c r="P47" s="108">
        <f>H22+H36+H47</f>
        <v>209862027</v>
      </c>
      <c r="Q47" s="113">
        <f t="shared" si="5"/>
        <v>-202362027</v>
      </c>
      <c r="R47" s="97">
        <f t="shared" si="6"/>
        <v>2500000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7500000</v>
      </c>
      <c r="I48" s="100">
        <f t="shared" si="12"/>
        <v>75</v>
      </c>
      <c r="J48" s="5">
        <f t="shared" si="13"/>
        <v>7500000</v>
      </c>
      <c r="K48" s="12">
        <f t="shared" si="13"/>
        <v>75</v>
      </c>
      <c r="L48" s="109"/>
      <c r="M48" s="103">
        <f t="shared" si="14"/>
        <v>75</v>
      </c>
      <c r="N48" s="4"/>
      <c r="O48" s="135"/>
      <c r="Q48" s="113">
        <f t="shared" si="5"/>
        <v>7500000</v>
      </c>
      <c r="R48" s="97">
        <f t="shared" si="6"/>
        <v>2500000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1852000</v>
      </c>
      <c r="I53" s="100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09"/>
      <c r="M53" s="103">
        <f t="shared" si="14"/>
        <v>24.693333333333335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1852000</v>
      </c>
      <c r="I54" s="100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09"/>
      <c r="M54" s="103">
        <f t="shared" si="14"/>
        <v>24.693333333333335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5">
        <f>H56</f>
        <v>9625000</v>
      </c>
      <c r="I55" s="100">
        <f t="shared" si="12"/>
        <v>96.25</v>
      </c>
      <c r="J55" s="5">
        <f t="shared" si="13"/>
        <v>9625000</v>
      </c>
      <c r="K55" s="12">
        <f t="shared" si="13"/>
        <v>96.25</v>
      </c>
      <c r="L55" s="109"/>
      <c r="M55" s="103">
        <f t="shared" si="14"/>
        <v>96.25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9625000</v>
      </c>
      <c r="I56" s="100">
        <f t="shared" si="12"/>
        <v>96.25</v>
      </c>
      <c r="J56" s="5">
        <f t="shared" si="13"/>
        <v>9625000</v>
      </c>
      <c r="K56" s="12">
        <f t="shared" si="13"/>
        <v>96.25</v>
      </c>
      <c r="L56" s="109"/>
      <c r="M56" s="103">
        <f t="shared" si="14"/>
        <v>96.25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10955000</v>
      </c>
      <c r="I57" s="100">
        <f t="shared" si="2"/>
        <v>43.82</v>
      </c>
      <c r="J57" s="5">
        <f t="shared" si="8"/>
        <v>10955000</v>
      </c>
      <c r="K57" s="100">
        <f t="shared" si="8"/>
        <v>43.82</v>
      </c>
      <c r="L57" s="109"/>
      <c r="M57" s="103">
        <f t="shared" si="3"/>
        <v>43.82</v>
      </c>
      <c r="N57" s="109"/>
      <c r="O57" s="148">
        <f>H57+H61+H59</f>
        <v>63735000</v>
      </c>
      <c r="Q57" s="113">
        <f t="shared" si="5"/>
        <v>10955000</v>
      </c>
      <c r="R57" s="97">
        <f t="shared" si="6"/>
        <v>14045000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10955000</v>
      </c>
      <c r="I58" s="100">
        <f t="shared" si="2"/>
        <v>43.82</v>
      </c>
      <c r="J58" s="5">
        <f t="shared" si="8"/>
        <v>10955000</v>
      </c>
      <c r="K58" s="12">
        <f t="shared" si="8"/>
        <v>43.82</v>
      </c>
      <c r="L58" s="109"/>
      <c r="M58" s="103">
        <f t="shared" si="3"/>
        <v>43.82</v>
      </c>
      <c r="N58" s="109"/>
      <c r="O58" s="132"/>
      <c r="Q58" s="113">
        <f t="shared" si="5"/>
        <v>10955000</v>
      </c>
      <c r="R58" s="97">
        <f t="shared" si="6"/>
        <v>14045000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63735000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H62+H63</f>
        <v>42780000</v>
      </c>
      <c r="I61" s="100">
        <f t="shared" si="2"/>
        <v>45.269841269841272</v>
      </c>
      <c r="J61" s="5">
        <f t="shared" si="16"/>
        <v>42780000</v>
      </c>
      <c r="K61" s="100">
        <f t="shared" si="16"/>
        <v>45.269841269841272</v>
      </c>
      <c r="L61" s="109"/>
      <c r="M61" s="103">
        <f t="shared" si="3"/>
        <v>45.269841269841272</v>
      </c>
      <c r="N61" s="109"/>
      <c r="O61" s="132"/>
      <c r="Q61" s="113">
        <f t="shared" si="5"/>
        <v>42780000</v>
      </c>
      <c r="R61" s="97">
        <f t="shared" si="6"/>
        <v>51720000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17280000</v>
      </c>
      <c r="I62" s="100">
        <f t="shared" si="2"/>
        <v>49.371428571428574</v>
      </c>
      <c r="J62" s="5">
        <f t="shared" si="16"/>
        <v>17280000</v>
      </c>
      <c r="K62" s="12">
        <f t="shared" si="16"/>
        <v>49.371428571428574</v>
      </c>
      <c r="L62" s="109"/>
      <c r="M62" s="103">
        <f t="shared" si="3"/>
        <v>49.371428571428574</v>
      </c>
      <c r="N62" s="4"/>
      <c r="O62" s="135"/>
      <c r="P62" s="91"/>
      <c r="Q62" s="113">
        <f t="shared" si="5"/>
        <v>17280000</v>
      </c>
      <c r="R62" s="97">
        <f t="shared" si="6"/>
        <v>17720000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25500000</v>
      </c>
      <c r="I63" s="100">
        <f t="shared" si="2"/>
        <v>42.857142857142854</v>
      </c>
      <c r="J63" s="5">
        <f t="shared" si="16"/>
        <v>25500000</v>
      </c>
      <c r="K63" s="12">
        <f t="shared" si="16"/>
        <v>42.857142857142854</v>
      </c>
      <c r="L63" s="109"/>
      <c r="M63" s="103">
        <f t="shared" si="3"/>
        <v>42.857142857142854</v>
      </c>
      <c r="N63" s="109"/>
      <c r="O63" s="132"/>
      <c r="Q63" s="113">
        <f t="shared" si="5"/>
        <v>25500000</v>
      </c>
      <c r="R63" s="97">
        <f t="shared" si="6"/>
        <v>34000000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10011000</v>
      </c>
      <c r="I64" s="100">
        <f t="shared" si="2"/>
        <v>26.344736842105267</v>
      </c>
      <c r="J64" s="5">
        <f t="shared" si="16"/>
        <v>10011000</v>
      </c>
      <c r="K64" s="100">
        <f t="shared" si="16"/>
        <v>26.344736842105267</v>
      </c>
      <c r="L64" s="109"/>
      <c r="M64" s="103">
        <f t="shared" si="3"/>
        <v>26.344736842105267</v>
      </c>
      <c r="N64" s="109"/>
      <c r="O64" s="148">
        <f>H64+H66</f>
        <v>24011000</v>
      </c>
      <c r="Q64" s="113">
        <f t="shared" si="5"/>
        <v>10011000</v>
      </c>
      <c r="R64" s="97">
        <f t="shared" si="6"/>
        <v>27989000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10011000</v>
      </c>
      <c r="I65" s="100">
        <f t="shared" si="2"/>
        <v>26.344736842105267</v>
      </c>
      <c r="J65" s="5">
        <f t="shared" si="16"/>
        <v>10011000</v>
      </c>
      <c r="K65" s="12">
        <f t="shared" si="16"/>
        <v>26.344736842105267</v>
      </c>
      <c r="L65" s="109"/>
      <c r="M65" s="103">
        <f t="shared" si="3"/>
        <v>26.344736842105267</v>
      </c>
      <c r="N65" s="109"/>
      <c r="O65" s="132"/>
      <c r="Q65" s="113">
        <f t="shared" si="5"/>
        <v>10011000</v>
      </c>
      <c r="R65" s="97">
        <f t="shared" si="6"/>
        <v>27989000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24011000</v>
      </c>
      <c r="Q66" s="113">
        <f t="shared" si="5"/>
        <v>-10011000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1396110083</v>
      </c>
      <c r="I69" s="100">
        <f>H69/E69*100</f>
        <v>57.590548758353265</v>
      </c>
      <c r="J69" s="120">
        <f>H69</f>
        <v>1396110083</v>
      </c>
      <c r="K69" s="100">
        <f>I69</f>
        <v>57.590548758353265</v>
      </c>
      <c r="L69" s="109"/>
      <c r="M69" s="121">
        <f>K69</f>
        <v>57.590548758353265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133</v>
      </c>
      <c r="K71" s="206"/>
      <c r="L71" s="206"/>
    </row>
    <row r="72" spans="3:18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19" zoomScaleNormal="100" zoomScaleSheetLayoutView="100" workbookViewId="0">
      <selection activeCell="H22" sqref="H22"/>
    </sheetView>
  </sheetViews>
  <sheetFormatPr defaultRowHeight="12.75" x14ac:dyDescent="0.2"/>
  <cols>
    <col min="1" max="2" width="9.140625" style="91"/>
    <col min="3" max="3" width="9.7109375" style="142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42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42"/>
    </row>
    <row r="3" spans="3:18" ht="18" customHeight="1" x14ac:dyDescent="0.2">
      <c r="C3" s="206" t="s">
        <v>130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42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43" t="s">
        <v>6</v>
      </c>
      <c r="I6" s="95">
        <v>1</v>
      </c>
      <c r="J6" s="143" t="s">
        <v>8</v>
      </c>
      <c r="K6" s="141" t="s">
        <v>7</v>
      </c>
      <c r="L6" s="143" t="s">
        <v>9</v>
      </c>
      <c r="M6" s="141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747654231</v>
      </c>
      <c r="I8" s="22">
        <f>H8/E8*100</f>
        <v>40.985321291525054</v>
      </c>
      <c r="J8" s="30">
        <f>SUM(J9:J19)</f>
        <v>747654231</v>
      </c>
      <c r="K8" s="31">
        <f>I8</f>
        <v>40.985321291525054</v>
      </c>
      <c r="L8" s="98"/>
      <c r="M8" s="33">
        <f>K8</f>
        <v>40.985321291525054</v>
      </c>
      <c r="N8" s="27"/>
      <c r="O8" s="128"/>
      <c r="R8" s="97">
        <f t="shared" si="0"/>
        <v>1076545769</v>
      </c>
    </row>
    <row r="9" spans="3:18" ht="29.25" customHeight="1" x14ac:dyDescent="0.2">
      <c r="C9" s="141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485180864</v>
      </c>
      <c r="I9" s="100">
        <f>H9/E9*100</f>
        <v>44.430482051282048</v>
      </c>
      <c r="J9" s="101">
        <f t="shared" ref="J9:K22" si="1">H9</f>
        <v>485180864</v>
      </c>
      <c r="K9" s="102">
        <f t="shared" si="1"/>
        <v>44.430482051282048</v>
      </c>
      <c r="L9" s="98"/>
      <c r="M9" s="103">
        <f>K9</f>
        <v>44.430482051282048</v>
      </c>
      <c r="N9" s="141"/>
      <c r="O9" s="126"/>
      <c r="R9" s="97">
        <f t="shared" si="0"/>
        <v>606819136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56740392</v>
      </c>
      <c r="I10" s="100">
        <f t="shared" ref="I10:I67" si="2">H10/E10*100</f>
        <v>57.313527272727271</v>
      </c>
      <c r="J10" s="101">
        <f t="shared" si="1"/>
        <v>56740392</v>
      </c>
      <c r="K10" s="100">
        <f t="shared" si="1"/>
        <v>57.313527272727271</v>
      </c>
      <c r="L10" s="98"/>
      <c r="M10" s="103">
        <f t="shared" ref="M10:M67" si="3">K10</f>
        <v>57.313527272727271</v>
      </c>
      <c r="N10" s="98"/>
      <c r="O10" s="129"/>
      <c r="R10" s="97">
        <f t="shared" si="0"/>
        <v>42259608</v>
      </c>
    </row>
    <row r="11" spans="3:18" ht="29.25" customHeight="1" x14ac:dyDescent="0.2">
      <c r="C11" s="141">
        <v>3</v>
      </c>
      <c r="D11" s="73" t="s">
        <v>62</v>
      </c>
      <c r="E11" s="74">
        <v>78000000</v>
      </c>
      <c r="F11" s="106"/>
      <c r="G11" s="104"/>
      <c r="H11" s="75">
        <v>37660000</v>
      </c>
      <c r="I11" s="100">
        <f t="shared" si="2"/>
        <v>48.282051282051277</v>
      </c>
      <c r="J11" s="106">
        <f t="shared" si="1"/>
        <v>37660000</v>
      </c>
      <c r="K11" s="100">
        <f t="shared" si="1"/>
        <v>48.282051282051277</v>
      </c>
      <c r="L11" s="98"/>
      <c r="M11" s="103">
        <f t="shared" si="3"/>
        <v>48.282051282051277</v>
      </c>
      <c r="N11" s="98"/>
      <c r="O11" s="129"/>
      <c r="R11" s="97">
        <f t="shared" si="0"/>
        <v>40340000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13260000</v>
      </c>
      <c r="I12" s="100">
        <f t="shared" si="2"/>
        <v>34.89473684210526</v>
      </c>
      <c r="J12" s="101">
        <f t="shared" si="1"/>
        <v>13260000</v>
      </c>
      <c r="K12" s="100">
        <f t="shared" si="1"/>
        <v>34.89473684210526</v>
      </c>
      <c r="L12" s="98"/>
      <c r="M12" s="103">
        <f t="shared" si="3"/>
        <v>34.89473684210526</v>
      </c>
      <c r="N12" s="98"/>
      <c r="O12" s="129"/>
      <c r="R12" s="97">
        <f t="shared" si="0"/>
        <v>24740000</v>
      </c>
    </row>
    <row r="13" spans="3:18" ht="29.25" customHeight="1" x14ac:dyDescent="0.2">
      <c r="C13" s="141">
        <v>5</v>
      </c>
      <c r="D13" s="73" t="s">
        <v>37</v>
      </c>
      <c r="E13" s="74">
        <v>57000000</v>
      </c>
      <c r="F13" s="106"/>
      <c r="G13" s="104"/>
      <c r="H13" s="75">
        <v>26071200</v>
      </c>
      <c r="I13" s="100">
        <f t="shared" si="2"/>
        <v>45.738947368421051</v>
      </c>
      <c r="J13" s="106">
        <f t="shared" si="1"/>
        <v>26071200</v>
      </c>
      <c r="K13" s="100">
        <f t="shared" si="1"/>
        <v>45.738947368421051</v>
      </c>
      <c r="L13" s="98"/>
      <c r="M13" s="103">
        <f t="shared" si="3"/>
        <v>45.738947368421051</v>
      </c>
      <c r="N13" s="98"/>
      <c r="O13" s="129"/>
      <c r="R13" s="97">
        <f t="shared" si="0"/>
        <v>30928800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2175079</v>
      </c>
      <c r="I14" s="100">
        <f t="shared" si="2"/>
        <v>27.188487500000001</v>
      </c>
      <c r="J14" s="101">
        <f t="shared" si="1"/>
        <v>2175079</v>
      </c>
      <c r="K14" s="100">
        <f t="shared" si="1"/>
        <v>27.188487500000001</v>
      </c>
      <c r="L14" s="98"/>
      <c r="M14" s="103">
        <f t="shared" si="3"/>
        <v>27.188487500000001</v>
      </c>
      <c r="N14" s="101"/>
      <c r="O14" s="130"/>
      <c r="R14" s="97">
        <f t="shared" si="0"/>
        <v>5824921</v>
      </c>
    </row>
    <row r="15" spans="3:18" ht="29.25" customHeight="1" x14ac:dyDescent="0.2">
      <c r="C15" s="141">
        <v>7</v>
      </c>
      <c r="D15" s="73" t="s">
        <v>38</v>
      </c>
      <c r="E15" s="74">
        <v>100000</v>
      </c>
      <c r="F15" s="106"/>
      <c r="G15" s="104"/>
      <c r="H15" s="75">
        <v>6980</v>
      </c>
      <c r="I15" s="100">
        <f t="shared" si="2"/>
        <v>6.98</v>
      </c>
      <c r="J15" s="101">
        <f t="shared" si="1"/>
        <v>6980</v>
      </c>
      <c r="K15" s="100">
        <f t="shared" si="1"/>
        <v>6.98</v>
      </c>
      <c r="L15" s="98"/>
      <c r="M15" s="103">
        <f t="shared" si="3"/>
        <v>6.98</v>
      </c>
      <c r="N15" s="101"/>
      <c r="O15" s="130"/>
      <c r="R15" s="97">
        <f t="shared" si="0"/>
        <v>93020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13770878</v>
      </c>
      <c r="I16" s="100">
        <f t="shared" si="2"/>
        <v>44.422187096774195</v>
      </c>
      <c r="J16" s="106">
        <f t="shared" si="1"/>
        <v>13770878</v>
      </c>
      <c r="K16" s="100">
        <f t="shared" si="1"/>
        <v>44.422187096774195</v>
      </c>
      <c r="L16" s="98"/>
      <c r="M16" s="103">
        <f t="shared" si="3"/>
        <v>44.422187096774195</v>
      </c>
      <c r="N16" s="107"/>
      <c r="O16" s="131"/>
      <c r="P16" s="108">
        <f>H22+H36+H45+H47</f>
        <v>192596426</v>
      </c>
      <c r="R16" s="97">
        <f t="shared" si="0"/>
        <v>17229122</v>
      </c>
    </row>
    <row r="17" spans="3:20" ht="29.25" customHeight="1" x14ac:dyDescent="0.2">
      <c r="C17" s="141">
        <v>9</v>
      </c>
      <c r="D17" s="73" t="s">
        <v>66</v>
      </c>
      <c r="E17" s="74">
        <v>3100000</v>
      </c>
      <c r="F17" s="106"/>
      <c r="G17" s="104"/>
      <c r="H17" s="75">
        <v>984702</v>
      </c>
      <c r="I17" s="100">
        <f t="shared" si="2"/>
        <v>31.764580645161288</v>
      </c>
      <c r="J17" s="106">
        <f t="shared" si="1"/>
        <v>984702</v>
      </c>
      <c r="K17" s="100">
        <f t="shared" si="1"/>
        <v>31.764580645161288</v>
      </c>
      <c r="L17" s="98"/>
      <c r="M17" s="103">
        <f t="shared" si="3"/>
        <v>31.764580645161288</v>
      </c>
      <c r="N17" s="98"/>
      <c r="O17" s="129"/>
      <c r="R17" s="97">
        <f t="shared" si="0"/>
        <v>2115298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2954136</v>
      </c>
      <c r="I18" s="100">
        <f>H18/E18*100</f>
        <v>24.617800000000003</v>
      </c>
      <c r="J18" s="106">
        <f t="shared" si="1"/>
        <v>2954136</v>
      </c>
      <c r="K18" s="100">
        <f t="shared" si="1"/>
        <v>24.617800000000003</v>
      </c>
      <c r="L18" s="98"/>
      <c r="M18" s="103">
        <f t="shared" si="3"/>
        <v>24.617800000000003</v>
      </c>
      <c r="N18" s="98"/>
      <c r="O18" s="129"/>
      <c r="Q18" s="108">
        <f>H29+P18</f>
        <v>2700000</v>
      </c>
      <c r="R18" s="97">
        <f t="shared" si="0"/>
        <v>9045864</v>
      </c>
    </row>
    <row r="19" spans="3:20" ht="29.25" customHeight="1" x14ac:dyDescent="0.2">
      <c r="C19" s="141">
        <v>11</v>
      </c>
      <c r="D19" s="73" t="s">
        <v>39</v>
      </c>
      <c r="E19" s="74">
        <v>406000000</v>
      </c>
      <c r="F19" s="106"/>
      <c r="G19" s="104"/>
      <c r="H19" s="75">
        <v>108850000</v>
      </c>
      <c r="I19" s="100">
        <f>H19/E19*100</f>
        <v>26.810344827586206</v>
      </c>
      <c r="J19" s="106">
        <f t="shared" si="1"/>
        <v>108850000</v>
      </c>
      <c r="K19" s="100">
        <f t="shared" si="1"/>
        <v>26.810344827586206</v>
      </c>
      <c r="L19" s="98"/>
      <c r="M19" s="103">
        <f t="shared" si="3"/>
        <v>26.810344827586206</v>
      </c>
      <c r="N19" s="98"/>
      <c r="O19" s="129"/>
      <c r="R19" s="97">
        <f t="shared" si="0"/>
        <v>297150000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274694426</v>
      </c>
      <c r="I21" s="45">
        <f>H21/E21*100</f>
        <v>45.782404333333332</v>
      </c>
      <c r="J21" s="89">
        <f>J22</f>
        <v>99648700</v>
      </c>
      <c r="K21" s="45">
        <f t="shared" si="1"/>
        <v>45.782404333333332</v>
      </c>
      <c r="L21" s="49">
        <f>SUM(L22:L34)</f>
        <v>0</v>
      </c>
      <c r="M21" s="46">
        <f t="shared" si="3"/>
        <v>45.782404333333332</v>
      </c>
      <c r="N21" s="49">
        <f>SUM(N22:N34)</f>
        <v>0</v>
      </c>
      <c r="O21" s="133"/>
      <c r="P21" s="91"/>
      <c r="Q21" s="113">
        <f>H21-P21</f>
        <v>274694426</v>
      </c>
      <c r="R21" s="97">
        <f>E21-H21</f>
        <v>325305574</v>
      </c>
      <c r="S21" s="114"/>
      <c r="T21" s="114"/>
    </row>
    <row r="22" spans="3:20" s="6" customFormat="1" ht="28.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99648700</v>
      </c>
      <c r="I22" s="102">
        <f t="shared" si="2"/>
        <v>45.192154195011334</v>
      </c>
      <c r="J22" s="64">
        <f>SUM(J23:J35)</f>
        <v>99648700</v>
      </c>
      <c r="K22" s="102">
        <f t="shared" si="1"/>
        <v>45.192154195011334</v>
      </c>
      <c r="L22" s="64">
        <f>SUM(L23:L35)</f>
        <v>0</v>
      </c>
      <c r="M22" s="103">
        <f t="shared" si="3"/>
        <v>45.192154195011334</v>
      </c>
      <c r="N22" s="64">
        <f>SUM(N23:N35)</f>
        <v>0</v>
      </c>
      <c r="O22" s="134"/>
      <c r="P22" s="91"/>
      <c r="Q22" s="113">
        <f t="shared" ref="Q22:Q67" si="5">H22-P22</f>
        <v>99648700</v>
      </c>
      <c r="R22" s="97">
        <f t="shared" ref="R22:R67" si="6">E22-H22</f>
        <v>120851300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2072000</v>
      </c>
      <c r="I23" s="102">
        <f t="shared" si="2"/>
        <v>46.044444444444444</v>
      </c>
      <c r="J23" s="115">
        <f t="shared" ref="J23:K58" si="8">H23</f>
        <v>2072000</v>
      </c>
      <c r="K23" s="102">
        <f t="shared" si="8"/>
        <v>46.044444444444444</v>
      </c>
      <c r="L23" s="116"/>
      <c r="M23" s="103">
        <f t="shared" si="3"/>
        <v>46.044444444444444</v>
      </c>
      <c r="N23" s="116"/>
      <c r="O23" s="129"/>
      <c r="Q23" s="113">
        <f t="shared" si="5"/>
        <v>2072000</v>
      </c>
      <c r="R23" s="97">
        <f t="shared" si="6"/>
        <v>2428000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10268320</v>
      </c>
      <c r="I24" s="100">
        <f t="shared" si="2"/>
        <v>41.073280000000004</v>
      </c>
      <c r="J24" s="106">
        <f t="shared" si="8"/>
        <v>10268320</v>
      </c>
      <c r="K24" s="100">
        <f t="shared" si="8"/>
        <v>41.073280000000004</v>
      </c>
      <c r="L24" s="98"/>
      <c r="M24" s="103">
        <f t="shared" si="3"/>
        <v>41.073280000000004</v>
      </c>
      <c r="N24" s="98"/>
      <c r="O24" s="129"/>
      <c r="Q24" s="113">
        <f t="shared" si="5"/>
        <v>10268320</v>
      </c>
      <c r="R24" s="97">
        <f t="shared" si="6"/>
        <v>14731680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9000000</v>
      </c>
      <c r="I25" s="100">
        <f t="shared" si="2"/>
        <v>50</v>
      </c>
      <c r="J25" s="106">
        <f t="shared" si="8"/>
        <v>9000000</v>
      </c>
      <c r="K25" s="100">
        <f t="shared" si="8"/>
        <v>50</v>
      </c>
      <c r="L25" s="98"/>
      <c r="M25" s="103">
        <f t="shared" si="3"/>
        <v>50</v>
      </c>
      <c r="N25" s="98"/>
      <c r="O25" s="129"/>
      <c r="Q25" s="113">
        <f t="shared" si="5"/>
        <v>9000000</v>
      </c>
      <c r="R25" s="97">
        <f t="shared" si="6"/>
        <v>9000000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0</v>
      </c>
      <c r="I26" s="100">
        <f t="shared" si="2"/>
        <v>0</v>
      </c>
      <c r="J26" s="106">
        <f t="shared" si="8"/>
        <v>0</v>
      </c>
      <c r="K26" s="100">
        <f t="shared" si="8"/>
        <v>0</v>
      </c>
      <c r="L26" s="98"/>
      <c r="M26" s="103">
        <f t="shared" si="3"/>
        <v>0</v>
      </c>
      <c r="N26" s="98"/>
      <c r="O26" s="129"/>
      <c r="Q26" s="113">
        <f t="shared" si="5"/>
        <v>0</v>
      </c>
      <c r="R26" s="97">
        <f t="shared" si="6"/>
        <v>3000000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10703700</v>
      </c>
      <c r="I27" s="100">
        <f t="shared" si="2"/>
        <v>44.598749999999995</v>
      </c>
      <c r="J27" s="106">
        <f t="shared" si="8"/>
        <v>10703700</v>
      </c>
      <c r="K27" s="100">
        <f t="shared" si="8"/>
        <v>44.598749999999995</v>
      </c>
      <c r="L27" s="98"/>
      <c r="M27" s="103">
        <f t="shared" si="3"/>
        <v>44.598749999999995</v>
      </c>
      <c r="N27" s="101"/>
      <c r="O27" s="130"/>
      <c r="P27" s="91">
        <f>23/25*100</f>
        <v>92</v>
      </c>
      <c r="Q27" s="113">
        <f t="shared" si="5"/>
        <v>10703608</v>
      </c>
      <c r="R27" s="97">
        <f t="shared" si="6"/>
        <v>13296300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4998000</v>
      </c>
      <c r="I28" s="100">
        <f t="shared" si="2"/>
        <v>71.399999999999991</v>
      </c>
      <c r="J28" s="101">
        <f t="shared" si="8"/>
        <v>4998000</v>
      </c>
      <c r="K28" s="100">
        <f t="shared" si="8"/>
        <v>71.399999999999991</v>
      </c>
      <c r="L28" s="98"/>
      <c r="M28" s="103">
        <f t="shared" si="3"/>
        <v>71.399999999999991</v>
      </c>
      <c r="N28" s="101"/>
      <c r="O28" s="130"/>
      <c r="P28" s="91">
        <f>29/25*100</f>
        <v>115.99999999999999</v>
      </c>
      <c r="Q28" s="113">
        <f t="shared" si="5"/>
        <v>4997884</v>
      </c>
      <c r="R28" s="97">
        <f t="shared" si="6"/>
        <v>2002000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2700000</v>
      </c>
      <c r="I29" s="100">
        <f t="shared" si="2"/>
        <v>27</v>
      </c>
      <c r="J29" s="106">
        <f t="shared" si="8"/>
        <v>2700000</v>
      </c>
      <c r="K29" s="100">
        <f t="shared" si="8"/>
        <v>27</v>
      </c>
      <c r="L29" s="98"/>
      <c r="M29" s="103">
        <f t="shared" si="3"/>
        <v>27</v>
      </c>
      <c r="N29" s="107"/>
      <c r="O29" s="131"/>
      <c r="Q29" s="113">
        <f t="shared" si="5"/>
        <v>2700000</v>
      </c>
      <c r="R29" s="97">
        <f t="shared" si="6"/>
        <v>7300000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3197800</v>
      </c>
      <c r="I30" s="100">
        <f t="shared" si="2"/>
        <v>31.978000000000002</v>
      </c>
      <c r="J30" s="106">
        <f t="shared" si="8"/>
        <v>3197800</v>
      </c>
      <c r="K30" s="100">
        <f t="shared" si="8"/>
        <v>31.978000000000002</v>
      </c>
      <c r="L30" s="98"/>
      <c r="M30" s="103">
        <f t="shared" si="3"/>
        <v>31.978000000000002</v>
      </c>
      <c r="N30" s="98"/>
      <c r="O30" s="129"/>
      <c r="Q30" s="113">
        <f t="shared" si="5"/>
        <v>3197800</v>
      </c>
      <c r="R30" s="97">
        <f t="shared" si="6"/>
        <v>6802200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1630000</v>
      </c>
      <c r="I32" s="100">
        <f t="shared" si="2"/>
        <v>46.571428571428569</v>
      </c>
      <c r="J32" s="106">
        <f t="shared" si="8"/>
        <v>1630000</v>
      </c>
      <c r="K32" s="100">
        <f t="shared" si="8"/>
        <v>46.571428571428569</v>
      </c>
      <c r="L32" s="98"/>
      <c r="M32" s="103">
        <f t="shared" si="3"/>
        <v>46.571428571428569</v>
      </c>
      <c r="N32" s="98"/>
      <c r="O32" s="129"/>
      <c r="Q32" s="113">
        <f t="shared" si="5"/>
        <v>1630000</v>
      </c>
      <c r="R32" s="97">
        <f t="shared" si="6"/>
        <v>1870000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12000000</v>
      </c>
      <c r="I33" s="100">
        <f t="shared" si="2"/>
        <v>50</v>
      </c>
      <c r="J33" s="106">
        <f t="shared" si="8"/>
        <v>12000000</v>
      </c>
      <c r="K33" s="100">
        <f t="shared" si="8"/>
        <v>50</v>
      </c>
      <c r="L33" s="98"/>
      <c r="M33" s="103">
        <f t="shared" si="3"/>
        <v>50</v>
      </c>
      <c r="N33" s="98"/>
      <c r="O33" s="129"/>
      <c r="Q33" s="113">
        <f t="shared" si="5"/>
        <v>12000000</v>
      </c>
      <c r="R33" s="97">
        <f t="shared" si="6"/>
        <v>12000000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12500000</v>
      </c>
      <c r="I34" s="100">
        <f t="shared" si="2"/>
        <v>50</v>
      </c>
      <c r="J34" s="106">
        <f t="shared" si="8"/>
        <v>12500000</v>
      </c>
      <c r="K34" s="100">
        <f t="shared" si="8"/>
        <v>50</v>
      </c>
      <c r="L34" s="98"/>
      <c r="M34" s="103">
        <f t="shared" si="3"/>
        <v>50</v>
      </c>
      <c r="N34" s="98"/>
      <c r="O34" s="129"/>
      <c r="Q34" s="113">
        <f t="shared" si="5"/>
        <v>12500000</v>
      </c>
      <c r="R34" s="97">
        <f t="shared" si="6"/>
        <v>12500000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30578880</v>
      </c>
      <c r="I35" s="100">
        <f t="shared" si="2"/>
        <v>48.926207999999995</v>
      </c>
      <c r="J35" s="106">
        <f t="shared" si="8"/>
        <v>30578880</v>
      </c>
      <c r="K35" s="100">
        <f t="shared" si="8"/>
        <v>48.926207999999995</v>
      </c>
      <c r="L35" s="98"/>
      <c r="M35" s="103">
        <f t="shared" si="3"/>
        <v>48.926207999999995</v>
      </c>
      <c r="N35" s="98"/>
      <c r="O35" s="129"/>
      <c r="Q35" s="113">
        <f t="shared" si="5"/>
        <v>30578880</v>
      </c>
      <c r="R35" s="97">
        <f t="shared" si="6"/>
        <v>31921120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85447726</v>
      </c>
      <c r="I36" s="12">
        <f>H36/E36*100</f>
        <v>75.953534222222217</v>
      </c>
      <c r="J36" s="52">
        <f t="shared" si="8"/>
        <v>85447726</v>
      </c>
      <c r="K36" s="12">
        <f t="shared" si="8"/>
        <v>75.953534222222217</v>
      </c>
      <c r="L36" s="53"/>
      <c r="M36" s="46">
        <f t="shared" si="3"/>
        <v>75.953534222222217</v>
      </c>
      <c r="N36" s="4"/>
      <c r="O36" s="135"/>
      <c r="P36" s="91"/>
      <c r="Q36" s="113">
        <f t="shared" si="5"/>
        <v>85447726</v>
      </c>
      <c r="R36" s="97">
        <f t="shared" si="6"/>
        <v>27052274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10000000</v>
      </c>
      <c r="I37" s="100">
        <f t="shared" si="2"/>
        <v>100</v>
      </c>
      <c r="J37" s="101">
        <f t="shared" si="8"/>
        <v>10000000</v>
      </c>
      <c r="K37" s="100">
        <f t="shared" si="8"/>
        <v>100</v>
      </c>
      <c r="L37" s="104"/>
      <c r="M37" s="103">
        <f t="shared" si="3"/>
        <v>100</v>
      </c>
      <c r="N37" s="109"/>
      <c r="O37" s="132"/>
      <c r="Q37" s="113">
        <f t="shared" si="5"/>
        <v>10000000</v>
      </c>
      <c r="R37" s="97">
        <f t="shared" si="6"/>
        <v>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13297726</v>
      </c>
      <c r="I41" s="100">
        <f t="shared" si="2"/>
        <v>41.55539375</v>
      </c>
      <c r="J41" s="119">
        <f t="shared" si="8"/>
        <v>13297726</v>
      </c>
      <c r="K41" s="100">
        <f t="shared" si="8"/>
        <v>41.55539375</v>
      </c>
      <c r="L41" s="117"/>
      <c r="M41" s="103">
        <f t="shared" si="3"/>
        <v>41.55539375</v>
      </c>
      <c r="N41" s="117"/>
      <c r="O41" s="132"/>
      <c r="Q41" s="113">
        <f t="shared" si="5"/>
        <v>13297726</v>
      </c>
      <c r="R41" s="97">
        <f t="shared" si="6"/>
        <v>18702274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1000000</v>
      </c>
      <c r="I42" s="100">
        <f t="shared" si="2"/>
        <v>20</v>
      </c>
      <c r="J42" s="101">
        <f t="shared" si="8"/>
        <v>1000000</v>
      </c>
      <c r="K42" s="100">
        <f t="shared" si="8"/>
        <v>20</v>
      </c>
      <c r="L42" s="109"/>
      <c r="M42" s="103">
        <f t="shared" si="3"/>
        <v>20</v>
      </c>
      <c r="N42" s="109"/>
      <c r="O42" s="132"/>
      <c r="Q42" s="113">
        <f t="shared" si="5"/>
        <v>1000000</v>
      </c>
      <c r="R42" s="97">
        <f t="shared" si="6"/>
        <v>4000000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0</v>
      </c>
      <c r="I45" s="100">
        <f t="shared" ref="I45:I56" si="12">H45/E45*100</f>
        <v>0</v>
      </c>
      <c r="J45" s="5">
        <f t="shared" ref="J45:K56" si="13">H45</f>
        <v>0</v>
      </c>
      <c r="K45" s="100">
        <f t="shared" si="13"/>
        <v>0</v>
      </c>
      <c r="L45" s="109"/>
      <c r="M45" s="103">
        <f t="shared" ref="M45:M56" si="14">K45</f>
        <v>0</v>
      </c>
      <c r="N45" s="109"/>
      <c r="O45" s="132"/>
      <c r="Q45" s="113">
        <f t="shared" si="5"/>
        <v>0</v>
      </c>
      <c r="R45" s="97">
        <f t="shared" si="6"/>
        <v>40000000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0</v>
      </c>
      <c r="I46" s="100">
        <f t="shared" si="12"/>
        <v>0</v>
      </c>
      <c r="J46" s="5">
        <f t="shared" si="13"/>
        <v>0</v>
      </c>
      <c r="K46" s="12">
        <f t="shared" si="13"/>
        <v>0</v>
      </c>
      <c r="L46" s="109"/>
      <c r="M46" s="103">
        <f t="shared" si="14"/>
        <v>0</v>
      </c>
      <c r="N46" s="4"/>
      <c r="O46" s="135"/>
      <c r="Q46" s="113">
        <f t="shared" si="5"/>
        <v>0</v>
      </c>
      <c r="R46" s="97">
        <f t="shared" si="6"/>
        <v>40000000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7500000</v>
      </c>
      <c r="I47" s="100">
        <f t="shared" si="12"/>
        <v>75</v>
      </c>
      <c r="J47" s="5">
        <f t="shared" si="13"/>
        <v>7500000</v>
      </c>
      <c r="K47" s="100">
        <f t="shared" si="13"/>
        <v>75</v>
      </c>
      <c r="L47" s="109"/>
      <c r="M47" s="103">
        <f t="shared" si="14"/>
        <v>75</v>
      </c>
      <c r="N47" s="109"/>
      <c r="O47" s="132"/>
      <c r="P47" s="108">
        <f>H22+H36+H47</f>
        <v>192596426</v>
      </c>
      <c r="Q47" s="113">
        <f t="shared" ref="Q47:Q52" si="16">H47-P47</f>
        <v>-185096426</v>
      </c>
      <c r="R47" s="97">
        <f t="shared" si="6"/>
        <v>2500000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7500000</v>
      </c>
      <c r="I48" s="100">
        <f t="shared" si="12"/>
        <v>75</v>
      </c>
      <c r="J48" s="5">
        <f t="shared" si="13"/>
        <v>7500000</v>
      </c>
      <c r="K48" s="12">
        <f t="shared" si="13"/>
        <v>75</v>
      </c>
      <c r="L48" s="109"/>
      <c r="M48" s="103">
        <f t="shared" si="14"/>
        <v>75</v>
      </c>
      <c r="N48" s="4"/>
      <c r="O48" s="135"/>
      <c r="Q48" s="113">
        <f t="shared" si="16"/>
        <v>7500000</v>
      </c>
      <c r="R48" s="97">
        <f t="shared" si="6"/>
        <v>2500000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16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16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16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16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1852000</v>
      </c>
      <c r="I53" s="100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09"/>
      <c r="M53" s="103">
        <f t="shared" si="14"/>
        <v>24.693333333333335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1852000</v>
      </c>
      <c r="I54" s="100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09"/>
      <c r="M54" s="103">
        <f t="shared" si="14"/>
        <v>24.693333333333335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101">
        <f>H56</f>
        <v>0</v>
      </c>
      <c r="I55" s="100">
        <f t="shared" si="12"/>
        <v>0</v>
      </c>
      <c r="J55" s="5">
        <f t="shared" si="13"/>
        <v>0</v>
      </c>
      <c r="K55" s="12">
        <f t="shared" si="13"/>
        <v>0</v>
      </c>
      <c r="L55" s="109"/>
      <c r="M55" s="103">
        <f t="shared" si="14"/>
        <v>0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0</v>
      </c>
      <c r="I56" s="100">
        <f t="shared" si="12"/>
        <v>0</v>
      </c>
      <c r="J56" s="5">
        <f t="shared" si="13"/>
        <v>0</v>
      </c>
      <c r="K56" s="12">
        <f t="shared" si="13"/>
        <v>0</v>
      </c>
      <c r="L56" s="109"/>
      <c r="M56" s="103">
        <f t="shared" si="14"/>
        <v>0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10955000</v>
      </c>
      <c r="I57" s="100">
        <f t="shared" si="2"/>
        <v>43.82</v>
      </c>
      <c r="J57" s="5">
        <f t="shared" si="8"/>
        <v>10955000</v>
      </c>
      <c r="K57" s="100">
        <f t="shared" si="8"/>
        <v>43.82</v>
      </c>
      <c r="L57" s="109"/>
      <c r="M57" s="103">
        <f t="shared" si="3"/>
        <v>43.82</v>
      </c>
      <c r="N57" s="109"/>
      <c r="O57" s="148">
        <f>H57+H61+H59</f>
        <v>38235000</v>
      </c>
      <c r="Q57" s="113">
        <f t="shared" si="5"/>
        <v>10955000</v>
      </c>
      <c r="R57" s="97">
        <f t="shared" si="6"/>
        <v>14045000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10955000</v>
      </c>
      <c r="I58" s="100">
        <f t="shared" si="2"/>
        <v>43.82</v>
      </c>
      <c r="J58" s="5">
        <f t="shared" si="8"/>
        <v>10955000</v>
      </c>
      <c r="K58" s="12">
        <f t="shared" si="8"/>
        <v>43.82</v>
      </c>
      <c r="L58" s="109"/>
      <c r="M58" s="103">
        <f t="shared" si="3"/>
        <v>43.82</v>
      </c>
      <c r="N58" s="109"/>
      <c r="O58" s="132"/>
      <c r="Q58" s="113">
        <f t="shared" si="5"/>
        <v>10955000</v>
      </c>
      <c r="R58" s="97">
        <f t="shared" si="6"/>
        <v>14045000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7">H59</f>
        <v>10000000</v>
      </c>
      <c r="K59" s="100">
        <f t="shared" si="17"/>
        <v>100</v>
      </c>
      <c r="L59" s="109"/>
      <c r="M59" s="103">
        <f t="shared" si="3"/>
        <v>100</v>
      </c>
      <c r="N59" s="109"/>
      <c r="O59" s="148">
        <f>H59+H61+H57</f>
        <v>38235000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7"/>
        <v>10000000</v>
      </c>
      <c r="K60" s="12">
        <f t="shared" si="17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17280000</v>
      </c>
      <c r="I61" s="100">
        <f t="shared" si="2"/>
        <v>18.285714285714285</v>
      </c>
      <c r="J61" s="5">
        <f t="shared" si="17"/>
        <v>17280000</v>
      </c>
      <c r="K61" s="100">
        <f t="shared" si="17"/>
        <v>18.285714285714285</v>
      </c>
      <c r="L61" s="109"/>
      <c r="M61" s="103">
        <f t="shared" si="3"/>
        <v>18.285714285714285</v>
      </c>
      <c r="N61" s="109"/>
      <c r="O61" s="132"/>
      <c r="Q61" s="113">
        <f t="shared" si="5"/>
        <v>17280000</v>
      </c>
      <c r="R61" s="97">
        <f t="shared" si="6"/>
        <v>77220000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17280000</v>
      </c>
      <c r="I62" s="100">
        <f t="shared" si="2"/>
        <v>49.371428571428574</v>
      </c>
      <c r="J62" s="5">
        <f t="shared" si="17"/>
        <v>17280000</v>
      </c>
      <c r="K62" s="12">
        <f t="shared" si="17"/>
        <v>49.371428571428574</v>
      </c>
      <c r="L62" s="109"/>
      <c r="M62" s="103">
        <f t="shared" si="3"/>
        <v>49.371428571428574</v>
      </c>
      <c r="N62" s="4"/>
      <c r="O62" s="135"/>
      <c r="P62" s="91"/>
      <c r="Q62" s="113">
        <f t="shared" si="5"/>
        <v>17280000</v>
      </c>
      <c r="R62" s="97">
        <f t="shared" si="6"/>
        <v>17720000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0</v>
      </c>
      <c r="I63" s="100">
        <f t="shared" si="2"/>
        <v>0</v>
      </c>
      <c r="J63" s="5">
        <f t="shared" si="17"/>
        <v>0</v>
      </c>
      <c r="K63" s="12">
        <f t="shared" si="17"/>
        <v>0</v>
      </c>
      <c r="L63" s="109"/>
      <c r="M63" s="103">
        <f t="shared" si="3"/>
        <v>0</v>
      </c>
      <c r="N63" s="109"/>
      <c r="O63" s="132"/>
      <c r="Q63" s="113">
        <f t="shared" si="5"/>
        <v>0</v>
      </c>
      <c r="R63" s="97">
        <f t="shared" si="6"/>
        <v>59500000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10011000</v>
      </c>
      <c r="I64" s="100">
        <f t="shared" si="2"/>
        <v>26.344736842105267</v>
      </c>
      <c r="J64" s="5">
        <f t="shared" si="17"/>
        <v>10011000</v>
      </c>
      <c r="K64" s="100">
        <f t="shared" si="17"/>
        <v>26.344736842105267</v>
      </c>
      <c r="L64" s="109"/>
      <c r="M64" s="103">
        <f t="shared" si="3"/>
        <v>26.344736842105267</v>
      </c>
      <c r="N64" s="109"/>
      <c r="O64" s="148">
        <f>H64+H66</f>
        <v>24011000</v>
      </c>
      <c r="Q64" s="113">
        <f t="shared" si="5"/>
        <v>10011000</v>
      </c>
      <c r="R64" s="97">
        <f t="shared" si="6"/>
        <v>27989000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10011000</v>
      </c>
      <c r="I65" s="100">
        <f t="shared" si="2"/>
        <v>26.344736842105267</v>
      </c>
      <c r="J65" s="5">
        <f t="shared" si="17"/>
        <v>10011000</v>
      </c>
      <c r="K65" s="12">
        <f t="shared" si="17"/>
        <v>26.344736842105267</v>
      </c>
      <c r="L65" s="109"/>
      <c r="M65" s="103">
        <f t="shared" si="3"/>
        <v>26.344736842105267</v>
      </c>
      <c r="N65" s="109"/>
      <c r="O65" s="132"/>
      <c r="Q65" s="113">
        <f t="shared" si="5"/>
        <v>10011000</v>
      </c>
      <c r="R65" s="97">
        <f t="shared" si="6"/>
        <v>27989000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7"/>
        <v>14000000</v>
      </c>
      <c r="K66" s="100">
        <f t="shared" si="17"/>
        <v>100</v>
      </c>
      <c r="L66" s="109"/>
      <c r="M66" s="103">
        <f t="shared" si="3"/>
        <v>100</v>
      </c>
      <c r="N66" s="4"/>
      <c r="O66" s="135"/>
      <c r="P66" s="113">
        <f>H66+H64</f>
        <v>24011000</v>
      </c>
      <c r="Q66" s="113">
        <f t="shared" si="5"/>
        <v>-10011000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7"/>
        <v>14000000</v>
      </c>
      <c r="K67" s="12">
        <f t="shared" si="17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1022348657</v>
      </c>
      <c r="I69" s="100">
        <f>H69/E69*100</f>
        <v>42.172620122102138</v>
      </c>
      <c r="J69" s="120">
        <f>H69</f>
        <v>1022348657</v>
      </c>
      <c r="K69" s="100">
        <f>I69</f>
        <v>42.172620122102138</v>
      </c>
      <c r="L69" s="109"/>
      <c r="M69" s="121">
        <f>K69</f>
        <v>42.172620122102138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131</v>
      </c>
      <c r="K71" s="206"/>
      <c r="L71" s="206"/>
    </row>
    <row r="72" spans="3:18" ht="12.75" customHeight="1" x14ac:dyDescent="0.2">
      <c r="E72" s="91"/>
      <c r="H72" s="153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52"/>
  <sheetViews>
    <sheetView view="pageBreakPreview" topLeftCell="A62" zoomScaleNormal="100" zoomScaleSheetLayoutView="100" workbookViewId="0">
      <selection activeCell="D71" sqref="D71"/>
    </sheetView>
  </sheetViews>
  <sheetFormatPr defaultRowHeight="12.75" x14ac:dyDescent="0.2"/>
  <cols>
    <col min="1" max="2" width="9.140625" style="91"/>
    <col min="3" max="3" width="9.7109375" style="136" customWidth="1"/>
    <col min="4" max="4" width="38.5703125" style="91" customWidth="1"/>
    <col min="5" max="5" width="17.85546875" style="92" customWidth="1"/>
    <col min="6" max="6" width="15" style="91" customWidth="1"/>
    <col min="7" max="7" width="12.5703125" style="91" customWidth="1"/>
    <col min="8" max="8" width="17.140625" style="91" customWidth="1"/>
    <col min="9" max="9" width="9.28515625" style="93" customWidth="1"/>
    <col min="10" max="10" width="16.7109375" style="91" customWidth="1"/>
    <col min="11" max="11" width="8.5703125" style="91" customWidth="1"/>
    <col min="12" max="12" width="9.140625" style="91" customWidth="1"/>
    <col min="13" max="13" width="10.85546875" style="91" customWidth="1"/>
    <col min="14" max="15" width="11.7109375" style="91" customWidth="1"/>
    <col min="16" max="16" width="23.28515625" style="91" customWidth="1"/>
    <col min="17" max="17" width="17.28515625" style="91" customWidth="1"/>
    <col min="18" max="18" width="20.28515625" style="91" customWidth="1"/>
    <col min="19" max="19" width="9.140625" style="91" customWidth="1"/>
    <col min="20" max="16384" width="9.140625" style="91"/>
  </cols>
  <sheetData>
    <row r="1" spans="3:18" ht="18" customHeight="1" x14ac:dyDescent="0.2">
      <c r="C1" s="206" t="s">
        <v>19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36"/>
    </row>
    <row r="2" spans="3:18" ht="18" customHeight="1" x14ac:dyDescent="0.2">
      <c r="C2" s="206" t="s">
        <v>97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36"/>
    </row>
    <row r="3" spans="3:18" ht="18" customHeight="1" x14ac:dyDescent="0.2">
      <c r="C3" s="206" t="s">
        <v>114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136"/>
    </row>
    <row r="4" spans="3:18" ht="11.25" customHeight="1" thickBot="1" x14ac:dyDescent="0.25"/>
    <row r="5" spans="3:18" ht="24.75" customHeight="1" thickTop="1" x14ac:dyDescent="0.2">
      <c r="C5" s="207" t="s">
        <v>0</v>
      </c>
      <c r="D5" s="209" t="s">
        <v>1</v>
      </c>
      <c r="E5" s="211" t="s">
        <v>2</v>
      </c>
      <c r="F5" s="209" t="s">
        <v>3</v>
      </c>
      <c r="G5" s="207" t="s">
        <v>4</v>
      </c>
      <c r="H5" s="213" t="s">
        <v>5</v>
      </c>
      <c r="I5" s="214"/>
      <c r="J5" s="214"/>
      <c r="K5" s="215"/>
      <c r="L5" s="213" t="s">
        <v>13</v>
      </c>
      <c r="M5" s="215"/>
      <c r="N5" s="207" t="s">
        <v>12</v>
      </c>
      <c r="O5" s="126"/>
    </row>
    <row r="6" spans="3:18" ht="24.75" customHeight="1" x14ac:dyDescent="0.2">
      <c r="C6" s="208"/>
      <c r="D6" s="210"/>
      <c r="E6" s="212"/>
      <c r="F6" s="210"/>
      <c r="G6" s="208"/>
      <c r="H6" s="138" t="s">
        <v>6</v>
      </c>
      <c r="I6" s="95">
        <v>1</v>
      </c>
      <c r="J6" s="138" t="s">
        <v>8</v>
      </c>
      <c r="K6" s="137" t="s">
        <v>7</v>
      </c>
      <c r="L6" s="138" t="s">
        <v>9</v>
      </c>
      <c r="M6" s="137" t="s">
        <v>10</v>
      </c>
      <c r="N6" s="208"/>
      <c r="O6" s="126"/>
    </row>
    <row r="7" spans="3:18" s="6" customFormat="1" ht="20.25" customHeight="1" thickBot="1" x14ac:dyDescent="0.25">
      <c r="C7" s="15">
        <v>1</v>
      </c>
      <c r="D7" s="16">
        <v>2</v>
      </c>
      <c r="E7" s="16">
        <v>3</v>
      </c>
      <c r="F7" s="16">
        <v>4</v>
      </c>
      <c r="G7" s="15">
        <v>5</v>
      </c>
      <c r="H7" s="16">
        <v>6</v>
      </c>
      <c r="I7" s="15">
        <v>7</v>
      </c>
      <c r="J7" s="26">
        <v>8</v>
      </c>
      <c r="K7" s="15">
        <v>9</v>
      </c>
      <c r="L7" s="16">
        <v>10</v>
      </c>
      <c r="M7" s="15">
        <v>11</v>
      </c>
      <c r="N7" s="15">
        <v>12</v>
      </c>
      <c r="O7" s="127"/>
      <c r="R7" s="97">
        <f t="shared" ref="R7:R20" si="0">E7-H7</f>
        <v>-3</v>
      </c>
    </row>
    <row r="8" spans="3:18" s="20" customFormat="1" ht="30" customHeight="1" thickTop="1" x14ac:dyDescent="0.2">
      <c r="C8" s="27" t="s">
        <v>41</v>
      </c>
      <c r="D8" s="28" t="s">
        <v>40</v>
      </c>
      <c r="E8" s="29">
        <f>SUM(E9:E19)</f>
        <v>1824200000</v>
      </c>
      <c r="F8" s="29">
        <f>SUM(F9:F19)</f>
        <v>0</v>
      </c>
      <c r="G8" s="29">
        <f>SUM(G9:G19)</f>
        <v>0</v>
      </c>
      <c r="H8" s="29">
        <f>SUM(H9:H19)</f>
        <v>657836010</v>
      </c>
      <c r="I8" s="22">
        <f>H8/E8*100</f>
        <v>36.061616599057125</v>
      </c>
      <c r="J8" s="30">
        <f>SUM(J9:J19)</f>
        <v>657836010</v>
      </c>
      <c r="K8" s="31">
        <f>I8</f>
        <v>36.061616599057125</v>
      </c>
      <c r="L8" s="98"/>
      <c r="M8" s="33">
        <f>K8</f>
        <v>36.061616599057125</v>
      </c>
      <c r="N8" s="27"/>
      <c r="O8" s="128"/>
      <c r="R8" s="97">
        <f t="shared" si="0"/>
        <v>1166363990</v>
      </c>
    </row>
    <row r="9" spans="3:18" ht="29.25" customHeight="1" x14ac:dyDescent="0.2">
      <c r="C9" s="137">
        <v>1</v>
      </c>
      <c r="D9" s="73" t="s">
        <v>61</v>
      </c>
      <c r="E9" s="74">
        <v>1092000000</v>
      </c>
      <c r="F9" s="99">
        <f>SUM(F10:F19)</f>
        <v>0</v>
      </c>
      <c r="G9" s="99">
        <f>SUM(G10:G19)</f>
        <v>0</v>
      </c>
      <c r="H9" s="75">
        <v>417124564</v>
      </c>
      <c r="I9" s="100">
        <f>H9/E9*100</f>
        <v>38.198220146520143</v>
      </c>
      <c r="J9" s="101">
        <f t="shared" ref="J9:K22" si="1">H9</f>
        <v>417124564</v>
      </c>
      <c r="K9" s="102">
        <f t="shared" si="1"/>
        <v>38.198220146520143</v>
      </c>
      <c r="L9" s="98"/>
      <c r="M9" s="103">
        <f>K9</f>
        <v>38.198220146520143</v>
      </c>
      <c r="N9" s="137"/>
      <c r="O9" s="126"/>
      <c r="R9" s="97">
        <f t="shared" si="0"/>
        <v>674875436</v>
      </c>
    </row>
    <row r="10" spans="3:18" ht="29.25" customHeight="1" x14ac:dyDescent="0.2">
      <c r="C10" s="104">
        <v>2</v>
      </c>
      <c r="D10" s="73" t="s">
        <v>36</v>
      </c>
      <c r="E10" s="74">
        <v>99000000</v>
      </c>
      <c r="F10" s="105"/>
      <c r="G10" s="104"/>
      <c r="H10" s="75">
        <v>49122382</v>
      </c>
      <c r="I10" s="100">
        <f t="shared" ref="I10:I67" si="2">H10/E10*100</f>
        <v>49.618567676767675</v>
      </c>
      <c r="J10" s="101">
        <f t="shared" si="1"/>
        <v>49122382</v>
      </c>
      <c r="K10" s="100">
        <f t="shared" si="1"/>
        <v>49.618567676767675</v>
      </c>
      <c r="L10" s="98"/>
      <c r="M10" s="103">
        <f t="shared" ref="M10:M67" si="3">K10</f>
        <v>49.618567676767675</v>
      </c>
      <c r="N10" s="98"/>
      <c r="O10" s="129"/>
      <c r="R10" s="97">
        <f t="shared" si="0"/>
        <v>49877618</v>
      </c>
    </row>
    <row r="11" spans="3:18" ht="29.25" customHeight="1" x14ac:dyDescent="0.2">
      <c r="C11" s="137">
        <v>3</v>
      </c>
      <c r="D11" s="73" t="s">
        <v>62</v>
      </c>
      <c r="E11" s="74">
        <v>78000000</v>
      </c>
      <c r="F11" s="106"/>
      <c r="G11" s="104"/>
      <c r="H11" s="75">
        <v>32280000</v>
      </c>
      <c r="I11" s="100">
        <f t="shared" si="2"/>
        <v>41.384615384615387</v>
      </c>
      <c r="J11" s="106">
        <f t="shared" si="1"/>
        <v>32280000</v>
      </c>
      <c r="K11" s="100">
        <f t="shared" si="1"/>
        <v>41.384615384615387</v>
      </c>
      <c r="L11" s="98"/>
      <c r="M11" s="103">
        <f t="shared" si="3"/>
        <v>41.384615384615387</v>
      </c>
      <c r="N11" s="98"/>
      <c r="O11" s="129"/>
      <c r="R11" s="97">
        <f t="shared" si="0"/>
        <v>45720000</v>
      </c>
    </row>
    <row r="12" spans="3:18" ht="29.25" customHeight="1" x14ac:dyDescent="0.2">
      <c r="C12" s="104">
        <v>4</v>
      </c>
      <c r="D12" s="73" t="s">
        <v>63</v>
      </c>
      <c r="E12" s="74">
        <v>38000000</v>
      </c>
      <c r="F12" s="106"/>
      <c r="G12" s="104"/>
      <c r="H12" s="75">
        <v>11445000</v>
      </c>
      <c r="I12" s="100">
        <f t="shared" si="2"/>
        <v>30.118421052631579</v>
      </c>
      <c r="J12" s="101">
        <f t="shared" si="1"/>
        <v>11445000</v>
      </c>
      <c r="K12" s="100">
        <f t="shared" si="1"/>
        <v>30.118421052631579</v>
      </c>
      <c r="L12" s="98"/>
      <c r="M12" s="103">
        <f t="shared" si="3"/>
        <v>30.118421052631579</v>
      </c>
      <c r="N12" s="98"/>
      <c r="O12" s="129"/>
      <c r="R12" s="97">
        <f t="shared" si="0"/>
        <v>26555000</v>
      </c>
    </row>
    <row r="13" spans="3:18" ht="29.25" customHeight="1" x14ac:dyDescent="0.2">
      <c r="C13" s="137">
        <v>5</v>
      </c>
      <c r="D13" s="73" t="s">
        <v>37</v>
      </c>
      <c r="E13" s="74">
        <v>57000000</v>
      </c>
      <c r="F13" s="106"/>
      <c r="G13" s="104"/>
      <c r="H13" s="75">
        <v>22015680</v>
      </c>
      <c r="I13" s="100">
        <f t="shared" si="2"/>
        <v>38.624000000000002</v>
      </c>
      <c r="J13" s="106">
        <f t="shared" si="1"/>
        <v>22015680</v>
      </c>
      <c r="K13" s="100">
        <f t="shared" si="1"/>
        <v>38.624000000000002</v>
      </c>
      <c r="L13" s="98"/>
      <c r="M13" s="103">
        <f t="shared" si="3"/>
        <v>38.624000000000002</v>
      </c>
      <c r="N13" s="98"/>
      <c r="O13" s="129"/>
      <c r="R13" s="97">
        <f t="shared" si="0"/>
        <v>34984320</v>
      </c>
    </row>
    <row r="14" spans="3:18" ht="29.25" customHeight="1" x14ac:dyDescent="0.2">
      <c r="C14" s="104">
        <v>6</v>
      </c>
      <c r="D14" s="73" t="s">
        <v>64</v>
      </c>
      <c r="E14" s="74">
        <v>8000000</v>
      </c>
      <c r="F14" s="106"/>
      <c r="G14" s="104"/>
      <c r="H14" s="75">
        <v>2065504</v>
      </c>
      <c r="I14" s="100">
        <f t="shared" si="2"/>
        <v>25.818799999999996</v>
      </c>
      <c r="J14" s="101">
        <f t="shared" si="1"/>
        <v>2065504</v>
      </c>
      <c r="K14" s="100">
        <f t="shared" si="1"/>
        <v>25.818799999999996</v>
      </c>
      <c r="L14" s="98"/>
      <c r="M14" s="103">
        <f t="shared" si="3"/>
        <v>25.818799999999996</v>
      </c>
      <c r="N14" s="101"/>
      <c r="O14" s="130"/>
      <c r="R14" s="97">
        <f t="shared" si="0"/>
        <v>5934496</v>
      </c>
    </row>
    <row r="15" spans="3:18" ht="29.25" customHeight="1" x14ac:dyDescent="0.2">
      <c r="C15" s="137">
        <v>7</v>
      </c>
      <c r="D15" s="73" t="s">
        <v>38</v>
      </c>
      <c r="E15" s="74">
        <v>100000</v>
      </c>
      <c r="F15" s="106"/>
      <c r="G15" s="104"/>
      <c r="H15" s="75">
        <v>6027</v>
      </c>
      <c r="I15" s="100">
        <f t="shared" si="2"/>
        <v>6.0270000000000001</v>
      </c>
      <c r="J15" s="101">
        <f t="shared" si="1"/>
        <v>6027</v>
      </c>
      <c r="K15" s="100">
        <f t="shared" si="1"/>
        <v>6.0270000000000001</v>
      </c>
      <c r="L15" s="98"/>
      <c r="M15" s="103">
        <f t="shared" si="3"/>
        <v>6.0270000000000001</v>
      </c>
      <c r="N15" s="101"/>
      <c r="O15" s="130"/>
      <c r="R15" s="97">
        <f t="shared" si="0"/>
        <v>93973</v>
      </c>
    </row>
    <row r="16" spans="3:18" ht="29.25" customHeight="1" x14ac:dyDescent="0.2">
      <c r="C16" s="104">
        <v>8</v>
      </c>
      <c r="D16" s="73" t="s">
        <v>65</v>
      </c>
      <c r="E16" s="74">
        <v>31000000</v>
      </c>
      <c r="F16" s="106"/>
      <c r="G16" s="104"/>
      <c r="H16" s="75">
        <v>11607243</v>
      </c>
      <c r="I16" s="100">
        <f t="shared" si="2"/>
        <v>37.442719354838708</v>
      </c>
      <c r="J16" s="106">
        <f t="shared" si="1"/>
        <v>11607243</v>
      </c>
      <c r="K16" s="100">
        <f t="shared" si="1"/>
        <v>37.442719354838708</v>
      </c>
      <c r="L16" s="98"/>
      <c r="M16" s="103">
        <f t="shared" si="3"/>
        <v>37.442719354838708</v>
      </c>
      <c r="N16" s="107"/>
      <c r="O16" s="131"/>
      <c r="P16" s="108">
        <f>H22+H36+H45+H47</f>
        <v>174644618</v>
      </c>
      <c r="R16" s="97">
        <f t="shared" si="0"/>
        <v>19392757</v>
      </c>
    </row>
    <row r="17" spans="3:20" ht="29.25" customHeight="1" x14ac:dyDescent="0.2">
      <c r="C17" s="137">
        <v>9</v>
      </c>
      <c r="D17" s="73" t="s">
        <v>66</v>
      </c>
      <c r="E17" s="74">
        <v>3100000</v>
      </c>
      <c r="F17" s="106"/>
      <c r="G17" s="104"/>
      <c r="H17" s="75">
        <v>829896</v>
      </c>
      <c r="I17" s="100">
        <f t="shared" si="2"/>
        <v>26.77083870967742</v>
      </c>
      <c r="J17" s="106">
        <f t="shared" si="1"/>
        <v>829896</v>
      </c>
      <c r="K17" s="100">
        <f t="shared" si="1"/>
        <v>26.77083870967742</v>
      </c>
      <c r="L17" s="98"/>
      <c r="M17" s="103">
        <f t="shared" si="3"/>
        <v>26.77083870967742</v>
      </c>
      <c r="N17" s="98"/>
      <c r="O17" s="129"/>
      <c r="R17" s="97">
        <f t="shared" si="0"/>
        <v>2270104</v>
      </c>
    </row>
    <row r="18" spans="3:20" ht="29.25" customHeight="1" x14ac:dyDescent="0.2">
      <c r="C18" s="104">
        <v>10</v>
      </c>
      <c r="D18" s="73" t="s">
        <v>67</v>
      </c>
      <c r="E18" s="74">
        <v>12000000</v>
      </c>
      <c r="F18" s="106"/>
      <c r="G18" s="104"/>
      <c r="H18" s="75">
        <v>2489714</v>
      </c>
      <c r="I18" s="100">
        <f>H18/E18*100</f>
        <v>20.747616666666666</v>
      </c>
      <c r="J18" s="106">
        <f t="shared" si="1"/>
        <v>2489714</v>
      </c>
      <c r="K18" s="100">
        <f t="shared" si="1"/>
        <v>20.747616666666666</v>
      </c>
      <c r="L18" s="98"/>
      <c r="M18" s="103">
        <f t="shared" si="3"/>
        <v>20.747616666666666</v>
      </c>
      <c r="N18" s="98"/>
      <c r="O18" s="129"/>
      <c r="Q18" s="108">
        <f>H29+P18</f>
        <v>2200000</v>
      </c>
      <c r="R18" s="97">
        <f t="shared" si="0"/>
        <v>9510286</v>
      </c>
    </row>
    <row r="19" spans="3:20" ht="29.25" customHeight="1" x14ac:dyDescent="0.2">
      <c r="C19" s="137">
        <v>11</v>
      </c>
      <c r="D19" s="73" t="s">
        <v>39</v>
      </c>
      <c r="E19" s="74">
        <v>406000000</v>
      </c>
      <c r="F19" s="106"/>
      <c r="G19" s="104"/>
      <c r="H19" s="75">
        <v>108850000</v>
      </c>
      <c r="I19" s="100">
        <f>H19/E19*100</f>
        <v>26.810344827586206</v>
      </c>
      <c r="J19" s="106">
        <f t="shared" si="1"/>
        <v>108850000</v>
      </c>
      <c r="K19" s="100">
        <f t="shared" si="1"/>
        <v>26.810344827586206</v>
      </c>
      <c r="L19" s="98"/>
      <c r="M19" s="103">
        <f t="shared" si="3"/>
        <v>26.810344827586206</v>
      </c>
      <c r="N19" s="98"/>
      <c r="O19" s="129"/>
      <c r="R19" s="97">
        <f t="shared" si="0"/>
        <v>297150000</v>
      </c>
    </row>
    <row r="20" spans="3:20" ht="10.5" customHeight="1" x14ac:dyDescent="0.2">
      <c r="C20" s="104"/>
      <c r="D20" s="109"/>
      <c r="E20" s="76"/>
      <c r="F20" s="110"/>
      <c r="G20" s="111"/>
      <c r="H20" s="111"/>
      <c r="I20" s="43"/>
      <c r="J20" s="112"/>
      <c r="K20" s="102">
        <f t="shared" si="1"/>
        <v>0</v>
      </c>
      <c r="L20" s="104"/>
      <c r="M20" s="103">
        <f t="shared" si="3"/>
        <v>0</v>
      </c>
      <c r="N20" s="109"/>
      <c r="O20" s="132"/>
      <c r="R20" s="97">
        <f t="shared" si="0"/>
        <v>0</v>
      </c>
    </row>
    <row r="21" spans="3:20" s="20" customFormat="1" ht="26.25" customHeight="1" x14ac:dyDescent="0.2">
      <c r="C21" s="17" t="s">
        <v>42</v>
      </c>
      <c r="D21" s="18" t="s">
        <v>44</v>
      </c>
      <c r="E21" s="19">
        <f>E22+E36+E45+E47+E49+E51+E53+E55+E57+E59+E61+E64+E66</f>
        <v>600000000</v>
      </c>
      <c r="F21" s="19">
        <f t="shared" ref="F21:G21" si="4">F22+F36+F45+F47+F49+F51+F53+F55+F57+F59+F61+F64+F66</f>
        <v>0</v>
      </c>
      <c r="G21" s="19">
        <f t="shared" si="4"/>
        <v>0</v>
      </c>
      <c r="H21" s="19">
        <f>H22+H36+H45+H47+H49+H51+H53+H55+H57+H59+H61+H64+H66</f>
        <v>230087618</v>
      </c>
      <c r="I21" s="45">
        <f>H21/E21*100</f>
        <v>38.34793633333333</v>
      </c>
      <c r="J21" s="89">
        <f>J22</f>
        <v>91696892</v>
      </c>
      <c r="K21" s="45">
        <f t="shared" si="1"/>
        <v>38.34793633333333</v>
      </c>
      <c r="L21" s="49">
        <f>SUM(L22:L34)</f>
        <v>0</v>
      </c>
      <c r="M21" s="46">
        <f t="shared" si="3"/>
        <v>38.34793633333333</v>
      </c>
      <c r="N21" s="49">
        <f>SUM(N22:N34)</f>
        <v>0</v>
      </c>
      <c r="O21" s="133"/>
      <c r="P21" s="91"/>
      <c r="Q21" s="113">
        <f>H21-P21</f>
        <v>230087618</v>
      </c>
      <c r="R21" s="97">
        <f>E21-H21</f>
        <v>369912382</v>
      </c>
      <c r="S21" s="114"/>
      <c r="T21" s="114"/>
    </row>
    <row r="22" spans="3:20" s="6" customFormat="1" ht="29.25" customHeight="1" x14ac:dyDescent="0.2">
      <c r="C22" s="47" t="s">
        <v>15</v>
      </c>
      <c r="D22" s="48" t="s">
        <v>11</v>
      </c>
      <c r="E22" s="63">
        <f>SUM(E23:E35)</f>
        <v>220500000</v>
      </c>
      <c r="F22" s="64">
        <f>SUM(F23:F35)</f>
        <v>0</v>
      </c>
      <c r="G22" s="64">
        <f>SUM(G23:G35)</f>
        <v>0</v>
      </c>
      <c r="H22" s="64">
        <f>SUM(H23:H35)</f>
        <v>91696892</v>
      </c>
      <c r="I22" s="102">
        <f t="shared" si="2"/>
        <v>41.585892063492061</v>
      </c>
      <c r="J22" s="64">
        <f>SUM(J23:J35)</f>
        <v>91696892</v>
      </c>
      <c r="K22" s="102">
        <f t="shared" si="1"/>
        <v>41.585892063492061</v>
      </c>
      <c r="L22" s="64">
        <f>SUM(L23:L35)</f>
        <v>0</v>
      </c>
      <c r="M22" s="103">
        <f t="shared" si="3"/>
        <v>41.585892063492061</v>
      </c>
      <c r="N22" s="64">
        <f>SUM(N23:N35)</f>
        <v>0</v>
      </c>
      <c r="O22" s="134"/>
      <c r="P22" s="91"/>
      <c r="Q22" s="113">
        <f t="shared" ref="Q22:Q67" si="5">H22-P22</f>
        <v>91696892</v>
      </c>
      <c r="R22" s="97">
        <f t="shared" ref="R22:R67" si="6">E22-H22</f>
        <v>128803108</v>
      </c>
      <c r="S22" s="114"/>
      <c r="T22" s="114"/>
    </row>
    <row r="23" spans="3:20" ht="24.75" customHeight="1" x14ac:dyDescent="0.2">
      <c r="C23" s="104">
        <v>1</v>
      </c>
      <c r="D23" s="73" t="s">
        <v>45</v>
      </c>
      <c r="E23" s="77">
        <v>4500000</v>
      </c>
      <c r="F23" s="64">
        <f t="shared" ref="F23:G24" si="7">SUM(F24:F36)</f>
        <v>0</v>
      </c>
      <c r="G23" s="64">
        <f t="shared" si="7"/>
        <v>0</v>
      </c>
      <c r="H23" s="115">
        <v>2072000</v>
      </c>
      <c r="I23" s="102">
        <f t="shared" si="2"/>
        <v>46.044444444444444</v>
      </c>
      <c r="J23" s="115">
        <f t="shared" ref="J23:K58" si="8">H23</f>
        <v>2072000</v>
      </c>
      <c r="K23" s="102">
        <f t="shared" si="8"/>
        <v>46.044444444444444</v>
      </c>
      <c r="L23" s="116"/>
      <c r="M23" s="103">
        <f t="shared" si="3"/>
        <v>46.044444444444444</v>
      </c>
      <c r="N23" s="116"/>
      <c r="O23" s="129"/>
      <c r="Q23" s="113">
        <f t="shared" si="5"/>
        <v>2072000</v>
      </c>
      <c r="R23" s="97">
        <f t="shared" si="6"/>
        <v>2428000</v>
      </c>
      <c r="S23" s="114"/>
      <c r="T23" s="114"/>
    </row>
    <row r="24" spans="3:20" ht="31.5" customHeight="1" x14ac:dyDescent="0.2">
      <c r="C24" s="104">
        <v>2</v>
      </c>
      <c r="D24" s="73" t="s">
        <v>46</v>
      </c>
      <c r="E24" s="77">
        <v>25000000</v>
      </c>
      <c r="F24" s="64">
        <f t="shared" si="7"/>
        <v>0</v>
      </c>
      <c r="G24" s="64">
        <f t="shared" si="7"/>
        <v>0</v>
      </c>
      <c r="H24" s="106">
        <v>8600992</v>
      </c>
      <c r="I24" s="100">
        <f t="shared" si="2"/>
        <v>34.403967999999999</v>
      </c>
      <c r="J24" s="106">
        <f t="shared" si="8"/>
        <v>8600992</v>
      </c>
      <c r="K24" s="100">
        <f t="shared" si="8"/>
        <v>34.403967999999999</v>
      </c>
      <c r="L24" s="98"/>
      <c r="M24" s="103">
        <f t="shared" si="3"/>
        <v>34.403967999999999</v>
      </c>
      <c r="N24" s="98"/>
      <c r="O24" s="129"/>
      <c r="Q24" s="113">
        <f t="shared" si="5"/>
        <v>8600992</v>
      </c>
      <c r="R24" s="97">
        <f t="shared" si="6"/>
        <v>16399008</v>
      </c>
      <c r="S24" s="114"/>
      <c r="T24" s="114"/>
    </row>
    <row r="25" spans="3:20" ht="32.25" customHeight="1" x14ac:dyDescent="0.2">
      <c r="C25" s="104">
        <v>3</v>
      </c>
      <c r="D25" s="73" t="s">
        <v>47</v>
      </c>
      <c r="E25" s="77">
        <v>18000000</v>
      </c>
      <c r="F25" s="64">
        <f t="shared" ref="F25:G29" si="9">SUM(F26:F39)</f>
        <v>0</v>
      </c>
      <c r="G25" s="64">
        <f t="shared" si="9"/>
        <v>0</v>
      </c>
      <c r="H25" s="101">
        <v>9000000</v>
      </c>
      <c r="I25" s="100">
        <f t="shared" si="2"/>
        <v>50</v>
      </c>
      <c r="J25" s="106">
        <f t="shared" si="8"/>
        <v>9000000</v>
      </c>
      <c r="K25" s="100">
        <f t="shared" si="8"/>
        <v>50</v>
      </c>
      <c r="L25" s="98"/>
      <c r="M25" s="103">
        <f t="shared" si="3"/>
        <v>50</v>
      </c>
      <c r="N25" s="98"/>
      <c r="O25" s="129"/>
      <c r="Q25" s="113">
        <f t="shared" si="5"/>
        <v>9000000</v>
      </c>
      <c r="R25" s="97">
        <f t="shared" si="6"/>
        <v>9000000</v>
      </c>
      <c r="S25" s="114"/>
      <c r="T25" s="114"/>
    </row>
    <row r="26" spans="3:20" ht="29.25" customHeight="1" x14ac:dyDescent="0.2">
      <c r="C26" s="104">
        <v>4</v>
      </c>
      <c r="D26" s="73" t="s">
        <v>48</v>
      </c>
      <c r="E26" s="77">
        <v>3000000</v>
      </c>
      <c r="F26" s="64">
        <f t="shared" si="9"/>
        <v>0</v>
      </c>
      <c r="G26" s="64">
        <f t="shared" si="9"/>
        <v>0</v>
      </c>
      <c r="H26" s="101">
        <v>0</v>
      </c>
      <c r="I26" s="100">
        <f t="shared" si="2"/>
        <v>0</v>
      </c>
      <c r="J26" s="106">
        <f t="shared" si="8"/>
        <v>0</v>
      </c>
      <c r="K26" s="100">
        <f t="shared" si="8"/>
        <v>0</v>
      </c>
      <c r="L26" s="98"/>
      <c r="M26" s="103">
        <f t="shared" si="3"/>
        <v>0</v>
      </c>
      <c r="N26" s="98"/>
      <c r="O26" s="129"/>
      <c r="Q26" s="113">
        <f t="shared" si="5"/>
        <v>0</v>
      </c>
      <c r="R26" s="97">
        <f t="shared" si="6"/>
        <v>3000000</v>
      </c>
      <c r="S26" s="114"/>
      <c r="T26" s="114"/>
    </row>
    <row r="27" spans="3:20" ht="37.5" customHeight="1" x14ac:dyDescent="0.2">
      <c r="C27" s="104">
        <v>5</v>
      </c>
      <c r="D27" s="73" t="s">
        <v>49</v>
      </c>
      <c r="E27" s="77">
        <v>24000000</v>
      </c>
      <c r="F27" s="64">
        <f t="shared" si="9"/>
        <v>0</v>
      </c>
      <c r="G27" s="64">
        <f t="shared" si="9"/>
        <v>0</v>
      </c>
      <c r="H27" s="106">
        <v>10703700</v>
      </c>
      <c r="I27" s="100">
        <f t="shared" si="2"/>
        <v>44.598749999999995</v>
      </c>
      <c r="J27" s="106">
        <f t="shared" si="8"/>
        <v>10703700</v>
      </c>
      <c r="K27" s="100">
        <f t="shared" si="8"/>
        <v>44.598749999999995</v>
      </c>
      <c r="L27" s="98"/>
      <c r="M27" s="103">
        <f t="shared" si="3"/>
        <v>44.598749999999995</v>
      </c>
      <c r="N27" s="101"/>
      <c r="O27" s="130"/>
      <c r="P27" s="91">
        <f>23/25*100</f>
        <v>92</v>
      </c>
      <c r="Q27" s="113">
        <f t="shared" si="5"/>
        <v>10703608</v>
      </c>
      <c r="R27" s="97">
        <f t="shared" si="6"/>
        <v>13296300</v>
      </c>
      <c r="S27" s="114"/>
      <c r="T27" s="114"/>
    </row>
    <row r="28" spans="3:20" ht="37.5" customHeight="1" x14ac:dyDescent="0.2">
      <c r="C28" s="104">
        <v>6</v>
      </c>
      <c r="D28" s="73" t="s">
        <v>50</v>
      </c>
      <c r="E28" s="77">
        <v>7000000</v>
      </c>
      <c r="F28" s="64">
        <f t="shared" si="9"/>
        <v>0</v>
      </c>
      <c r="G28" s="64">
        <f t="shared" si="9"/>
        <v>0</v>
      </c>
      <c r="H28" s="106">
        <v>4850000</v>
      </c>
      <c r="I28" s="100">
        <f t="shared" si="2"/>
        <v>69.285714285714278</v>
      </c>
      <c r="J28" s="101">
        <f t="shared" si="8"/>
        <v>4850000</v>
      </c>
      <c r="K28" s="100">
        <f t="shared" si="8"/>
        <v>69.285714285714278</v>
      </c>
      <c r="L28" s="98"/>
      <c r="M28" s="103">
        <f t="shared" si="3"/>
        <v>69.285714285714278</v>
      </c>
      <c r="N28" s="101"/>
      <c r="O28" s="130"/>
      <c r="P28" s="91">
        <f>29/25*100</f>
        <v>115.99999999999999</v>
      </c>
      <c r="Q28" s="113">
        <f t="shared" si="5"/>
        <v>4849884</v>
      </c>
      <c r="R28" s="97">
        <f t="shared" si="6"/>
        <v>2150000</v>
      </c>
      <c r="S28" s="114"/>
      <c r="T28" s="114"/>
    </row>
    <row r="29" spans="3:20" ht="37.5" customHeight="1" x14ac:dyDescent="0.2">
      <c r="C29" s="104">
        <v>7</v>
      </c>
      <c r="D29" s="73" t="s">
        <v>51</v>
      </c>
      <c r="E29" s="77">
        <v>10000000</v>
      </c>
      <c r="F29" s="64">
        <f t="shared" si="9"/>
        <v>0</v>
      </c>
      <c r="G29" s="64">
        <f t="shared" si="9"/>
        <v>0</v>
      </c>
      <c r="H29" s="106">
        <v>2200000</v>
      </c>
      <c r="I29" s="100">
        <f t="shared" si="2"/>
        <v>22</v>
      </c>
      <c r="J29" s="106">
        <f t="shared" si="8"/>
        <v>2200000</v>
      </c>
      <c r="K29" s="100">
        <f t="shared" si="8"/>
        <v>22</v>
      </c>
      <c r="L29" s="98"/>
      <c r="M29" s="103">
        <f t="shared" si="3"/>
        <v>22</v>
      </c>
      <c r="N29" s="107"/>
      <c r="O29" s="131"/>
      <c r="Q29" s="113">
        <f t="shared" si="5"/>
        <v>2200000</v>
      </c>
      <c r="R29" s="97">
        <f t="shared" si="6"/>
        <v>7800000</v>
      </c>
      <c r="S29" s="114"/>
      <c r="T29" s="114"/>
    </row>
    <row r="30" spans="3:20" ht="37.5" customHeight="1" x14ac:dyDescent="0.2">
      <c r="C30" s="104">
        <v>8</v>
      </c>
      <c r="D30" s="73" t="s">
        <v>52</v>
      </c>
      <c r="E30" s="77">
        <v>10000000</v>
      </c>
      <c r="F30" s="64">
        <f>SUM(F31:F43)</f>
        <v>0</v>
      </c>
      <c r="G30" s="64">
        <f>SUM(G31:G43)</f>
        <v>0</v>
      </c>
      <c r="H30" s="106">
        <v>3197800</v>
      </c>
      <c r="I30" s="100">
        <f t="shared" si="2"/>
        <v>31.978000000000002</v>
      </c>
      <c r="J30" s="106">
        <f t="shared" si="8"/>
        <v>3197800</v>
      </c>
      <c r="K30" s="100">
        <f t="shared" si="8"/>
        <v>31.978000000000002</v>
      </c>
      <c r="L30" s="98"/>
      <c r="M30" s="103">
        <f t="shared" si="3"/>
        <v>31.978000000000002</v>
      </c>
      <c r="N30" s="98"/>
      <c r="O30" s="129"/>
      <c r="Q30" s="113">
        <f t="shared" si="5"/>
        <v>3197800</v>
      </c>
      <c r="R30" s="97">
        <f t="shared" si="6"/>
        <v>6802200</v>
      </c>
      <c r="S30" s="114"/>
      <c r="T30" s="114"/>
    </row>
    <row r="31" spans="3:20" ht="37.5" customHeight="1" x14ac:dyDescent="0.2">
      <c r="C31" s="104">
        <v>9</v>
      </c>
      <c r="D31" s="73" t="s">
        <v>68</v>
      </c>
      <c r="E31" s="77">
        <v>4000000</v>
      </c>
      <c r="F31" s="64">
        <f>SUM(F32:F43)</f>
        <v>0</v>
      </c>
      <c r="G31" s="64">
        <f>SUM(G32:G43)</f>
        <v>0</v>
      </c>
      <c r="H31" s="106">
        <v>0</v>
      </c>
      <c r="I31" s="100">
        <f t="shared" si="2"/>
        <v>0</v>
      </c>
      <c r="J31" s="106">
        <f t="shared" si="8"/>
        <v>0</v>
      </c>
      <c r="K31" s="100">
        <f t="shared" si="8"/>
        <v>0</v>
      </c>
      <c r="L31" s="98"/>
      <c r="M31" s="103">
        <f t="shared" si="3"/>
        <v>0</v>
      </c>
      <c r="N31" s="98"/>
      <c r="O31" s="129"/>
      <c r="Q31" s="113">
        <f t="shared" si="5"/>
        <v>0</v>
      </c>
      <c r="R31" s="97">
        <f t="shared" si="6"/>
        <v>4000000</v>
      </c>
      <c r="S31" s="114"/>
      <c r="T31" s="114"/>
    </row>
    <row r="32" spans="3:20" ht="37.5" customHeight="1" x14ac:dyDescent="0.2">
      <c r="C32" s="104">
        <v>10</v>
      </c>
      <c r="D32" s="73" t="s">
        <v>53</v>
      </c>
      <c r="E32" s="77">
        <v>3500000</v>
      </c>
      <c r="F32" s="64">
        <f>SUM(F33:F43)</f>
        <v>0</v>
      </c>
      <c r="G32" s="64">
        <f>SUM(G33:G43)</f>
        <v>0</v>
      </c>
      <c r="H32" s="106">
        <v>1400000</v>
      </c>
      <c r="I32" s="100">
        <f t="shared" si="2"/>
        <v>40</v>
      </c>
      <c r="J32" s="106">
        <f t="shared" si="8"/>
        <v>1400000</v>
      </c>
      <c r="K32" s="100">
        <f t="shared" si="8"/>
        <v>40</v>
      </c>
      <c r="L32" s="98"/>
      <c r="M32" s="103">
        <f t="shared" si="3"/>
        <v>40</v>
      </c>
      <c r="N32" s="98"/>
      <c r="O32" s="129"/>
      <c r="Q32" s="113">
        <f t="shared" si="5"/>
        <v>1400000</v>
      </c>
      <c r="R32" s="97">
        <f t="shared" si="6"/>
        <v>2100000</v>
      </c>
      <c r="S32" s="114"/>
      <c r="T32" s="114"/>
    </row>
    <row r="33" spans="3:20" ht="37.5" customHeight="1" x14ac:dyDescent="0.2">
      <c r="C33" s="104">
        <v>11</v>
      </c>
      <c r="D33" s="73" t="s">
        <v>54</v>
      </c>
      <c r="E33" s="77">
        <v>24000000</v>
      </c>
      <c r="F33" s="64">
        <f>SUM(F34:F43)</f>
        <v>0</v>
      </c>
      <c r="G33" s="64">
        <f>SUM(G34:G43)</f>
        <v>0</v>
      </c>
      <c r="H33" s="106">
        <v>11690000</v>
      </c>
      <c r="I33" s="100">
        <f t="shared" si="2"/>
        <v>48.708333333333329</v>
      </c>
      <c r="J33" s="106">
        <f t="shared" si="8"/>
        <v>11690000</v>
      </c>
      <c r="K33" s="100">
        <f t="shared" si="8"/>
        <v>48.708333333333329</v>
      </c>
      <c r="L33" s="98"/>
      <c r="M33" s="103">
        <f t="shared" si="3"/>
        <v>48.708333333333329</v>
      </c>
      <c r="N33" s="98"/>
      <c r="O33" s="129"/>
      <c r="Q33" s="113">
        <f t="shared" si="5"/>
        <v>11690000</v>
      </c>
      <c r="R33" s="97">
        <f t="shared" si="6"/>
        <v>12310000</v>
      </c>
      <c r="S33" s="114"/>
      <c r="T33" s="114"/>
    </row>
    <row r="34" spans="3:20" ht="37.5" customHeight="1" x14ac:dyDescent="0.2">
      <c r="C34" s="104">
        <v>12</v>
      </c>
      <c r="D34" s="73" t="s">
        <v>55</v>
      </c>
      <c r="E34" s="77">
        <v>25000000</v>
      </c>
      <c r="F34" s="64">
        <f>SUM(F35:F44)</f>
        <v>0</v>
      </c>
      <c r="G34" s="64">
        <f>SUM(G35:G44)</f>
        <v>0</v>
      </c>
      <c r="H34" s="106">
        <v>12500000</v>
      </c>
      <c r="I34" s="100">
        <f t="shared" si="2"/>
        <v>50</v>
      </c>
      <c r="J34" s="106">
        <f t="shared" si="8"/>
        <v>12500000</v>
      </c>
      <c r="K34" s="100">
        <f t="shared" si="8"/>
        <v>50</v>
      </c>
      <c r="L34" s="98"/>
      <c r="M34" s="103">
        <f t="shared" si="3"/>
        <v>50</v>
      </c>
      <c r="N34" s="98"/>
      <c r="O34" s="129"/>
      <c r="Q34" s="113">
        <f t="shared" si="5"/>
        <v>12500000</v>
      </c>
      <c r="R34" s="97">
        <f t="shared" si="6"/>
        <v>12500000</v>
      </c>
      <c r="S34" s="114"/>
      <c r="T34" s="114"/>
    </row>
    <row r="35" spans="3:20" ht="41.25" customHeight="1" x14ac:dyDescent="0.2">
      <c r="C35" s="104">
        <v>13</v>
      </c>
      <c r="D35" s="73" t="s">
        <v>56</v>
      </c>
      <c r="E35" s="77">
        <v>62500000</v>
      </c>
      <c r="F35" s="64">
        <f>SUM(F36:F44)</f>
        <v>0</v>
      </c>
      <c r="G35" s="64">
        <f>SUM(G36:G44)</f>
        <v>0</v>
      </c>
      <c r="H35" s="106">
        <v>25482400</v>
      </c>
      <c r="I35" s="100">
        <f t="shared" si="2"/>
        <v>40.771839999999997</v>
      </c>
      <c r="J35" s="106">
        <f t="shared" si="8"/>
        <v>25482400</v>
      </c>
      <c r="K35" s="100">
        <f t="shared" si="8"/>
        <v>40.771839999999997</v>
      </c>
      <c r="L35" s="98"/>
      <c r="M35" s="103">
        <f t="shared" si="3"/>
        <v>40.771839999999997</v>
      </c>
      <c r="N35" s="98"/>
      <c r="O35" s="129"/>
      <c r="Q35" s="113">
        <f t="shared" si="5"/>
        <v>25482400</v>
      </c>
      <c r="R35" s="97">
        <f t="shared" si="6"/>
        <v>37017600</v>
      </c>
      <c r="S35" s="114"/>
      <c r="T35" s="114"/>
    </row>
    <row r="36" spans="3:20" s="6" customFormat="1" ht="33" customHeight="1" x14ac:dyDescent="0.2">
      <c r="C36" s="53" t="s">
        <v>16</v>
      </c>
      <c r="D36" s="4" t="s">
        <v>18</v>
      </c>
      <c r="E36" s="65">
        <f>SUM(E37:E43)</f>
        <v>112500000</v>
      </c>
      <c r="F36" s="64">
        <f>SUM(F37:F45)</f>
        <v>0</v>
      </c>
      <c r="G36" s="64">
        <f>SUM(G37:G45)</f>
        <v>0</v>
      </c>
      <c r="H36" s="52">
        <f>SUM(H37:H44)</f>
        <v>75447726</v>
      </c>
      <c r="I36" s="12">
        <f>H36/E36*100</f>
        <v>67.064645333333331</v>
      </c>
      <c r="J36" s="52">
        <f t="shared" si="8"/>
        <v>75447726</v>
      </c>
      <c r="K36" s="12">
        <f t="shared" si="8"/>
        <v>67.064645333333331</v>
      </c>
      <c r="L36" s="53"/>
      <c r="M36" s="46">
        <f t="shared" si="3"/>
        <v>67.064645333333331</v>
      </c>
      <c r="N36" s="4"/>
      <c r="O36" s="135"/>
      <c r="P36" s="91"/>
      <c r="Q36" s="113">
        <f t="shared" si="5"/>
        <v>75447726</v>
      </c>
      <c r="R36" s="97">
        <f t="shared" si="6"/>
        <v>37052274</v>
      </c>
    </row>
    <row r="37" spans="3:20" ht="23.1" customHeight="1" x14ac:dyDescent="0.2">
      <c r="C37" s="104">
        <v>1</v>
      </c>
      <c r="D37" s="73" t="s">
        <v>20</v>
      </c>
      <c r="E37" s="77">
        <v>10000000</v>
      </c>
      <c r="F37" s="64">
        <f>SUM(F39:F46)</f>
        <v>0</v>
      </c>
      <c r="G37" s="64">
        <f>SUM(G39:G46)</f>
        <v>0</v>
      </c>
      <c r="H37" s="106">
        <v>0</v>
      </c>
      <c r="I37" s="100">
        <f t="shared" si="2"/>
        <v>0</v>
      </c>
      <c r="J37" s="101">
        <f t="shared" si="8"/>
        <v>0</v>
      </c>
      <c r="K37" s="100">
        <f t="shared" si="8"/>
        <v>0</v>
      </c>
      <c r="L37" s="104"/>
      <c r="M37" s="103">
        <f t="shared" si="3"/>
        <v>0</v>
      </c>
      <c r="N37" s="109"/>
      <c r="O37" s="132"/>
      <c r="Q37" s="113">
        <f t="shared" si="5"/>
        <v>0</v>
      </c>
      <c r="R37" s="97">
        <f t="shared" si="6"/>
        <v>10000000</v>
      </c>
    </row>
    <row r="38" spans="3:20" ht="23.1" customHeight="1" x14ac:dyDescent="0.2">
      <c r="C38" s="104">
        <v>2</v>
      </c>
      <c r="D38" s="73" t="s">
        <v>98</v>
      </c>
      <c r="E38" s="77">
        <v>12500000</v>
      </c>
      <c r="F38" s="64">
        <f>SUM(F40:F47)</f>
        <v>0</v>
      </c>
      <c r="G38" s="64">
        <f>SUM(G40:G47)</f>
        <v>0</v>
      </c>
      <c r="H38" s="106">
        <v>12500000</v>
      </c>
      <c r="I38" s="100">
        <f t="shared" si="2"/>
        <v>100</v>
      </c>
      <c r="J38" s="101">
        <f t="shared" si="8"/>
        <v>12500000</v>
      </c>
      <c r="K38" s="100">
        <f t="shared" si="8"/>
        <v>100</v>
      </c>
      <c r="L38" s="104"/>
      <c r="M38" s="103">
        <f t="shared" si="3"/>
        <v>100</v>
      </c>
      <c r="N38" s="109"/>
      <c r="O38" s="132"/>
      <c r="Q38" s="113"/>
      <c r="R38" s="97"/>
    </row>
    <row r="39" spans="3:20" ht="25.5" customHeight="1" x14ac:dyDescent="0.2">
      <c r="C39" s="104">
        <v>3</v>
      </c>
      <c r="D39" s="73" t="s">
        <v>99</v>
      </c>
      <c r="E39" s="77">
        <v>15000000</v>
      </c>
      <c r="F39" s="64">
        <f t="shared" ref="F39:G42" si="10">SUM(F40:F47)</f>
        <v>0</v>
      </c>
      <c r="G39" s="64">
        <f t="shared" si="10"/>
        <v>0</v>
      </c>
      <c r="H39" s="101">
        <v>14650000</v>
      </c>
      <c r="I39" s="100">
        <f t="shared" si="2"/>
        <v>97.666666666666671</v>
      </c>
      <c r="J39" s="101">
        <f t="shared" si="8"/>
        <v>14650000</v>
      </c>
      <c r="K39" s="100">
        <f t="shared" si="8"/>
        <v>97.666666666666671</v>
      </c>
      <c r="L39" s="109"/>
      <c r="M39" s="103">
        <f t="shared" si="3"/>
        <v>97.666666666666671</v>
      </c>
      <c r="N39" s="109"/>
      <c r="O39" s="132"/>
      <c r="Q39" s="113">
        <f t="shared" si="5"/>
        <v>14650000</v>
      </c>
      <c r="R39" s="97">
        <f t="shared" si="6"/>
        <v>350000</v>
      </c>
    </row>
    <row r="40" spans="3:20" ht="31.5" customHeight="1" x14ac:dyDescent="0.2">
      <c r="C40" s="104">
        <v>4</v>
      </c>
      <c r="D40" s="73" t="s">
        <v>21</v>
      </c>
      <c r="E40" s="77">
        <v>30000000</v>
      </c>
      <c r="F40" s="64">
        <f t="shared" si="10"/>
        <v>0</v>
      </c>
      <c r="G40" s="64">
        <f t="shared" si="10"/>
        <v>0</v>
      </c>
      <c r="H40" s="115">
        <v>30000000</v>
      </c>
      <c r="I40" s="100">
        <f t="shared" si="2"/>
        <v>100</v>
      </c>
      <c r="J40" s="101">
        <f t="shared" si="8"/>
        <v>30000000</v>
      </c>
      <c r="K40" s="100">
        <f t="shared" si="8"/>
        <v>100</v>
      </c>
      <c r="L40" s="117"/>
      <c r="M40" s="103">
        <f t="shared" si="3"/>
        <v>100</v>
      </c>
      <c r="N40" s="117"/>
      <c r="O40" s="132"/>
      <c r="Q40" s="113">
        <f t="shared" si="5"/>
        <v>30000000</v>
      </c>
      <c r="R40" s="97">
        <f t="shared" si="6"/>
        <v>0</v>
      </c>
    </row>
    <row r="41" spans="3:20" ht="30" customHeight="1" x14ac:dyDescent="0.2">
      <c r="C41" s="104">
        <v>5</v>
      </c>
      <c r="D41" s="73" t="s">
        <v>69</v>
      </c>
      <c r="E41" s="77">
        <v>32000000</v>
      </c>
      <c r="F41" s="64">
        <f t="shared" si="10"/>
        <v>0</v>
      </c>
      <c r="G41" s="64">
        <f t="shared" si="10"/>
        <v>0</v>
      </c>
      <c r="H41" s="118">
        <v>13297726</v>
      </c>
      <c r="I41" s="100">
        <f t="shared" si="2"/>
        <v>41.55539375</v>
      </c>
      <c r="J41" s="119">
        <f t="shared" si="8"/>
        <v>13297726</v>
      </c>
      <c r="K41" s="100">
        <f t="shared" si="8"/>
        <v>41.55539375</v>
      </c>
      <c r="L41" s="117"/>
      <c r="M41" s="103">
        <f t="shared" si="3"/>
        <v>41.55539375</v>
      </c>
      <c r="N41" s="117"/>
      <c r="O41" s="132"/>
      <c r="Q41" s="113">
        <f t="shared" si="5"/>
        <v>13297726</v>
      </c>
      <c r="R41" s="97">
        <f t="shared" si="6"/>
        <v>18702274</v>
      </c>
    </row>
    <row r="42" spans="3:20" ht="29.25" customHeight="1" x14ac:dyDescent="0.2">
      <c r="C42" s="104">
        <v>6</v>
      </c>
      <c r="D42" s="73" t="s">
        <v>22</v>
      </c>
      <c r="E42" s="77">
        <v>5000000</v>
      </c>
      <c r="F42" s="64">
        <f t="shared" si="10"/>
        <v>0</v>
      </c>
      <c r="G42" s="64">
        <f t="shared" si="10"/>
        <v>0</v>
      </c>
      <c r="H42" s="101">
        <v>1000000</v>
      </c>
      <c r="I42" s="100">
        <f t="shared" si="2"/>
        <v>20</v>
      </c>
      <c r="J42" s="101">
        <f t="shared" si="8"/>
        <v>1000000</v>
      </c>
      <c r="K42" s="100">
        <f t="shared" si="8"/>
        <v>20</v>
      </c>
      <c r="L42" s="109"/>
      <c r="M42" s="103">
        <f t="shared" si="3"/>
        <v>20</v>
      </c>
      <c r="N42" s="109"/>
      <c r="O42" s="132"/>
      <c r="Q42" s="113">
        <f t="shared" si="5"/>
        <v>1000000</v>
      </c>
      <c r="R42" s="97">
        <f t="shared" si="6"/>
        <v>4000000</v>
      </c>
    </row>
    <row r="43" spans="3:20" ht="33.75" customHeight="1" x14ac:dyDescent="0.2">
      <c r="C43" s="104">
        <v>7</v>
      </c>
      <c r="D43" s="73" t="s">
        <v>23</v>
      </c>
      <c r="E43" s="77">
        <v>8000000</v>
      </c>
      <c r="F43" s="64">
        <f>SUM(F44:F50)</f>
        <v>0</v>
      </c>
      <c r="G43" s="64">
        <f>SUM(G44:G50)</f>
        <v>0</v>
      </c>
      <c r="H43" s="101">
        <v>4000000</v>
      </c>
      <c r="I43" s="100">
        <f t="shared" si="2"/>
        <v>50</v>
      </c>
      <c r="J43" s="101">
        <f t="shared" si="8"/>
        <v>4000000</v>
      </c>
      <c r="K43" s="100">
        <f t="shared" si="8"/>
        <v>50</v>
      </c>
      <c r="L43" s="109"/>
      <c r="M43" s="103">
        <f t="shared" si="3"/>
        <v>50</v>
      </c>
      <c r="N43" s="109"/>
      <c r="O43" s="132"/>
      <c r="Q43" s="113">
        <f t="shared" si="5"/>
        <v>4000000</v>
      </c>
      <c r="R43" s="97">
        <f t="shared" si="6"/>
        <v>4000000</v>
      </c>
    </row>
    <row r="44" spans="3:20" ht="30.75" customHeight="1" x14ac:dyDescent="0.2">
      <c r="C44" s="104"/>
      <c r="D44" s="66"/>
      <c r="E44" s="38"/>
      <c r="F44" s="64">
        <f t="shared" ref="F44:G46" si="11">SUM(F45:F50)</f>
        <v>0</v>
      </c>
      <c r="G44" s="64">
        <f t="shared" si="11"/>
        <v>0</v>
      </c>
      <c r="H44" s="101"/>
      <c r="I44" s="100"/>
      <c r="J44" s="101"/>
      <c r="K44" s="100"/>
      <c r="L44" s="109"/>
      <c r="M44" s="103"/>
      <c r="N44" s="109"/>
      <c r="O44" s="132"/>
      <c r="Q44" s="113">
        <f t="shared" si="5"/>
        <v>0</v>
      </c>
      <c r="R44" s="97">
        <f t="shared" si="6"/>
        <v>0</v>
      </c>
    </row>
    <row r="45" spans="3:20" ht="28.5" customHeight="1" x14ac:dyDescent="0.2">
      <c r="C45" s="53" t="s">
        <v>17</v>
      </c>
      <c r="D45" s="78" t="s">
        <v>24</v>
      </c>
      <c r="E45" s="67">
        <f>SUM(E46)</f>
        <v>40000000</v>
      </c>
      <c r="F45" s="64">
        <f t="shared" si="11"/>
        <v>0</v>
      </c>
      <c r="G45" s="64">
        <f t="shared" si="11"/>
        <v>0</v>
      </c>
      <c r="H45" s="5">
        <f>H46</f>
        <v>0</v>
      </c>
      <c r="I45" s="100">
        <f t="shared" ref="I45:I56" si="12">H45/E45*100</f>
        <v>0</v>
      </c>
      <c r="J45" s="5">
        <f t="shared" ref="J45:K56" si="13">H45</f>
        <v>0</v>
      </c>
      <c r="K45" s="100">
        <f t="shared" si="13"/>
        <v>0</v>
      </c>
      <c r="L45" s="109"/>
      <c r="M45" s="103">
        <f t="shared" ref="M45:M56" si="14">K45</f>
        <v>0</v>
      </c>
      <c r="N45" s="109"/>
      <c r="O45" s="132"/>
      <c r="Q45" s="113">
        <f t="shared" si="5"/>
        <v>0</v>
      </c>
      <c r="R45" s="97">
        <f t="shared" si="6"/>
        <v>40000000</v>
      </c>
    </row>
    <row r="46" spans="3:20" ht="24" customHeight="1" x14ac:dyDescent="0.2">
      <c r="C46" s="53"/>
      <c r="D46" s="79" t="s">
        <v>14</v>
      </c>
      <c r="E46" s="80">
        <v>40000000</v>
      </c>
      <c r="F46" s="64">
        <f t="shared" si="11"/>
        <v>0</v>
      </c>
      <c r="G46" s="64">
        <f t="shared" si="11"/>
        <v>0</v>
      </c>
      <c r="H46" s="101">
        <v>0</v>
      </c>
      <c r="I46" s="100">
        <f t="shared" si="12"/>
        <v>0</v>
      </c>
      <c r="J46" s="5">
        <f t="shared" si="13"/>
        <v>0</v>
      </c>
      <c r="K46" s="12">
        <f t="shared" si="13"/>
        <v>0</v>
      </c>
      <c r="L46" s="109"/>
      <c r="M46" s="103">
        <f t="shared" si="14"/>
        <v>0</v>
      </c>
      <c r="N46" s="4"/>
      <c r="O46" s="135"/>
      <c r="Q46" s="113">
        <f t="shared" si="5"/>
        <v>0</v>
      </c>
      <c r="R46" s="97">
        <f t="shared" si="6"/>
        <v>40000000</v>
      </c>
    </row>
    <row r="47" spans="3:20" ht="24" customHeight="1" x14ac:dyDescent="0.2">
      <c r="C47" s="53" t="s">
        <v>71</v>
      </c>
      <c r="D47" s="81" t="s">
        <v>35</v>
      </c>
      <c r="E47" s="67">
        <f>SUM(E48)</f>
        <v>10000000</v>
      </c>
      <c r="F47" s="64">
        <f t="shared" ref="F47:G50" si="15">SUM(F48:F57)</f>
        <v>0</v>
      </c>
      <c r="G47" s="64">
        <f t="shared" si="15"/>
        <v>0</v>
      </c>
      <c r="H47" s="5">
        <f>H48</f>
        <v>7500000</v>
      </c>
      <c r="I47" s="100">
        <f t="shared" si="12"/>
        <v>75</v>
      </c>
      <c r="J47" s="5">
        <f t="shared" si="13"/>
        <v>7500000</v>
      </c>
      <c r="K47" s="100">
        <f t="shared" si="13"/>
        <v>75</v>
      </c>
      <c r="L47" s="109"/>
      <c r="M47" s="103">
        <f t="shared" si="14"/>
        <v>75</v>
      </c>
      <c r="N47" s="109"/>
      <c r="O47" s="132"/>
      <c r="Q47" s="113">
        <f t="shared" si="5"/>
        <v>7500000</v>
      </c>
      <c r="R47" s="97">
        <f t="shared" si="6"/>
        <v>2500000</v>
      </c>
    </row>
    <row r="48" spans="3:20" ht="28.5" customHeight="1" x14ac:dyDescent="0.2">
      <c r="C48" s="53"/>
      <c r="D48" s="79" t="s">
        <v>59</v>
      </c>
      <c r="E48" s="80">
        <v>10000000</v>
      </c>
      <c r="F48" s="64">
        <f t="shared" si="15"/>
        <v>0</v>
      </c>
      <c r="G48" s="64">
        <f t="shared" si="15"/>
        <v>0</v>
      </c>
      <c r="H48" s="101">
        <v>7500000</v>
      </c>
      <c r="I48" s="100">
        <f t="shared" si="12"/>
        <v>75</v>
      </c>
      <c r="J48" s="5">
        <f t="shared" si="13"/>
        <v>7500000</v>
      </c>
      <c r="K48" s="12">
        <f t="shared" si="13"/>
        <v>75</v>
      </c>
      <c r="L48" s="109"/>
      <c r="M48" s="103">
        <f t="shared" si="14"/>
        <v>75</v>
      </c>
      <c r="N48" s="4"/>
      <c r="O48" s="135"/>
      <c r="Q48" s="113">
        <f t="shared" si="5"/>
        <v>7500000</v>
      </c>
      <c r="R48" s="97">
        <f t="shared" si="6"/>
        <v>2500000</v>
      </c>
    </row>
    <row r="49" spans="3:18" ht="28.5" customHeight="1" x14ac:dyDescent="0.2">
      <c r="C49" s="53" t="s">
        <v>72</v>
      </c>
      <c r="D49" s="81" t="s">
        <v>34</v>
      </c>
      <c r="E49" s="67">
        <f>SUM(E50)</f>
        <v>15000000</v>
      </c>
      <c r="F49" s="64">
        <f t="shared" si="15"/>
        <v>0</v>
      </c>
      <c r="G49" s="64">
        <f t="shared" si="15"/>
        <v>0</v>
      </c>
      <c r="H49" s="5">
        <f>H50</f>
        <v>15000000</v>
      </c>
      <c r="I49" s="100">
        <f t="shared" si="12"/>
        <v>100</v>
      </c>
      <c r="J49" s="5">
        <f t="shared" si="13"/>
        <v>15000000</v>
      </c>
      <c r="K49" s="100">
        <f t="shared" si="13"/>
        <v>100</v>
      </c>
      <c r="L49" s="109"/>
      <c r="M49" s="103">
        <f t="shared" si="14"/>
        <v>100</v>
      </c>
      <c r="N49" s="109"/>
      <c r="O49" s="132"/>
      <c r="Q49" s="113">
        <f t="shared" si="5"/>
        <v>15000000</v>
      </c>
      <c r="R49" s="97">
        <f t="shared" si="6"/>
        <v>0</v>
      </c>
    </row>
    <row r="50" spans="3:18" ht="21.75" customHeight="1" x14ac:dyDescent="0.2">
      <c r="C50" s="53"/>
      <c r="D50" s="79" t="s">
        <v>58</v>
      </c>
      <c r="E50" s="80">
        <v>15000000</v>
      </c>
      <c r="F50" s="64">
        <f t="shared" si="15"/>
        <v>0</v>
      </c>
      <c r="G50" s="64">
        <f t="shared" si="15"/>
        <v>0</v>
      </c>
      <c r="H50" s="101">
        <v>15000000</v>
      </c>
      <c r="I50" s="100">
        <f t="shared" si="12"/>
        <v>100</v>
      </c>
      <c r="J50" s="5">
        <f t="shared" si="13"/>
        <v>15000000</v>
      </c>
      <c r="K50" s="12">
        <f t="shared" si="13"/>
        <v>100</v>
      </c>
      <c r="L50" s="109"/>
      <c r="M50" s="103">
        <f t="shared" si="14"/>
        <v>100</v>
      </c>
      <c r="N50" s="109"/>
      <c r="O50" s="132"/>
      <c r="Q50" s="113">
        <f t="shared" si="5"/>
        <v>15000000</v>
      </c>
      <c r="R50" s="97">
        <f t="shared" si="6"/>
        <v>0</v>
      </c>
    </row>
    <row r="51" spans="3:18" ht="28.5" customHeight="1" x14ac:dyDescent="0.2">
      <c r="C51" s="53" t="s">
        <v>73</v>
      </c>
      <c r="D51" s="82" t="s">
        <v>70</v>
      </c>
      <c r="E51" s="67">
        <f>SUM(E52)</f>
        <v>3000000</v>
      </c>
      <c r="F51" s="64">
        <f>SUM(F52:F62)</f>
        <v>0</v>
      </c>
      <c r="G51" s="64">
        <f>SUM(G52:G62)</f>
        <v>0</v>
      </c>
      <c r="H51" s="5">
        <f>H52</f>
        <v>3000000</v>
      </c>
      <c r="I51" s="100">
        <f t="shared" si="12"/>
        <v>100</v>
      </c>
      <c r="J51" s="5">
        <f t="shared" si="13"/>
        <v>3000000</v>
      </c>
      <c r="K51" s="100">
        <f t="shared" si="13"/>
        <v>100</v>
      </c>
      <c r="L51" s="109"/>
      <c r="M51" s="103">
        <f t="shared" si="14"/>
        <v>100</v>
      </c>
      <c r="N51" s="4"/>
      <c r="O51" s="135"/>
      <c r="Q51" s="113">
        <f t="shared" si="5"/>
        <v>3000000</v>
      </c>
      <c r="R51" s="97">
        <f t="shared" si="6"/>
        <v>0</v>
      </c>
    </row>
    <row r="52" spans="3:18" ht="28.5" customHeight="1" x14ac:dyDescent="0.2">
      <c r="C52" s="53"/>
      <c r="D52" s="73" t="s">
        <v>57</v>
      </c>
      <c r="E52" s="80">
        <v>3000000</v>
      </c>
      <c r="F52" s="64">
        <f>SUM(F57:F63)</f>
        <v>0</v>
      </c>
      <c r="G52" s="64">
        <f>SUM(G57:G63)</f>
        <v>0</v>
      </c>
      <c r="H52" s="101">
        <v>3000000</v>
      </c>
      <c r="I52" s="100">
        <f t="shared" si="12"/>
        <v>100</v>
      </c>
      <c r="J52" s="5">
        <f t="shared" si="13"/>
        <v>3000000</v>
      </c>
      <c r="K52" s="12">
        <f t="shared" si="13"/>
        <v>100</v>
      </c>
      <c r="L52" s="109"/>
      <c r="M52" s="103">
        <f t="shared" si="14"/>
        <v>100</v>
      </c>
      <c r="N52" s="109"/>
      <c r="O52" s="132"/>
      <c r="Q52" s="113">
        <f t="shared" si="5"/>
        <v>3000000</v>
      </c>
      <c r="R52" s="97">
        <f t="shared" si="6"/>
        <v>0</v>
      </c>
    </row>
    <row r="53" spans="3:18" ht="28.5" customHeight="1" x14ac:dyDescent="0.2">
      <c r="C53" s="53"/>
      <c r="D53" s="78" t="s">
        <v>100</v>
      </c>
      <c r="E53" s="67">
        <f>E54</f>
        <v>7500000</v>
      </c>
      <c r="F53" s="64">
        <f>SUM(F58:F63)</f>
        <v>0</v>
      </c>
      <c r="G53" s="64">
        <f>SUM(G58:G63)</f>
        <v>0</v>
      </c>
      <c r="H53" s="101">
        <f>H54</f>
        <v>1852000</v>
      </c>
      <c r="I53" s="100">
        <f t="shared" si="12"/>
        <v>24.693333333333335</v>
      </c>
      <c r="J53" s="5">
        <f t="shared" si="13"/>
        <v>1852000</v>
      </c>
      <c r="K53" s="12">
        <f t="shared" si="13"/>
        <v>24.693333333333335</v>
      </c>
      <c r="L53" s="109"/>
      <c r="M53" s="103">
        <f t="shared" si="14"/>
        <v>24.693333333333335</v>
      </c>
      <c r="N53" s="109"/>
      <c r="O53" s="132"/>
      <c r="Q53" s="113"/>
      <c r="R53" s="97"/>
    </row>
    <row r="54" spans="3:18" ht="28.5" customHeight="1" x14ac:dyDescent="0.2">
      <c r="C54" s="53"/>
      <c r="D54" s="83" t="s">
        <v>101</v>
      </c>
      <c r="E54" s="80">
        <v>7500000</v>
      </c>
      <c r="F54" s="64">
        <f>SUM(F59:F63)</f>
        <v>0</v>
      </c>
      <c r="G54" s="64">
        <f>SUM(G59:G63)</f>
        <v>0</v>
      </c>
      <c r="H54" s="101">
        <v>1852000</v>
      </c>
      <c r="I54" s="100">
        <f t="shared" si="12"/>
        <v>24.693333333333335</v>
      </c>
      <c r="J54" s="5">
        <f t="shared" si="13"/>
        <v>1852000</v>
      </c>
      <c r="K54" s="12">
        <f t="shared" si="13"/>
        <v>24.693333333333335</v>
      </c>
      <c r="L54" s="109"/>
      <c r="M54" s="103">
        <f t="shared" si="14"/>
        <v>24.693333333333335</v>
      </c>
      <c r="N54" s="109"/>
      <c r="O54" s="132"/>
      <c r="Q54" s="113"/>
      <c r="R54" s="97"/>
    </row>
    <row r="55" spans="3:18" ht="28.5" customHeight="1" x14ac:dyDescent="0.2">
      <c r="C55" s="53"/>
      <c r="D55" s="78" t="s">
        <v>102</v>
      </c>
      <c r="E55" s="67">
        <f>E56</f>
        <v>10000000</v>
      </c>
      <c r="F55" s="64">
        <f>SUM(F60:F63)</f>
        <v>0</v>
      </c>
      <c r="G55" s="64">
        <f>SUM(G60:G63)</f>
        <v>0</v>
      </c>
      <c r="H55" s="101">
        <f>H56</f>
        <v>0</v>
      </c>
      <c r="I55" s="100">
        <f t="shared" si="12"/>
        <v>0</v>
      </c>
      <c r="J55" s="5">
        <f t="shared" si="13"/>
        <v>0</v>
      </c>
      <c r="K55" s="12">
        <f t="shared" si="13"/>
        <v>0</v>
      </c>
      <c r="L55" s="109"/>
      <c r="M55" s="103">
        <f t="shared" si="14"/>
        <v>0</v>
      </c>
      <c r="N55" s="109"/>
      <c r="O55" s="132"/>
      <c r="Q55" s="113"/>
      <c r="R55" s="97"/>
    </row>
    <row r="56" spans="3:18" ht="28.5" customHeight="1" x14ac:dyDescent="0.2">
      <c r="C56" s="53"/>
      <c r="D56" s="83" t="s">
        <v>103</v>
      </c>
      <c r="E56" s="80">
        <v>10000000</v>
      </c>
      <c r="F56" s="64">
        <f>SUM(F61:F63)</f>
        <v>0</v>
      </c>
      <c r="G56" s="64">
        <f>SUM(G61:G63)</f>
        <v>0</v>
      </c>
      <c r="H56" s="101">
        <v>0</v>
      </c>
      <c r="I56" s="100">
        <f t="shared" si="12"/>
        <v>0</v>
      </c>
      <c r="J56" s="5">
        <f t="shared" si="13"/>
        <v>0</v>
      </c>
      <c r="K56" s="12">
        <f t="shared" si="13"/>
        <v>0</v>
      </c>
      <c r="L56" s="109"/>
      <c r="M56" s="103">
        <f t="shared" si="14"/>
        <v>0</v>
      </c>
      <c r="N56" s="109"/>
      <c r="O56" s="132"/>
      <c r="Q56" s="113"/>
      <c r="R56" s="97"/>
    </row>
    <row r="57" spans="3:18" ht="38.25" customHeight="1" x14ac:dyDescent="0.2">
      <c r="C57" s="53" t="s">
        <v>74</v>
      </c>
      <c r="D57" s="78" t="s">
        <v>25</v>
      </c>
      <c r="E57" s="67">
        <f>SUM(E58)</f>
        <v>25000000</v>
      </c>
      <c r="F57" s="64">
        <f>SUM(F62:F63)</f>
        <v>0</v>
      </c>
      <c r="G57" s="64">
        <f>SUM(G62:G63)</f>
        <v>0</v>
      </c>
      <c r="H57" s="5">
        <f>H58</f>
        <v>6455000</v>
      </c>
      <c r="I57" s="100">
        <f t="shared" si="2"/>
        <v>25.82</v>
      </c>
      <c r="J57" s="5">
        <f t="shared" si="8"/>
        <v>6455000</v>
      </c>
      <c r="K57" s="100">
        <f t="shared" si="8"/>
        <v>25.82</v>
      </c>
      <c r="L57" s="109"/>
      <c r="M57" s="103">
        <f t="shared" si="3"/>
        <v>25.82</v>
      </c>
      <c r="N57" s="109"/>
      <c r="O57" s="132"/>
      <c r="Q57" s="113">
        <f t="shared" si="5"/>
        <v>6455000</v>
      </c>
      <c r="R57" s="97">
        <f t="shared" si="6"/>
        <v>18545000</v>
      </c>
    </row>
    <row r="58" spans="3:18" ht="27" customHeight="1" x14ac:dyDescent="0.2">
      <c r="C58" s="53"/>
      <c r="D58" s="73" t="s">
        <v>26</v>
      </c>
      <c r="E58" s="80">
        <v>25000000</v>
      </c>
      <c r="F58" s="64">
        <f>SUM(F59:F63)</f>
        <v>0</v>
      </c>
      <c r="G58" s="64">
        <f>SUM(G59:G63)</f>
        <v>0</v>
      </c>
      <c r="H58" s="101">
        <v>6455000</v>
      </c>
      <c r="I58" s="100">
        <f t="shared" si="2"/>
        <v>25.82</v>
      </c>
      <c r="J58" s="5">
        <f t="shared" si="8"/>
        <v>6455000</v>
      </c>
      <c r="K58" s="12">
        <f t="shared" si="8"/>
        <v>25.82</v>
      </c>
      <c r="L58" s="109"/>
      <c r="M58" s="103">
        <f t="shared" si="3"/>
        <v>25.82</v>
      </c>
      <c r="N58" s="109"/>
      <c r="O58" s="132"/>
      <c r="Q58" s="113">
        <f t="shared" si="5"/>
        <v>6455000</v>
      </c>
      <c r="R58" s="97">
        <f t="shared" si="6"/>
        <v>18545000</v>
      </c>
    </row>
    <row r="59" spans="3:18" ht="38.25" customHeight="1" x14ac:dyDescent="0.2">
      <c r="C59" s="53" t="s">
        <v>75</v>
      </c>
      <c r="D59" s="78" t="s">
        <v>30</v>
      </c>
      <c r="E59" s="67">
        <f>SUM(E60)</f>
        <v>10000000</v>
      </c>
      <c r="F59" s="64">
        <f>SUM(F60:F63)</f>
        <v>0</v>
      </c>
      <c r="G59" s="64">
        <f>SUM(G60:G63)</f>
        <v>0</v>
      </c>
      <c r="H59" s="5">
        <f>H60</f>
        <v>10000000</v>
      </c>
      <c r="I59" s="100">
        <f t="shared" si="2"/>
        <v>100</v>
      </c>
      <c r="J59" s="5">
        <f t="shared" ref="J59:K67" si="16">H59</f>
        <v>10000000</v>
      </c>
      <c r="K59" s="100">
        <f t="shared" si="16"/>
        <v>100</v>
      </c>
      <c r="L59" s="109"/>
      <c r="M59" s="103">
        <f t="shared" si="3"/>
        <v>100</v>
      </c>
      <c r="N59" s="109"/>
      <c r="O59" s="148">
        <f>H59+H61+H57</f>
        <v>16455000</v>
      </c>
      <c r="Q59" s="113">
        <f t="shared" si="5"/>
        <v>10000000</v>
      </c>
      <c r="R59" s="97">
        <f t="shared" si="6"/>
        <v>0</v>
      </c>
    </row>
    <row r="60" spans="3:18" ht="38.25" customHeight="1" x14ac:dyDescent="0.2">
      <c r="C60" s="53"/>
      <c r="D60" s="73" t="s">
        <v>29</v>
      </c>
      <c r="E60" s="80">
        <v>10000000</v>
      </c>
      <c r="F60" s="64">
        <f>SUM(F61:F63)</f>
        <v>0</v>
      </c>
      <c r="G60" s="64">
        <f>SUM(G61:G63)</f>
        <v>0</v>
      </c>
      <c r="H60" s="101">
        <v>10000000</v>
      </c>
      <c r="I60" s="100">
        <f t="shared" si="2"/>
        <v>100</v>
      </c>
      <c r="J60" s="5">
        <f t="shared" si="16"/>
        <v>10000000</v>
      </c>
      <c r="K60" s="12">
        <f t="shared" si="16"/>
        <v>100</v>
      </c>
      <c r="L60" s="109"/>
      <c r="M60" s="103">
        <f t="shared" si="3"/>
        <v>100</v>
      </c>
      <c r="N60" s="117"/>
      <c r="O60" s="132"/>
      <c r="P60" s="68"/>
      <c r="Q60" s="113">
        <f t="shared" si="5"/>
        <v>10000000</v>
      </c>
      <c r="R60" s="97">
        <f t="shared" si="6"/>
        <v>0</v>
      </c>
    </row>
    <row r="61" spans="3:18" ht="38.25" customHeight="1" x14ac:dyDescent="0.2">
      <c r="C61" s="53" t="s">
        <v>76</v>
      </c>
      <c r="D61" s="78" t="s">
        <v>31</v>
      </c>
      <c r="E61" s="67">
        <f>SUM(E62:E63)</f>
        <v>94500000</v>
      </c>
      <c r="F61" s="64">
        <f>SUM(F62:F63)</f>
        <v>0</v>
      </c>
      <c r="G61" s="64">
        <f>SUM(G62:G63)</f>
        <v>0</v>
      </c>
      <c r="H61" s="5">
        <f>H62</f>
        <v>0</v>
      </c>
      <c r="I61" s="100">
        <f t="shared" si="2"/>
        <v>0</v>
      </c>
      <c r="J61" s="5">
        <f t="shared" si="16"/>
        <v>0</v>
      </c>
      <c r="K61" s="100">
        <f t="shared" si="16"/>
        <v>0</v>
      </c>
      <c r="L61" s="109"/>
      <c r="M61" s="103">
        <f t="shared" si="3"/>
        <v>0</v>
      </c>
      <c r="N61" s="109"/>
      <c r="O61" s="132"/>
      <c r="Q61" s="113">
        <f t="shared" si="5"/>
        <v>0</v>
      </c>
      <c r="R61" s="97">
        <f t="shared" si="6"/>
        <v>94500000</v>
      </c>
    </row>
    <row r="62" spans="3:18" s="6" customFormat="1" ht="38.25" customHeight="1" x14ac:dyDescent="0.2">
      <c r="C62" s="53"/>
      <c r="D62" s="73" t="s">
        <v>104</v>
      </c>
      <c r="E62" s="80">
        <v>35000000</v>
      </c>
      <c r="F62" s="64">
        <f>SUM(F63:F63)</f>
        <v>0</v>
      </c>
      <c r="G62" s="64">
        <f>SUM(G63:G63)</f>
        <v>0</v>
      </c>
      <c r="H62" s="101">
        <v>0</v>
      </c>
      <c r="I62" s="100">
        <f t="shared" si="2"/>
        <v>0</v>
      </c>
      <c r="J62" s="5">
        <f t="shared" si="16"/>
        <v>0</v>
      </c>
      <c r="K62" s="12">
        <f t="shared" si="16"/>
        <v>0</v>
      </c>
      <c r="L62" s="109"/>
      <c r="M62" s="103">
        <f t="shared" si="3"/>
        <v>0</v>
      </c>
      <c r="N62" s="4"/>
      <c r="O62" s="135"/>
      <c r="P62" s="91"/>
      <c r="Q62" s="113">
        <f t="shared" si="5"/>
        <v>0</v>
      </c>
      <c r="R62" s="97">
        <f t="shared" si="6"/>
        <v>35000000</v>
      </c>
    </row>
    <row r="63" spans="3:18" ht="38.25" customHeight="1" x14ac:dyDescent="0.2">
      <c r="C63" s="53"/>
      <c r="D63" s="73" t="s">
        <v>105</v>
      </c>
      <c r="E63" s="80">
        <v>59500000</v>
      </c>
      <c r="F63" s="64">
        <f>SUM(F64:F65)</f>
        <v>0</v>
      </c>
      <c r="G63" s="64">
        <f>SUM(G64:G65)</f>
        <v>0</v>
      </c>
      <c r="H63" s="101">
        <v>0</v>
      </c>
      <c r="I63" s="100">
        <f t="shared" si="2"/>
        <v>0</v>
      </c>
      <c r="J63" s="5">
        <f t="shared" si="16"/>
        <v>0</v>
      </c>
      <c r="K63" s="12">
        <f t="shared" si="16"/>
        <v>0</v>
      </c>
      <c r="L63" s="109"/>
      <c r="M63" s="103">
        <f t="shared" si="3"/>
        <v>0</v>
      </c>
      <c r="N63" s="109"/>
      <c r="O63" s="132"/>
      <c r="Q63" s="113">
        <f t="shared" si="5"/>
        <v>0</v>
      </c>
      <c r="R63" s="97">
        <f t="shared" si="6"/>
        <v>59500000</v>
      </c>
    </row>
    <row r="64" spans="3:18" ht="36" customHeight="1" x14ac:dyDescent="0.2">
      <c r="C64" s="53" t="s">
        <v>81</v>
      </c>
      <c r="D64" s="78" t="s">
        <v>27</v>
      </c>
      <c r="E64" s="67">
        <f>SUM(E65)</f>
        <v>38000000</v>
      </c>
      <c r="F64" s="64">
        <f>SUM(F65:F67)</f>
        <v>0</v>
      </c>
      <c r="G64" s="64">
        <f>SUM(G65:G67)</f>
        <v>0</v>
      </c>
      <c r="H64" s="5">
        <f>H65</f>
        <v>5136000</v>
      </c>
      <c r="I64" s="100">
        <f t="shared" si="2"/>
        <v>13.515789473684212</v>
      </c>
      <c r="J64" s="5">
        <f t="shared" si="16"/>
        <v>5136000</v>
      </c>
      <c r="K64" s="100">
        <f t="shared" si="16"/>
        <v>13.515789473684212</v>
      </c>
      <c r="L64" s="109"/>
      <c r="M64" s="103">
        <f t="shared" si="3"/>
        <v>13.515789473684212</v>
      </c>
      <c r="N64" s="109"/>
      <c r="O64" s="132"/>
      <c r="Q64" s="113">
        <f t="shared" si="5"/>
        <v>5136000</v>
      </c>
      <c r="R64" s="97">
        <f t="shared" si="6"/>
        <v>32864000</v>
      </c>
    </row>
    <row r="65" spans="3:18" ht="42.75" customHeight="1" x14ac:dyDescent="0.2">
      <c r="C65" s="53"/>
      <c r="D65" s="73" t="s">
        <v>28</v>
      </c>
      <c r="E65" s="80">
        <v>38000000</v>
      </c>
      <c r="F65" s="64">
        <f>SUM(F66:F67)</f>
        <v>0</v>
      </c>
      <c r="G65" s="64">
        <f>SUM(G66:G67)</f>
        <v>0</v>
      </c>
      <c r="H65" s="101">
        <v>5136000</v>
      </c>
      <c r="I65" s="100">
        <f t="shared" si="2"/>
        <v>13.515789473684212</v>
      </c>
      <c r="J65" s="5">
        <f t="shared" si="16"/>
        <v>5136000</v>
      </c>
      <c r="K65" s="12">
        <f t="shared" si="16"/>
        <v>13.515789473684212</v>
      </c>
      <c r="L65" s="109"/>
      <c r="M65" s="103">
        <f t="shared" si="3"/>
        <v>13.515789473684212</v>
      </c>
      <c r="N65" s="109"/>
      <c r="O65" s="132"/>
      <c r="Q65" s="113">
        <f t="shared" si="5"/>
        <v>5136000</v>
      </c>
      <c r="R65" s="97">
        <f t="shared" si="6"/>
        <v>32864000</v>
      </c>
    </row>
    <row r="66" spans="3:18" ht="39.75" customHeight="1" x14ac:dyDescent="0.2">
      <c r="C66" s="53" t="s">
        <v>82</v>
      </c>
      <c r="D66" s="78" t="s">
        <v>32</v>
      </c>
      <c r="E66" s="67">
        <f>SUM(E67)</f>
        <v>14000000</v>
      </c>
      <c r="F66" s="64">
        <f>SUM(F67:F68)</f>
        <v>0</v>
      </c>
      <c r="G66" s="64">
        <f>SUM(G67:G68)</f>
        <v>0</v>
      </c>
      <c r="H66" s="5">
        <f>H67</f>
        <v>14000000</v>
      </c>
      <c r="I66" s="100">
        <f t="shared" si="2"/>
        <v>100</v>
      </c>
      <c r="J66" s="5">
        <f t="shared" si="16"/>
        <v>14000000</v>
      </c>
      <c r="K66" s="100">
        <f t="shared" si="16"/>
        <v>100</v>
      </c>
      <c r="L66" s="109"/>
      <c r="M66" s="103">
        <f t="shared" si="3"/>
        <v>100</v>
      </c>
      <c r="N66" s="4"/>
      <c r="O66" s="135"/>
      <c r="P66" s="113">
        <f>H66+H64</f>
        <v>19136000</v>
      </c>
      <c r="Q66" s="113">
        <f t="shared" si="5"/>
        <v>-5136000</v>
      </c>
      <c r="R66" s="97">
        <f t="shared" si="6"/>
        <v>0</v>
      </c>
    </row>
    <row r="67" spans="3:18" ht="30.75" customHeight="1" x14ac:dyDescent="0.2">
      <c r="C67" s="53"/>
      <c r="D67" s="73" t="s">
        <v>33</v>
      </c>
      <c r="E67" s="80">
        <v>14000000</v>
      </c>
      <c r="F67" s="64">
        <f>SUM(F68:F71)</f>
        <v>0</v>
      </c>
      <c r="G67" s="64">
        <f>SUM(G68:G71)</f>
        <v>0</v>
      </c>
      <c r="H67" s="101">
        <v>14000000</v>
      </c>
      <c r="I67" s="100">
        <f t="shared" si="2"/>
        <v>100</v>
      </c>
      <c r="J67" s="5">
        <f t="shared" si="16"/>
        <v>14000000</v>
      </c>
      <c r="K67" s="12">
        <f t="shared" si="16"/>
        <v>100</v>
      </c>
      <c r="L67" s="109"/>
      <c r="M67" s="103">
        <f t="shared" si="3"/>
        <v>100</v>
      </c>
      <c r="N67" s="4"/>
      <c r="O67" s="135"/>
      <c r="Q67" s="113">
        <f t="shared" si="5"/>
        <v>14000000</v>
      </c>
      <c r="R67" s="97">
        <f t="shared" si="6"/>
        <v>0</v>
      </c>
    </row>
    <row r="68" spans="3:18" ht="15.75" customHeight="1" x14ac:dyDescent="0.2">
      <c r="C68" s="61"/>
      <c r="D68" s="73"/>
      <c r="E68" s="76"/>
      <c r="F68" s="7"/>
      <c r="G68" s="109"/>
      <c r="H68" s="101"/>
      <c r="I68" s="100"/>
      <c r="J68" s="5"/>
      <c r="K68" s="12"/>
      <c r="L68" s="109"/>
      <c r="M68" s="103"/>
      <c r="N68" s="109"/>
      <c r="O68" s="132"/>
      <c r="Q68" s="113"/>
      <c r="R68" s="97"/>
    </row>
    <row r="69" spans="3:18" ht="21.75" customHeight="1" x14ac:dyDescent="0.2">
      <c r="C69" s="61"/>
      <c r="D69" s="8" t="s">
        <v>43</v>
      </c>
      <c r="E69" s="11">
        <f>E8+E21</f>
        <v>2424200000</v>
      </c>
      <c r="F69" s="11"/>
      <c r="G69" s="11"/>
      <c r="H69" s="11">
        <f>H8+H21</f>
        <v>887923628</v>
      </c>
      <c r="I69" s="100">
        <f>H69/E69*100</f>
        <v>36.627490636086129</v>
      </c>
      <c r="J69" s="120">
        <f>H69</f>
        <v>887923628</v>
      </c>
      <c r="K69" s="100">
        <f>I69</f>
        <v>36.627490636086129</v>
      </c>
      <c r="L69" s="109"/>
      <c r="M69" s="121">
        <f>K69</f>
        <v>36.627490636086129</v>
      </c>
      <c r="N69" s="109"/>
      <c r="O69" s="132"/>
      <c r="Q69" s="113"/>
    </row>
    <row r="71" spans="3:18" ht="25.5" customHeight="1" x14ac:dyDescent="0.2">
      <c r="E71" s="91"/>
      <c r="I71" s="91"/>
      <c r="J71" s="206" t="s">
        <v>115</v>
      </c>
      <c r="K71" s="206"/>
      <c r="L71" s="206"/>
    </row>
    <row r="72" spans="3:18" ht="12.75" customHeight="1" x14ac:dyDescent="0.2">
      <c r="E72" s="91"/>
      <c r="I72" s="91"/>
      <c r="J72" s="205" t="s">
        <v>60</v>
      </c>
      <c r="K72" s="205"/>
      <c r="L72" s="205"/>
    </row>
    <row r="73" spans="3:18" x14ac:dyDescent="0.2">
      <c r="H73" s="68"/>
      <c r="J73" s="6"/>
      <c r="K73" s="6"/>
      <c r="L73" s="6"/>
    </row>
    <row r="74" spans="3:18" x14ac:dyDescent="0.2">
      <c r="H74" s="68"/>
      <c r="J74" s="6"/>
      <c r="K74" s="6"/>
      <c r="L74" s="6"/>
    </row>
    <row r="75" spans="3:18" x14ac:dyDescent="0.2">
      <c r="H75" s="68"/>
      <c r="J75" s="6"/>
      <c r="K75" s="6"/>
      <c r="L75" s="6"/>
    </row>
    <row r="76" spans="3:18" ht="12.75" customHeight="1" x14ac:dyDescent="0.2">
      <c r="H76" s="68" t="s">
        <v>86</v>
      </c>
      <c r="J76" s="216" t="s">
        <v>83</v>
      </c>
      <c r="K76" s="216"/>
      <c r="L76" s="216"/>
    </row>
    <row r="77" spans="3:18" x14ac:dyDescent="0.2">
      <c r="H77" s="68"/>
      <c r="J77" s="205" t="s">
        <v>84</v>
      </c>
      <c r="K77" s="205"/>
      <c r="L77" s="205"/>
    </row>
    <row r="78" spans="3:18" ht="12.75" customHeight="1" x14ac:dyDescent="0.2">
      <c r="H78" s="68"/>
      <c r="J78" s="205" t="s">
        <v>85</v>
      </c>
      <c r="K78" s="205"/>
      <c r="L78" s="205"/>
    </row>
    <row r="105" spans="9:22" ht="12.75" customHeight="1" x14ac:dyDescent="0.2">
      <c r="I105" s="84"/>
      <c r="J105" s="84"/>
      <c r="K105" s="84"/>
      <c r="L105" s="84"/>
      <c r="M105" s="84"/>
      <c r="N105" s="84"/>
      <c r="O105" s="84"/>
      <c r="Q105" s="84"/>
      <c r="R105" s="84"/>
      <c r="S105" s="84"/>
      <c r="T105" s="84"/>
      <c r="U105" s="84"/>
      <c r="V105" s="84"/>
    </row>
    <row r="106" spans="9:22" ht="12.75" customHeight="1" x14ac:dyDescent="0.2">
      <c r="I106" s="84"/>
      <c r="J106" s="84"/>
      <c r="K106" s="84"/>
      <c r="L106" s="84"/>
      <c r="M106" s="84"/>
      <c r="N106" s="84"/>
      <c r="O106" s="84"/>
      <c r="Q106" s="84"/>
      <c r="R106" s="84"/>
      <c r="S106" s="84"/>
      <c r="T106" s="84"/>
      <c r="U106" s="84"/>
      <c r="V106" s="84"/>
    </row>
    <row r="107" spans="9:22" ht="12.75" customHeight="1" x14ac:dyDescent="0.2">
      <c r="I107" s="84"/>
      <c r="J107" s="84"/>
      <c r="K107" s="84"/>
      <c r="L107" s="84"/>
      <c r="M107" s="84"/>
      <c r="N107" s="84"/>
      <c r="O107" s="84"/>
      <c r="Q107" s="84"/>
      <c r="R107" s="84"/>
      <c r="S107" s="84"/>
      <c r="T107" s="84"/>
      <c r="U107" s="84"/>
      <c r="V107" s="84"/>
    </row>
    <row r="108" spans="9:22" ht="12.75" customHeight="1" x14ac:dyDescent="0.2">
      <c r="I108" s="84"/>
      <c r="J108" s="84"/>
      <c r="K108" s="84"/>
      <c r="L108" s="84"/>
      <c r="M108" s="84"/>
      <c r="N108" s="84"/>
      <c r="O108" s="84"/>
      <c r="Q108" s="84"/>
      <c r="R108" s="84"/>
      <c r="S108" s="84"/>
      <c r="T108" s="84"/>
      <c r="U108" s="84"/>
      <c r="V108" s="84"/>
    </row>
    <row r="109" spans="9:22" ht="12.75" customHeight="1" x14ac:dyDescent="0.2">
      <c r="I109" s="84"/>
      <c r="J109" s="84"/>
      <c r="K109" s="84"/>
      <c r="L109" s="84"/>
      <c r="M109" s="84"/>
      <c r="N109" s="84"/>
      <c r="O109" s="84"/>
      <c r="Q109" s="84"/>
      <c r="R109" s="84"/>
      <c r="S109" s="84"/>
      <c r="T109" s="84"/>
      <c r="U109" s="84"/>
      <c r="V109" s="84"/>
    </row>
    <row r="110" spans="9:22" ht="12.75" customHeight="1" x14ac:dyDescent="0.2">
      <c r="I110" s="84"/>
      <c r="J110" s="84"/>
      <c r="K110" s="84"/>
      <c r="L110" s="84"/>
      <c r="M110" s="84"/>
      <c r="N110" s="84"/>
      <c r="O110" s="84"/>
      <c r="Q110" s="84"/>
      <c r="R110" s="84"/>
      <c r="S110" s="84"/>
      <c r="T110" s="84"/>
      <c r="U110" s="84"/>
      <c r="V110" s="84"/>
    </row>
    <row r="114" spans="9:22" ht="12.75" customHeight="1" x14ac:dyDescent="0.2">
      <c r="I114" s="84"/>
      <c r="J114" s="84"/>
      <c r="K114" s="84"/>
      <c r="L114" s="84"/>
      <c r="M114" s="84"/>
      <c r="N114" s="84"/>
      <c r="O114" s="84"/>
      <c r="Q114" s="84"/>
      <c r="R114" s="84"/>
      <c r="S114" s="84"/>
      <c r="T114" s="84"/>
      <c r="U114" s="84"/>
      <c r="V114" s="84"/>
    </row>
    <row r="115" spans="9:22" ht="12.75" customHeight="1" x14ac:dyDescent="0.2">
      <c r="I115" s="84"/>
      <c r="J115" s="84"/>
      <c r="K115" s="84"/>
      <c r="L115" s="84"/>
      <c r="M115" s="84"/>
      <c r="N115" s="84"/>
      <c r="O115" s="84"/>
      <c r="Q115" s="84"/>
      <c r="R115" s="84"/>
      <c r="S115" s="84"/>
      <c r="T115" s="84"/>
      <c r="U115" s="84"/>
      <c r="V115" s="84"/>
    </row>
    <row r="116" spans="9:22" ht="12.75" customHeight="1" x14ac:dyDescent="0.2">
      <c r="I116" s="84"/>
      <c r="J116" s="84"/>
      <c r="K116" s="84"/>
      <c r="L116" s="84"/>
      <c r="M116" s="84"/>
      <c r="N116" s="84"/>
      <c r="O116" s="84"/>
      <c r="Q116" s="84"/>
      <c r="R116" s="84"/>
      <c r="S116" s="84"/>
      <c r="T116" s="84"/>
      <c r="U116" s="84"/>
      <c r="V116" s="84"/>
    </row>
    <row r="117" spans="9:22" ht="12.75" customHeight="1" x14ac:dyDescent="0.2">
      <c r="I117" s="84"/>
      <c r="J117" s="84"/>
      <c r="K117" s="84"/>
      <c r="L117" s="84"/>
      <c r="M117" s="84"/>
      <c r="N117" s="84"/>
      <c r="O117" s="84"/>
      <c r="Q117" s="84"/>
      <c r="R117" s="84"/>
      <c r="S117" s="84"/>
      <c r="T117" s="84"/>
      <c r="U117" s="84"/>
      <c r="V117" s="84"/>
    </row>
    <row r="118" spans="9:22" ht="12.75" customHeight="1" x14ac:dyDescent="0.2">
      <c r="I118" s="84"/>
      <c r="J118" s="84"/>
      <c r="K118" s="84"/>
      <c r="L118" s="84"/>
      <c r="M118" s="84"/>
      <c r="N118" s="84"/>
      <c r="O118" s="84"/>
      <c r="Q118" s="84"/>
      <c r="R118" s="84"/>
      <c r="S118" s="84"/>
      <c r="T118" s="84"/>
      <c r="U118" s="84"/>
      <c r="V118" s="84"/>
    </row>
    <row r="119" spans="9:22" ht="12.75" customHeight="1" x14ac:dyDescent="0.2">
      <c r="I119" s="84"/>
      <c r="J119" s="84"/>
      <c r="K119" s="84"/>
      <c r="L119" s="84"/>
      <c r="M119" s="84"/>
      <c r="N119" s="84"/>
      <c r="O119" s="84"/>
      <c r="Q119" s="84"/>
      <c r="R119" s="84"/>
      <c r="S119" s="84"/>
      <c r="T119" s="84"/>
      <c r="U119" s="84"/>
      <c r="V119" s="84"/>
    </row>
    <row r="120" spans="9:22" ht="12.75" customHeight="1" x14ac:dyDescent="0.2">
      <c r="I120" s="84"/>
      <c r="J120" s="84"/>
      <c r="K120" s="84"/>
      <c r="L120" s="84"/>
      <c r="M120" s="84"/>
      <c r="N120" s="84"/>
      <c r="O120" s="84"/>
      <c r="Q120" s="84"/>
      <c r="R120" s="84"/>
      <c r="S120" s="84"/>
      <c r="T120" s="84"/>
      <c r="U120" s="84"/>
      <c r="V120" s="84"/>
    </row>
    <row r="121" spans="9:22" ht="12.75" customHeight="1" x14ac:dyDescent="0.2">
      <c r="I121" s="84"/>
      <c r="J121" s="84"/>
      <c r="K121" s="84"/>
      <c r="L121" s="84"/>
      <c r="M121" s="84"/>
      <c r="N121" s="84"/>
      <c r="O121" s="84"/>
      <c r="Q121" s="84"/>
      <c r="R121" s="84"/>
      <c r="S121" s="84"/>
      <c r="T121" s="84"/>
      <c r="U121" s="84"/>
      <c r="V121" s="84"/>
    </row>
    <row r="122" spans="9:22" ht="12.75" customHeight="1" x14ac:dyDescent="0.2">
      <c r="I122" s="84"/>
      <c r="J122" s="84"/>
      <c r="K122" s="84"/>
      <c r="L122" s="84"/>
      <c r="M122" s="84"/>
      <c r="N122" s="84"/>
      <c r="O122" s="84"/>
      <c r="Q122" s="84"/>
      <c r="R122" s="84"/>
      <c r="S122" s="84"/>
      <c r="T122" s="84"/>
      <c r="U122" s="84"/>
      <c r="V122" s="84"/>
    </row>
    <row r="123" spans="9:22" ht="12.75" customHeight="1" x14ac:dyDescent="0.2">
      <c r="I123" s="84"/>
      <c r="J123" s="84"/>
      <c r="K123" s="84"/>
      <c r="L123" s="84"/>
      <c r="M123" s="84"/>
      <c r="N123" s="84"/>
      <c r="O123" s="84"/>
      <c r="Q123" s="84"/>
      <c r="R123" s="84"/>
      <c r="S123" s="84"/>
      <c r="T123" s="84"/>
      <c r="U123" s="84"/>
      <c r="V123" s="84"/>
    </row>
    <row r="124" spans="9:22" ht="12.75" customHeight="1" x14ac:dyDescent="0.2">
      <c r="I124" s="84"/>
      <c r="J124" s="84"/>
      <c r="K124" s="84"/>
      <c r="L124" s="84"/>
      <c r="M124" s="84"/>
      <c r="N124" s="84"/>
      <c r="O124" s="84"/>
      <c r="Q124" s="84"/>
      <c r="R124" s="84"/>
      <c r="S124" s="84"/>
      <c r="T124" s="84"/>
      <c r="U124" s="84"/>
      <c r="V124" s="84"/>
    </row>
    <row r="125" spans="9:22" ht="12.75" customHeight="1" x14ac:dyDescent="0.2">
      <c r="I125" s="84"/>
      <c r="J125" s="84"/>
      <c r="K125" s="84"/>
      <c r="L125" s="84"/>
      <c r="M125" s="84"/>
      <c r="N125" s="84"/>
      <c r="O125" s="84"/>
      <c r="Q125" s="84"/>
      <c r="R125" s="84"/>
      <c r="S125" s="84"/>
      <c r="T125" s="84"/>
      <c r="U125" s="84"/>
      <c r="V125" s="84"/>
    </row>
    <row r="126" spans="9:22" ht="12.75" customHeight="1" x14ac:dyDescent="0.2"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9:22" ht="12.75" customHeight="1" x14ac:dyDescent="0.2"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9:22" ht="12.75" customHeight="1" x14ac:dyDescent="0.2"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</row>
    <row r="129" spans="9:22" ht="12.75" customHeight="1" x14ac:dyDescent="0.2"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</row>
    <row r="130" spans="9:22" ht="12.75" customHeight="1" x14ac:dyDescent="0.2"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</row>
    <row r="131" spans="9:22" ht="12.75" customHeight="1" x14ac:dyDescent="0.2"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</row>
    <row r="132" spans="9:22" ht="12.75" customHeight="1" x14ac:dyDescent="0.2"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</row>
    <row r="133" spans="9:22" ht="12.75" customHeight="1" x14ac:dyDescent="0.2"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</row>
    <row r="134" spans="9:22" ht="12.75" customHeight="1" x14ac:dyDescent="0.2"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</row>
    <row r="135" spans="9:22" ht="12.75" customHeight="1" x14ac:dyDescent="0.2"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</row>
    <row r="136" spans="9:22" ht="12.75" customHeight="1" x14ac:dyDescent="0.2"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</row>
    <row r="137" spans="9:22" ht="12.75" customHeight="1" x14ac:dyDescent="0.2"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</row>
    <row r="138" spans="9:22" ht="12.75" customHeight="1" x14ac:dyDescent="0.2"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</row>
    <row r="139" spans="9:22" ht="12.75" customHeight="1" x14ac:dyDescent="0.2"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</row>
    <row r="140" spans="9:22" ht="12.75" customHeight="1" x14ac:dyDescent="0.2"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</row>
    <row r="141" spans="9:22" ht="12.75" customHeight="1" x14ac:dyDescent="0.2"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</row>
    <row r="142" spans="9:22" ht="12.75" customHeight="1" x14ac:dyDescent="0.2"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</row>
    <row r="143" spans="9:22" ht="12.75" customHeight="1" x14ac:dyDescent="0.2"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</row>
    <row r="144" spans="9:22" ht="12.75" customHeight="1" x14ac:dyDescent="0.2"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</row>
    <row r="145" spans="9:22" ht="12.75" customHeight="1" x14ac:dyDescent="0.2"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</row>
    <row r="146" spans="9:22" ht="12.75" customHeight="1" x14ac:dyDescent="0.2"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</row>
    <row r="147" spans="9:22" ht="12.75" customHeight="1" x14ac:dyDescent="0.2"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</row>
    <row r="148" spans="9:22" x14ac:dyDescent="0.2"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</row>
    <row r="149" spans="9:22" x14ac:dyDescent="0.2"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</row>
    <row r="150" spans="9:22" ht="12.75" customHeight="1" x14ac:dyDescent="0.2"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</row>
    <row r="151" spans="9:22" ht="12.75" customHeight="1" x14ac:dyDescent="0.2"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</row>
    <row r="152" spans="9:22" x14ac:dyDescent="0.2"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</row>
  </sheetData>
  <mergeCells count="16">
    <mergeCell ref="J78:L78"/>
    <mergeCell ref="C1:N1"/>
    <mergeCell ref="C2:N2"/>
    <mergeCell ref="C3:N3"/>
    <mergeCell ref="C5:C6"/>
    <mergeCell ref="D5:D6"/>
    <mergeCell ref="E5:E6"/>
    <mergeCell ref="F5:F6"/>
    <mergeCell ref="G5:G6"/>
    <mergeCell ref="H5:K5"/>
    <mergeCell ref="L5:M5"/>
    <mergeCell ref="N5:N6"/>
    <mergeCell ref="J71:L71"/>
    <mergeCell ref="J72:L72"/>
    <mergeCell ref="J76:L76"/>
    <mergeCell ref="J77:L77"/>
  </mergeCells>
  <pageMargins left="1.1023622047244095" right="0" top="0.51181102362204722" bottom="0.51181102362204722" header="0.19685039370078741" footer="0.23622047244094491"/>
  <pageSetup paperSize="5" scale="80" orientation="landscape" errors="blank" horizontalDpi="4294967292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DESEMBER 2019 </vt:lpstr>
      <vt:lpstr>LAP. EVALUASI RKPD  NOPEMBER</vt:lpstr>
      <vt:lpstr>NOPEMBER 2019</vt:lpstr>
      <vt:lpstr>OKTOBER 2019</vt:lpstr>
      <vt:lpstr>SEPTEMBER</vt:lpstr>
      <vt:lpstr>AGUSTUS 2019</vt:lpstr>
      <vt:lpstr>JULI 2019 </vt:lpstr>
      <vt:lpstr>JUNI 2019</vt:lpstr>
      <vt:lpstr>MEI 2019</vt:lpstr>
      <vt:lpstr>APRIL 2019</vt:lpstr>
      <vt:lpstr>MARET 2019</vt:lpstr>
      <vt:lpstr>PEBRUARI 2019</vt:lpstr>
      <vt:lpstr>JANUARI 2019</vt:lpstr>
      <vt:lpstr>PEBRUARI 2019 (2)</vt:lpstr>
      <vt:lpstr>Sheet1</vt:lpstr>
      <vt:lpstr>LAP. EVALUASI RKPD sd juni 2019</vt:lpstr>
      <vt:lpstr>LAP. EVALUASI RKPD  September </vt:lpstr>
      <vt:lpstr>'AGUSTUS 2019'!Print_Area</vt:lpstr>
      <vt:lpstr>'APRIL 2019'!Print_Area</vt:lpstr>
      <vt:lpstr>'DESEMBER 2019 '!Print_Area</vt:lpstr>
      <vt:lpstr>'JANUARI 2019'!Print_Area</vt:lpstr>
      <vt:lpstr>'JULI 2019 '!Print_Area</vt:lpstr>
      <vt:lpstr>'JUNI 2019'!Print_Area</vt:lpstr>
      <vt:lpstr>'LAP. EVALUASI RKPD  NOPEMBER'!Print_Area</vt:lpstr>
      <vt:lpstr>'LAP. EVALUASI RKPD  September '!Print_Area</vt:lpstr>
      <vt:lpstr>'LAP. EVALUASI RKPD sd juni 2019'!Print_Area</vt:lpstr>
      <vt:lpstr>'MARET 2019'!Print_Area</vt:lpstr>
      <vt:lpstr>'MEI 2019'!Print_Area</vt:lpstr>
      <vt:lpstr>'NOPEMBER 2019'!Print_Area</vt:lpstr>
      <vt:lpstr>'OKTOBER 2019'!Print_Area</vt:lpstr>
      <vt:lpstr>'PEBRUARI 2019'!Print_Area</vt:lpstr>
      <vt:lpstr>'PEBRUARI 2019 (2)'!Print_Area</vt:lpstr>
      <vt:lpstr>SEPTEMBER!Print_Area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BPKKD</dc:creator>
  <cp:lastModifiedBy>Windows User</cp:lastModifiedBy>
  <cp:lastPrinted>2019-12-03T01:24:35Z</cp:lastPrinted>
  <dcterms:created xsi:type="dcterms:W3CDTF">2007-04-17T00:32:16Z</dcterms:created>
  <dcterms:modified xsi:type="dcterms:W3CDTF">2020-01-29T05:50:26Z</dcterms:modified>
</cp:coreProperties>
</file>