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PEN DATA\UGM\peternakan\"/>
    </mc:Choice>
  </mc:AlternateContent>
  <bookViews>
    <workbookView xWindow="0" yWindow="0" windowWidth="19200" windowHeight="7305" tabRatio="960" activeTab="4"/>
  </bookViews>
  <sheets>
    <sheet name="Identitas Kantor" sheetId="10" r:id="rId1"/>
    <sheet name="Populasi Ternak" sheetId="13" r:id="rId2"/>
    <sheet name="Produksi Ternak" sheetId="11" r:id="rId3"/>
    <sheet name="Hijauan Pakan Ternak" sheetId="7" r:id="rId4"/>
    <sheet name="Sarana, Prasarana, dan IB" sheetId="6" r:id="rId5"/>
    <sheet name="Perkiraan Supply-Demand" sheetId="14" r:id="rId6"/>
  </sheets>
  <definedNames>
    <definedName name="_Regression_Int">1</definedName>
    <definedName name="penjelasan">#REF!</definedName>
    <definedName name="_xlnm.Print_Area" localSheetId="3">'Hijauan Pakan Ternak'!$A$1:$I$43</definedName>
    <definedName name="_xlnm.Print_Area" localSheetId="1">'Populasi Ternak'!$A$1:$L$23</definedName>
    <definedName name="_xlnm.Print_Area" localSheetId="2">'Produksi Ternak'!$A$1:$T$23</definedName>
    <definedName name="_xlnm.Print_Area" localSheetId="4">'Sarana, Prasarana, dan IB'!$A$1:$V$98</definedName>
    <definedName name="Print_Area_MI">#REF!</definedName>
    <definedName name="_xlnm.Print_Titles">#REF!</definedName>
    <definedName name="PRINT_TITLES_MI">#REF!</definedName>
  </definedNames>
  <calcPr calcId="152511"/>
</workbook>
</file>

<file path=xl/calcChain.xml><?xml version="1.0" encoding="utf-8"?>
<calcChain xmlns="http://schemas.openxmlformats.org/spreadsheetml/2006/main">
  <c r="L13" i="13" l="1"/>
  <c r="W20" i="11" l="1"/>
  <c r="V20" i="11"/>
  <c r="O18" i="11" l="1"/>
  <c r="N9" i="11" l="1"/>
  <c r="A2" i="14" l="1"/>
  <c r="A3" i="6"/>
  <c r="A2" i="6"/>
  <c r="G43" i="7"/>
  <c r="I43" i="7" s="1"/>
  <c r="G42" i="7"/>
  <c r="I42" i="7" s="1"/>
  <c r="G41" i="7"/>
  <c r="I41" i="7" s="1"/>
  <c r="I40" i="7"/>
  <c r="G40" i="7"/>
  <c r="G39" i="7"/>
  <c r="I39" i="7" s="1"/>
  <c r="G38" i="7"/>
  <c r="I38" i="7" s="1"/>
  <c r="G37" i="7"/>
  <c r="I37" i="7" s="1"/>
  <c r="I36" i="7"/>
  <c r="G36" i="7"/>
  <c r="G35" i="7"/>
  <c r="I35" i="7" s="1"/>
  <c r="G34" i="7"/>
  <c r="I34" i="7" s="1"/>
  <c r="G33" i="7"/>
  <c r="I33" i="7" s="1"/>
  <c r="G32" i="7"/>
  <c r="I32" i="7" s="1"/>
  <c r="G31" i="7"/>
  <c r="I31" i="7" s="1"/>
  <c r="G30" i="7"/>
  <c r="I30" i="7" s="1"/>
  <c r="D19" i="7"/>
  <c r="C19" i="7"/>
  <c r="E18" i="7"/>
  <c r="F18" i="7" s="1"/>
  <c r="G18" i="7" s="1"/>
  <c r="E17" i="7"/>
  <c r="F17" i="7" s="1"/>
  <c r="G17" i="7" s="1"/>
  <c r="E16" i="7"/>
  <c r="F16" i="7" s="1"/>
  <c r="G16" i="7" s="1"/>
  <c r="G15" i="7"/>
  <c r="F15" i="7"/>
  <c r="E15" i="7"/>
  <c r="E14" i="7"/>
  <c r="F14" i="7" s="1"/>
  <c r="G14" i="7" s="1"/>
  <c r="E13" i="7"/>
  <c r="F13" i="7" s="1"/>
  <c r="G13" i="7" s="1"/>
  <c r="E12" i="7"/>
  <c r="F12" i="7" s="1"/>
  <c r="G12" i="7" s="1"/>
  <c r="E11" i="7"/>
  <c r="F11" i="7" s="1"/>
  <c r="G11" i="7" s="1"/>
  <c r="E10" i="7"/>
  <c r="F10" i="7" s="1"/>
  <c r="G10" i="7" s="1"/>
  <c r="E9" i="7"/>
  <c r="F9" i="7" s="1"/>
  <c r="A3" i="7"/>
  <c r="A2" i="7"/>
  <c r="O23" i="11"/>
  <c r="N23" i="11"/>
  <c r="M23" i="11"/>
  <c r="T22" i="11"/>
  <c r="N22" i="11"/>
  <c r="O22" i="11" s="1"/>
  <c r="M22" i="11"/>
  <c r="N21" i="11"/>
  <c r="M21" i="11"/>
  <c r="T20" i="11"/>
  <c r="N20" i="11"/>
  <c r="M20" i="11"/>
  <c r="O19" i="11"/>
  <c r="N19" i="11"/>
  <c r="M19" i="11"/>
  <c r="T18" i="11"/>
  <c r="N18" i="11"/>
  <c r="M18" i="11"/>
  <c r="T17" i="11"/>
  <c r="N17" i="11"/>
  <c r="O17" i="11" s="1"/>
  <c r="M17" i="11"/>
  <c r="N16" i="11"/>
  <c r="M16" i="11"/>
  <c r="T15" i="11"/>
  <c r="N15" i="11"/>
  <c r="O15" i="11" s="1"/>
  <c r="M15" i="11"/>
  <c r="M14" i="11"/>
  <c r="I14" i="11"/>
  <c r="M13" i="11"/>
  <c r="N13" i="11" s="1"/>
  <c r="I13" i="11"/>
  <c r="O13" i="11" s="1"/>
  <c r="R12" i="11"/>
  <c r="M12" i="11"/>
  <c r="N12" i="11" s="1"/>
  <c r="I12" i="11"/>
  <c r="M11" i="11"/>
  <c r="I11" i="11"/>
  <c r="M10" i="11"/>
  <c r="N10" i="11" s="1"/>
  <c r="I10" i="11"/>
  <c r="M9" i="11"/>
  <c r="I9" i="11"/>
  <c r="O9" i="11" s="1"/>
  <c r="M8" i="11"/>
  <c r="I8" i="11"/>
  <c r="A3" i="11"/>
  <c r="A2" i="11"/>
  <c r="L23" i="13"/>
  <c r="L22" i="13"/>
  <c r="L21" i="13"/>
  <c r="L20" i="13"/>
  <c r="L19" i="13"/>
  <c r="L18" i="13"/>
  <c r="L17" i="13"/>
  <c r="L16" i="13"/>
  <c r="L15" i="13"/>
  <c r="K14" i="13"/>
  <c r="J14" i="13"/>
  <c r="K13" i="13"/>
  <c r="J13" i="13"/>
  <c r="K12" i="13"/>
  <c r="J12" i="13"/>
  <c r="K11" i="13"/>
  <c r="J11" i="13"/>
  <c r="L11" i="13" s="1"/>
  <c r="K10" i="13"/>
  <c r="J10" i="13"/>
  <c r="K9" i="13"/>
  <c r="J9" i="13"/>
  <c r="K8" i="13"/>
  <c r="J8" i="13"/>
  <c r="A3" i="13"/>
  <c r="A2" i="13"/>
  <c r="O12" i="11" l="1"/>
  <c r="N8" i="11"/>
  <c r="O8" i="11" s="1"/>
  <c r="L9" i="13"/>
  <c r="L8" i="13"/>
  <c r="L10" i="13"/>
  <c r="L12" i="13"/>
  <c r="L14" i="13"/>
  <c r="G9" i="7"/>
  <c r="G19" i="7" s="1"/>
  <c r="F19" i="7"/>
  <c r="E19" i="7"/>
  <c r="N11" i="11"/>
  <c r="O11" i="11" s="1"/>
  <c r="N14" i="11"/>
  <c r="O14" i="11" s="1"/>
  <c r="O16" i="11"/>
  <c r="O20" i="11"/>
  <c r="O21" i="11"/>
  <c r="O10" i="11" l="1"/>
</calcChain>
</file>

<file path=xl/sharedStrings.xml><?xml version="1.0" encoding="utf-8"?>
<sst xmlns="http://schemas.openxmlformats.org/spreadsheetml/2006/main" count="423" uniqueCount="260">
  <si>
    <t>Identitas Kantor Terkini</t>
  </si>
  <si>
    <t>Tahun 2018</t>
  </si>
  <si>
    <t>Nama Kantor</t>
  </si>
  <si>
    <t>Alamat Kantor</t>
  </si>
  <si>
    <t>Fax</t>
  </si>
  <si>
    <t>Email</t>
  </si>
  <si>
    <t>Laman/Website</t>
  </si>
  <si>
    <t>Nama Kepala Dinas</t>
  </si>
  <si>
    <t>Alamat Rumah Kepala Dinas</t>
  </si>
  <si>
    <t>Telpon Kepala Dinas</t>
  </si>
  <si>
    <t>No. HP Kepala Dinas</t>
  </si>
  <si>
    <t>Data Populasi Ternak</t>
  </si>
  <si>
    <t>No.</t>
  </si>
  <si>
    <t>Jenis Ternak</t>
  </si>
  <si>
    <t>Jumlah Pemilik (orang)</t>
  </si>
  <si>
    <t>POPULASI (ekor)</t>
  </si>
  <si>
    <t>Anak</t>
  </si>
  <si>
    <t>Muda</t>
  </si>
  <si>
    <t>Dewasa</t>
  </si>
  <si>
    <t>Jumlah</t>
  </si>
  <si>
    <t>Total</t>
  </si>
  <si>
    <t>Jantan</t>
  </si>
  <si>
    <t>Betina</t>
  </si>
  <si>
    <t>Sapi Potong</t>
  </si>
  <si>
    <t>Sapi Perah</t>
  </si>
  <si>
    <t>Kerbau</t>
  </si>
  <si>
    <t>Kuda</t>
  </si>
  <si>
    <t>Babi</t>
  </si>
  <si>
    <t>Kambing</t>
  </si>
  <si>
    <t>Domba</t>
  </si>
  <si>
    <t>Ayam Layer</t>
  </si>
  <si>
    <t>Ayam Broiler</t>
  </si>
  <si>
    <t>Ayam Buras</t>
  </si>
  <si>
    <t>Itik</t>
  </si>
  <si>
    <t>Kelinci</t>
  </si>
  <si>
    <t>Burung Puyuh</t>
  </si>
  <si>
    <t>Entog</t>
  </si>
  <si>
    <t>Angsa</t>
  </si>
  <si>
    <t>Merpati</t>
  </si>
  <si>
    <t>*Perhatikan satuannya</t>
  </si>
  <si>
    <t>**Jangan mengisi bagian hitam karena berisi rumus perhitungan otomatis</t>
  </si>
  <si>
    <t>***Jangan sampai ada angka desimal</t>
  </si>
  <si>
    <t>Data Produksi Ternak</t>
  </si>
  <si>
    <t xml:space="preserve">No. </t>
  </si>
  <si>
    <t>PEMOTONGAN (ekor)</t>
  </si>
  <si>
    <t>PROD. DAGING (kg)</t>
  </si>
  <si>
    <t>BERAT RATA-RATA</t>
  </si>
  <si>
    <t>PROD. SUSU</t>
  </si>
  <si>
    <t>PROD. TELUR</t>
  </si>
  <si>
    <t>RPH Pemerintah</t>
  </si>
  <si>
    <t>RPH Swasta</t>
  </si>
  <si>
    <t>Luar RPH</t>
  </si>
  <si>
    <t>RPU</t>
  </si>
  <si>
    <t>Tidak Tercatat</t>
  </si>
  <si>
    <t>T'catat</t>
  </si>
  <si>
    <t>liter</t>
  </si>
  <si>
    <t>kg</t>
  </si>
  <si>
    <t>(butir)</t>
  </si>
  <si>
    <t>(kg)</t>
  </si>
  <si>
    <t xml:space="preserve">Keterangan : </t>
  </si>
  <si>
    <t>1 kg telur ayam ras</t>
  </si>
  <si>
    <t>=17 butir</t>
  </si>
  <si>
    <t>1 kg telur ayam buras</t>
  </si>
  <si>
    <t>= 20 butir</t>
  </si>
  <si>
    <t>**Perhatikan berat-rata-ratanya, jangan terlalu besar atau terlalu kecil</t>
  </si>
  <si>
    <t>1 kg telur itik/entog</t>
  </si>
  <si>
    <t>= 13 butir</t>
  </si>
  <si>
    <t>***Jangan mengisi bagian hitam karena berisi rumus perhitungan otomatis</t>
  </si>
  <si>
    <t>1 kg telur br. Puyuh</t>
  </si>
  <si>
    <t>= 86 butir</t>
  </si>
  <si>
    <t>(ekor)</t>
  </si>
  <si>
    <t>Daging Ayam (kg)</t>
  </si>
  <si>
    <t>Data Produksi Hijauan Pakan Ternak</t>
  </si>
  <si>
    <t>A. Tabel Produksi</t>
  </si>
  <si>
    <t>Jenis Pakan Ternak</t>
  </si>
  <si>
    <t>Luas Panen</t>
  </si>
  <si>
    <t>Produksi</t>
  </si>
  <si>
    <t>Yang Dikonsumsi</t>
  </si>
  <si>
    <t>TDN</t>
  </si>
  <si>
    <t>Carrying Capacity</t>
  </si>
  <si>
    <t>Prmtr.</t>
  </si>
  <si>
    <t>Carrying</t>
  </si>
  <si>
    <t>( Ha )</t>
  </si>
  <si>
    <t>( Ton/ thn )</t>
  </si>
  <si>
    <t>(Ton/th)</t>
  </si>
  <si>
    <t>(AU/th)</t>
  </si>
  <si>
    <t>konsumsi</t>
  </si>
  <si>
    <t>Capacity</t>
  </si>
  <si>
    <t>Jerami Padi</t>
  </si>
  <si>
    <t>Jerami Jagung</t>
  </si>
  <si>
    <t>Daun Ketela Pohon</t>
  </si>
  <si>
    <t>Daun Ketela Rambat</t>
  </si>
  <si>
    <t>Jerami Kedelai</t>
  </si>
  <si>
    <t>Daun Kacang tanah</t>
  </si>
  <si>
    <t>Daun Tebu</t>
  </si>
  <si>
    <t>Daun-Daunan (rambanan)</t>
  </si>
  <si>
    <t>Rumput Lapangan</t>
  </si>
  <si>
    <t>Rumput Unggul</t>
  </si>
  <si>
    <t>B. Tabel Potensi Bahan Pakan Ternak Hasil Limbah Pertanian</t>
  </si>
  <si>
    <t>Bahan Asal</t>
  </si>
  <si>
    <t>Bahan Pakan</t>
  </si>
  <si>
    <t>Konversi Produktivitas Bahan Asal ke Bahan Kering (%)*</t>
  </si>
  <si>
    <t>Asumsi Produktivitas Bahan Asal (ton/ha)</t>
  </si>
  <si>
    <t>Potensi Bahan Kering Pakan (ton/ha)</t>
  </si>
  <si>
    <t>Luas Panen (ha)</t>
  </si>
  <si>
    <t>Potensi Bahan Kering Pakan (ton)</t>
  </si>
  <si>
    <t>Nilai Angka</t>
  </si>
  <si>
    <t>Padi</t>
  </si>
  <si>
    <t>Jerami</t>
  </si>
  <si>
    <t>Jerami Segar</t>
  </si>
  <si>
    <t>Bekatul</t>
  </si>
  <si>
    <t>Gabah Kering</t>
  </si>
  <si>
    <t>Dedak Kasar</t>
  </si>
  <si>
    <t>Dedak Halus</t>
  </si>
  <si>
    <t>Sekam</t>
  </si>
  <si>
    <t>Jagung</t>
  </si>
  <si>
    <t>Tongkol</t>
  </si>
  <si>
    <t>Jagung Kering</t>
  </si>
  <si>
    <t>Ubi Kayu/Ketela Pohon</t>
  </si>
  <si>
    <t>Daun</t>
  </si>
  <si>
    <t>Daun Segar</t>
  </si>
  <si>
    <t>Ubi Jalar/Ketela Rambat</t>
  </si>
  <si>
    <t>Batang dan Daun</t>
  </si>
  <si>
    <t>Kacang Tanah</t>
  </si>
  <si>
    <t>Kelapa Sawit</t>
  </si>
  <si>
    <t>Bungkil Inti Sawit</t>
  </si>
  <si>
    <t>Tandan Buah Segar</t>
  </si>
  <si>
    <t>Lumpur Sawit</t>
  </si>
  <si>
    <t>Kedelai</t>
  </si>
  <si>
    <t>Tebu</t>
  </si>
  <si>
    <t>Data Sarana dan Prasarana Peternakan dan Kesehatan Hewan</t>
  </si>
  <si>
    <t>A. Rumah Pemotongan Hewan (RPH) dan Tempat Pemotongan Hewan (TPH)</t>
  </si>
  <si>
    <t>Alamat dan</t>
  </si>
  <si>
    <t>Tipe RPH</t>
  </si>
  <si>
    <t>Pengelola</t>
  </si>
  <si>
    <t>Kapasitas Pemotongan/hari</t>
  </si>
  <si>
    <t>Tenaga Teknis RPH/TPH</t>
  </si>
  <si>
    <t>Bangunan</t>
  </si>
  <si>
    <t>Keterangan</t>
  </si>
  <si>
    <t>Nama RPH/TPH</t>
  </si>
  <si>
    <t>No. Telepon</t>
  </si>
  <si>
    <t>(Tipe A/ Tipe B/</t>
  </si>
  <si>
    <t>(pemerintah/</t>
  </si>
  <si>
    <t>Sapi/Kerbau</t>
  </si>
  <si>
    <t>Kambing/</t>
  </si>
  <si>
    <t>Unggas</t>
  </si>
  <si>
    <t>Medik Veteriner</t>
  </si>
  <si>
    <t>Paramedis Vet.</t>
  </si>
  <si>
    <t>Juru Sembelih</t>
  </si>
  <si>
    <t>Butcher</t>
  </si>
  <si>
    <t>Keurmaster</t>
  </si>
  <si>
    <t>(ada/</t>
  </si>
  <si>
    <t>(beroperasi/</t>
  </si>
  <si>
    <t>Tipe C/D)</t>
  </si>
  <si>
    <t>swasta)</t>
  </si>
  <si>
    <t>Domba (ekor)</t>
  </si>
  <si>
    <t>(orang)</t>
  </si>
  <si>
    <t>Halal (orang)</t>
  </si>
  <si>
    <t>tidak ada)</t>
  </si>
  <si>
    <t>tidak beroperasi)</t>
  </si>
  <si>
    <t>B. Pos Kesehatan Hewan, Rumah Sakit Hewan (RSH), dan Klinik Hewan Pemerintah</t>
  </si>
  <si>
    <t>Tenaga Teknis (orang)</t>
  </si>
  <si>
    <t>Peralatan</t>
  </si>
  <si>
    <t>Nama Pos Kesehatan Hewan</t>
  </si>
  <si>
    <t>Bedah</t>
  </si>
  <si>
    <t>Reproduksi</t>
  </si>
  <si>
    <t>PNS</t>
  </si>
  <si>
    <t>Non-PNS</t>
  </si>
  <si>
    <t>(ada/tidak ada)</t>
  </si>
  <si>
    <t>Poskeswan .....</t>
  </si>
  <si>
    <t>RSH .....</t>
  </si>
  <si>
    <t>Klinik Hewan .....</t>
  </si>
  <si>
    <t>C. Pos Inseminasi Buatan (IB) dan Satuan Pelayanan Inseminasi Buatan (SP-IB)</t>
  </si>
  <si>
    <t>Jumlah Tenaga (Orang)</t>
  </si>
  <si>
    <t>Fasilitas Yang Dimiliki</t>
  </si>
  <si>
    <t>Nama Pos IB/SP-IB</t>
  </si>
  <si>
    <t>N2 Cair (liter)</t>
  </si>
  <si>
    <t>Semen Beku</t>
  </si>
  <si>
    <t>Container (unit)</t>
  </si>
  <si>
    <t>Mikroskop</t>
  </si>
  <si>
    <t>Alat IB (set)</t>
  </si>
  <si>
    <t>Inseminator</t>
  </si>
  <si>
    <t>ATR</t>
  </si>
  <si>
    <t>PKB</t>
  </si>
  <si>
    <t>(dosis)</t>
  </si>
  <si>
    <t>(unit)</t>
  </si>
  <si>
    <t>Ber SIM-I</t>
  </si>
  <si>
    <t>Tidak Ber SIM-I</t>
  </si>
  <si>
    <t>Pos IB .....</t>
  </si>
  <si>
    <t>SP-IB .....</t>
  </si>
  <si>
    <t>D. Laboratorium</t>
  </si>
  <si>
    <t>Jenis Lab.</t>
  </si>
  <si>
    <t>Status</t>
  </si>
  <si>
    <t>Nama Laboratorium</t>
  </si>
  <si>
    <t>(pemprov/kab/</t>
  </si>
  <si>
    <t>(pakan/keswan/</t>
  </si>
  <si>
    <t>Akreditasi</t>
  </si>
  <si>
    <t>kot/ swasta)</t>
  </si>
  <si>
    <t>kesmavet/dll)</t>
  </si>
  <si>
    <t>(sudah/belum)</t>
  </si>
  <si>
    <t>Laboratorium .....</t>
  </si>
  <si>
    <t>UPTD Lab. ...</t>
  </si>
  <si>
    <t>*Lab Tipe A</t>
  </si>
  <si>
    <t>= Lab. Milik pemprov</t>
  </si>
  <si>
    <t>*Lab Tipe B</t>
  </si>
  <si>
    <t>= Lab. milik pemkab/kot</t>
  </si>
  <si>
    <t>E. Tenaga Teknis Pemerintah Terkait Keswan dan Kesmavet</t>
  </si>
  <si>
    <t>Tenaga Teknis</t>
  </si>
  <si>
    <t>Paramedik Veteriner</t>
  </si>
  <si>
    <t>THL/Honorer</t>
  </si>
  <si>
    <t>Swasta</t>
  </si>
  <si>
    <t>Auditor NKV</t>
  </si>
  <si>
    <t>Pengawas Kesmavet</t>
  </si>
  <si>
    <t>Juru Sembelih Halal</t>
  </si>
  <si>
    <t>F. Tenaga Teknis Pemerintah Terkait Reproduksi Ternak</t>
  </si>
  <si>
    <t>Uraian</t>
  </si>
  <si>
    <t xml:space="preserve"> Supervisor IB (orang)</t>
  </si>
  <si>
    <t xml:space="preserve"> Wilayah Kerja (unit)</t>
  </si>
  <si>
    <t xml:space="preserve"> Inseminator (orang)</t>
  </si>
  <si>
    <t xml:space="preserve"> PKB (orang)</t>
  </si>
  <si>
    <t xml:space="preserve"> ATR (orang)</t>
  </si>
  <si>
    <t xml:space="preserve"> Recorder (orang)</t>
  </si>
  <si>
    <t xml:space="preserve"> Handling FS (orang)</t>
  </si>
  <si>
    <t xml:space="preserve"> Petugas Pelapor (orang)</t>
  </si>
  <si>
    <r>
      <rPr>
        <sz val="10"/>
        <rFont val="Arial"/>
        <family val="2"/>
      </rPr>
      <t>Data Perkiraan</t>
    </r>
    <r>
      <rPr>
        <i/>
        <sz val="10"/>
        <rFont val="Arial"/>
        <family val="2"/>
      </rPr>
      <t xml:space="preserve"> Supply-Demand</t>
    </r>
    <r>
      <rPr>
        <sz val="10"/>
        <rFont val="Arial"/>
        <family val="2"/>
      </rPr>
      <t xml:space="preserve"> Puasa, Lebaran, Idul Adha, Natal, dan Tahun Baru Tahun 2019</t>
    </r>
  </si>
  <si>
    <t>Bulan Puasa</t>
  </si>
  <si>
    <t>Bulan Syawal/Lebaran</t>
  </si>
  <si>
    <t>Idul Adha</t>
  </si>
  <si>
    <t>Bulan Desember (Natal-Tahun Baru)</t>
  </si>
  <si>
    <t>Kebutuhan</t>
  </si>
  <si>
    <t>Ketersediaan</t>
  </si>
  <si>
    <t>Daging Sapi/Kerbau (kg)</t>
  </si>
  <si>
    <t>Daging Kambing/Domba (kg)</t>
  </si>
  <si>
    <t>Telur Ayam Ras (kg)</t>
  </si>
  <si>
    <t>Telepon Kantor</t>
  </si>
  <si>
    <t>Jumlah Pemot.</t>
  </si>
  <si>
    <t>Tdk T'catat</t>
  </si>
  <si>
    <t>DINAS PERTANIAN DAN PANGAN KABUPATEN DEMAK</t>
  </si>
  <si>
    <t>:</t>
  </si>
  <si>
    <t>JL. SULTAN HADIWIJAYA NO. 08 DEMAK</t>
  </si>
  <si>
    <t>( 0291) 685013</t>
  </si>
  <si>
    <t>Ir. W I B O W O, MM</t>
  </si>
  <si>
    <t>Ds. Randusari, Kec. Teras, Boyolali</t>
  </si>
  <si>
    <t>(0276) 322 024</t>
  </si>
  <si>
    <t>Kabupaten Demak</t>
  </si>
  <si>
    <t xml:space="preserve">RPH BINTORO </t>
  </si>
  <si>
    <t>Pemerintah</t>
  </si>
  <si>
    <t>Ada</t>
  </si>
  <si>
    <t>Beroperasi</t>
  </si>
  <si>
    <t>Jl. Merapi Kp.Sasak Rt8/9</t>
  </si>
  <si>
    <t>Kel. Bintoro Demak</t>
  </si>
  <si>
    <t>C</t>
  </si>
  <si>
    <t>3 - 4</t>
  </si>
  <si>
    <t>http://dinpertanpangan.demakkab.go.id</t>
  </si>
  <si>
    <t>: 082220169393</t>
  </si>
  <si>
    <t>programtan.demak@gmail.com</t>
  </si>
  <si>
    <t>Pos IB Kaabupaten Demak</t>
  </si>
  <si>
    <t>Jl. Sultan Hadiwijaya No.8</t>
  </si>
  <si>
    <t>ada</t>
  </si>
  <si>
    <t>beroperasi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</si>
</sst>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5" formatCode="_(* #,##0.00_);_(* \(#,##0.00\);_(* &quot;-&quot;_);_(@_)"/>
  </numFmts>
  <fonts count="11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Font="1" applyBorder="1"/>
    <xf numFmtId="0" fontId="2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165" fontId="0" fillId="0" borderId="2" xfId="1" applyNumberFormat="1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165" fontId="0" fillId="0" borderId="2" xfId="1" applyNumberFormat="1" applyFont="1" applyBorder="1" applyAlignment="1">
      <alignment horizontal="center"/>
    </xf>
    <xf numFmtId="0" fontId="3" fillId="0" borderId="0" xfId="0" applyFont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" xfId="0" applyFont="1" applyBorder="1"/>
    <xf numFmtId="0" fontId="0" fillId="0" borderId="0" xfId="0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12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4" fillId="2" borderId="2" xfId="1" applyNumberFormat="1" applyFont="1" applyFill="1" applyBorder="1"/>
    <xf numFmtId="0" fontId="2" fillId="0" borderId="2" xfId="0" applyFont="1" applyBorder="1"/>
    <xf numFmtId="0" fontId="0" fillId="2" borderId="2" xfId="0" applyFont="1" applyFill="1" applyBorder="1" applyAlignment="1">
      <alignment horizontal="center"/>
    </xf>
    <xf numFmtId="165" fontId="0" fillId="2" borderId="2" xfId="1" applyNumberFormat="1" applyFont="1" applyFill="1" applyBorder="1"/>
    <xf numFmtId="41" fontId="0" fillId="0" borderId="0" xfId="1" applyFont="1"/>
    <xf numFmtId="41" fontId="0" fillId="0" borderId="0" xfId="0" applyNumberFormat="1" applyFont="1"/>
    <xf numFmtId="0" fontId="0" fillId="0" borderId="2" xfId="0" applyFont="1" applyBorder="1" applyAlignment="1">
      <alignment horizontal="center" vertical="center" wrapText="1"/>
    </xf>
    <xf numFmtId="41" fontId="0" fillId="0" borderId="2" xfId="0" applyNumberFormat="1" applyFont="1" applyBorder="1"/>
    <xf numFmtId="165" fontId="4" fillId="0" borderId="0" xfId="1" applyNumberFormat="1" applyFont="1" applyFill="1"/>
    <xf numFmtId="0" fontId="2" fillId="0" borderId="2" xfId="0" applyFont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1" fontId="2" fillId="0" borderId="0" xfId="1" applyFont="1"/>
    <xf numFmtId="0" fontId="2" fillId="0" borderId="2" xfId="0" applyFont="1" applyBorder="1" applyAlignment="1">
      <alignment vertical="center"/>
    </xf>
    <xf numFmtId="165" fontId="2" fillId="0" borderId="2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0" xfId="0" applyNumberFormat="1" applyFont="1"/>
    <xf numFmtId="41" fontId="2" fillId="0" borderId="0" xfId="1" applyFont="1" applyAlignment="1">
      <alignment vertical="center"/>
    </xf>
    <xf numFmtId="165" fontId="2" fillId="0" borderId="0" xfId="1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1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20" xfId="0" applyFont="1" applyBorder="1"/>
    <xf numFmtId="3" fontId="2" fillId="0" borderId="0" xfId="0" applyNumberFormat="1" applyFont="1" applyBorder="1"/>
    <xf numFmtId="0" fontId="5" fillId="0" borderId="0" xfId="0" applyFont="1"/>
    <xf numFmtId="0" fontId="3" fillId="0" borderId="0" xfId="0" quotePrefix="1" applyFont="1"/>
    <xf numFmtId="165" fontId="3" fillId="0" borderId="0" xfId="1" quotePrefix="1" applyNumberFormat="1" applyFont="1" applyAlignment="1">
      <alignment horizontal="left"/>
    </xf>
    <xf numFmtId="0" fontId="8" fillId="0" borderId="0" xfId="0" applyFont="1"/>
    <xf numFmtId="41" fontId="2" fillId="0" borderId="2" xfId="1" applyNumberFormat="1" applyFont="1" applyBorder="1" applyAlignment="1">
      <alignment vertical="center"/>
    </xf>
    <xf numFmtId="41" fontId="5" fillId="2" borderId="2" xfId="1" applyNumberFormat="1" applyFont="1" applyFill="1" applyBorder="1" applyAlignment="1">
      <alignment vertical="center"/>
    </xf>
    <xf numFmtId="41" fontId="2" fillId="2" borderId="2" xfId="1" applyNumberFormat="1" applyFont="1" applyFill="1" applyBorder="1" applyAlignment="1">
      <alignment vertical="center"/>
    </xf>
    <xf numFmtId="41" fontId="2" fillId="0" borderId="2" xfId="1" applyNumberFormat="1" applyFont="1" applyFill="1" applyBorder="1" applyAlignment="1">
      <alignment vertical="center"/>
    </xf>
    <xf numFmtId="41" fontId="5" fillId="2" borderId="5" xfId="1" applyNumberFormat="1" applyFont="1" applyFill="1" applyBorder="1" applyAlignment="1">
      <alignment horizontal="right" vertical="center"/>
    </xf>
    <xf numFmtId="41" fontId="9" fillId="0" borderId="2" xfId="1" applyNumberFormat="1" applyFont="1" applyFill="1" applyBorder="1" applyAlignment="1">
      <alignment vertical="center"/>
    </xf>
    <xf numFmtId="3" fontId="0" fillId="0" borderId="2" xfId="0" applyNumberFormat="1" applyFont="1" applyBorder="1"/>
    <xf numFmtId="165" fontId="0" fillId="0" borderId="2" xfId="1" quotePrefix="1" applyNumberFormat="1" applyFont="1" applyBorder="1" applyAlignment="1">
      <alignment horizontal="center"/>
    </xf>
    <xf numFmtId="41" fontId="0" fillId="0" borderId="2" xfId="1" applyNumberFormat="1" applyFont="1" applyBorder="1" applyAlignment="1">
      <alignment horizontal="center"/>
    </xf>
    <xf numFmtId="41" fontId="8" fillId="0" borderId="2" xfId="1" applyNumberFormat="1" applyFont="1" applyFill="1" applyBorder="1" applyAlignment="1">
      <alignment vertical="center"/>
    </xf>
    <xf numFmtId="0" fontId="1" fillId="0" borderId="0" xfId="0" applyFont="1"/>
    <xf numFmtId="0" fontId="10" fillId="0" borderId="0" xfId="3"/>
    <xf numFmtId="165" fontId="2" fillId="0" borderId="0" xfId="0" applyNumberFormat="1" applyFont="1"/>
    <xf numFmtId="41" fontId="1" fillId="0" borderId="2" xfId="1" applyNumberFormat="1" applyFont="1" applyBorder="1" applyAlignment="1">
      <alignment vertical="center"/>
    </xf>
    <xf numFmtId="0" fontId="1" fillId="0" borderId="2" xfId="0" applyFont="1" applyBorder="1"/>
    <xf numFmtId="0" fontId="4" fillId="0" borderId="0" xfId="0" applyFont="1"/>
    <xf numFmtId="165" fontId="1" fillId="0" borderId="2" xfId="1" applyNumberFormat="1" applyFont="1" applyBorder="1" applyAlignment="1">
      <alignment horizontal="center"/>
    </xf>
    <xf numFmtId="41" fontId="2" fillId="0" borderId="0" xfId="0" applyNumberFormat="1" applyFont="1" applyAlignment="1">
      <alignment vertical="center"/>
    </xf>
    <xf numFmtId="41" fontId="2" fillId="2" borderId="2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1" fontId="1" fillId="0" borderId="4" xfId="1" applyNumberFormat="1" applyFont="1" applyBorder="1" applyAlignment="1">
      <alignment horizontal="right" vertical="center"/>
    </xf>
    <xf numFmtId="41" fontId="1" fillId="0" borderId="5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1" fontId="9" fillId="0" borderId="2" xfId="1" applyNumberFormat="1" applyFont="1" applyFill="1" applyBorder="1" applyAlignment="1" applyProtection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1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</cellXfs>
  <cellStyles count="4">
    <cellStyle name="Comma [0]" xfId="1" builtinId="6"/>
    <cellStyle name="Comma 2" xfId="2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243416</xdr:colOff>
      <xdr:row>23</xdr:row>
      <xdr:rowOff>137582</xdr:rowOff>
    </xdr:from>
    <xdr:to>
      <xdr:col>3</xdr:col>
      <xdr:colOff>920750</xdr:colOff>
      <xdr:row>27</xdr:row>
      <xdr:rowOff>21165</xdr:rowOff>
    </xdr:to>
    <xdr:sp macro="" textlink="">
      <xdr:nvSpPr>
        <xdr:cNvPr id="4" name="TextBox 3"/>
        <xdr:cNvSpPr txBox="1"/>
      </xdr:nvSpPr>
      <xdr:spPr>
        <a:xfrm>
          <a:off x="2264833" y="4519082"/>
          <a:ext cx="2656417" cy="645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800"/>
            <a:t>N I H I L</a:t>
          </a:r>
        </a:p>
      </xdr:txBody>
    </xdr:sp>
    <xdr:clientData/>
  </xdr:twoCellAnchor>
  <xdr:twoCellAnchor>
    <xdr:from>
      <xdr:col>2</xdr:col>
      <xdr:colOff>857250</xdr:colOff>
      <xdr:row>61</xdr:row>
      <xdr:rowOff>42334</xdr:rowOff>
    </xdr:from>
    <xdr:to>
      <xdr:col>4</xdr:col>
      <xdr:colOff>518583</xdr:colOff>
      <xdr:row>64</xdr:row>
      <xdr:rowOff>116417</xdr:rowOff>
    </xdr:to>
    <xdr:sp macro="" textlink="">
      <xdr:nvSpPr>
        <xdr:cNvPr id="6" name="TextBox 5"/>
        <xdr:cNvSpPr txBox="1"/>
      </xdr:nvSpPr>
      <xdr:spPr>
        <a:xfrm>
          <a:off x="2878667" y="11853334"/>
          <a:ext cx="2635249" cy="645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800"/>
            <a:t>N I H I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gramtan.demak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selection activeCell="H19" sqref="H19"/>
    </sheetView>
  </sheetViews>
  <sheetFormatPr defaultColWidth="9" defaultRowHeight="15" customHeight="1" x14ac:dyDescent="0.2"/>
  <cols>
    <col min="1" max="1" width="6.28515625" style="3" customWidth="1"/>
    <col min="2" max="2" width="25.140625" style="3" customWidth="1"/>
    <col min="3" max="3" width="1.42578125" style="3" bestFit="1" customWidth="1"/>
    <col min="4" max="16384" width="9" style="3"/>
  </cols>
  <sheetData>
    <row r="1" spans="1:11" ht="15" customHeight="1" x14ac:dyDescent="0.2">
      <c r="A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">
      <c r="A2" s="60" t="s">
        <v>1</v>
      </c>
      <c r="D2" s="2"/>
      <c r="E2" s="2"/>
      <c r="F2" s="2"/>
      <c r="G2" s="2"/>
      <c r="H2" s="2"/>
      <c r="I2" s="2"/>
      <c r="J2" s="2"/>
      <c r="K2" s="2"/>
    </row>
    <row r="3" spans="1:11" ht="15" customHeight="1" x14ac:dyDescent="0.2">
      <c r="A3" s="3" t="s">
        <v>244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 x14ac:dyDescent="0.2">
      <c r="A5" s="21">
        <v>1</v>
      </c>
      <c r="B5" s="2" t="s">
        <v>2</v>
      </c>
      <c r="C5" s="2" t="s">
        <v>238</v>
      </c>
      <c r="D5" s="2" t="s">
        <v>237</v>
      </c>
      <c r="E5" s="2"/>
      <c r="F5" s="2"/>
      <c r="G5" s="2"/>
      <c r="H5" s="2"/>
      <c r="I5" s="2"/>
      <c r="J5" s="2"/>
      <c r="K5" s="2"/>
    </row>
    <row r="6" spans="1:11" ht="15" customHeight="1" x14ac:dyDescent="0.2">
      <c r="A6" s="21">
        <v>2</v>
      </c>
      <c r="B6" s="2" t="s">
        <v>3</v>
      </c>
      <c r="C6" s="2" t="s">
        <v>238</v>
      </c>
      <c r="D6" s="63" t="s">
        <v>239</v>
      </c>
      <c r="E6" s="2"/>
      <c r="F6" s="2"/>
      <c r="G6" s="2"/>
      <c r="H6" s="2"/>
      <c r="I6" s="2"/>
      <c r="J6" s="2"/>
      <c r="K6" s="2"/>
    </row>
    <row r="7" spans="1:11" ht="15" customHeight="1" x14ac:dyDescent="0.2">
      <c r="A7" s="21">
        <v>3</v>
      </c>
      <c r="B7" s="2" t="s">
        <v>234</v>
      </c>
      <c r="C7" s="2" t="s">
        <v>238</v>
      </c>
      <c r="D7" t="s">
        <v>240</v>
      </c>
      <c r="E7" s="2"/>
      <c r="F7" s="2"/>
      <c r="G7" s="2"/>
      <c r="H7" s="2"/>
      <c r="I7" s="2"/>
      <c r="J7" s="2"/>
      <c r="K7" s="2"/>
    </row>
    <row r="8" spans="1:11" ht="15" customHeight="1" x14ac:dyDescent="0.2">
      <c r="A8" s="21">
        <v>4</v>
      </c>
      <c r="B8" s="2" t="s">
        <v>4</v>
      </c>
      <c r="C8" s="2" t="s">
        <v>238</v>
      </c>
      <c r="D8" t="s">
        <v>240</v>
      </c>
      <c r="E8" s="2"/>
      <c r="F8" s="2"/>
      <c r="G8" s="2"/>
      <c r="H8" s="2"/>
      <c r="I8" s="2"/>
      <c r="J8" s="2"/>
      <c r="K8" s="2"/>
    </row>
    <row r="9" spans="1:11" ht="15" customHeight="1" x14ac:dyDescent="0.2">
      <c r="A9" s="21">
        <v>5</v>
      </c>
      <c r="B9" s="2" t="s">
        <v>5</v>
      </c>
      <c r="C9" s="2" t="s">
        <v>238</v>
      </c>
      <c r="D9" s="75" t="s">
        <v>255</v>
      </c>
      <c r="E9" s="2"/>
      <c r="F9" s="2"/>
      <c r="G9" s="2"/>
      <c r="H9" s="2"/>
      <c r="I9" s="2"/>
      <c r="J9" s="2"/>
      <c r="K9" s="2"/>
    </row>
    <row r="10" spans="1:11" ht="15" customHeight="1" x14ac:dyDescent="0.2">
      <c r="A10" s="21">
        <v>6</v>
      </c>
      <c r="B10" s="2" t="s">
        <v>6</v>
      </c>
      <c r="C10" s="2" t="s">
        <v>238</v>
      </c>
      <c r="D10" s="2" t="s">
        <v>253</v>
      </c>
      <c r="E10" s="2"/>
      <c r="F10" s="2"/>
      <c r="G10" s="2"/>
      <c r="H10" s="2"/>
      <c r="I10" s="2"/>
      <c r="J10" s="2"/>
      <c r="K10" s="2"/>
    </row>
    <row r="11" spans="1:11" ht="15" customHeight="1" x14ac:dyDescent="0.2">
      <c r="A11" s="21">
        <v>7</v>
      </c>
      <c r="B11" s="2" t="s">
        <v>7</v>
      </c>
      <c r="C11" s="2" t="s">
        <v>238</v>
      </c>
      <c r="D11" t="s">
        <v>241</v>
      </c>
      <c r="E11" s="2"/>
      <c r="F11" s="2"/>
      <c r="G11" s="2"/>
      <c r="H11" s="2"/>
      <c r="I11" s="2"/>
      <c r="J11" s="2"/>
      <c r="K11" s="2"/>
    </row>
    <row r="12" spans="1:11" ht="15" customHeight="1" x14ac:dyDescent="0.2">
      <c r="A12" s="21">
        <v>8</v>
      </c>
      <c r="B12" s="2" t="s">
        <v>8</v>
      </c>
      <c r="C12" s="2" t="s">
        <v>238</v>
      </c>
      <c r="D12" t="s">
        <v>242</v>
      </c>
      <c r="E12" s="2"/>
      <c r="F12" s="2"/>
      <c r="G12" s="2"/>
      <c r="H12" s="2"/>
      <c r="I12" s="2"/>
      <c r="J12" s="2"/>
      <c r="K12" s="2"/>
    </row>
    <row r="13" spans="1:11" ht="15" customHeight="1" x14ac:dyDescent="0.2">
      <c r="A13" s="21">
        <v>9</v>
      </c>
      <c r="B13" s="2" t="s">
        <v>9</v>
      </c>
      <c r="C13" s="2" t="s">
        <v>238</v>
      </c>
      <c r="D13" t="s">
        <v>243</v>
      </c>
      <c r="E13" s="2"/>
      <c r="F13" s="2"/>
      <c r="G13" s="2"/>
      <c r="H13" s="2"/>
      <c r="I13" s="2"/>
      <c r="J13" s="2"/>
      <c r="K13" s="2"/>
    </row>
    <row r="14" spans="1:11" ht="15" customHeight="1" x14ac:dyDescent="0.2">
      <c r="A14" s="21">
        <v>10</v>
      </c>
      <c r="B14" s="2" t="s">
        <v>10</v>
      </c>
      <c r="C14" s="2" t="s">
        <v>238</v>
      </c>
      <c r="D14" s="74" t="s">
        <v>254</v>
      </c>
      <c r="E14" s="2"/>
      <c r="F14" s="2"/>
      <c r="G14" s="2"/>
      <c r="H14" s="2"/>
      <c r="I14" s="2"/>
      <c r="J14" s="2"/>
      <c r="K14" s="2"/>
    </row>
  </sheetData>
  <hyperlinks>
    <hyperlink ref="D9" r:id="rId1"/>
  </hyperlinks>
  <printOptions horizontalCentered="1"/>
  <pageMargins left="0.31388888888888899" right="1.1013888888888901" top="0.98402777777777795" bottom="0.98402777777777795" header="0.51180555555555596" footer="0.51180555555555596"/>
  <pageSetup paperSize="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BreakPreview" zoomScale="60" zoomScaleNormal="100" workbookViewId="0">
      <selection activeCell="L18" sqref="L18"/>
    </sheetView>
  </sheetViews>
  <sheetFormatPr defaultColWidth="9.140625" defaultRowHeight="15" customHeight="1" x14ac:dyDescent="0.2"/>
  <cols>
    <col min="1" max="1" width="5" style="2" customWidth="1"/>
    <col min="2" max="2" width="15.42578125" style="2" customWidth="1"/>
    <col min="3" max="12" width="12.140625" style="2" customWidth="1"/>
    <col min="13" max="16384" width="9.140625" style="2"/>
  </cols>
  <sheetData>
    <row r="1" spans="1:12" ht="15" customHeight="1" x14ac:dyDescent="0.2">
      <c r="A1" s="2" t="s">
        <v>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 customHeight="1" x14ac:dyDescent="0.2">
      <c r="A2" s="2" t="str">
        <f>'Identitas Kantor'!A2</f>
        <v>Tahun 2018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 customHeight="1" x14ac:dyDescent="0.2">
      <c r="A3" s="2" t="str">
        <f>'Identitas Kantor'!A3</f>
        <v>Kabupaten Demak</v>
      </c>
      <c r="B3" s="57"/>
      <c r="C3" s="57"/>
      <c r="D3" s="57"/>
      <c r="E3" s="57"/>
      <c r="F3" s="57"/>
      <c r="G3" s="57"/>
      <c r="H3" s="57"/>
      <c r="I3" s="59"/>
      <c r="J3" s="57"/>
      <c r="K3" s="57"/>
      <c r="L3" s="57"/>
    </row>
    <row r="4" spans="1:12" ht="15" customHeigh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5" customHeight="1" x14ac:dyDescent="0.2">
      <c r="A5" s="83" t="s">
        <v>12</v>
      </c>
      <c r="B5" s="83" t="s">
        <v>13</v>
      </c>
      <c r="C5" s="84" t="s">
        <v>14</v>
      </c>
      <c r="D5" s="83" t="s">
        <v>15</v>
      </c>
      <c r="E5" s="83"/>
      <c r="F5" s="83"/>
      <c r="G5" s="83"/>
      <c r="H5" s="83"/>
      <c r="I5" s="83"/>
      <c r="J5" s="83"/>
      <c r="K5" s="83"/>
      <c r="L5" s="83"/>
    </row>
    <row r="6" spans="1:12" ht="15" customHeight="1" x14ac:dyDescent="0.2">
      <c r="A6" s="83"/>
      <c r="B6" s="83"/>
      <c r="C6" s="84"/>
      <c r="D6" s="83" t="s">
        <v>16</v>
      </c>
      <c r="E6" s="83"/>
      <c r="F6" s="83" t="s">
        <v>17</v>
      </c>
      <c r="G6" s="83"/>
      <c r="H6" s="83" t="s">
        <v>18</v>
      </c>
      <c r="I6" s="83"/>
      <c r="J6" s="83" t="s">
        <v>19</v>
      </c>
      <c r="K6" s="83"/>
      <c r="L6" s="83" t="s">
        <v>20</v>
      </c>
    </row>
    <row r="7" spans="1:12" ht="15" customHeight="1" x14ac:dyDescent="0.2">
      <c r="A7" s="83"/>
      <c r="B7" s="83"/>
      <c r="C7" s="84"/>
      <c r="D7" s="45" t="s">
        <v>21</v>
      </c>
      <c r="E7" s="45" t="s">
        <v>22</v>
      </c>
      <c r="F7" s="45" t="s">
        <v>21</v>
      </c>
      <c r="G7" s="45" t="s">
        <v>22</v>
      </c>
      <c r="H7" s="45" t="s">
        <v>21</v>
      </c>
      <c r="I7" s="45" t="s">
        <v>22</v>
      </c>
      <c r="J7" s="45" t="s">
        <v>21</v>
      </c>
      <c r="K7" s="45" t="s">
        <v>22</v>
      </c>
      <c r="L7" s="83"/>
    </row>
    <row r="8" spans="1:12" ht="15" customHeight="1" x14ac:dyDescent="0.2">
      <c r="A8" s="45">
        <v>1</v>
      </c>
      <c r="B8" s="47" t="s">
        <v>23</v>
      </c>
      <c r="C8" s="64">
        <v>1493</v>
      </c>
      <c r="D8" s="64">
        <v>910.5</v>
      </c>
      <c r="E8" s="64">
        <v>578</v>
      </c>
      <c r="F8" s="64">
        <v>910.5</v>
      </c>
      <c r="G8" s="64">
        <v>578</v>
      </c>
      <c r="H8" s="64">
        <v>1152</v>
      </c>
      <c r="I8" s="64">
        <v>1533</v>
      </c>
      <c r="J8" s="73">
        <f t="shared" ref="J8:J14" si="0">SUM(H8,F8,D8)</f>
        <v>2973</v>
      </c>
      <c r="K8" s="73">
        <f t="shared" ref="K8:K14" si="1">SUM(I8,G8,E8)</f>
        <v>2689</v>
      </c>
      <c r="L8" s="73">
        <f>SUM(J8:K8)</f>
        <v>5662</v>
      </c>
    </row>
    <row r="9" spans="1:12" ht="15" customHeight="1" x14ac:dyDescent="0.2">
      <c r="A9" s="45">
        <v>2</v>
      </c>
      <c r="B9" s="47" t="s">
        <v>24</v>
      </c>
      <c r="C9" s="64">
        <v>3</v>
      </c>
      <c r="D9" s="64">
        <v>0</v>
      </c>
      <c r="E9" s="64">
        <v>0</v>
      </c>
      <c r="F9" s="64">
        <v>0</v>
      </c>
      <c r="G9" s="64">
        <v>0</v>
      </c>
      <c r="H9" s="64">
        <v>1</v>
      </c>
      <c r="I9" s="64">
        <v>4</v>
      </c>
      <c r="J9" s="73">
        <f t="shared" si="0"/>
        <v>1</v>
      </c>
      <c r="K9" s="73">
        <f t="shared" si="1"/>
        <v>4</v>
      </c>
      <c r="L9" s="73">
        <f t="shared" ref="L9:L23" si="2">SUM(J9:K9)</f>
        <v>5</v>
      </c>
    </row>
    <row r="10" spans="1:12" ht="15" customHeight="1" x14ac:dyDescent="0.2">
      <c r="A10" s="45">
        <v>3</v>
      </c>
      <c r="B10" s="47" t="s">
        <v>25</v>
      </c>
      <c r="C10" s="64">
        <v>701</v>
      </c>
      <c r="D10" s="64">
        <v>321.5</v>
      </c>
      <c r="E10" s="64">
        <v>281</v>
      </c>
      <c r="F10" s="64">
        <v>321.5</v>
      </c>
      <c r="G10" s="64">
        <v>281</v>
      </c>
      <c r="H10" s="64">
        <v>417</v>
      </c>
      <c r="I10" s="64">
        <v>1000</v>
      </c>
      <c r="J10" s="73">
        <f t="shared" si="0"/>
        <v>1060</v>
      </c>
      <c r="K10" s="73">
        <f t="shared" si="1"/>
        <v>1562</v>
      </c>
      <c r="L10" s="73">
        <f t="shared" si="2"/>
        <v>2622</v>
      </c>
    </row>
    <row r="11" spans="1:12" ht="15" customHeight="1" x14ac:dyDescent="0.2">
      <c r="A11" s="45">
        <v>4</v>
      </c>
      <c r="B11" s="47" t="s">
        <v>26</v>
      </c>
      <c r="C11" s="64">
        <v>331</v>
      </c>
      <c r="D11" s="64">
        <v>14.5</v>
      </c>
      <c r="E11" s="64">
        <v>14.5</v>
      </c>
      <c r="F11" s="64">
        <v>14.5</v>
      </c>
      <c r="G11" s="64">
        <v>14.5</v>
      </c>
      <c r="H11" s="64">
        <v>273</v>
      </c>
      <c r="I11" s="64">
        <v>164</v>
      </c>
      <c r="J11" s="73">
        <f t="shared" si="0"/>
        <v>302</v>
      </c>
      <c r="K11" s="73">
        <f t="shared" si="1"/>
        <v>193</v>
      </c>
      <c r="L11" s="73">
        <f t="shared" si="2"/>
        <v>495</v>
      </c>
    </row>
    <row r="12" spans="1:12" ht="15" customHeight="1" x14ac:dyDescent="0.2">
      <c r="A12" s="45">
        <v>5</v>
      </c>
      <c r="B12" s="47" t="s">
        <v>27</v>
      </c>
      <c r="C12" s="64"/>
      <c r="D12" s="64">
        <v>0</v>
      </c>
      <c r="E12" s="64">
        <v>0</v>
      </c>
      <c r="F12" s="64">
        <v>0</v>
      </c>
      <c r="G12" s="64">
        <v>0</v>
      </c>
      <c r="H12" s="64"/>
      <c r="I12" s="64"/>
      <c r="J12" s="73">
        <f t="shared" si="0"/>
        <v>0</v>
      </c>
      <c r="K12" s="73">
        <f t="shared" si="1"/>
        <v>0</v>
      </c>
      <c r="L12" s="73">
        <f t="shared" si="2"/>
        <v>0</v>
      </c>
    </row>
    <row r="13" spans="1:12" ht="15" customHeight="1" x14ac:dyDescent="0.2">
      <c r="A13" s="45">
        <v>6</v>
      </c>
      <c r="B13" s="47" t="s">
        <v>28</v>
      </c>
      <c r="C13" s="64">
        <v>8448</v>
      </c>
      <c r="D13" s="64">
        <v>6491</v>
      </c>
      <c r="E13" s="64">
        <v>6389.5</v>
      </c>
      <c r="F13" s="64">
        <v>6491</v>
      </c>
      <c r="G13" s="64">
        <v>6389.5</v>
      </c>
      <c r="H13" s="64">
        <v>6052</v>
      </c>
      <c r="I13" s="64">
        <v>10852</v>
      </c>
      <c r="J13" s="73">
        <f t="shared" si="0"/>
        <v>19034</v>
      </c>
      <c r="K13" s="73">
        <f t="shared" si="1"/>
        <v>23631</v>
      </c>
      <c r="L13" s="73">
        <f>SUM(J13:K13)</f>
        <v>42665</v>
      </c>
    </row>
    <row r="14" spans="1:12" ht="15" customHeight="1" x14ac:dyDescent="0.2">
      <c r="A14" s="45">
        <v>7</v>
      </c>
      <c r="B14" s="47" t="s">
        <v>29</v>
      </c>
      <c r="C14" s="64">
        <v>9519</v>
      </c>
      <c r="D14" s="64">
        <v>9441.5</v>
      </c>
      <c r="E14" s="64">
        <v>11774</v>
      </c>
      <c r="F14" s="64">
        <v>9441.5</v>
      </c>
      <c r="G14" s="64">
        <v>11774</v>
      </c>
      <c r="H14" s="64">
        <v>7228</v>
      </c>
      <c r="I14" s="64">
        <v>27110</v>
      </c>
      <c r="J14" s="73">
        <f t="shared" si="0"/>
        <v>26111</v>
      </c>
      <c r="K14" s="73">
        <f t="shared" si="1"/>
        <v>50658</v>
      </c>
      <c r="L14" s="73">
        <f t="shared" si="2"/>
        <v>76769</v>
      </c>
    </row>
    <row r="15" spans="1:12" ht="15" customHeight="1" x14ac:dyDescent="0.2">
      <c r="A15" s="45">
        <v>8</v>
      </c>
      <c r="B15" s="47" t="s">
        <v>30</v>
      </c>
      <c r="C15" s="64">
        <v>1</v>
      </c>
      <c r="D15" s="82"/>
      <c r="E15" s="82"/>
      <c r="F15" s="82"/>
      <c r="G15" s="82"/>
      <c r="H15" s="82"/>
      <c r="I15" s="82"/>
      <c r="J15" s="73">
        <v>0</v>
      </c>
      <c r="K15" s="73">
        <v>18700</v>
      </c>
      <c r="L15" s="73">
        <f t="shared" si="2"/>
        <v>18700</v>
      </c>
    </row>
    <row r="16" spans="1:12" ht="15" customHeight="1" x14ac:dyDescent="0.2">
      <c r="A16" s="45">
        <v>9</v>
      </c>
      <c r="B16" s="47" t="s">
        <v>31</v>
      </c>
      <c r="C16" s="64">
        <v>130</v>
      </c>
      <c r="D16" s="82"/>
      <c r="E16" s="82"/>
      <c r="F16" s="82"/>
      <c r="G16" s="82"/>
      <c r="H16" s="82"/>
      <c r="I16" s="82"/>
      <c r="J16" s="73">
        <v>0</v>
      </c>
      <c r="K16" s="73">
        <v>19207200</v>
      </c>
      <c r="L16" s="73">
        <f t="shared" si="2"/>
        <v>19207200</v>
      </c>
    </row>
    <row r="17" spans="1:12" ht="15" customHeight="1" x14ac:dyDescent="0.2">
      <c r="A17" s="45">
        <v>10</v>
      </c>
      <c r="B17" s="47" t="s">
        <v>32</v>
      </c>
      <c r="C17" s="64">
        <v>89579</v>
      </c>
      <c r="D17" s="82"/>
      <c r="E17" s="82"/>
      <c r="F17" s="82"/>
      <c r="G17" s="82"/>
      <c r="H17" s="82"/>
      <c r="I17" s="82"/>
      <c r="J17" s="73">
        <v>213999</v>
      </c>
      <c r="K17" s="73">
        <v>351245</v>
      </c>
      <c r="L17" s="73">
        <f t="shared" si="2"/>
        <v>565244</v>
      </c>
    </row>
    <row r="18" spans="1:12" ht="15" customHeight="1" x14ac:dyDescent="0.2">
      <c r="A18" s="45">
        <v>11</v>
      </c>
      <c r="B18" s="47" t="s">
        <v>33</v>
      </c>
      <c r="C18" s="64">
        <v>4948</v>
      </c>
      <c r="D18" s="82"/>
      <c r="E18" s="82"/>
      <c r="F18" s="82"/>
      <c r="G18" s="82"/>
      <c r="H18" s="82"/>
      <c r="I18" s="82"/>
      <c r="J18" s="73">
        <v>40130</v>
      </c>
      <c r="K18" s="73">
        <v>189781</v>
      </c>
      <c r="L18" s="73">
        <f t="shared" si="2"/>
        <v>229911</v>
      </c>
    </row>
    <row r="19" spans="1:12" ht="15" customHeight="1" x14ac:dyDescent="0.2">
      <c r="A19" s="45">
        <v>12</v>
      </c>
      <c r="B19" s="47" t="s">
        <v>34</v>
      </c>
      <c r="C19" s="64">
        <v>107</v>
      </c>
      <c r="D19" s="82"/>
      <c r="E19" s="82"/>
      <c r="F19" s="82"/>
      <c r="G19" s="82"/>
      <c r="H19" s="82"/>
      <c r="I19" s="82"/>
      <c r="J19" s="73">
        <v>629</v>
      </c>
      <c r="K19" s="73">
        <v>1307</v>
      </c>
      <c r="L19" s="73">
        <f t="shared" si="2"/>
        <v>1936</v>
      </c>
    </row>
    <row r="20" spans="1:12" ht="15" customHeight="1" x14ac:dyDescent="0.2">
      <c r="A20" s="45">
        <v>13</v>
      </c>
      <c r="B20" s="47" t="s">
        <v>35</v>
      </c>
      <c r="C20" s="64">
        <v>162</v>
      </c>
      <c r="D20" s="82"/>
      <c r="E20" s="82"/>
      <c r="F20" s="82"/>
      <c r="G20" s="82"/>
      <c r="H20" s="82"/>
      <c r="I20" s="82"/>
      <c r="J20" s="73">
        <v>0</v>
      </c>
      <c r="K20" s="73">
        <v>89520</v>
      </c>
      <c r="L20" s="73">
        <f t="shared" si="2"/>
        <v>89520</v>
      </c>
    </row>
    <row r="21" spans="1:12" ht="15" customHeight="1" x14ac:dyDescent="0.2">
      <c r="A21" s="45">
        <v>14</v>
      </c>
      <c r="B21" s="47" t="s">
        <v>36</v>
      </c>
      <c r="C21" s="64">
        <v>4998</v>
      </c>
      <c r="D21" s="82"/>
      <c r="E21" s="82"/>
      <c r="F21" s="82"/>
      <c r="G21" s="82"/>
      <c r="H21" s="82"/>
      <c r="I21" s="82"/>
      <c r="J21" s="73">
        <v>0</v>
      </c>
      <c r="K21" s="73">
        <v>41295</v>
      </c>
      <c r="L21" s="73">
        <f t="shared" si="2"/>
        <v>41295</v>
      </c>
    </row>
    <row r="22" spans="1:12" ht="15" customHeight="1" x14ac:dyDescent="0.2">
      <c r="A22" s="45">
        <v>15</v>
      </c>
      <c r="B22" s="47" t="s">
        <v>37</v>
      </c>
      <c r="C22" s="64">
        <v>674</v>
      </c>
      <c r="D22" s="82"/>
      <c r="E22" s="82"/>
      <c r="F22" s="82"/>
      <c r="G22" s="82"/>
      <c r="H22" s="82"/>
      <c r="I22" s="82"/>
      <c r="J22" s="73"/>
      <c r="K22" s="73">
        <v>7478</v>
      </c>
      <c r="L22" s="73">
        <f t="shared" si="2"/>
        <v>7478</v>
      </c>
    </row>
    <row r="23" spans="1:12" ht="15" customHeight="1" x14ac:dyDescent="0.2">
      <c r="A23" s="45">
        <v>16</v>
      </c>
      <c r="B23" s="47" t="s">
        <v>38</v>
      </c>
      <c r="C23" s="48"/>
      <c r="D23" s="82"/>
      <c r="E23" s="82"/>
      <c r="F23" s="82"/>
      <c r="G23" s="82"/>
      <c r="H23" s="82"/>
      <c r="I23" s="82"/>
      <c r="J23" s="73"/>
      <c r="K23" s="73"/>
      <c r="L23" s="73">
        <f t="shared" si="2"/>
        <v>0</v>
      </c>
    </row>
    <row r="25" spans="1:12" ht="15" customHeight="1" x14ac:dyDescent="0.2">
      <c r="B25" s="16" t="s">
        <v>39</v>
      </c>
    </row>
    <row r="26" spans="1:12" ht="15" customHeight="1" x14ac:dyDescent="0.2">
      <c r="B26" s="16" t="s">
        <v>40</v>
      </c>
    </row>
    <row r="27" spans="1:12" ht="15" customHeight="1" x14ac:dyDescent="0.2">
      <c r="B27" s="41" t="s">
        <v>41</v>
      </c>
    </row>
  </sheetData>
  <mergeCells count="18">
    <mergeCell ref="A5:A7"/>
    <mergeCell ref="B5:B7"/>
    <mergeCell ref="C5:C7"/>
    <mergeCell ref="D15:I15"/>
    <mergeCell ref="D16:I16"/>
    <mergeCell ref="D5:L5"/>
    <mergeCell ref="D6:E6"/>
    <mergeCell ref="F6:G6"/>
    <mergeCell ref="H6:I6"/>
    <mergeCell ref="J6:K6"/>
    <mergeCell ref="L6:L7"/>
    <mergeCell ref="D20:I20"/>
    <mergeCell ref="D21:I21"/>
    <mergeCell ref="D22:I22"/>
    <mergeCell ref="D23:I23"/>
    <mergeCell ref="D17:I17"/>
    <mergeCell ref="D18:I18"/>
    <mergeCell ref="D19:I19"/>
  </mergeCells>
  <printOptions horizontalCentered="1"/>
  <pageMargins left="0.31496062992125984" right="1.1023622047244095" top="0.51181102362204722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view="pageBreakPreview" zoomScale="60" zoomScaleNormal="100" workbookViewId="0">
      <pane xSplit="2" topLeftCell="E1" activePane="topRight" state="frozen"/>
      <selection activeCell="A3" sqref="A3"/>
      <selection pane="topRight" activeCell="T17" sqref="T17"/>
    </sheetView>
  </sheetViews>
  <sheetFormatPr defaultColWidth="9.140625" defaultRowHeight="15" customHeight="1" x14ac:dyDescent="0.2"/>
  <cols>
    <col min="1" max="1" width="4.28515625" style="2" customWidth="1"/>
    <col min="2" max="2" width="15.42578125" style="2" customWidth="1"/>
    <col min="3" max="8" width="10" style="2" customWidth="1"/>
    <col min="9" max="9" width="13.42578125" style="2" customWidth="1"/>
    <col min="10" max="12" width="10" style="2" customWidth="1"/>
    <col min="13" max="13" width="12.42578125" style="2" customWidth="1"/>
    <col min="14" max="14" width="13.7109375" style="2" customWidth="1"/>
    <col min="15" max="15" width="13.42578125" style="2" customWidth="1"/>
    <col min="16" max="18" width="10.7109375" style="2" customWidth="1"/>
    <col min="19" max="20" width="14.42578125" style="2" customWidth="1"/>
    <col min="21" max="21" width="9.140625" style="2"/>
    <col min="22" max="22" width="11.42578125" style="2" customWidth="1"/>
    <col min="23" max="23" width="9.140625" style="2"/>
    <col min="24" max="24" width="9.7109375" style="2" customWidth="1"/>
    <col min="25" max="16384" width="9.140625" style="2"/>
  </cols>
  <sheetData>
    <row r="1" spans="1:24" ht="15" customHeight="1" x14ac:dyDescent="0.2">
      <c r="A1" s="2" t="s">
        <v>42</v>
      </c>
    </row>
    <row r="2" spans="1:24" ht="15" customHeight="1" x14ac:dyDescent="0.2">
      <c r="A2" s="2" t="str">
        <f>'Identitas Kantor'!A2</f>
        <v>Tahun 2018</v>
      </c>
    </row>
    <row r="3" spans="1:24" ht="15" customHeight="1" x14ac:dyDescent="0.2">
      <c r="A3" s="2" t="str">
        <f>'Identitas Kantor'!A3</f>
        <v>Kabupaten Demak</v>
      </c>
      <c r="N3" s="55"/>
      <c r="O3" s="55"/>
      <c r="P3" s="55"/>
    </row>
    <row r="4" spans="1:24" ht="15" customHeight="1" x14ac:dyDescent="0.2">
      <c r="P4" s="76"/>
    </row>
    <row r="5" spans="1:24" s="42" customFormat="1" ht="15" customHeight="1" x14ac:dyDescent="0.2">
      <c r="A5" s="97" t="s">
        <v>43</v>
      </c>
      <c r="B5" s="97" t="s">
        <v>13</v>
      </c>
      <c r="C5" s="98" t="s">
        <v>44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  <c r="O5" s="85" t="s">
        <v>45</v>
      </c>
      <c r="P5" s="85" t="s">
        <v>46</v>
      </c>
      <c r="Q5" s="86" t="s">
        <v>47</v>
      </c>
      <c r="R5" s="87"/>
      <c r="S5" s="86" t="s">
        <v>48</v>
      </c>
      <c r="T5" s="90"/>
    </row>
    <row r="6" spans="1:24" s="42" customFormat="1" ht="15" customHeight="1" x14ac:dyDescent="0.2">
      <c r="A6" s="83"/>
      <c r="B6" s="83"/>
      <c r="C6" s="83" t="s">
        <v>49</v>
      </c>
      <c r="D6" s="83"/>
      <c r="E6" s="83" t="s">
        <v>50</v>
      </c>
      <c r="F6" s="83"/>
      <c r="G6" s="83" t="s">
        <v>51</v>
      </c>
      <c r="H6" s="83"/>
      <c r="I6" s="49" t="s">
        <v>235</v>
      </c>
      <c r="J6" s="94" t="s">
        <v>52</v>
      </c>
      <c r="K6" s="83" t="s">
        <v>53</v>
      </c>
      <c r="L6" s="83"/>
      <c r="M6" s="49" t="s">
        <v>235</v>
      </c>
      <c r="N6" s="94" t="s">
        <v>20</v>
      </c>
      <c r="O6" s="84"/>
      <c r="P6" s="84"/>
      <c r="Q6" s="88"/>
      <c r="R6" s="89"/>
      <c r="S6" s="88"/>
      <c r="T6" s="91"/>
    </row>
    <row r="7" spans="1:24" s="42" customFormat="1" ht="15" customHeight="1" x14ac:dyDescent="0.2">
      <c r="A7" s="83"/>
      <c r="B7" s="83"/>
      <c r="C7" s="45" t="s">
        <v>21</v>
      </c>
      <c r="D7" s="45" t="s">
        <v>22</v>
      </c>
      <c r="E7" s="45" t="s">
        <v>21</v>
      </c>
      <c r="F7" s="45" t="s">
        <v>22</v>
      </c>
      <c r="G7" s="45" t="s">
        <v>21</v>
      </c>
      <c r="H7" s="45" t="s">
        <v>22</v>
      </c>
      <c r="I7" s="50" t="s">
        <v>54</v>
      </c>
      <c r="J7" s="95"/>
      <c r="K7" s="45" t="s">
        <v>21</v>
      </c>
      <c r="L7" s="45" t="s">
        <v>22</v>
      </c>
      <c r="M7" s="50" t="s">
        <v>236</v>
      </c>
      <c r="N7" s="95"/>
      <c r="O7" s="84"/>
      <c r="P7" s="84"/>
      <c r="Q7" s="44" t="s">
        <v>55</v>
      </c>
      <c r="R7" s="44" t="s">
        <v>56</v>
      </c>
      <c r="S7" s="44" t="s">
        <v>57</v>
      </c>
      <c r="T7" s="44" t="s">
        <v>58</v>
      </c>
    </row>
    <row r="8" spans="1:24" s="43" customFormat="1" ht="15" customHeight="1" x14ac:dyDescent="0.2">
      <c r="A8" s="45">
        <v>1</v>
      </c>
      <c r="B8" s="47" t="s">
        <v>23</v>
      </c>
      <c r="C8" s="64">
        <v>241</v>
      </c>
      <c r="D8" s="64">
        <v>26</v>
      </c>
      <c r="E8" s="64">
        <v>0</v>
      </c>
      <c r="F8" s="64">
        <v>0</v>
      </c>
      <c r="G8" s="64">
        <v>930</v>
      </c>
      <c r="H8" s="64">
        <v>5</v>
      </c>
      <c r="I8" s="65">
        <f>SUM(C8:H8)</f>
        <v>1202</v>
      </c>
      <c r="J8" s="66"/>
      <c r="K8" s="77">
        <v>7</v>
      </c>
      <c r="L8" s="77">
        <v>0</v>
      </c>
      <c r="M8" s="65">
        <f>SUM(K8:L8)</f>
        <v>7</v>
      </c>
      <c r="N8" s="65">
        <f>SUM(I8,M8)</f>
        <v>1209</v>
      </c>
      <c r="O8" s="65">
        <f>N8*P8</f>
        <v>239382</v>
      </c>
      <c r="P8" s="64">
        <v>198</v>
      </c>
      <c r="Q8" s="65"/>
      <c r="R8" s="65"/>
      <c r="S8" s="65"/>
      <c r="T8" s="65"/>
      <c r="V8" s="52"/>
      <c r="W8" s="52"/>
      <c r="X8" s="53"/>
    </row>
    <row r="9" spans="1:24" s="43" customFormat="1" ht="15" customHeight="1" x14ac:dyDescent="0.2">
      <c r="A9" s="45">
        <v>2</v>
      </c>
      <c r="B9" s="47" t="s">
        <v>24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5">
        <f t="shared" ref="I9:I14" si="0">SUM(C9:H9)</f>
        <v>0</v>
      </c>
      <c r="J9" s="66"/>
      <c r="K9" s="77">
        <v>0</v>
      </c>
      <c r="L9" s="77">
        <v>0</v>
      </c>
      <c r="M9" s="65">
        <f t="shared" ref="M9:M14" si="1">SUM(K9:L9)</f>
        <v>0</v>
      </c>
      <c r="N9" s="65">
        <f t="shared" ref="N9:N14" si="2">SUM(C9:L9)</f>
        <v>0</v>
      </c>
      <c r="O9" s="65">
        <f t="shared" ref="O9:O23" si="3">N9*P9</f>
        <v>0</v>
      </c>
      <c r="P9" s="64"/>
      <c r="Q9" s="67">
        <v>1685</v>
      </c>
      <c r="R9" s="65"/>
      <c r="S9" s="65"/>
      <c r="T9" s="65"/>
      <c r="V9" s="52"/>
      <c r="W9" s="52"/>
      <c r="X9" s="53"/>
    </row>
    <row r="10" spans="1:24" s="43" customFormat="1" ht="15" customHeight="1" x14ac:dyDescent="0.2">
      <c r="A10" s="45">
        <v>3</v>
      </c>
      <c r="B10" s="47" t="s">
        <v>25</v>
      </c>
      <c r="C10" s="64">
        <v>1056</v>
      </c>
      <c r="D10" s="64">
        <v>58</v>
      </c>
      <c r="E10" s="64">
        <v>35</v>
      </c>
      <c r="F10" s="64">
        <v>0</v>
      </c>
      <c r="G10" s="64">
        <v>739</v>
      </c>
      <c r="H10" s="64">
        <v>11</v>
      </c>
      <c r="I10" s="65">
        <f t="shared" si="0"/>
        <v>1899</v>
      </c>
      <c r="J10" s="66"/>
      <c r="K10" s="77">
        <v>20</v>
      </c>
      <c r="L10" s="77">
        <v>0</v>
      </c>
      <c r="M10" s="65">
        <f t="shared" si="1"/>
        <v>20</v>
      </c>
      <c r="N10" s="65">
        <f>SUM(I10,M10)</f>
        <v>1919</v>
      </c>
      <c r="O10" s="65">
        <f t="shared" si="3"/>
        <v>383880</v>
      </c>
      <c r="P10" s="69">
        <v>200.04168837936425</v>
      </c>
      <c r="Q10" s="65"/>
      <c r="R10" s="65"/>
      <c r="S10" s="65"/>
      <c r="T10" s="65"/>
      <c r="V10" s="52"/>
      <c r="W10" s="52"/>
      <c r="X10" s="53"/>
    </row>
    <row r="11" spans="1:24" s="43" customFormat="1" ht="15" customHeight="1" x14ac:dyDescent="0.2">
      <c r="A11" s="45">
        <v>4</v>
      </c>
      <c r="B11" s="47" t="s">
        <v>26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5">
        <f t="shared" si="0"/>
        <v>0</v>
      </c>
      <c r="J11" s="66"/>
      <c r="K11" s="77">
        <v>0</v>
      </c>
      <c r="L11" s="77">
        <v>0</v>
      </c>
      <c r="M11" s="65">
        <f t="shared" si="1"/>
        <v>0</v>
      </c>
      <c r="N11" s="65">
        <f t="shared" si="2"/>
        <v>0</v>
      </c>
      <c r="O11" s="65">
        <f t="shared" si="3"/>
        <v>0</v>
      </c>
      <c r="P11" s="64"/>
      <c r="Q11" s="65"/>
      <c r="R11" s="65"/>
      <c r="S11" s="65"/>
      <c r="T11" s="65"/>
      <c r="V11" s="52"/>
      <c r="W11" s="52"/>
      <c r="X11" s="53"/>
    </row>
    <row r="12" spans="1:24" s="43" customFormat="1" ht="15" customHeight="1" x14ac:dyDescent="0.2">
      <c r="A12" s="45">
        <v>5</v>
      </c>
      <c r="B12" s="47" t="s">
        <v>28</v>
      </c>
      <c r="C12" s="64">
        <v>0</v>
      </c>
      <c r="D12" s="64">
        <v>0</v>
      </c>
      <c r="E12" s="64">
        <v>0</v>
      </c>
      <c r="F12" s="64">
        <v>0</v>
      </c>
      <c r="G12" s="64">
        <v>8733</v>
      </c>
      <c r="H12" s="64">
        <v>644</v>
      </c>
      <c r="I12" s="65">
        <f t="shared" si="0"/>
        <v>9377</v>
      </c>
      <c r="J12" s="66"/>
      <c r="K12" s="77">
        <v>14164</v>
      </c>
      <c r="L12" s="77">
        <v>2568</v>
      </c>
      <c r="M12" s="65">
        <f t="shared" si="1"/>
        <v>16732</v>
      </c>
      <c r="N12" s="65">
        <f>SUM(I12,M12)</f>
        <v>26109</v>
      </c>
      <c r="O12" s="65">
        <f t="shared" si="3"/>
        <v>339417</v>
      </c>
      <c r="P12" s="64">
        <v>13</v>
      </c>
      <c r="Q12" s="64">
        <v>0</v>
      </c>
      <c r="R12" s="65">
        <f>Q12*1.028</f>
        <v>0</v>
      </c>
      <c r="S12" s="65"/>
      <c r="T12" s="65"/>
      <c r="V12" s="52"/>
      <c r="W12" s="52"/>
      <c r="X12" s="53"/>
    </row>
    <row r="13" spans="1:24" s="43" customFormat="1" ht="15" customHeight="1" x14ac:dyDescent="0.2">
      <c r="A13" s="45">
        <v>6</v>
      </c>
      <c r="B13" s="47" t="s">
        <v>29</v>
      </c>
      <c r="C13" s="64">
        <v>0</v>
      </c>
      <c r="D13" s="64">
        <v>0</v>
      </c>
      <c r="E13" s="64">
        <v>0</v>
      </c>
      <c r="F13" s="64">
        <v>0</v>
      </c>
      <c r="G13" s="64">
        <v>5048</v>
      </c>
      <c r="H13" s="64">
        <v>629</v>
      </c>
      <c r="I13" s="65">
        <f t="shared" si="0"/>
        <v>5677</v>
      </c>
      <c r="J13" s="66"/>
      <c r="K13" s="77">
        <v>11588</v>
      </c>
      <c r="L13" s="77">
        <v>2516</v>
      </c>
      <c r="M13" s="65">
        <f t="shared" si="1"/>
        <v>14104</v>
      </c>
      <c r="N13" s="65">
        <f>SUM(I13,M13)</f>
        <v>19781</v>
      </c>
      <c r="O13" s="65">
        <f t="shared" si="3"/>
        <v>257153</v>
      </c>
      <c r="P13" s="64">
        <v>13</v>
      </c>
      <c r="Q13" s="65"/>
      <c r="R13" s="65"/>
      <c r="S13" s="65"/>
      <c r="T13" s="65"/>
      <c r="V13" s="52"/>
      <c r="W13" s="52"/>
      <c r="X13" s="53"/>
    </row>
    <row r="14" spans="1:24" s="43" customFormat="1" ht="15" customHeight="1" x14ac:dyDescent="0.2">
      <c r="A14" s="45">
        <v>7</v>
      </c>
      <c r="B14" s="47" t="s">
        <v>27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5">
        <f t="shared" si="0"/>
        <v>0</v>
      </c>
      <c r="J14" s="66"/>
      <c r="K14" s="77"/>
      <c r="L14" s="77"/>
      <c r="M14" s="65">
        <f t="shared" si="1"/>
        <v>0</v>
      </c>
      <c r="N14" s="65">
        <f t="shared" si="2"/>
        <v>0</v>
      </c>
      <c r="O14" s="65">
        <f t="shared" si="3"/>
        <v>0</v>
      </c>
      <c r="P14" s="64"/>
      <c r="Q14" s="65"/>
      <c r="R14" s="65"/>
      <c r="S14" s="65"/>
      <c r="T14" s="65"/>
      <c r="V14" s="54"/>
      <c r="X14" s="53"/>
    </row>
    <row r="15" spans="1:24" s="43" customFormat="1" ht="15" customHeight="1" x14ac:dyDescent="0.2">
      <c r="A15" s="45">
        <v>8</v>
      </c>
      <c r="B15" s="47" t="s">
        <v>30</v>
      </c>
      <c r="C15" s="66"/>
      <c r="D15" s="66"/>
      <c r="E15" s="66"/>
      <c r="F15" s="66"/>
      <c r="G15" s="66"/>
      <c r="H15" s="66"/>
      <c r="I15" s="66"/>
      <c r="J15" s="64"/>
      <c r="K15" s="92"/>
      <c r="L15" s="93"/>
      <c r="M15" s="68">
        <f>SUM(J15:L15)</f>
        <v>0</v>
      </c>
      <c r="N15" s="65">
        <f>SUM(J15:L15)</f>
        <v>0</v>
      </c>
      <c r="O15" s="65">
        <f t="shared" si="3"/>
        <v>0</v>
      </c>
      <c r="P15" s="64">
        <v>1</v>
      </c>
      <c r="Q15" s="65"/>
      <c r="R15" s="65"/>
      <c r="S15" s="67">
        <v>4431900</v>
      </c>
      <c r="T15" s="65">
        <f>S15/17</f>
        <v>260700</v>
      </c>
      <c r="V15" s="54"/>
      <c r="X15" s="53"/>
    </row>
    <row r="16" spans="1:24" s="43" customFormat="1" ht="15" customHeight="1" x14ac:dyDescent="0.2">
      <c r="A16" s="45">
        <v>9</v>
      </c>
      <c r="B16" s="47" t="s">
        <v>31</v>
      </c>
      <c r="C16" s="66"/>
      <c r="D16" s="66"/>
      <c r="E16" s="66"/>
      <c r="F16" s="66"/>
      <c r="G16" s="66"/>
      <c r="H16" s="66"/>
      <c r="I16" s="66"/>
      <c r="J16" s="64"/>
      <c r="K16" s="92">
        <v>19200200</v>
      </c>
      <c r="L16" s="93"/>
      <c r="M16" s="68">
        <f>SUM(J16:L16)</f>
        <v>19200200</v>
      </c>
      <c r="N16" s="65">
        <f>SUM(J16:L16)</f>
        <v>19200200</v>
      </c>
      <c r="O16" s="65">
        <f t="shared" si="3"/>
        <v>19200200</v>
      </c>
      <c r="P16" s="64">
        <v>1</v>
      </c>
      <c r="Q16" s="65"/>
      <c r="R16" s="65"/>
      <c r="S16" s="66"/>
      <c r="T16" s="65"/>
    </row>
    <row r="17" spans="1:23" s="43" customFormat="1" ht="15" customHeight="1" x14ac:dyDescent="0.2">
      <c r="A17" s="45">
        <v>10</v>
      </c>
      <c r="B17" s="47" t="s">
        <v>32</v>
      </c>
      <c r="C17" s="66"/>
      <c r="D17" s="66"/>
      <c r="E17" s="66"/>
      <c r="F17" s="66"/>
      <c r="G17" s="66"/>
      <c r="H17" s="66"/>
      <c r="I17" s="66"/>
      <c r="J17" s="64"/>
      <c r="K17" s="92">
        <v>777772</v>
      </c>
      <c r="L17" s="93"/>
      <c r="M17" s="68">
        <f>SUM(J17:L17)</f>
        <v>777772</v>
      </c>
      <c r="N17" s="65">
        <f>SUM(J17:L17)</f>
        <v>777772</v>
      </c>
      <c r="O17" s="65">
        <f t="shared" si="3"/>
        <v>777772</v>
      </c>
      <c r="P17" s="64">
        <v>1</v>
      </c>
      <c r="Q17" s="65"/>
      <c r="R17" s="65"/>
      <c r="S17" s="67">
        <v>21452800</v>
      </c>
      <c r="T17" s="65">
        <f>S17/20</f>
        <v>1072640</v>
      </c>
    </row>
    <row r="18" spans="1:23" s="43" customFormat="1" ht="15" customHeight="1" x14ac:dyDescent="0.2">
      <c r="A18" s="45">
        <v>11</v>
      </c>
      <c r="B18" s="47" t="s">
        <v>33</v>
      </c>
      <c r="C18" s="66"/>
      <c r="D18" s="66"/>
      <c r="E18" s="66"/>
      <c r="F18" s="66"/>
      <c r="G18" s="66"/>
      <c r="H18" s="66"/>
      <c r="I18" s="66"/>
      <c r="J18" s="64"/>
      <c r="K18" s="92">
        <v>117873</v>
      </c>
      <c r="L18" s="93"/>
      <c r="M18" s="68">
        <f>SUM(J18:L18)</f>
        <v>117873</v>
      </c>
      <c r="N18" s="65">
        <f>SUM(J18:L18)</f>
        <v>117873</v>
      </c>
      <c r="O18" s="65">
        <f t="shared" si="3"/>
        <v>117873</v>
      </c>
      <c r="P18" s="64">
        <v>1</v>
      </c>
      <c r="Q18" s="65"/>
      <c r="R18" s="65"/>
      <c r="S18" s="67">
        <v>24604229</v>
      </c>
      <c r="T18" s="65">
        <f>S18/13</f>
        <v>1892633</v>
      </c>
    </row>
    <row r="19" spans="1:23" s="43" customFormat="1" ht="15" customHeight="1" x14ac:dyDescent="0.2">
      <c r="A19" s="45">
        <v>12</v>
      </c>
      <c r="B19" s="47" t="s">
        <v>34</v>
      </c>
      <c r="C19" s="66"/>
      <c r="D19" s="66"/>
      <c r="E19" s="66"/>
      <c r="F19" s="66"/>
      <c r="G19" s="66"/>
      <c r="H19" s="66"/>
      <c r="I19" s="66"/>
      <c r="J19" s="66"/>
      <c r="K19" s="92"/>
      <c r="L19" s="93"/>
      <c r="M19" s="68">
        <f>K19</f>
        <v>0</v>
      </c>
      <c r="N19" s="65">
        <f>K19</f>
        <v>0</v>
      </c>
      <c r="O19" s="65">
        <f t="shared" si="3"/>
        <v>0</v>
      </c>
      <c r="P19" s="64"/>
      <c r="Q19" s="65"/>
      <c r="R19" s="65"/>
      <c r="S19" s="66"/>
      <c r="T19" s="65"/>
    </row>
    <row r="20" spans="1:23" s="43" customFormat="1" ht="15" customHeight="1" x14ac:dyDescent="0.2">
      <c r="A20" s="45">
        <v>13</v>
      </c>
      <c r="B20" s="47" t="s">
        <v>35</v>
      </c>
      <c r="C20" s="66"/>
      <c r="D20" s="66"/>
      <c r="E20" s="66"/>
      <c r="F20" s="66"/>
      <c r="G20" s="66"/>
      <c r="H20" s="66"/>
      <c r="I20" s="66"/>
      <c r="J20" s="66"/>
      <c r="K20" s="92"/>
      <c r="L20" s="93"/>
      <c r="M20" s="68">
        <f>K20</f>
        <v>0</v>
      </c>
      <c r="N20" s="65">
        <f>K20</f>
        <v>0</v>
      </c>
      <c r="O20" s="65">
        <f t="shared" si="3"/>
        <v>0</v>
      </c>
      <c r="P20" s="64"/>
      <c r="Q20" s="65"/>
      <c r="R20" s="65"/>
      <c r="S20" s="67">
        <v>27160864</v>
      </c>
      <c r="T20" s="65">
        <f>S20/86</f>
        <v>315824</v>
      </c>
      <c r="V20" s="81">
        <f>T20/'Populasi Ternak'!C20</f>
        <v>1949.5308641975309</v>
      </c>
      <c r="W20" s="81">
        <f>V20/365</f>
        <v>5.3411804498562487</v>
      </c>
    </row>
    <row r="21" spans="1:23" s="43" customFormat="1" ht="15" customHeight="1" x14ac:dyDescent="0.2">
      <c r="A21" s="45">
        <v>14</v>
      </c>
      <c r="B21" s="47" t="s">
        <v>37</v>
      </c>
      <c r="C21" s="66"/>
      <c r="D21" s="66"/>
      <c r="E21" s="66"/>
      <c r="F21" s="66"/>
      <c r="G21" s="66"/>
      <c r="H21" s="66"/>
      <c r="I21" s="66"/>
      <c r="J21" s="66"/>
      <c r="K21" s="92"/>
      <c r="L21" s="93"/>
      <c r="M21" s="68">
        <f>K21</f>
        <v>0</v>
      </c>
      <c r="N21" s="65">
        <f>K21</f>
        <v>0</v>
      </c>
      <c r="O21" s="65">
        <f t="shared" si="3"/>
        <v>0</v>
      </c>
      <c r="P21" s="64"/>
      <c r="Q21" s="65"/>
      <c r="R21" s="65"/>
      <c r="S21" s="66"/>
      <c r="T21" s="65"/>
    </row>
    <row r="22" spans="1:23" s="43" customFormat="1" ht="15" customHeight="1" x14ac:dyDescent="0.2">
      <c r="A22" s="45">
        <v>15</v>
      </c>
      <c r="B22" s="47" t="s">
        <v>36</v>
      </c>
      <c r="C22" s="66"/>
      <c r="D22" s="66"/>
      <c r="E22" s="66"/>
      <c r="F22" s="66"/>
      <c r="G22" s="66"/>
      <c r="H22" s="66"/>
      <c r="I22" s="66"/>
      <c r="J22" s="66"/>
      <c r="K22" s="96">
        <v>27391</v>
      </c>
      <c r="L22" s="96"/>
      <c r="M22" s="68">
        <f>K22</f>
        <v>27391</v>
      </c>
      <c r="N22" s="65">
        <f>K22</f>
        <v>27391</v>
      </c>
      <c r="O22" s="65">
        <f t="shared" si="3"/>
        <v>27391</v>
      </c>
      <c r="P22" s="64">
        <v>1</v>
      </c>
      <c r="Q22" s="65"/>
      <c r="R22" s="65"/>
      <c r="S22" s="67"/>
      <c r="T22" s="65">
        <f>S22/13</f>
        <v>0</v>
      </c>
    </row>
    <row r="23" spans="1:23" ht="15" customHeight="1" x14ac:dyDescent="0.2">
      <c r="A23" s="40">
        <v>16</v>
      </c>
      <c r="B23" s="32" t="s">
        <v>38</v>
      </c>
      <c r="C23" s="66"/>
      <c r="D23" s="66"/>
      <c r="E23" s="66"/>
      <c r="F23" s="66"/>
      <c r="G23" s="66"/>
      <c r="H23" s="66"/>
      <c r="I23" s="66"/>
      <c r="J23" s="66"/>
      <c r="K23" s="92"/>
      <c r="L23" s="93"/>
      <c r="M23" s="68">
        <f>K23</f>
        <v>0</v>
      </c>
      <c r="N23" s="65">
        <f>K23</f>
        <v>0</v>
      </c>
      <c r="O23" s="65">
        <f t="shared" si="3"/>
        <v>0</v>
      </c>
      <c r="P23" s="64"/>
      <c r="Q23" s="65"/>
      <c r="R23" s="65"/>
      <c r="S23" s="66"/>
      <c r="T23" s="65"/>
    </row>
    <row r="24" spans="1:23" ht="15" customHeight="1" x14ac:dyDescent="0.2">
      <c r="T24" s="51"/>
    </row>
    <row r="25" spans="1:23" ht="15" customHeight="1" x14ac:dyDescent="0.2">
      <c r="B25" s="16" t="s">
        <v>59</v>
      </c>
      <c r="C25" s="16" t="s">
        <v>60</v>
      </c>
      <c r="D25" s="16"/>
      <c r="E25" s="61" t="s">
        <v>61</v>
      </c>
      <c r="F25" s="41"/>
      <c r="G25" s="16" t="s">
        <v>39</v>
      </c>
      <c r="N25" s="51"/>
      <c r="O25" s="51"/>
      <c r="Q25" s="51"/>
      <c r="R25" s="51"/>
      <c r="S25" s="55"/>
      <c r="T25" s="51"/>
    </row>
    <row r="26" spans="1:23" ht="15" customHeight="1" x14ac:dyDescent="0.2">
      <c r="B26" s="16"/>
      <c r="C26" s="16" t="s">
        <v>62</v>
      </c>
      <c r="D26" s="16"/>
      <c r="E26" s="61" t="s">
        <v>63</v>
      </c>
      <c r="F26" s="41"/>
      <c r="G26" s="41" t="s">
        <v>64</v>
      </c>
      <c r="N26" s="51"/>
      <c r="O26" s="46"/>
      <c r="Q26" s="51"/>
      <c r="R26" s="51"/>
      <c r="T26" s="51"/>
    </row>
    <row r="27" spans="1:23" ht="15" customHeight="1" x14ac:dyDescent="0.2">
      <c r="B27" s="16"/>
      <c r="C27" s="16" t="s">
        <v>65</v>
      </c>
      <c r="D27" s="16"/>
      <c r="E27" s="61" t="s">
        <v>66</v>
      </c>
      <c r="F27" s="41"/>
      <c r="G27" s="16" t="s">
        <v>67</v>
      </c>
    </row>
    <row r="28" spans="1:23" ht="15" customHeight="1" x14ac:dyDescent="0.2">
      <c r="B28" s="16"/>
      <c r="C28" s="16" t="s">
        <v>68</v>
      </c>
      <c r="D28" s="16"/>
      <c r="E28" s="61" t="s">
        <v>69</v>
      </c>
      <c r="F28" s="41"/>
      <c r="G28" s="41"/>
    </row>
  </sheetData>
  <mergeCells count="22">
    <mergeCell ref="K21:L21"/>
    <mergeCell ref="K22:L22"/>
    <mergeCell ref="K23:L23"/>
    <mergeCell ref="A5:A7"/>
    <mergeCell ref="B5:B7"/>
    <mergeCell ref="J6:J7"/>
    <mergeCell ref="K15:L15"/>
    <mergeCell ref="K16:L16"/>
    <mergeCell ref="K17:L17"/>
    <mergeCell ref="K18:L18"/>
    <mergeCell ref="K19:L19"/>
    <mergeCell ref="C5:N5"/>
    <mergeCell ref="C6:D6"/>
    <mergeCell ref="E6:F6"/>
    <mergeCell ref="G6:H6"/>
    <mergeCell ref="K6:L6"/>
    <mergeCell ref="O5:O7"/>
    <mergeCell ref="P5:P7"/>
    <mergeCell ref="Q5:R6"/>
    <mergeCell ref="S5:T6"/>
    <mergeCell ref="K20:L20"/>
    <mergeCell ref="N6:N7"/>
  </mergeCells>
  <printOptions horizontalCentered="1"/>
  <pageMargins left="0.31388888888888899" right="1.1013888888888901" top="0.98402777777777795" bottom="0.98402777777777795" header="0.51180555555555596" footer="0.51180555555555596"/>
  <pageSetup paperSize="5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view="pageBreakPreview" zoomScale="60" zoomScaleNormal="100" workbookViewId="0">
      <selection activeCell="K31" sqref="K31"/>
    </sheetView>
  </sheetViews>
  <sheetFormatPr defaultColWidth="9" defaultRowHeight="15" customHeight="1" x14ac:dyDescent="0.2"/>
  <cols>
    <col min="1" max="1" width="5.42578125" style="3" customWidth="1"/>
    <col min="2" max="2" width="22.7109375" style="3" customWidth="1"/>
    <col min="3" max="12" width="16.85546875" style="3" customWidth="1"/>
    <col min="13" max="16384" width="9" style="3"/>
  </cols>
  <sheetData>
    <row r="1" spans="1:15" ht="15" customHeight="1" x14ac:dyDescent="0.2">
      <c r="A1" s="2" t="s">
        <v>72</v>
      </c>
    </row>
    <row r="2" spans="1:15" ht="15" customHeight="1" x14ac:dyDescent="0.2">
      <c r="A2" s="2" t="str">
        <f>'Identitas Kantor'!A2</f>
        <v>Tahun 2018</v>
      </c>
    </row>
    <row r="3" spans="1:15" ht="15" customHeight="1" x14ac:dyDescent="0.2">
      <c r="A3" s="2" t="str">
        <f>'Identitas Kantor'!A3</f>
        <v>Kabupaten Demak</v>
      </c>
    </row>
    <row r="5" spans="1:15" ht="15" customHeight="1" x14ac:dyDescent="0.2">
      <c r="A5" s="3" t="s">
        <v>73</v>
      </c>
    </row>
    <row r="7" spans="1:15" ht="15" customHeight="1" x14ac:dyDescent="0.2">
      <c r="A7" s="4" t="s">
        <v>12</v>
      </c>
      <c r="B7" s="4" t="s">
        <v>74</v>
      </c>
      <c r="C7" s="4" t="s">
        <v>75</v>
      </c>
      <c r="D7" s="4" t="s">
        <v>76</v>
      </c>
      <c r="E7" s="29" t="s">
        <v>77</v>
      </c>
      <c r="F7" s="29" t="s">
        <v>78</v>
      </c>
      <c r="G7" s="29" t="s">
        <v>79</v>
      </c>
      <c r="J7" s="29" t="s">
        <v>80</v>
      </c>
      <c r="K7" s="29" t="s">
        <v>80</v>
      </c>
      <c r="L7" s="29" t="s">
        <v>81</v>
      </c>
    </row>
    <row r="8" spans="1:15" ht="15" customHeight="1" x14ac:dyDescent="0.2">
      <c r="A8" s="5"/>
      <c r="B8" s="5"/>
      <c r="C8" s="5" t="s">
        <v>82</v>
      </c>
      <c r="D8" s="30" t="s">
        <v>83</v>
      </c>
      <c r="E8" s="30" t="s">
        <v>84</v>
      </c>
      <c r="F8" s="5"/>
      <c r="G8" s="30" t="s">
        <v>85</v>
      </c>
      <c r="J8" s="30" t="s">
        <v>86</v>
      </c>
      <c r="K8" s="30" t="s">
        <v>78</v>
      </c>
      <c r="L8" s="30" t="s">
        <v>87</v>
      </c>
    </row>
    <row r="9" spans="1:15" ht="15" customHeight="1" x14ac:dyDescent="0.2">
      <c r="A9" s="6">
        <v>1</v>
      </c>
      <c r="B9" s="7" t="s">
        <v>88</v>
      </c>
      <c r="C9" s="8">
        <v>100598</v>
      </c>
      <c r="D9" s="8">
        <v>636240</v>
      </c>
      <c r="E9" s="31">
        <f>J9*D9</f>
        <v>190872</v>
      </c>
      <c r="F9" s="31">
        <f>K9*E9</f>
        <v>79211.87999999999</v>
      </c>
      <c r="G9" s="31">
        <f>F9/L9</f>
        <v>65763.287671232873</v>
      </c>
      <c r="J9" s="31">
        <v>0.3</v>
      </c>
      <c r="K9" s="31">
        <v>0.41499999999999998</v>
      </c>
      <c r="L9" s="31">
        <v>1.2044999999999999</v>
      </c>
      <c r="N9" s="35"/>
      <c r="O9" s="36"/>
    </row>
    <row r="10" spans="1:15" ht="15" customHeight="1" x14ac:dyDescent="0.2">
      <c r="A10" s="6">
        <v>2</v>
      </c>
      <c r="B10" s="7" t="s">
        <v>89</v>
      </c>
      <c r="C10" s="8">
        <v>24160</v>
      </c>
      <c r="D10" s="8">
        <v>160136</v>
      </c>
      <c r="E10" s="31">
        <f t="shared" ref="E10:E18" si="0">J10*D10</f>
        <v>80068</v>
      </c>
      <c r="F10" s="31">
        <f t="shared" ref="F10:F18" si="1">K10*E10</f>
        <v>36030.6</v>
      </c>
      <c r="G10" s="31">
        <f t="shared" ref="G10:G18" si="2">F10/L10</f>
        <v>29913.325031133252</v>
      </c>
      <c r="J10" s="31">
        <v>0.5</v>
      </c>
      <c r="K10" s="31">
        <v>0.45</v>
      </c>
      <c r="L10" s="31">
        <v>1.2044999999999999</v>
      </c>
      <c r="N10" s="35"/>
      <c r="O10" s="36"/>
    </row>
    <row r="11" spans="1:15" ht="15" customHeight="1" x14ac:dyDescent="0.2">
      <c r="A11" s="6">
        <v>3</v>
      </c>
      <c r="B11" s="7" t="s">
        <v>90</v>
      </c>
      <c r="C11" s="8">
        <v>144</v>
      </c>
      <c r="D11" s="8">
        <v>2700</v>
      </c>
      <c r="E11" s="31">
        <f t="shared" si="0"/>
        <v>1350</v>
      </c>
      <c r="F11" s="31">
        <f t="shared" si="1"/>
        <v>189.00000000000003</v>
      </c>
      <c r="G11" s="31">
        <f t="shared" si="2"/>
        <v>156.91158156911584</v>
      </c>
      <c r="J11" s="31">
        <v>0.5</v>
      </c>
      <c r="K11" s="31">
        <v>0.14000000000000001</v>
      </c>
      <c r="L11" s="31">
        <v>1.2044999999999999</v>
      </c>
      <c r="N11" s="35"/>
      <c r="O11" s="36"/>
    </row>
    <row r="12" spans="1:15" ht="15" customHeight="1" x14ac:dyDescent="0.2">
      <c r="A12" s="6">
        <v>4</v>
      </c>
      <c r="B12" s="32" t="s">
        <v>91</v>
      </c>
      <c r="C12" s="8">
        <v>91</v>
      </c>
      <c r="D12" s="8">
        <v>2769</v>
      </c>
      <c r="E12" s="31">
        <f t="shared" si="0"/>
        <v>1107.6000000000001</v>
      </c>
      <c r="F12" s="31">
        <f t="shared" si="1"/>
        <v>126.26640000000002</v>
      </c>
      <c r="G12" s="31">
        <f t="shared" si="2"/>
        <v>104.82889165628895</v>
      </c>
      <c r="J12" s="31">
        <v>0.4</v>
      </c>
      <c r="K12" s="31">
        <v>0.114</v>
      </c>
      <c r="L12" s="31">
        <v>1.2044999999999999</v>
      </c>
      <c r="N12" s="35"/>
      <c r="O12" s="36"/>
    </row>
    <row r="13" spans="1:15" ht="15" customHeight="1" x14ac:dyDescent="0.2">
      <c r="A13" s="6">
        <v>5</v>
      </c>
      <c r="B13" s="32" t="s">
        <v>92</v>
      </c>
      <c r="C13" s="8">
        <v>1626</v>
      </c>
      <c r="D13" s="8">
        <v>3143</v>
      </c>
      <c r="E13" s="31">
        <f t="shared" si="0"/>
        <v>1257.2</v>
      </c>
      <c r="F13" s="31">
        <f t="shared" si="1"/>
        <v>477.73600000000005</v>
      </c>
      <c r="G13" s="31">
        <f t="shared" si="2"/>
        <v>396.62598588625991</v>
      </c>
      <c r="J13" s="31">
        <v>0.4</v>
      </c>
      <c r="K13" s="31">
        <v>0.38</v>
      </c>
      <c r="L13" s="31">
        <v>1.2044999999999999</v>
      </c>
      <c r="N13" s="35"/>
      <c r="O13" s="36"/>
    </row>
    <row r="14" spans="1:15" ht="15" customHeight="1" x14ac:dyDescent="0.2">
      <c r="A14" s="6">
        <v>6</v>
      </c>
      <c r="B14" s="7" t="s">
        <v>93</v>
      </c>
      <c r="C14" s="8">
        <v>57</v>
      </c>
      <c r="D14" s="8">
        <v>82</v>
      </c>
      <c r="E14" s="31">
        <f t="shared" si="0"/>
        <v>32.800000000000004</v>
      </c>
      <c r="F14" s="31">
        <f t="shared" si="1"/>
        <v>13.021600000000003</v>
      </c>
      <c r="G14" s="31">
        <f t="shared" si="2"/>
        <v>10.810792860107933</v>
      </c>
      <c r="J14" s="31">
        <v>0.4</v>
      </c>
      <c r="K14" s="31">
        <v>0.39700000000000002</v>
      </c>
      <c r="L14" s="31">
        <v>1.2044999999999999</v>
      </c>
      <c r="N14" s="35"/>
      <c r="O14" s="36"/>
    </row>
    <row r="15" spans="1:15" ht="15" customHeight="1" x14ac:dyDescent="0.2">
      <c r="A15" s="6">
        <v>7</v>
      </c>
      <c r="B15" s="32" t="s">
        <v>94</v>
      </c>
      <c r="C15" s="8">
        <v>0</v>
      </c>
      <c r="D15" s="8"/>
      <c r="E15" s="31">
        <f t="shared" si="0"/>
        <v>0</v>
      </c>
      <c r="F15" s="31">
        <f t="shared" si="1"/>
        <v>0</v>
      </c>
      <c r="G15" s="31">
        <f t="shared" si="2"/>
        <v>0</v>
      </c>
      <c r="J15" s="31">
        <v>0.1</v>
      </c>
      <c r="K15" s="31">
        <v>0.42</v>
      </c>
      <c r="L15" s="31">
        <v>1.2044999999999999</v>
      </c>
      <c r="N15" s="35"/>
      <c r="O15" s="36"/>
    </row>
    <row r="16" spans="1:15" ht="15" customHeight="1" x14ac:dyDescent="0.2">
      <c r="A16" s="6">
        <v>8</v>
      </c>
      <c r="B16" s="32" t="s">
        <v>95</v>
      </c>
      <c r="C16" s="8">
        <v>364</v>
      </c>
      <c r="D16" s="8">
        <v>3.64</v>
      </c>
      <c r="E16" s="31">
        <f t="shared" si="0"/>
        <v>1.6380000000000001</v>
      </c>
      <c r="F16" s="31">
        <f t="shared" si="1"/>
        <v>0.22932000000000005</v>
      </c>
      <c r="G16" s="31">
        <f t="shared" si="2"/>
        <v>0.19038605230386058</v>
      </c>
      <c r="J16" s="31">
        <v>0.45</v>
      </c>
      <c r="K16" s="31">
        <v>0.14000000000000001</v>
      </c>
      <c r="L16" s="31">
        <v>1.2044999999999999</v>
      </c>
      <c r="N16" s="35"/>
      <c r="O16" s="36"/>
    </row>
    <row r="17" spans="1:15" ht="15" customHeight="1" x14ac:dyDescent="0.2">
      <c r="A17" s="6">
        <v>9</v>
      </c>
      <c r="B17" s="32" t="s">
        <v>96</v>
      </c>
      <c r="C17" s="8">
        <v>972</v>
      </c>
      <c r="D17" s="8">
        <v>29160</v>
      </c>
      <c r="E17" s="31">
        <f t="shared" si="0"/>
        <v>29160</v>
      </c>
      <c r="F17" s="31">
        <f t="shared" si="1"/>
        <v>5686.2</v>
      </c>
      <c r="G17" s="31">
        <f t="shared" si="2"/>
        <v>4720.7970112079702</v>
      </c>
      <c r="J17" s="31">
        <v>1</v>
      </c>
      <c r="K17" s="31">
        <v>0.19500000000000001</v>
      </c>
      <c r="L17" s="31">
        <v>1.2044999999999999</v>
      </c>
      <c r="N17" s="35"/>
      <c r="O17" s="36"/>
    </row>
    <row r="18" spans="1:15" ht="15" customHeight="1" x14ac:dyDescent="0.2">
      <c r="A18" s="6">
        <v>10</v>
      </c>
      <c r="B18" s="32" t="s">
        <v>97</v>
      </c>
      <c r="C18" s="8">
        <v>22.5</v>
      </c>
      <c r="D18" s="8">
        <v>2250</v>
      </c>
      <c r="E18" s="31">
        <f t="shared" si="0"/>
        <v>2250</v>
      </c>
      <c r="F18" s="31">
        <f t="shared" si="1"/>
        <v>438.75</v>
      </c>
      <c r="G18" s="31">
        <f t="shared" si="2"/>
        <v>364.25902864259029</v>
      </c>
      <c r="J18" s="31">
        <v>1</v>
      </c>
      <c r="K18" s="31">
        <v>0.19500000000000001</v>
      </c>
      <c r="L18" s="31">
        <v>1.2044999999999999</v>
      </c>
      <c r="N18" s="35"/>
      <c r="O18" s="36"/>
    </row>
    <row r="19" spans="1:15" ht="15" customHeight="1" x14ac:dyDescent="0.2">
      <c r="A19" s="33"/>
      <c r="B19" s="32" t="s">
        <v>19</v>
      </c>
      <c r="C19" s="34">
        <f>SUM(C9:C18)</f>
        <v>128034.5</v>
      </c>
      <c r="D19" s="34">
        <f>SUM(D9:D18)</f>
        <v>836483.64</v>
      </c>
      <c r="E19" s="34">
        <f>SUM(E9:E18)</f>
        <v>306099.23799999995</v>
      </c>
      <c r="F19" s="34">
        <f>SUM(F9:F18)</f>
        <v>122173.68331999997</v>
      </c>
      <c r="G19" s="34">
        <f>SUM(G9:G18)</f>
        <v>101431.03638024075</v>
      </c>
      <c r="J19" s="39"/>
      <c r="K19" s="39"/>
      <c r="L19" s="39"/>
      <c r="N19" s="35"/>
      <c r="O19" s="36"/>
    </row>
    <row r="20" spans="1:15" ht="15" hidden="1" customHeight="1" x14ac:dyDescent="0.2"/>
    <row r="21" spans="1:15" ht="15" hidden="1" customHeight="1" x14ac:dyDescent="0.2">
      <c r="B21" s="16" t="s">
        <v>39</v>
      </c>
    </row>
    <row r="22" spans="1:15" ht="15" hidden="1" customHeight="1" x14ac:dyDescent="0.2">
      <c r="B22" s="16" t="s">
        <v>40</v>
      </c>
    </row>
    <row r="23" spans="1:15" ht="15" hidden="1" customHeight="1" x14ac:dyDescent="0.2"/>
    <row r="24" spans="1:15" ht="15" customHeight="1" x14ac:dyDescent="0.2">
      <c r="A24" s="3" t="s">
        <v>98</v>
      </c>
      <c r="G24" s="35"/>
      <c r="H24" s="36"/>
    </row>
    <row r="25" spans="1:15" ht="15" customHeight="1" x14ac:dyDescent="0.2">
      <c r="G25" s="35"/>
      <c r="H25" s="36"/>
    </row>
    <row r="26" spans="1:15" ht="15" customHeight="1" x14ac:dyDescent="0.2">
      <c r="A26" s="101" t="s">
        <v>12</v>
      </c>
      <c r="B26" s="101" t="s">
        <v>99</v>
      </c>
      <c r="C26" s="101" t="s">
        <v>100</v>
      </c>
      <c r="D26" s="102" t="s">
        <v>101</v>
      </c>
      <c r="E26" s="102" t="s">
        <v>102</v>
      </c>
      <c r="F26" s="102"/>
      <c r="G26" s="103" t="s">
        <v>103</v>
      </c>
      <c r="H26" s="101" t="s">
        <v>104</v>
      </c>
      <c r="I26" s="102" t="s">
        <v>105</v>
      </c>
    </row>
    <row r="27" spans="1:15" ht="15" customHeight="1" x14ac:dyDescent="0.2">
      <c r="A27" s="101"/>
      <c r="B27" s="101"/>
      <c r="C27" s="101"/>
      <c r="D27" s="102"/>
      <c r="E27" s="102"/>
      <c r="F27" s="102"/>
      <c r="G27" s="103"/>
      <c r="H27" s="101"/>
      <c r="I27" s="102"/>
    </row>
    <row r="28" spans="1:15" ht="15" customHeight="1" x14ac:dyDescent="0.2">
      <c r="A28" s="101"/>
      <c r="B28" s="101"/>
      <c r="C28" s="101"/>
      <c r="D28" s="102"/>
      <c r="E28" s="102"/>
      <c r="F28" s="102"/>
      <c r="G28" s="103"/>
      <c r="H28" s="101"/>
      <c r="I28" s="102"/>
    </row>
    <row r="29" spans="1:15" ht="15" customHeight="1" x14ac:dyDescent="0.2">
      <c r="A29" s="101"/>
      <c r="B29" s="101"/>
      <c r="C29" s="101"/>
      <c r="D29" s="102"/>
      <c r="E29" s="37" t="s">
        <v>106</v>
      </c>
      <c r="F29" s="37" t="s">
        <v>99</v>
      </c>
      <c r="G29" s="103"/>
      <c r="H29" s="101"/>
      <c r="I29" s="102"/>
    </row>
    <row r="30" spans="1:15" ht="15" customHeight="1" x14ac:dyDescent="0.2">
      <c r="A30" s="6">
        <v>1</v>
      </c>
      <c r="B30" s="7" t="s">
        <v>107</v>
      </c>
      <c r="C30" s="7" t="s">
        <v>108</v>
      </c>
      <c r="D30" s="31">
        <v>0.45</v>
      </c>
      <c r="E30" s="7">
        <v>6.3250000000000002</v>
      </c>
      <c r="F30" s="7" t="s">
        <v>109</v>
      </c>
      <c r="G30" s="31">
        <f>E30*D30</f>
        <v>2.8462499999999999</v>
      </c>
      <c r="H30" s="38">
        <v>100598</v>
      </c>
      <c r="I30" s="31">
        <f>G30*H30</f>
        <v>286327.0575</v>
      </c>
    </row>
    <row r="31" spans="1:15" ht="15" customHeight="1" x14ac:dyDescent="0.2">
      <c r="A31" s="6"/>
      <c r="B31" s="7"/>
      <c r="C31" s="7" t="s">
        <v>110</v>
      </c>
      <c r="D31" s="31">
        <v>0.1</v>
      </c>
      <c r="E31" s="7">
        <v>6.3250000000000002</v>
      </c>
      <c r="F31" s="7" t="s">
        <v>111</v>
      </c>
      <c r="G31" s="31">
        <f>E31*D31</f>
        <v>0.63250000000000006</v>
      </c>
      <c r="H31" s="38">
        <v>100598</v>
      </c>
      <c r="I31" s="31">
        <f>G31*H31</f>
        <v>63628.235000000008</v>
      </c>
    </row>
    <row r="32" spans="1:15" ht="15" customHeight="1" x14ac:dyDescent="0.2">
      <c r="A32" s="6"/>
      <c r="B32" s="7"/>
      <c r="C32" s="7" t="s">
        <v>112</v>
      </c>
      <c r="D32" s="31">
        <v>0.04</v>
      </c>
      <c r="E32" s="7">
        <v>6.3250000000000002</v>
      </c>
      <c r="F32" s="7" t="s">
        <v>111</v>
      </c>
      <c r="G32" s="31">
        <f t="shared" ref="G32:G43" si="3">E32*D32</f>
        <v>0.253</v>
      </c>
      <c r="H32" s="38">
        <v>100598</v>
      </c>
      <c r="I32" s="31">
        <f t="shared" ref="I32:I43" si="4">G32*H32</f>
        <v>25451.294000000002</v>
      </c>
    </row>
    <row r="33" spans="1:9" ht="15" customHeight="1" x14ac:dyDescent="0.2">
      <c r="A33" s="6"/>
      <c r="B33" s="7"/>
      <c r="C33" s="7" t="s">
        <v>113</v>
      </c>
      <c r="D33" s="31">
        <v>2.5000000000000001E-2</v>
      </c>
      <c r="E33" s="7">
        <v>6.3250000000000002</v>
      </c>
      <c r="F33" s="7" t="s">
        <v>111</v>
      </c>
      <c r="G33" s="31">
        <f t="shared" si="3"/>
        <v>0.15812500000000002</v>
      </c>
      <c r="H33" s="38">
        <v>100598</v>
      </c>
      <c r="I33" s="31">
        <f t="shared" si="4"/>
        <v>15907.058750000002</v>
      </c>
    </row>
    <row r="34" spans="1:9" ht="15" customHeight="1" x14ac:dyDescent="0.2">
      <c r="A34" s="6"/>
      <c r="B34" s="7"/>
      <c r="C34" s="7" t="s">
        <v>114</v>
      </c>
      <c r="D34" s="31">
        <v>0.2</v>
      </c>
      <c r="E34" s="7">
        <v>6.3250000000000002</v>
      </c>
      <c r="F34" s="7" t="s">
        <v>111</v>
      </c>
      <c r="G34" s="31">
        <f t="shared" si="3"/>
        <v>1.2650000000000001</v>
      </c>
      <c r="H34" s="38">
        <v>100598</v>
      </c>
      <c r="I34" s="31">
        <f t="shared" si="4"/>
        <v>127256.47000000002</v>
      </c>
    </row>
    <row r="35" spans="1:9" ht="15" customHeight="1" x14ac:dyDescent="0.2">
      <c r="A35" s="6">
        <v>2</v>
      </c>
      <c r="B35" s="7" t="s">
        <v>115</v>
      </c>
      <c r="C35" s="7" t="s">
        <v>108</v>
      </c>
      <c r="D35" s="31">
        <v>0.80300000000000005</v>
      </c>
      <c r="E35" s="7">
        <v>13.256</v>
      </c>
      <c r="F35" s="7" t="s">
        <v>109</v>
      </c>
      <c r="G35" s="31">
        <f t="shared" si="3"/>
        <v>10.644568000000001</v>
      </c>
      <c r="H35" s="38">
        <v>24160</v>
      </c>
      <c r="I35" s="31">
        <f t="shared" si="4"/>
        <v>257172.76288000002</v>
      </c>
    </row>
    <row r="36" spans="1:9" ht="15" customHeight="1" x14ac:dyDescent="0.2">
      <c r="A36" s="6"/>
      <c r="B36" s="7"/>
      <c r="C36" s="7" t="s">
        <v>116</v>
      </c>
      <c r="D36" s="31">
        <v>0.12</v>
      </c>
      <c r="E36" s="70">
        <v>6628</v>
      </c>
      <c r="F36" s="7" t="s">
        <v>117</v>
      </c>
      <c r="G36" s="31">
        <f t="shared" si="3"/>
        <v>795.36</v>
      </c>
      <c r="H36" s="38">
        <v>24160</v>
      </c>
      <c r="I36" s="31">
        <f t="shared" si="4"/>
        <v>19215897.600000001</v>
      </c>
    </row>
    <row r="37" spans="1:9" ht="15" customHeight="1" x14ac:dyDescent="0.2">
      <c r="A37" s="6">
        <v>3</v>
      </c>
      <c r="B37" s="7" t="s">
        <v>118</v>
      </c>
      <c r="C37" s="7" t="s">
        <v>119</v>
      </c>
      <c r="D37" s="31">
        <v>0.26</v>
      </c>
      <c r="E37" s="7">
        <v>2.1</v>
      </c>
      <c r="F37" s="7" t="s">
        <v>120</v>
      </c>
      <c r="G37" s="31">
        <f t="shared" si="3"/>
        <v>0.54600000000000004</v>
      </c>
      <c r="H37" s="38">
        <v>144</v>
      </c>
      <c r="I37" s="31">
        <f t="shared" si="4"/>
        <v>78.624000000000009</v>
      </c>
    </row>
    <row r="38" spans="1:9" ht="15" customHeight="1" x14ac:dyDescent="0.2">
      <c r="A38" s="6">
        <v>4</v>
      </c>
      <c r="B38" s="7" t="s">
        <v>121</v>
      </c>
      <c r="C38" s="7" t="s">
        <v>122</v>
      </c>
      <c r="D38" s="31">
        <v>0.2</v>
      </c>
      <c r="E38" s="7">
        <v>3.04</v>
      </c>
      <c r="F38" s="7" t="s">
        <v>109</v>
      </c>
      <c r="G38" s="31">
        <f t="shared" si="3"/>
        <v>0.6080000000000001</v>
      </c>
      <c r="H38" s="38">
        <v>91</v>
      </c>
      <c r="I38" s="31">
        <f t="shared" si="4"/>
        <v>55.32800000000001</v>
      </c>
    </row>
    <row r="39" spans="1:9" ht="15" customHeight="1" x14ac:dyDescent="0.2">
      <c r="A39" s="6">
        <v>7</v>
      </c>
      <c r="B39" s="7" t="s">
        <v>123</v>
      </c>
      <c r="C39" s="7" t="s">
        <v>122</v>
      </c>
      <c r="D39" s="31">
        <v>0.9</v>
      </c>
      <c r="E39" s="7">
        <v>1.4350000000000001</v>
      </c>
      <c r="F39" s="7" t="s">
        <v>109</v>
      </c>
      <c r="G39" s="31">
        <f t="shared" si="3"/>
        <v>1.2915000000000001</v>
      </c>
      <c r="H39" s="38">
        <v>57</v>
      </c>
      <c r="I39" s="31">
        <f t="shared" si="4"/>
        <v>73.615500000000011</v>
      </c>
    </row>
    <row r="40" spans="1:9" ht="15" customHeight="1" x14ac:dyDescent="0.2">
      <c r="A40" s="6">
        <v>8</v>
      </c>
      <c r="B40" s="7" t="s">
        <v>124</v>
      </c>
      <c r="C40" s="7" t="s">
        <v>125</v>
      </c>
      <c r="D40" s="31">
        <v>0.02</v>
      </c>
      <c r="E40" s="7"/>
      <c r="F40" s="7" t="s">
        <v>126</v>
      </c>
      <c r="G40" s="31">
        <f t="shared" si="3"/>
        <v>0</v>
      </c>
      <c r="H40" s="38"/>
      <c r="I40" s="31">
        <f t="shared" si="4"/>
        <v>0</v>
      </c>
    </row>
    <row r="41" spans="1:9" ht="15" customHeight="1" x14ac:dyDescent="0.2">
      <c r="A41" s="6"/>
      <c r="B41" s="7"/>
      <c r="C41" s="7" t="s">
        <v>127</v>
      </c>
      <c r="D41" s="31">
        <v>0.02</v>
      </c>
      <c r="E41" s="7"/>
      <c r="F41" s="7" t="s">
        <v>126</v>
      </c>
      <c r="G41" s="31">
        <f t="shared" si="3"/>
        <v>0</v>
      </c>
      <c r="H41" s="38"/>
      <c r="I41" s="31">
        <f t="shared" si="4"/>
        <v>0</v>
      </c>
    </row>
    <row r="42" spans="1:9" ht="15" customHeight="1" x14ac:dyDescent="0.2">
      <c r="A42" s="6">
        <v>9</v>
      </c>
      <c r="B42" s="7" t="s">
        <v>128</v>
      </c>
      <c r="C42" s="7" t="s">
        <v>108</v>
      </c>
      <c r="D42" s="31">
        <v>0.19</v>
      </c>
      <c r="E42" s="7">
        <v>1.9330000000000001</v>
      </c>
      <c r="F42" s="7" t="s">
        <v>109</v>
      </c>
      <c r="G42" s="31">
        <f t="shared" si="3"/>
        <v>0.36727000000000004</v>
      </c>
      <c r="H42" s="38">
        <v>1626</v>
      </c>
      <c r="I42" s="31">
        <f t="shared" si="4"/>
        <v>597.1810200000001</v>
      </c>
    </row>
    <row r="43" spans="1:9" ht="15" customHeight="1" x14ac:dyDescent="0.2">
      <c r="A43" s="6">
        <v>10</v>
      </c>
      <c r="B43" s="7" t="s">
        <v>129</v>
      </c>
      <c r="C43" s="7" t="s">
        <v>119</v>
      </c>
      <c r="D43" s="31">
        <v>0.39900000000000002</v>
      </c>
      <c r="E43" s="7"/>
      <c r="F43" s="7" t="s">
        <v>120</v>
      </c>
      <c r="G43" s="31">
        <f t="shared" si="3"/>
        <v>0</v>
      </c>
      <c r="H43" s="38"/>
      <c r="I43" s="31">
        <f t="shared" si="4"/>
        <v>0</v>
      </c>
    </row>
    <row r="45" spans="1:9" ht="15" customHeight="1" x14ac:dyDescent="0.2">
      <c r="B45" s="16" t="s">
        <v>39</v>
      </c>
    </row>
    <row r="46" spans="1:9" ht="15" customHeight="1" x14ac:dyDescent="0.2">
      <c r="B46" s="16" t="s">
        <v>40</v>
      </c>
    </row>
  </sheetData>
  <mergeCells count="8">
    <mergeCell ref="H26:H29"/>
    <mergeCell ref="I26:I29"/>
    <mergeCell ref="E26:F28"/>
    <mergeCell ref="A26:A29"/>
    <mergeCell ref="B26:B29"/>
    <mergeCell ref="C26:C29"/>
    <mergeCell ref="D26:D29"/>
    <mergeCell ref="G26:G29"/>
  </mergeCells>
  <printOptions horizontalCentered="1"/>
  <pageMargins left="0.31388888888888899" right="1.1013888888888901" top="0.98402777777777795" bottom="0.98402777777777795" header="0.51180555555555596" footer="0.51180555555555596"/>
  <pageSetup paperSize="5" orientation="landscape" r:id="rId1"/>
  <headerFooter alignWithMargins="0"/>
  <rowBreaks count="2" manualBreakCount="2">
    <brk id="19" max="8" man="1"/>
    <brk id="2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abSelected="1" view="pageBreakPreview" zoomScale="60" zoomScaleNormal="100" workbookViewId="0">
      <selection activeCell="I72" sqref="I72"/>
    </sheetView>
  </sheetViews>
  <sheetFormatPr defaultColWidth="9" defaultRowHeight="15" customHeight="1" x14ac:dyDescent="0.2"/>
  <cols>
    <col min="1" max="1" width="4.7109375" style="3" customWidth="1"/>
    <col min="2" max="2" width="24.28515625" style="3" customWidth="1"/>
    <col min="3" max="3" width="28.28515625" style="3" customWidth="1"/>
    <col min="4" max="22" width="14.140625" style="3" customWidth="1"/>
    <col min="23" max="16384" width="9" style="3"/>
  </cols>
  <sheetData>
    <row r="1" spans="1:16" ht="15" customHeight="1" x14ac:dyDescent="0.2">
      <c r="A1" s="3" t="s">
        <v>130</v>
      </c>
    </row>
    <row r="2" spans="1:16" ht="15" customHeight="1" x14ac:dyDescent="0.2">
      <c r="A2" s="2" t="str">
        <f>'Identitas Kantor'!A2</f>
        <v>Tahun 2018</v>
      </c>
    </row>
    <row r="3" spans="1:16" ht="15" customHeight="1" x14ac:dyDescent="0.2">
      <c r="A3" s="2" t="str">
        <f>'Identitas Kantor'!A3</f>
        <v>Kabupaten Demak</v>
      </c>
    </row>
    <row r="5" spans="1:16" ht="15" customHeight="1" x14ac:dyDescent="0.2">
      <c r="A5" s="3" t="s">
        <v>131</v>
      </c>
    </row>
    <row r="7" spans="1:16" ht="15" customHeight="1" x14ac:dyDescent="0.2">
      <c r="A7" s="9"/>
      <c r="B7" s="9"/>
      <c r="C7" s="10" t="s">
        <v>132</v>
      </c>
      <c r="D7" s="10" t="s">
        <v>133</v>
      </c>
      <c r="E7" s="10" t="s">
        <v>134</v>
      </c>
      <c r="F7" s="104" t="s">
        <v>135</v>
      </c>
      <c r="G7" s="104"/>
      <c r="H7" s="104"/>
      <c r="I7" s="104"/>
      <c r="J7" s="104" t="s">
        <v>136</v>
      </c>
      <c r="K7" s="104"/>
      <c r="L7" s="104"/>
      <c r="M7" s="104"/>
      <c r="N7" s="104"/>
      <c r="O7" s="17" t="s">
        <v>137</v>
      </c>
      <c r="P7" s="4" t="s">
        <v>138</v>
      </c>
    </row>
    <row r="8" spans="1:16" ht="15" customHeight="1" x14ac:dyDescent="0.2">
      <c r="A8" s="11" t="s">
        <v>12</v>
      </c>
      <c r="B8" s="11" t="s">
        <v>139</v>
      </c>
      <c r="C8" s="12" t="s">
        <v>140</v>
      </c>
      <c r="D8" s="12" t="s">
        <v>141</v>
      </c>
      <c r="E8" s="12" t="s">
        <v>142</v>
      </c>
      <c r="F8" s="13" t="s">
        <v>143</v>
      </c>
      <c r="G8" s="13" t="s">
        <v>144</v>
      </c>
      <c r="H8" s="13" t="s">
        <v>27</v>
      </c>
      <c r="I8" s="13" t="s">
        <v>145</v>
      </c>
      <c r="J8" s="4" t="s">
        <v>146</v>
      </c>
      <c r="K8" s="4" t="s">
        <v>147</v>
      </c>
      <c r="L8" s="4" t="s">
        <v>148</v>
      </c>
      <c r="M8" s="4" t="s">
        <v>149</v>
      </c>
      <c r="N8" s="4" t="s">
        <v>150</v>
      </c>
      <c r="O8" s="18" t="s">
        <v>151</v>
      </c>
      <c r="P8" s="13" t="s">
        <v>152</v>
      </c>
    </row>
    <row r="9" spans="1:16" ht="15" customHeight="1" x14ac:dyDescent="0.2">
      <c r="A9" s="14"/>
      <c r="B9" s="14"/>
      <c r="C9" s="5"/>
      <c r="D9" s="5" t="s">
        <v>153</v>
      </c>
      <c r="E9" s="5" t="s">
        <v>154</v>
      </c>
      <c r="F9" s="5" t="s">
        <v>70</v>
      </c>
      <c r="G9" s="5" t="s">
        <v>155</v>
      </c>
      <c r="H9" s="5" t="s">
        <v>70</v>
      </c>
      <c r="I9" s="5" t="s">
        <v>70</v>
      </c>
      <c r="J9" s="5" t="s">
        <v>156</v>
      </c>
      <c r="K9" s="5" t="s">
        <v>156</v>
      </c>
      <c r="L9" s="5" t="s">
        <v>157</v>
      </c>
      <c r="M9" s="5" t="s">
        <v>156</v>
      </c>
      <c r="N9" s="5" t="s">
        <v>156</v>
      </c>
      <c r="O9" s="19" t="s">
        <v>158</v>
      </c>
      <c r="P9" s="5" t="s">
        <v>159</v>
      </c>
    </row>
    <row r="10" spans="1:16" ht="15" customHeight="1" x14ac:dyDescent="0.2">
      <c r="A10" s="6">
        <v>1</v>
      </c>
      <c r="B10" s="7" t="s">
        <v>245</v>
      </c>
      <c r="C10" s="15" t="s">
        <v>249</v>
      </c>
      <c r="D10" s="15" t="s">
        <v>251</v>
      </c>
      <c r="E10" s="15" t="s">
        <v>246</v>
      </c>
      <c r="F10" s="71" t="s">
        <v>252</v>
      </c>
      <c r="G10" s="15"/>
      <c r="H10" s="15"/>
      <c r="I10" s="15"/>
      <c r="J10" s="15"/>
      <c r="K10" s="15"/>
      <c r="L10" s="72">
        <v>1</v>
      </c>
      <c r="M10" s="7"/>
      <c r="N10" s="7">
        <v>1</v>
      </c>
      <c r="O10" s="7" t="s">
        <v>247</v>
      </c>
      <c r="P10" s="7" t="s">
        <v>248</v>
      </c>
    </row>
    <row r="11" spans="1:16" ht="15" customHeight="1" x14ac:dyDescent="0.2">
      <c r="A11" s="6">
        <v>2</v>
      </c>
      <c r="B11" s="7"/>
      <c r="C11" s="15" t="s">
        <v>250</v>
      </c>
      <c r="D11" s="15"/>
      <c r="E11" s="15"/>
      <c r="F11" s="15"/>
      <c r="G11" s="15"/>
      <c r="H11" s="15"/>
      <c r="I11" s="15"/>
      <c r="J11" s="15"/>
      <c r="K11" s="15"/>
      <c r="L11" s="15"/>
      <c r="M11" s="7"/>
      <c r="N11" s="7"/>
      <c r="O11" s="7"/>
      <c r="P11" s="7"/>
    </row>
    <row r="12" spans="1:16" ht="15" customHeight="1" x14ac:dyDescent="0.2">
      <c r="A12" s="6">
        <v>3</v>
      </c>
      <c r="B12" s="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7"/>
      <c r="N12" s="7"/>
      <c r="O12" s="7"/>
      <c r="P12" s="7"/>
    </row>
    <row r="13" spans="1:16" ht="15" customHeight="1" x14ac:dyDescent="0.2">
      <c r="A13" s="6">
        <v>4</v>
      </c>
      <c r="B13" s="7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7"/>
      <c r="N13" s="7"/>
      <c r="O13" s="7"/>
      <c r="P13" s="7"/>
    </row>
    <row r="14" spans="1:16" ht="15" customHeight="1" x14ac:dyDescent="0.2">
      <c r="A14" s="6">
        <v>5</v>
      </c>
      <c r="B14" s="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7"/>
      <c r="N14" s="7"/>
      <c r="O14" s="7"/>
      <c r="P14" s="7"/>
    </row>
    <row r="16" spans="1:16" ht="15" customHeight="1" x14ac:dyDescent="0.2">
      <c r="B16" s="79" t="s">
        <v>39</v>
      </c>
    </row>
    <row r="18" spans="1:11" ht="15" customHeight="1" x14ac:dyDescent="0.2">
      <c r="A18" s="3" t="s">
        <v>160</v>
      </c>
    </row>
    <row r="20" spans="1:11" ht="15" customHeight="1" x14ac:dyDescent="0.2">
      <c r="A20" s="9"/>
      <c r="B20" s="9"/>
      <c r="C20" s="10" t="s">
        <v>132</v>
      </c>
      <c r="D20" s="104" t="s">
        <v>161</v>
      </c>
      <c r="E20" s="104"/>
      <c r="F20" s="104"/>
      <c r="G20" s="104"/>
      <c r="H20" s="17" t="s">
        <v>137</v>
      </c>
      <c r="I20" s="107" t="s">
        <v>162</v>
      </c>
      <c r="J20" s="108"/>
      <c r="K20" s="4" t="s">
        <v>138</v>
      </c>
    </row>
    <row r="21" spans="1:11" ht="15" customHeight="1" x14ac:dyDescent="0.2">
      <c r="A21" s="11" t="s">
        <v>12</v>
      </c>
      <c r="B21" s="11" t="s">
        <v>163</v>
      </c>
      <c r="C21" s="12" t="s">
        <v>140</v>
      </c>
      <c r="D21" s="106" t="s">
        <v>146</v>
      </c>
      <c r="E21" s="106"/>
      <c r="F21" s="106" t="s">
        <v>147</v>
      </c>
      <c r="G21" s="106"/>
      <c r="H21" s="18" t="s">
        <v>151</v>
      </c>
      <c r="I21" s="13" t="s">
        <v>164</v>
      </c>
      <c r="J21" s="13" t="s">
        <v>165</v>
      </c>
      <c r="K21" s="13" t="s">
        <v>152</v>
      </c>
    </row>
    <row r="22" spans="1:11" ht="15" customHeight="1" x14ac:dyDescent="0.2">
      <c r="A22" s="14"/>
      <c r="B22" s="14"/>
      <c r="C22" s="5"/>
      <c r="D22" s="5" t="s">
        <v>166</v>
      </c>
      <c r="E22" s="5" t="s">
        <v>167</v>
      </c>
      <c r="F22" s="5" t="s">
        <v>166</v>
      </c>
      <c r="G22" s="5" t="s">
        <v>167</v>
      </c>
      <c r="H22" s="19" t="s">
        <v>158</v>
      </c>
      <c r="I22" s="5" t="s">
        <v>168</v>
      </c>
      <c r="J22" s="5" t="s">
        <v>168</v>
      </c>
      <c r="K22" s="5" t="s">
        <v>159</v>
      </c>
    </row>
    <row r="23" spans="1:11" ht="15" customHeight="1" x14ac:dyDescent="0.2">
      <c r="A23" s="6">
        <v>1</v>
      </c>
      <c r="B23" s="7" t="s">
        <v>169</v>
      </c>
      <c r="C23" s="15"/>
      <c r="D23" s="7"/>
      <c r="E23" s="7"/>
      <c r="F23" s="7"/>
      <c r="G23" s="7"/>
      <c r="H23" s="7"/>
      <c r="I23" s="7"/>
      <c r="J23" s="7"/>
      <c r="K23" s="7"/>
    </row>
    <row r="24" spans="1:11" ht="15" customHeight="1" x14ac:dyDescent="0.2">
      <c r="A24" s="6">
        <v>2</v>
      </c>
      <c r="B24" s="7" t="s">
        <v>169</v>
      </c>
      <c r="C24" s="15"/>
      <c r="D24" s="7"/>
      <c r="E24" s="7"/>
      <c r="F24" s="7"/>
      <c r="G24" s="7"/>
      <c r="H24" s="7"/>
      <c r="I24" s="7"/>
      <c r="J24" s="7"/>
      <c r="K24" s="7"/>
    </row>
    <row r="25" spans="1:11" ht="15" customHeight="1" x14ac:dyDescent="0.2">
      <c r="A25" s="6">
        <v>3</v>
      </c>
      <c r="B25" s="7" t="s">
        <v>169</v>
      </c>
      <c r="C25" s="15"/>
      <c r="D25" s="7"/>
      <c r="E25" s="7"/>
      <c r="F25" s="7"/>
      <c r="G25" s="7"/>
      <c r="H25" s="7"/>
      <c r="I25" s="7"/>
      <c r="J25" s="7"/>
      <c r="K25" s="7"/>
    </row>
    <row r="26" spans="1:11" ht="15" customHeight="1" x14ac:dyDescent="0.2">
      <c r="A26" s="6">
        <v>4</v>
      </c>
      <c r="B26" s="7" t="s">
        <v>169</v>
      </c>
      <c r="C26" s="15"/>
      <c r="D26" s="7"/>
      <c r="E26" s="7"/>
      <c r="F26" s="7"/>
      <c r="G26" s="7"/>
      <c r="H26" s="7"/>
      <c r="I26" s="7"/>
      <c r="J26" s="7"/>
      <c r="K26" s="7"/>
    </row>
    <row r="27" spans="1:11" ht="15" customHeight="1" x14ac:dyDescent="0.2">
      <c r="A27" s="6">
        <v>5</v>
      </c>
      <c r="B27" s="7" t="s">
        <v>169</v>
      </c>
      <c r="C27" s="15"/>
      <c r="D27" s="7"/>
      <c r="E27" s="7"/>
      <c r="F27" s="7"/>
      <c r="G27" s="7"/>
      <c r="H27" s="7"/>
      <c r="I27" s="7"/>
      <c r="J27" s="7"/>
      <c r="K27" s="7"/>
    </row>
    <row r="28" spans="1:11" ht="15" customHeight="1" x14ac:dyDescent="0.2">
      <c r="A28" s="6">
        <v>6</v>
      </c>
      <c r="B28" s="7" t="s">
        <v>170</v>
      </c>
      <c r="C28" s="15"/>
      <c r="D28" s="7"/>
      <c r="E28" s="7"/>
      <c r="F28" s="7"/>
      <c r="G28" s="7"/>
      <c r="H28" s="7"/>
      <c r="I28" s="7"/>
      <c r="J28" s="7"/>
      <c r="K28" s="7"/>
    </row>
    <row r="29" spans="1:11" ht="15" customHeight="1" x14ac:dyDescent="0.2">
      <c r="A29" s="6">
        <v>7</v>
      </c>
      <c r="B29" s="7" t="s">
        <v>170</v>
      </c>
      <c r="C29" s="15"/>
      <c r="D29" s="7"/>
      <c r="E29" s="7"/>
      <c r="F29" s="7"/>
      <c r="G29" s="7"/>
      <c r="H29" s="7"/>
      <c r="I29" s="7"/>
      <c r="J29" s="7"/>
      <c r="K29" s="7"/>
    </row>
    <row r="30" spans="1:11" ht="15" customHeight="1" x14ac:dyDescent="0.2">
      <c r="A30" s="6">
        <v>8</v>
      </c>
      <c r="B30" s="7" t="s">
        <v>171</v>
      </c>
      <c r="C30" s="15"/>
      <c r="D30" s="7"/>
      <c r="E30" s="7"/>
      <c r="F30" s="7"/>
      <c r="G30" s="7"/>
      <c r="H30" s="7"/>
      <c r="I30" s="7"/>
      <c r="J30" s="7"/>
      <c r="K30" s="7"/>
    </row>
    <row r="31" spans="1:11" ht="15" customHeight="1" x14ac:dyDescent="0.2">
      <c r="A31" s="6">
        <v>9</v>
      </c>
      <c r="B31" s="7" t="s">
        <v>171</v>
      </c>
      <c r="C31" s="15"/>
      <c r="D31" s="7"/>
      <c r="E31" s="7"/>
      <c r="F31" s="7"/>
      <c r="G31" s="7"/>
      <c r="H31" s="7"/>
      <c r="I31" s="7"/>
      <c r="J31" s="7"/>
      <c r="K31" s="7"/>
    </row>
    <row r="32" spans="1:11" ht="15" customHeight="1" x14ac:dyDescent="0.2">
      <c r="A32" s="6">
        <v>10</v>
      </c>
      <c r="B32" s="7" t="s">
        <v>171</v>
      </c>
      <c r="C32" s="15"/>
      <c r="D32" s="7"/>
      <c r="E32" s="7"/>
      <c r="F32" s="7"/>
      <c r="G32" s="7"/>
      <c r="H32" s="7"/>
      <c r="I32" s="7"/>
      <c r="J32" s="7"/>
      <c r="K32" s="7"/>
    </row>
    <row r="33" spans="1:22" ht="15" customHeight="1" x14ac:dyDescent="0.2">
      <c r="A33" s="6">
        <v>11</v>
      </c>
      <c r="B33" s="7" t="s">
        <v>171</v>
      </c>
      <c r="C33" s="15"/>
      <c r="D33" s="7"/>
      <c r="E33" s="7"/>
      <c r="F33" s="7"/>
      <c r="G33" s="7"/>
      <c r="H33" s="7"/>
      <c r="I33" s="7"/>
      <c r="J33" s="7"/>
      <c r="K33" s="7"/>
    </row>
    <row r="35" spans="1:22" ht="15" customHeight="1" x14ac:dyDescent="0.2">
      <c r="A35" s="3" t="s">
        <v>172</v>
      </c>
    </row>
    <row r="37" spans="1:22" ht="15" customHeight="1" x14ac:dyDescent="0.2">
      <c r="A37" s="9"/>
      <c r="B37" s="9"/>
      <c r="C37" s="10" t="s">
        <v>132</v>
      </c>
      <c r="D37" s="104" t="s">
        <v>173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 t="s">
        <v>174</v>
      </c>
      <c r="Q37" s="104"/>
      <c r="R37" s="104"/>
      <c r="S37" s="104"/>
      <c r="T37" s="105"/>
      <c r="U37" s="4" t="s">
        <v>137</v>
      </c>
      <c r="V37" s="4" t="s">
        <v>138</v>
      </c>
    </row>
    <row r="38" spans="1:22" ht="15" customHeight="1" x14ac:dyDescent="0.2">
      <c r="A38" s="11" t="s">
        <v>12</v>
      </c>
      <c r="B38" s="11" t="s">
        <v>175</v>
      </c>
      <c r="C38" s="12" t="s">
        <v>140</v>
      </c>
      <c r="D38" s="106" t="s">
        <v>166</v>
      </c>
      <c r="E38" s="106"/>
      <c r="F38" s="106"/>
      <c r="G38" s="106"/>
      <c r="H38" s="106"/>
      <c r="I38" s="106"/>
      <c r="J38" s="106" t="s">
        <v>167</v>
      </c>
      <c r="K38" s="106"/>
      <c r="L38" s="106"/>
      <c r="M38" s="106"/>
      <c r="N38" s="106"/>
      <c r="O38" s="106"/>
      <c r="P38" s="13" t="s">
        <v>176</v>
      </c>
      <c r="Q38" s="13" t="s">
        <v>177</v>
      </c>
      <c r="R38" s="13" t="s">
        <v>178</v>
      </c>
      <c r="S38" s="13" t="s">
        <v>179</v>
      </c>
      <c r="T38" s="23" t="s">
        <v>180</v>
      </c>
      <c r="U38" s="13" t="s">
        <v>151</v>
      </c>
      <c r="V38" s="13" t="s">
        <v>152</v>
      </c>
    </row>
    <row r="39" spans="1:22" ht="15" customHeight="1" x14ac:dyDescent="0.2">
      <c r="A39" s="11"/>
      <c r="B39" s="11"/>
      <c r="C39" s="13"/>
      <c r="D39" s="106" t="s">
        <v>181</v>
      </c>
      <c r="E39" s="106"/>
      <c r="F39" s="106" t="s">
        <v>182</v>
      </c>
      <c r="G39" s="106"/>
      <c r="H39" s="106" t="s">
        <v>183</v>
      </c>
      <c r="I39" s="106"/>
      <c r="J39" s="106" t="s">
        <v>181</v>
      </c>
      <c r="K39" s="106"/>
      <c r="L39" s="106" t="s">
        <v>182</v>
      </c>
      <c r="M39" s="106"/>
      <c r="N39" s="106" t="s">
        <v>183</v>
      </c>
      <c r="O39" s="106"/>
      <c r="P39" s="13"/>
      <c r="Q39" s="13" t="s">
        <v>184</v>
      </c>
      <c r="R39" s="13"/>
      <c r="S39" s="13" t="s">
        <v>185</v>
      </c>
      <c r="T39" s="23"/>
      <c r="U39" s="13" t="s">
        <v>158</v>
      </c>
      <c r="V39" s="13" t="s">
        <v>159</v>
      </c>
    </row>
    <row r="40" spans="1:22" ht="15" customHeight="1" x14ac:dyDescent="0.2">
      <c r="A40" s="5"/>
      <c r="B40" s="5"/>
      <c r="C40" s="20"/>
      <c r="D40" s="5" t="s">
        <v>186</v>
      </c>
      <c r="E40" s="5" t="s">
        <v>187</v>
      </c>
      <c r="F40" s="5" t="s">
        <v>186</v>
      </c>
      <c r="G40" s="5" t="s">
        <v>187</v>
      </c>
      <c r="H40" s="5" t="s">
        <v>186</v>
      </c>
      <c r="I40" s="5" t="s">
        <v>187</v>
      </c>
      <c r="J40" s="5" t="s">
        <v>186</v>
      </c>
      <c r="K40" s="5" t="s">
        <v>187</v>
      </c>
      <c r="L40" s="5" t="s">
        <v>186</v>
      </c>
      <c r="M40" s="5" t="s">
        <v>187</v>
      </c>
      <c r="N40" s="5" t="s">
        <v>186</v>
      </c>
      <c r="O40" s="5" t="s">
        <v>187</v>
      </c>
      <c r="P40" s="5"/>
      <c r="Q40" s="5"/>
      <c r="R40" s="5"/>
      <c r="S40" s="5"/>
      <c r="T40" s="24"/>
      <c r="U40" s="25"/>
      <c r="V40" s="25"/>
    </row>
    <row r="41" spans="1:22" ht="15" customHeight="1" x14ac:dyDescent="0.2">
      <c r="A41" s="6">
        <v>1</v>
      </c>
      <c r="B41" s="78" t="s">
        <v>256</v>
      </c>
      <c r="C41" s="80" t="s">
        <v>257</v>
      </c>
      <c r="D41" s="7">
        <v>3</v>
      </c>
      <c r="E41" s="7">
        <v>4</v>
      </c>
      <c r="F41" s="7"/>
      <c r="G41" s="7">
        <v>4</v>
      </c>
      <c r="H41" s="7">
        <v>3</v>
      </c>
      <c r="I41" s="7">
        <v>3</v>
      </c>
      <c r="J41" s="7"/>
      <c r="K41" s="7">
        <v>4</v>
      </c>
      <c r="L41" s="7"/>
      <c r="M41" s="7"/>
      <c r="N41" s="7"/>
      <c r="O41" s="7"/>
      <c r="P41" s="7"/>
      <c r="Q41" s="7"/>
      <c r="R41" s="7">
        <v>9</v>
      </c>
      <c r="S41" s="7">
        <v>1</v>
      </c>
      <c r="T41" s="7">
        <v>1</v>
      </c>
      <c r="U41" s="78" t="s">
        <v>258</v>
      </c>
      <c r="V41" s="78" t="s">
        <v>259</v>
      </c>
    </row>
    <row r="42" spans="1:22" ht="15" customHeight="1" x14ac:dyDescent="0.2">
      <c r="A42" s="6">
        <v>2</v>
      </c>
      <c r="B42" s="7" t="s">
        <v>188</v>
      </c>
      <c r="C42" s="15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5" customHeight="1" x14ac:dyDescent="0.2">
      <c r="A43" s="6">
        <v>3</v>
      </c>
      <c r="B43" s="7" t="s">
        <v>188</v>
      </c>
      <c r="C43" s="1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5" customHeight="1" x14ac:dyDescent="0.2">
      <c r="A44" s="6">
        <v>4</v>
      </c>
      <c r="B44" s="7" t="s">
        <v>188</v>
      </c>
      <c r="C44" s="1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5" customHeight="1" x14ac:dyDescent="0.2">
      <c r="A45" s="6">
        <v>5</v>
      </c>
      <c r="B45" s="7" t="s">
        <v>188</v>
      </c>
      <c r="C45" s="1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5" customHeight="1" x14ac:dyDescent="0.2">
      <c r="A46" s="6">
        <v>6</v>
      </c>
      <c r="B46" s="7" t="s">
        <v>189</v>
      </c>
      <c r="C46" s="1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5" customHeight="1" x14ac:dyDescent="0.2">
      <c r="A47" s="6">
        <v>7</v>
      </c>
      <c r="B47" s="7" t="s">
        <v>189</v>
      </c>
      <c r="C47" s="1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5" customHeight="1" x14ac:dyDescent="0.2">
      <c r="A48" s="6">
        <v>8</v>
      </c>
      <c r="B48" s="7" t="s">
        <v>189</v>
      </c>
      <c r="C48" s="1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5" customHeight="1" x14ac:dyDescent="0.2">
      <c r="A49" s="6">
        <v>9</v>
      </c>
      <c r="B49" s="7" t="s">
        <v>189</v>
      </c>
      <c r="C49" s="15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5" customHeight="1" x14ac:dyDescent="0.2">
      <c r="A50" s="6">
        <v>10</v>
      </c>
      <c r="B50" s="7" t="s">
        <v>189</v>
      </c>
      <c r="C50" s="15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5" customHeight="1" x14ac:dyDescent="0.2">
      <c r="A51" s="6">
        <v>11</v>
      </c>
      <c r="B51" s="7" t="s">
        <v>189</v>
      </c>
      <c r="C51" s="15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5" customHeight="1" x14ac:dyDescent="0.2">
      <c r="A52" s="21"/>
      <c r="C52" s="22"/>
    </row>
    <row r="53" spans="1:22" ht="15" customHeight="1" x14ac:dyDescent="0.2">
      <c r="A53" s="21"/>
      <c r="B53" s="16" t="s">
        <v>39</v>
      </c>
      <c r="C53" s="22"/>
    </row>
    <row r="54" spans="1:22" ht="15" customHeight="1" x14ac:dyDescent="0.2">
      <c r="A54" s="21"/>
      <c r="C54" s="22"/>
    </row>
    <row r="55" spans="1:22" ht="15" customHeight="1" x14ac:dyDescent="0.2">
      <c r="A55" s="3" t="s">
        <v>190</v>
      </c>
    </row>
    <row r="56" spans="1:22" ht="15" customHeight="1" x14ac:dyDescent="0.2">
      <c r="A56" s="9"/>
      <c r="B56" s="9"/>
      <c r="C56" s="10" t="s">
        <v>132</v>
      </c>
      <c r="D56" s="4" t="s">
        <v>134</v>
      </c>
      <c r="E56" s="4" t="s">
        <v>191</v>
      </c>
      <c r="F56" s="4" t="s">
        <v>192</v>
      </c>
    </row>
    <row r="57" spans="1:22" ht="15" customHeight="1" x14ac:dyDescent="0.2">
      <c r="A57" s="11" t="s">
        <v>12</v>
      </c>
      <c r="B57" s="11" t="s">
        <v>193</v>
      </c>
      <c r="C57" s="12" t="s">
        <v>140</v>
      </c>
      <c r="D57" s="13" t="s">
        <v>194</v>
      </c>
      <c r="E57" s="13" t="s">
        <v>195</v>
      </c>
      <c r="F57" s="13" t="s">
        <v>196</v>
      </c>
    </row>
    <row r="58" spans="1:22" ht="15" customHeight="1" x14ac:dyDescent="0.2">
      <c r="A58" s="5"/>
      <c r="B58" s="5"/>
      <c r="C58" s="20"/>
      <c r="D58" s="5" t="s">
        <v>197</v>
      </c>
      <c r="E58" s="5" t="s">
        <v>198</v>
      </c>
      <c r="F58" s="5" t="s">
        <v>199</v>
      </c>
    </row>
    <row r="59" spans="1:22" ht="15" customHeight="1" x14ac:dyDescent="0.2">
      <c r="A59" s="6">
        <v>1</v>
      </c>
      <c r="B59" s="7" t="s">
        <v>200</v>
      </c>
      <c r="C59" s="15"/>
      <c r="D59" s="7"/>
      <c r="E59" s="7"/>
      <c r="F59" s="7"/>
    </row>
    <row r="60" spans="1:22" ht="15" customHeight="1" x14ac:dyDescent="0.2">
      <c r="A60" s="6">
        <v>2</v>
      </c>
      <c r="B60" s="7" t="s">
        <v>200</v>
      </c>
      <c r="C60" s="15"/>
      <c r="D60" s="7"/>
      <c r="E60" s="7"/>
      <c r="F60" s="7"/>
    </row>
    <row r="61" spans="1:22" ht="15" customHeight="1" x14ac:dyDescent="0.2">
      <c r="A61" s="6">
        <v>3</v>
      </c>
      <c r="B61" s="7" t="s">
        <v>200</v>
      </c>
      <c r="C61" s="15"/>
      <c r="D61" s="7"/>
      <c r="E61" s="7"/>
      <c r="F61" s="7"/>
    </row>
    <row r="62" spans="1:22" ht="15" customHeight="1" x14ac:dyDescent="0.2">
      <c r="A62" s="6">
        <v>4</v>
      </c>
      <c r="B62" s="7" t="s">
        <v>200</v>
      </c>
      <c r="C62" s="15"/>
      <c r="D62" s="7"/>
      <c r="E62" s="7"/>
      <c r="F62" s="7"/>
    </row>
    <row r="63" spans="1:22" ht="15" customHeight="1" x14ac:dyDescent="0.2">
      <c r="A63" s="6">
        <v>5</v>
      </c>
      <c r="B63" s="7" t="s">
        <v>200</v>
      </c>
      <c r="C63" s="15"/>
      <c r="D63" s="7"/>
      <c r="E63" s="7"/>
      <c r="F63" s="7"/>
    </row>
    <row r="64" spans="1:22" ht="15" customHeight="1" x14ac:dyDescent="0.2">
      <c r="A64" s="6">
        <v>6</v>
      </c>
      <c r="B64" s="7" t="s">
        <v>201</v>
      </c>
      <c r="C64" s="15"/>
      <c r="D64" s="7"/>
      <c r="E64" s="7"/>
      <c r="F64" s="7"/>
    </row>
    <row r="65" spans="1:6" ht="15" customHeight="1" x14ac:dyDescent="0.2">
      <c r="A65" s="6">
        <v>7</v>
      </c>
      <c r="B65" s="7" t="s">
        <v>201</v>
      </c>
      <c r="C65" s="15"/>
      <c r="D65" s="7"/>
      <c r="E65" s="7"/>
      <c r="F65" s="7"/>
    </row>
    <row r="66" spans="1:6" ht="15" customHeight="1" x14ac:dyDescent="0.2">
      <c r="A66" s="6">
        <v>8</v>
      </c>
      <c r="B66" s="7" t="s">
        <v>201</v>
      </c>
      <c r="C66" s="15"/>
      <c r="D66" s="7"/>
      <c r="E66" s="7"/>
      <c r="F66" s="7"/>
    </row>
    <row r="67" spans="1:6" ht="15" customHeight="1" x14ac:dyDescent="0.2">
      <c r="A67" s="6">
        <v>9</v>
      </c>
      <c r="B67" s="7" t="s">
        <v>201</v>
      </c>
      <c r="C67" s="15"/>
      <c r="D67" s="7"/>
      <c r="E67" s="7"/>
      <c r="F67" s="7"/>
    </row>
    <row r="68" spans="1:6" ht="15" customHeight="1" x14ac:dyDescent="0.2">
      <c r="A68" s="6">
        <v>10</v>
      </c>
      <c r="B68" s="7" t="s">
        <v>201</v>
      </c>
      <c r="C68" s="15"/>
      <c r="D68" s="7"/>
      <c r="E68" s="7"/>
      <c r="F68" s="7"/>
    </row>
    <row r="69" spans="1:6" ht="15" customHeight="1" x14ac:dyDescent="0.2">
      <c r="A69" s="6">
        <v>11</v>
      </c>
      <c r="B69" s="7" t="s">
        <v>201</v>
      </c>
      <c r="C69" s="15"/>
      <c r="D69" s="7"/>
      <c r="E69" s="7"/>
      <c r="F69" s="7"/>
    </row>
    <row r="70" spans="1:6" ht="15" customHeight="1" x14ac:dyDescent="0.2">
      <c r="A70" s="21"/>
      <c r="B70" s="16" t="s">
        <v>202</v>
      </c>
      <c r="C70" s="62" t="s">
        <v>203</v>
      </c>
    </row>
    <row r="71" spans="1:6" ht="15" customHeight="1" x14ac:dyDescent="0.2">
      <c r="A71" s="21"/>
      <c r="B71" s="16" t="s">
        <v>204</v>
      </c>
      <c r="C71" s="62" t="s">
        <v>205</v>
      </c>
    </row>
    <row r="72" spans="1:6" ht="15" customHeight="1" x14ac:dyDescent="0.2">
      <c r="A72" s="21"/>
      <c r="C72" s="22"/>
    </row>
    <row r="73" spans="1:6" ht="15" customHeight="1" x14ac:dyDescent="0.2">
      <c r="A73" s="3" t="s">
        <v>206</v>
      </c>
    </row>
    <row r="74" spans="1:6" ht="15" customHeight="1" x14ac:dyDescent="0.2">
      <c r="A74" s="6" t="s">
        <v>12</v>
      </c>
      <c r="B74" s="6" t="s">
        <v>207</v>
      </c>
      <c r="C74" s="6" t="s">
        <v>19</v>
      </c>
    </row>
    <row r="75" spans="1:6" ht="15" customHeight="1" x14ac:dyDescent="0.2">
      <c r="A75" s="6">
        <v>1</v>
      </c>
      <c r="B75" s="7" t="s">
        <v>208</v>
      </c>
      <c r="C75" s="7">
        <v>14</v>
      </c>
    </row>
    <row r="76" spans="1:6" ht="15" customHeight="1" x14ac:dyDescent="0.2">
      <c r="A76" s="6"/>
      <c r="B76" s="7" t="s">
        <v>166</v>
      </c>
      <c r="C76" s="7">
        <v>10</v>
      </c>
    </row>
    <row r="77" spans="1:6" ht="15" customHeight="1" x14ac:dyDescent="0.2">
      <c r="A77" s="6"/>
      <c r="B77" s="7" t="s">
        <v>209</v>
      </c>
      <c r="C77" s="7">
        <v>5</v>
      </c>
    </row>
    <row r="78" spans="1:6" ht="15" customHeight="1" x14ac:dyDescent="0.2">
      <c r="A78" s="6"/>
      <c r="B78" s="7" t="s">
        <v>210</v>
      </c>
      <c r="C78" s="7">
        <v>0</v>
      </c>
    </row>
    <row r="79" spans="1:6" ht="15" customHeight="1" x14ac:dyDescent="0.2">
      <c r="A79" s="6">
        <v>2</v>
      </c>
      <c r="B79" s="7" t="s">
        <v>146</v>
      </c>
      <c r="C79" s="7"/>
    </row>
    <row r="80" spans="1:6" ht="15" customHeight="1" x14ac:dyDescent="0.2">
      <c r="A80" s="6"/>
      <c r="B80" s="7" t="s">
        <v>166</v>
      </c>
      <c r="C80" s="7">
        <v>2</v>
      </c>
    </row>
    <row r="81" spans="1:11" ht="15" customHeight="1" x14ac:dyDescent="0.2">
      <c r="A81" s="6"/>
      <c r="B81" s="7" t="s">
        <v>209</v>
      </c>
      <c r="C81" s="7">
        <v>1</v>
      </c>
    </row>
    <row r="82" spans="1:11" ht="15" customHeight="1" x14ac:dyDescent="0.2">
      <c r="A82" s="6"/>
      <c r="B82" s="7" t="s">
        <v>210</v>
      </c>
      <c r="C82" s="7">
        <v>0</v>
      </c>
    </row>
    <row r="83" spans="1:11" ht="15" customHeight="1" x14ac:dyDescent="0.2">
      <c r="A83" s="6">
        <v>3</v>
      </c>
      <c r="B83" s="7" t="s">
        <v>211</v>
      </c>
      <c r="C83" s="7">
        <v>0</v>
      </c>
    </row>
    <row r="84" spans="1:11" ht="15" customHeight="1" x14ac:dyDescent="0.2">
      <c r="A84" s="6">
        <v>4</v>
      </c>
      <c r="B84" s="7" t="s">
        <v>212</v>
      </c>
      <c r="C84" s="78">
        <v>1</v>
      </c>
    </row>
    <row r="85" spans="1:11" ht="15" customHeight="1" x14ac:dyDescent="0.2">
      <c r="A85" s="6">
        <v>5</v>
      </c>
      <c r="B85" s="7" t="s">
        <v>213</v>
      </c>
      <c r="C85" s="78">
        <v>5</v>
      </c>
    </row>
    <row r="86" spans="1:11" ht="15" customHeight="1" x14ac:dyDescent="0.2">
      <c r="A86" s="6">
        <v>6</v>
      </c>
      <c r="B86" s="7" t="s">
        <v>149</v>
      </c>
      <c r="C86" s="78">
        <v>0</v>
      </c>
    </row>
    <row r="87" spans="1:11" ht="15" customHeight="1" x14ac:dyDescent="0.2">
      <c r="A87" s="6">
        <v>7</v>
      </c>
      <c r="B87" s="7" t="s">
        <v>150</v>
      </c>
      <c r="C87" s="78">
        <v>3</v>
      </c>
    </row>
    <row r="89" spans="1:11" ht="15" customHeight="1" x14ac:dyDescent="0.2">
      <c r="A89" s="3" t="s">
        <v>214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 customHeight="1" x14ac:dyDescent="0.2">
      <c r="A90" s="6" t="s">
        <v>12</v>
      </c>
      <c r="B90" s="6" t="s">
        <v>215</v>
      </c>
      <c r="C90" s="6" t="s">
        <v>19</v>
      </c>
      <c r="D90" s="26"/>
      <c r="E90" s="26"/>
      <c r="F90" s="1"/>
      <c r="G90" s="1"/>
      <c r="H90" s="1"/>
      <c r="I90" s="1"/>
      <c r="J90" s="1"/>
      <c r="K90" s="1"/>
    </row>
    <row r="91" spans="1:11" ht="15" customHeight="1" x14ac:dyDescent="0.2">
      <c r="A91" s="6">
        <v>1</v>
      </c>
      <c r="B91" s="7" t="s">
        <v>216</v>
      </c>
      <c r="C91" s="72">
        <v>1</v>
      </c>
      <c r="D91" s="27"/>
      <c r="E91" s="27"/>
      <c r="F91" s="1"/>
      <c r="G91" s="1"/>
      <c r="H91" s="1"/>
      <c r="I91" s="1"/>
      <c r="J91" s="1"/>
      <c r="K91" s="1"/>
    </row>
    <row r="92" spans="1:11" ht="15" customHeight="1" x14ac:dyDescent="0.2">
      <c r="A92" s="6">
        <v>2</v>
      </c>
      <c r="B92" s="7" t="s">
        <v>217</v>
      </c>
      <c r="C92" s="72">
        <v>7</v>
      </c>
      <c r="D92" s="27"/>
      <c r="E92" s="27"/>
      <c r="F92" s="1"/>
      <c r="G92" s="1"/>
      <c r="H92" s="1"/>
      <c r="I92" s="1"/>
      <c r="J92" s="1"/>
      <c r="K92" s="1"/>
    </row>
    <row r="93" spans="1:11" ht="15" customHeight="1" x14ac:dyDescent="0.2">
      <c r="A93" s="6">
        <v>3</v>
      </c>
      <c r="B93" s="7" t="s">
        <v>218</v>
      </c>
      <c r="C93" s="72">
        <v>10</v>
      </c>
      <c r="D93" s="22"/>
      <c r="E93" s="22"/>
    </row>
    <row r="94" spans="1:11" ht="15" customHeight="1" x14ac:dyDescent="0.2">
      <c r="A94" s="6">
        <v>4</v>
      </c>
      <c r="B94" s="7" t="s">
        <v>219</v>
      </c>
      <c r="C94" s="72">
        <v>6</v>
      </c>
      <c r="D94" s="22"/>
      <c r="E94" s="22"/>
    </row>
    <row r="95" spans="1:11" ht="15" customHeight="1" x14ac:dyDescent="0.2">
      <c r="A95" s="6">
        <v>5</v>
      </c>
      <c r="B95" s="7" t="s">
        <v>220</v>
      </c>
      <c r="C95" s="72">
        <v>4</v>
      </c>
      <c r="D95" s="22"/>
      <c r="E95" s="22"/>
    </row>
    <row r="96" spans="1:11" ht="15" customHeight="1" x14ac:dyDescent="0.2">
      <c r="A96" s="6">
        <v>6</v>
      </c>
      <c r="B96" s="7" t="s">
        <v>221</v>
      </c>
      <c r="C96" s="72">
        <v>1</v>
      </c>
      <c r="D96" s="22"/>
      <c r="E96" s="22"/>
    </row>
    <row r="97" spans="1:5" ht="15" customHeight="1" x14ac:dyDescent="0.2">
      <c r="A97" s="6">
        <v>7</v>
      </c>
      <c r="B97" s="7" t="s">
        <v>222</v>
      </c>
      <c r="C97" s="15"/>
      <c r="D97" s="22"/>
      <c r="E97" s="22"/>
    </row>
    <row r="98" spans="1:5" ht="15" customHeight="1" x14ac:dyDescent="0.2">
      <c r="A98" s="6">
        <v>8</v>
      </c>
      <c r="B98" s="7" t="s">
        <v>223</v>
      </c>
      <c r="C98" s="15"/>
      <c r="D98" s="22"/>
      <c r="E98" s="22"/>
    </row>
    <row r="99" spans="1:5" ht="15" customHeight="1" x14ac:dyDescent="0.2">
      <c r="A99" s="28"/>
      <c r="B99" s="28"/>
      <c r="C99" s="28"/>
    </row>
    <row r="100" spans="1:5" ht="15" customHeight="1" x14ac:dyDescent="0.2">
      <c r="A100" s="1"/>
      <c r="B100" s="16" t="s">
        <v>39</v>
      </c>
      <c r="C100" s="1"/>
    </row>
    <row r="101" spans="1:5" ht="15" customHeight="1" x14ac:dyDescent="0.2">
      <c r="A101" s="1"/>
      <c r="B101" s="1"/>
      <c r="C101" s="1"/>
    </row>
    <row r="102" spans="1:5" ht="15" customHeight="1" x14ac:dyDescent="0.2">
      <c r="A102" s="1"/>
      <c r="B102" s="1"/>
      <c r="C102" s="1"/>
    </row>
    <row r="103" spans="1:5" ht="15" customHeight="1" x14ac:dyDescent="0.2">
      <c r="A103" s="1"/>
      <c r="B103" s="1"/>
      <c r="C103" s="1"/>
    </row>
    <row r="104" spans="1:5" ht="15" customHeight="1" x14ac:dyDescent="0.2">
      <c r="A104" s="1"/>
      <c r="B104" s="1"/>
      <c r="C104" s="1"/>
    </row>
    <row r="105" spans="1:5" ht="15" customHeight="1" x14ac:dyDescent="0.2">
      <c r="A105" s="1"/>
      <c r="B105" s="1"/>
      <c r="C105" s="1"/>
    </row>
    <row r="106" spans="1:5" ht="15" customHeight="1" x14ac:dyDescent="0.2">
      <c r="A106" s="1"/>
      <c r="B106" s="1"/>
      <c r="C106" s="1"/>
    </row>
    <row r="107" spans="1:5" ht="15" customHeight="1" x14ac:dyDescent="0.2">
      <c r="A107" s="1"/>
      <c r="B107" s="1"/>
      <c r="C107" s="1"/>
    </row>
    <row r="108" spans="1:5" ht="15" customHeight="1" x14ac:dyDescent="0.2">
      <c r="A108" s="1"/>
      <c r="B108" s="1"/>
      <c r="C108" s="1"/>
    </row>
    <row r="109" spans="1:5" ht="15" customHeight="1" x14ac:dyDescent="0.2">
      <c r="A109" s="1"/>
      <c r="B109" s="1"/>
      <c r="C109" s="1"/>
    </row>
    <row r="110" spans="1:5" ht="15" customHeight="1" x14ac:dyDescent="0.2">
      <c r="A110" s="1"/>
      <c r="B110" s="1"/>
      <c r="C110" s="1"/>
    </row>
    <row r="111" spans="1:5" ht="15" customHeight="1" x14ac:dyDescent="0.2">
      <c r="A111" s="1"/>
      <c r="B111" s="1"/>
      <c r="C111" s="1"/>
    </row>
    <row r="112" spans="1:5" ht="15" customHeight="1" x14ac:dyDescent="0.2">
      <c r="A112" s="1"/>
      <c r="B112" s="1"/>
      <c r="C112" s="1"/>
    </row>
    <row r="113" spans="1:3" ht="15" customHeight="1" x14ac:dyDescent="0.2">
      <c r="A113" s="1"/>
      <c r="B113" s="1"/>
      <c r="C113" s="1"/>
    </row>
    <row r="114" spans="1:3" ht="15" customHeight="1" x14ac:dyDescent="0.2">
      <c r="A114" s="1"/>
      <c r="B114" s="1"/>
      <c r="C114" s="1"/>
    </row>
    <row r="115" spans="1:3" ht="15" customHeight="1" x14ac:dyDescent="0.2">
      <c r="A115" s="1"/>
      <c r="B115" s="1"/>
      <c r="C115" s="1"/>
    </row>
    <row r="116" spans="1:3" ht="15" customHeight="1" x14ac:dyDescent="0.2">
      <c r="A116" s="1"/>
      <c r="B116" s="1"/>
      <c r="C116" s="1"/>
    </row>
    <row r="117" spans="1:3" ht="15" customHeight="1" x14ac:dyDescent="0.2">
      <c r="A117" s="1"/>
      <c r="B117" s="1"/>
      <c r="C117" s="1"/>
    </row>
    <row r="118" spans="1:3" ht="15" customHeight="1" x14ac:dyDescent="0.2">
      <c r="A118" s="1"/>
      <c r="B118" s="1"/>
      <c r="C118" s="1"/>
    </row>
  </sheetData>
  <mergeCells count="16">
    <mergeCell ref="F7:I7"/>
    <mergeCell ref="J7:N7"/>
    <mergeCell ref="D20:G20"/>
    <mergeCell ref="I20:J20"/>
    <mergeCell ref="D21:E21"/>
    <mergeCell ref="F21:G21"/>
    <mergeCell ref="D37:O37"/>
    <mergeCell ref="P37:T37"/>
    <mergeCell ref="D38:I38"/>
    <mergeCell ref="J38:O38"/>
    <mergeCell ref="D39:E39"/>
    <mergeCell ref="F39:G39"/>
    <mergeCell ref="H39:I39"/>
    <mergeCell ref="J39:K39"/>
    <mergeCell ref="L39:M39"/>
    <mergeCell ref="N39:O39"/>
  </mergeCells>
  <printOptions horizontalCentered="1"/>
  <pageMargins left="0.31388888888888899" right="1.1013888888888901" top="0.78680555555555598" bottom="0.78680555555555598" header="0.51180555555555596" footer="0.51180555555555596"/>
  <pageSetup paperSize="5" scale="66" orientation="landscape" r:id="rId1"/>
  <headerFooter alignWithMargins="0"/>
  <rowBreaks count="2" manualBreakCount="2">
    <brk id="33" max="21" man="1"/>
    <brk id="54" max="2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G13" sqref="G13"/>
    </sheetView>
  </sheetViews>
  <sheetFormatPr defaultColWidth="9" defaultRowHeight="15" customHeight="1" x14ac:dyDescent="0.2"/>
  <cols>
    <col min="1" max="1" width="6.28515625" style="3" customWidth="1"/>
    <col min="2" max="2" width="30.85546875" style="3" customWidth="1"/>
    <col min="3" max="10" width="16.28515625" style="3" customWidth="1"/>
    <col min="11" max="16384" width="9" style="3"/>
  </cols>
  <sheetData>
    <row r="1" spans="1:10" ht="15" customHeight="1" x14ac:dyDescent="0.2">
      <c r="A1" s="3" t="s">
        <v>224</v>
      </c>
    </row>
    <row r="2" spans="1:10" ht="15" customHeight="1" x14ac:dyDescent="0.2">
      <c r="A2" s="2" t="str">
        <f>'Identitas Kantor'!A1</f>
        <v>Identitas Kantor Terkini</v>
      </c>
    </row>
    <row r="4" spans="1:10" ht="15" customHeight="1" x14ac:dyDescent="0.2">
      <c r="A4" s="4" t="s">
        <v>12</v>
      </c>
      <c r="B4" s="4" t="s">
        <v>215</v>
      </c>
      <c r="C4" s="105" t="s">
        <v>225</v>
      </c>
      <c r="D4" s="108"/>
      <c r="E4" s="105" t="s">
        <v>226</v>
      </c>
      <c r="F4" s="108"/>
      <c r="G4" s="105" t="s">
        <v>227</v>
      </c>
      <c r="H4" s="108"/>
      <c r="I4" s="105" t="s">
        <v>228</v>
      </c>
      <c r="J4" s="108"/>
    </row>
    <row r="5" spans="1:10" ht="15" customHeight="1" x14ac:dyDescent="0.2">
      <c r="A5" s="5"/>
      <c r="B5" s="5"/>
      <c r="C5" s="6" t="s">
        <v>229</v>
      </c>
      <c r="D5" s="6" t="s">
        <v>230</v>
      </c>
      <c r="E5" s="6" t="s">
        <v>229</v>
      </c>
      <c r="F5" s="6" t="s">
        <v>230</v>
      </c>
      <c r="G5" s="6" t="s">
        <v>229</v>
      </c>
      <c r="H5" s="6" t="s">
        <v>230</v>
      </c>
      <c r="I5" s="6" t="s">
        <v>229</v>
      </c>
      <c r="J5" s="6" t="s">
        <v>230</v>
      </c>
    </row>
    <row r="6" spans="1:10" ht="15" customHeight="1" x14ac:dyDescent="0.2">
      <c r="A6" s="6">
        <v>1</v>
      </c>
      <c r="B6" s="7" t="s">
        <v>231</v>
      </c>
      <c r="C6" s="8"/>
      <c r="D6" s="8"/>
      <c r="E6" s="8"/>
      <c r="F6" s="8"/>
      <c r="G6" s="8"/>
      <c r="H6" s="8"/>
      <c r="I6" s="8"/>
      <c r="J6" s="8"/>
    </row>
    <row r="7" spans="1:10" ht="15" customHeight="1" x14ac:dyDescent="0.2">
      <c r="A7" s="6">
        <v>2</v>
      </c>
      <c r="B7" s="7" t="s">
        <v>232</v>
      </c>
      <c r="C7" s="8"/>
      <c r="D7" s="8"/>
      <c r="E7" s="8"/>
      <c r="F7" s="8"/>
      <c r="G7" s="8"/>
      <c r="H7" s="8"/>
      <c r="I7" s="8"/>
      <c r="J7" s="8"/>
    </row>
    <row r="8" spans="1:10" ht="15" customHeight="1" x14ac:dyDescent="0.2">
      <c r="A8" s="6">
        <v>3</v>
      </c>
      <c r="B8" s="7" t="s">
        <v>71</v>
      </c>
      <c r="C8" s="8"/>
      <c r="D8" s="8"/>
      <c r="E8" s="8"/>
      <c r="F8" s="8"/>
      <c r="G8" s="8"/>
      <c r="H8" s="8"/>
      <c r="I8" s="8"/>
      <c r="J8" s="8"/>
    </row>
    <row r="9" spans="1:10" ht="15" customHeight="1" x14ac:dyDescent="0.2">
      <c r="A9" s="6">
        <v>4</v>
      </c>
      <c r="B9" s="7" t="s">
        <v>233</v>
      </c>
      <c r="C9" s="8"/>
      <c r="D9" s="8"/>
      <c r="E9" s="8"/>
      <c r="F9" s="8"/>
      <c r="G9" s="8"/>
      <c r="H9" s="8"/>
      <c r="I9" s="8"/>
      <c r="J9" s="8"/>
    </row>
  </sheetData>
  <mergeCells count="4">
    <mergeCell ref="C4:D4"/>
    <mergeCell ref="E4:F4"/>
    <mergeCell ref="G4:H4"/>
    <mergeCell ref="I4:J4"/>
  </mergeCells>
  <printOptions horizontalCentered="1"/>
  <pageMargins left="0.31388888888888899" right="1.1013888888888901" top="0.74791666666666701" bottom="0.74791666666666701" header="0.31388888888888899" footer="0.31388888888888899"/>
  <pageSetup paperSize="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Identitas Kantor</vt:lpstr>
      <vt:lpstr>Populasi Ternak</vt:lpstr>
      <vt:lpstr>Produksi Ternak</vt:lpstr>
      <vt:lpstr>Hijauan Pakan Ternak</vt:lpstr>
      <vt:lpstr>Sarana, Prasarana, dan IB</vt:lpstr>
      <vt:lpstr>Perkiraan Supply-Demand</vt:lpstr>
      <vt:lpstr>'Hijauan Pakan Ternak'!Print_Area</vt:lpstr>
      <vt:lpstr>'Populasi Ternak'!Print_Area</vt:lpstr>
      <vt:lpstr>'Produksi Ternak'!Print_Area</vt:lpstr>
      <vt:lpstr>'Sarana, Prasarana, dan IB'!Print_Area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w8</cp:lastModifiedBy>
  <cp:lastPrinted>2019-02-18T01:10:12Z</cp:lastPrinted>
  <dcterms:created xsi:type="dcterms:W3CDTF">2008-12-03T06:17:00Z</dcterms:created>
  <dcterms:modified xsi:type="dcterms:W3CDTF">2019-09-13T01:07:55Z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1033-10.2.0.7587</vt:lpwstr>
  </property>
</Properties>
</file>