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KES  DEMAK\Documents\PROFIL\Profil Kesehatan\Profil 2021\Open Data\"/>
    </mc:Choice>
  </mc:AlternateContent>
  <bookViews>
    <workbookView xWindow="0" yWindow="0" windowWidth="23040" windowHeight="9264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8" i="1" l="1"/>
  <c r="O38" i="1"/>
  <c r="M38" i="1"/>
  <c r="K38" i="1"/>
  <c r="I38" i="1"/>
  <c r="G38" i="1"/>
  <c r="E38" i="1"/>
  <c r="S38" i="1" s="1"/>
  <c r="D38" i="1"/>
  <c r="S37" i="1"/>
  <c r="H37" i="1" s="1"/>
  <c r="P37" i="1"/>
  <c r="N37" i="1"/>
  <c r="L37" i="1"/>
  <c r="J37" i="1"/>
  <c r="C37" i="1"/>
  <c r="B37" i="1"/>
  <c r="S36" i="1"/>
  <c r="N36" i="1" s="1"/>
  <c r="R36" i="1"/>
  <c r="C36" i="1"/>
  <c r="B36" i="1"/>
  <c r="T35" i="1"/>
  <c r="S35" i="1"/>
  <c r="R35" i="1" s="1"/>
  <c r="P35" i="1"/>
  <c r="N35" i="1"/>
  <c r="L35" i="1"/>
  <c r="J35" i="1"/>
  <c r="H35" i="1"/>
  <c r="F35" i="1"/>
  <c r="C35" i="1"/>
  <c r="B35" i="1"/>
  <c r="S34" i="1"/>
  <c r="J34" i="1" s="1"/>
  <c r="P34" i="1"/>
  <c r="N34" i="1"/>
  <c r="L34" i="1"/>
  <c r="F34" i="1"/>
  <c r="C34" i="1"/>
  <c r="B34" i="1"/>
  <c r="S33" i="1"/>
  <c r="P33" i="1" s="1"/>
  <c r="C33" i="1"/>
  <c r="B33" i="1"/>
  <c r="S32" i="1"/>
  <c r="T32" i="1" s="1"/>
  <c r="R32" i="1"/>
  <c r="P32" i="1"/>
  <c r="N32" i="1"/>
  <c r="L32" i="1"/>
  <c r="J32" i="1"/>
  <c r="H32" i="1"/>
  <c r="C32" i="1"/>
  <c r="B32" i="1"/>
  <c r="S31" i="1"/>
  <c r="L31" i="1" s="1"/>
  <c r="R31" i="1"/>
  <c r="P31" i="1"/>
  <c r="N31" i="1"/>
  <c r="C31" i="1"/>
  <c r="B31" i="1"/>
  <c r="T30" i="1"/>
  <c r="S30" i="1"/>
  <c r="R30" i="1" s="1"/>
  <c r="H30" i="1"/>
  <c r="F30" i="1"/>
  <c r="C30" i="1"/>
  <c r="B30" i="1"/>
  <c r="S29" i="1"/>
  <c r="H29" i="1" s="1"/>
  <c r="P29" i="1"/>
  <c r="N29" i="1"/>
  <c r="L29" i="1"/>
  <c r="J29" i="1"/>
  <c r="C29" i="1"/>
  <c r="B29" i="1"/>
  <c r="S28" i="1"/>
  <c r="N28" i="1" s="1"/>
  <c r="R28" i="1"/>
  <c r="C28" i="1"/>
  <c r="B28" i="1"/>
  <c r="T27" i="1"/>
  <c r="S27" i="1"/>
  <c r="R27" i="1"/>
  <c r="P27" i="1"/>
  <c r="N27" i="1"/>
  <c r="L27" i="1"/>
  <c r="J27" i="1"/>
  <c r="H27" i="1"/>
  <c r="F27" i="1"/>
  <c r="C27" i="1"/>
  <c r="B27" i="1"/>
  <c r="T26" i="1"/>
  <c r="S26" i="1"/>
  <c r="J26" i="1" s="1"/>
  <c r="R26" i="1"/>
  <c r="P26" i="1"/>
  <c r="N26" i="1"/>
  <c r="L26" i="1"/>
  <c r="H26" i="1"/>
  <c r="F26" i="1"/>
  <c r="C26" i="1"/>
  <c r="B26" i="1"/>
  <c r="S25" i="1"/>
  <c r="P25" i="1" s="1"/>
  <c r="C25" i="1"/>
  <c r="B25" i="1"/>
  <c r="S24" i="1"/>
  <c r="T24" i="1" s="1"/>
  <c r="R24" i="1"/>
  <c r="N24" i="1"/>
  <c r="L24" i="1"/>
  <c r="J24" i="1"/>
  <c r="H24" i="1"/>
  <c r="C24" i="1"/>
  <c r="B24" i="1"/>
  <c r="S23" i="1"/>
  <c r="L23" i="1" s="1"/>
  <c r="R23" i="1"/>
  <c r="P23" i="1"/>
  <c r="N23" i="1"/>
  <c r="H23" i="1"/>
  <c r="C23" i="1"/>
  <c r="B23" i="1"/>
  <c r="T22" i="1"/>
  <c r="S22" i="1"/>
  <c r="R22" i="1" s="1"/>
  <c r="N22" i="1"/>
  <c r="H22" i="1"/>
  <c r="F22" i="1"/>
  <c r="C22" i="1"/>
  <c r="B22" i="1"/>
  <c r="S21" i="1"/>
  <c r="H21" i="1" s="1"/>
  <c r="N21" i="1"/>
  <c r="L21" i="1"/>
  <c r="C21" i="1"/>
  <c r="B21" i="1"/>
  <c r="S20" i="1"/>
  <c r="N20" i="1" s="1"/>
  <c r="R20" i="1"/>
  <c r="C20" i="1"/>
  <c r="B20" i="1"/>
  <c r="T19" i="1"/>
  <c r="S19" i="1"/>
  <c r="R19" i="1"/>
  <c r="P19" i="1"/>
  <c r="N19" i="1"/>
  <c r="L19" i="1"/>
  <c r="J19" i="1"/>
  <c r="H19" i="1"/>
  <c r="F19" i="1"/>
  <c r="C19" i="1"/>
  <c r="B19" i="1"/>
  <c r="T18" i="1"/>
  <c r="S18" i="1"/>
  <c r="J18" i="1" s="1"/>
  <c r="R18" i="1"/>
  <c r="P18" i="1"/>
  <c r="N18" i="1"/>
  <c r="L18" i="1"/>
  <c r="H18" i="1"/>
  <c r="F18" i="1"/>
  <c r="C18" i="1"/>
  <c r="B18" i="1"/>
  <c r="S17" i="1"/>
  <c r="P17" i="1" s="1"/>
  <c r="C17" i="1"/>
  <c r="B17" i="1"/>
  <c r="S16" i="1"/>
  <c r="T16" i="1" s="1"/>
  <c r="R16" i="1"/>
  <c r="L16" i="1"/>
  <c r="J16" i="1"/>
  <c r="H16" i="1"/>
  <c r="C16" i="1"/>
  <c r="B16" i="1"/>
  <c r="S15" i="1"/>
  <c r="L15" i="1" s="1"/>
  <c r="R15" i="1"/>
  <c r="P15" i="1"/>
  <c r="N15" i="1"/>
  <c r="J15" i="1"/>
  <c r="H15" i="1"/>
  <c r="C15" i="1"/>
  <c r="B15" i="1"/>
  <c r="T14" i="1"/>
  <c r="S14" i="1"/>
  <c r="R14" i="1" s="1"/>
  <c r="N14" i="1"/>
  <c r="H14" i="1"/>
  <c r="F14" i="1"/>
  <c r="C14" i="1"/>
  <c r="B14" i="1"/>
  <c r="S13" i="1"/>
  <c r="H13" i="1" s="1"/>
  <c r="N13" i="1"/>
  <c r="L13" i="1"/>
  <c r="C13" i="1"/>
  <c r="B13" i="1"/>
  <c r="S12" i="1"/>
  <c r="N12" i="1" s="1"/>
  <c r="R12" i="1"/>
  <c r="C12" i="1"/>
  <c r="B12" i="1"/>
  <c r="T11" i="1"/>
  <c r="S11" i="1"/>
  <c r="R11" i="1"/>
  <c r="P11" i="1"/>
  <c r="N11" i="1"/>
  <c r="L11" i="1"/>
  <c r="J11" i="1"/>
  <c r="H11" i="1"/>
  <c r="F11" i="1"/>
  <c r="C11" i="1"/>
  <c r="B11" i="1"/>
  <c r="J5" i="1"/>
  <c r="I5" i="1"/>
  <c r="J4" i="1"/>
  <c r="I4" i="1"/>
  <c r="T38" i="1" l="1"/>
  <c r="F38" i="1"/>
  <c r="N38" i="1"/>
  <c r="H38" i="1"/>
  <c r="J38" i="1"/>
  <c r="L38" i="1"/>
  <c r="P38" i="1"/>
  <c r="R38" i="1"/>
  <c r="P12" i="1"/>
  <c r="J13" i="1"/>
  <c r="R17" i="1"/>
  <c r="P20" i="1"/>
  <c r="J21" i="1"/>
  <c r="R25" i="1"/>
  <c r="P28" i="1"/>
  <c r="R33" i="1"/>
  <c r="P36" i="1"/>
  <c r="F17" i="1"/>
  <c r="T17" i="1"/>
  <c r="F25" i="1"/>
  <c r="T25" i="1"/>
  <c r="F33" i="1"/>
  <c r="T33" i="1"/>
  <c r="F12" i="1"/>
  <c r="T12" i="1"/>
  <c r="P13" i="1"/>
  <c r="J14" i="1"/>
  <c r="N16" i="1"/>
  <c r="H17" i="1"/>
  <c r="F20" i="1"/>
  <c r="T20" i="1"/>
  <c r="P21" i="1"/>
  <c r="J22" i="1"/>
  <c r="H25" i="1"/>
  <c r="F28" i="1"/>
  <c r="T28" i="1"/>
  <c r="J30" i="1"/>
  <c r="H33" i="1"/>
  <c r="R34" i="1"/>
  <c r="F36" i="1"/>
  <c r="T36" i="1"/>
  <c r="H12" i="1"/>
  <c r="R13" i="1"/>
  <c r="L14" i="1"/>
  <c r="F15" i="1"/>
  <c r="T15" i="1"/>
  <c r="P16" i="1"/>
  <c r="J17" i="1"/>
  <c r="H20" i="1"/>
  <c r="R21" i="1"/>
  <c r="L22" i="1"/>
  <c r="F23" i="1"/>
  <c r="T23" i="1"/>
  <c r="P24" i="1"/>
  <c r="J25" i="1"/>
  <c r="H28" i="1"/>
  <c r="R29" i="1"/>
  <c r="L30" i="1"/>
  <c r="F31" i="1"/>
  <c r="T31" i="1"/>
  <c r="J33" i="1"/>
  <c r="H36" i="1"/>
  <c r="R37" i="1"/>
  <c r="J12" i="1"/>
  <c r="L17" i="1"/>
  <c r="J20" i="1"/>
  <c r="L25" i="1"/>
  <c r="J28" i="1"/>
  <c r="N30" i="1"/>
  <c r="H31" i="1"/>
  <c r="L33" i="1"/>
  <c r="T34" i="1"/>
  <c r="J36" i="1"/>
  <c r="L12" i="1"/>
  <c r="F13" i="1"/>
  <c r="T13" i="1"/>
  <c r="P14" i="1"/>
  <c r="N17" i="1"/>
  <c r="L20" i="1"/>
  <c r="F21" i="1"/>
  <c r="T21" i="1"/>
  <c r="P22" i="1"/>
  <c r="J23" i="1"/>
  <c r="N25" i="1"/>
  <c r="L28" i="1"/>
  <c r="F29" i="1"/>
  <c r="T29" i="1"/>
  <c r="P30" i="1"/>
  <c r="J31" i="1"/>
  <c r="N33" i="1"/>
  <c r="H34" i="1"/>
  <c r="L36" i="1"/>
  <c r="F37" i="1"/>
  <c r="T37" i="1"/>
  <c r="F16" i="1"/>
  <c r="F24" i="1"/>
  <c r="F32" i="1"/>
</calcChain>
</file>

<file path=xl/sharedStrings.xml><?xml version="1.0" encoding="utf-8"?>
<sst xmlns="http://schemas.openxmlformats.org/spreadsheetml/2006/main" count="29" uniqueCount="22">
  <si>
    <t>TABEL 28</t>
  </si>
  <si>
    <t>PESERTA KB AKTIF MENURUT JENIS KONTRASEPSI, KECAMATAN, DAN PUSKESMAS</t>
  </si>
  <si>
    <t>NO</t>
  </si>
  <si>
    <t>KECAMATAN</t>
  </si>
  <si>
    <t>PUSKESMAS</t>
  </si>
  <si>
    <t>JUMLAH PUS</t>
  </si>
  <si>
    <t>PESERTA KB AKTIF</t>
  </si>
  <si>
    <t xml:space="preserve">KONDOM </t>
  </si>
  <si>
    <t>%</t>
  </si>
  <si>
    <t>SUNTIK</t>
  </si>
  <si>
    <t>PIL</t>
  </si>
  <si>
    <t>AKDR</t>
  </si>
  <si>
    <t>MOP</t>
  </si>
  <si>
    <t>MOW</t>
  </si>
  <si>
    <t>IMPLAN</t>
  </si>
  <si>
    <t>JUMLAH</t>
  </si>
  <si>
    <t xml:space="preserve">JUMLAH (KAB/KOTA) </t>
  </si>
  <si>
    <t>Sumber: KIA</t>
  </si>
  <si>
    <t>Keterangan:</t>
  </si>
  <si>
    <t>AKDR: Alat Kontrasepsi Dalam Rahim</t>
  </si>
  <si>
    <t>MOP  : Metode Operasi Pria</t>
  </si>
  <si>
    <t>MOW : Metode Operasi Wanita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</si>
</sst>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_);_(* \(#,##0\);_(* &quot;-&quot;_);_(@_)"/>
    <numFmt numFmtId="166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3" fontId="1" fillId="0" borderId="11" xfId="1" applyNumberFormat="1" applyFont="1" applyBorder="1" applyAlignment="1">
      <alignment vertical="center"/>
    </xf>
    <xf numFmtId="164" fontId="1" fillId="0" borderId="11" xfId="2" applyNumberFormat="1" applyFont="1" applyBorder="1" applyAlignment="1">
      <alignment vertical="center"/>
    </xf>
    <xf numFmtId="3" fontId="1" fillId="0" borderId="11" xfId="2" applyNumberFormat="1" applyFont="1" applyBorder="1" applyAlignment="1">
      <alignment vertical="center"/>
    </xf>
    <xf numFmtId="3" fontId="1" fillId="0" borderId="2" xfId="1" applyNumberFormat="1" applyFont="1" applyBorder="1" applyAlignment="1">
      <alignment vertical="center"/>
    </xf>
    <xf numFmtId="164" fontId="1" fillId="0" borderId="2" xfId="2" applyNumberFormat="1" applyFont="1" applyBorder="1" applyAlignment="1">
      <alignment vertical="center"/>
    </xf>
    <xf numFmtId="3" fontId="1" fillId="0" borderId="2" xfId="2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" fontId="2" fillId="0" borderId="14" xfId="1" applyNumberFormat="1" applyFont="1" applyBorder="1" applyAlignment="1">
      <alignment vertical="center"/>
    </xf>
    <xf numFmtId="164" fontId="2" fillId="0" borderId="14" xfId="2" applyNumberFormat="1" applyFont="1" applyBorder="1" applyAlignment="1">
      <alignment vertical="center"/>
    </xf>
    <xf numFmtId="3" fontId="2" fillId="0" borderId="14" xfId="2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0" fontId="6" fillId="0" borderId="0" xfId="0" applyFont="1" applyAlignment="1">
      <alignment vertical="center"/>
    </xf>
  </cellXfs>
  <cellStyles count="3">
    <cellStyle name="Comma [0] 2 2" xfId="1"/>
    <cellStyle name="Comma 2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KES%20%20DEMAK/Documents/PROFIL/Profil%20Kesehatan/Profil%202021/REKAP%20TABEL%20PROFIL%20KESEHATAN%20DINKES%20DEMAK%202021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</sheetNames>
    <sheetDataSet>
      <sheetData sheetId="0"/>
      <sheetData sheetId="1">
        <row r="5">
          <cell r="F5" t="str">
            <v>KABUPATEN/KOTA</v>
          </cell>
          <cell r="G5" t="str">
            <v>DEMAK</v>
          </cell>
        </row>
        <row r="6">
          <cell r="F6" t="str">
            <v xml:space="preserve">TAHUN </v>
          </cell>
          <cell r="G6">
            <v>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B9" t="str">
            <v>MRANGGEN</v>
          </cell>
          <cell r="C9" t="str">
            <v>MRANGGEN I</v>
          </cell>
        </row>
        <row r="10">
          <cell r="B10" t="str">
            <v>MRANGGEN</v>
          </cell>
          <cell r="C10" t="str">
            <v>MRANGGEN II</v>
          </cell>
        </row>
        <row r="11">
          <cell r="B11" t="str">
            <v>MRANGGEN</v>
          </cell>
          <cell r="C11" t="str">
            <v>MRANGGEN III</v>
          </cell>
        </row>
        <row r="12">
          <cell r="B12" t="str">
            <v>KARANGAWEN</v>
          </cell>
          <cell r="C12" t="str">
            <v>KARANGAWEN I</v>
          </cell>
        </row>
        <row r="13">
          <cell r="B13" t="str">
            <v>KARANGAWEN</v>
          </cell>
          <cell r="C13" t="str">
            <v>KARANGAWEN II</v>
          </cell>
        </row>
        <row r="14">
          <cell r="B14" t="str">
            <v>GUNTUR</v>
          </cell>
          <cell r="C14" t="str">
            <v>GUNTUR I</v>
          </cell>
        </row>
        <row r="15">
          <cell r="B15" t="str">
            <v>GUNTUR</v>
          </cell>
          <cell r="C15" t="str">
            <v>GUNTUR II</v>
          </cell>
        </row>
        <row r="16">
          <cell r="B16" t="str">
            <v>SAYUNG</v>
          </cell>
          <cell r="C16" t="str">
            <v>SAYUNG I</v>
          </cell>
        </row>
        <row r="17">
          <cell r="B17" t="str">
            <v>SAYUNG</v>
          </cell>
          <cell r="C17" t="str">
            <v>SAYUNG II</v>
          </cell>
        </row>
        <row r="18">
          <cell r="B18" t="str">
            <v>KARANGTENGAH</v>
          </cell>
          <cell r="C18" t="str">
            <v>KARANGTENGAH</v>
          </cell>
        </row>
        <row r="19">
          <cell r="B19" t="str">
            <v>BONANG</v>
          </cell>
          <cell r="C19" t="str">
            <v>BONANG I</v>
          </cell>
        </row>
        <row r="20">
          <cell r="B20" t="str">
            <v>BONANG</v>
          </cell>
          <cell r="C20" t="str">
            <v>BONANG II</v>
          </cell>
        </row>
        <row r="21">
          <cell r="B21" t="str">
            <v>DEMAK</v>
          </cell>
          <cell r="C21" t="str">
            <v>DEMAK I</v>
          </cell>
        </row>
        <row r="22">
          <cell r="B22" t="str">
            <v>DEMAK</v>
          </cell>
          <cell r="C22" t="str">
            <v>DEMAK II</v>
          </cell>
        </row>
        <row r="23">
          <cell r="B23" t="str">
            <v>DEMAK</v>
          </cell>
          <cell r="C23" t="str">
            <v>DEMAK III</v>
          </cell>
        </row>
        <row r="24">
          <cell r="B24" t="str">
            <v>WONOSALAM</v>
          </cell>
          <cell r="C24" t="str">
            <v>WONOSALAM I</v>
          </cell>
        </row>
        <row r="25">
          <cell r="B25" t="str">
            <v>WONOSALAM</v>
          </cell>
          <cell r="C25" t="str">
            <v>WONOSALAM II</v>
          </cell>
        </row>
        <row r="26">
          <cell r="B26" t="str">
            <v>DEMPET</v>
          </cell>
          <cell r="C26" t="str">
            <v>DEMPET</v>
          </cell>
        </row>
        <row r="27">
          <cell r="B27" t="str">
            <v>KEBONAGUNG</v>
          </cell>
          <cell r="C27" t="str">
            <v>KEBONAGUNG</v>
          </cell>
        </row>
        <row r="28">
          <cell r="B28" t="str">
            <v>GAJAH</v>
          </cell>
          <cell r="C28" t="str">
            <v>GAJAH I</v>
          </cell>
        </row>
        <row r="29">
          <cell r="B29" t="str">
            <v>GAJAH</v>
          </cell>
          <cell r="C29" t="str">
            <v>GAJAH II</v>
          </cell>
        </row>
        <row r="30">
          <cell r="B30" t="str">
            <v>KARANGANYAR</v>
          </cell>
          <cell r="C30" t="str">
            <v>KARANGANYAR I</v>
          </cell>
        </row>
        <row r="31">
          <cell r="B31" t="str">
            <v>KARANGANYAR</v>
          </cell>
          <cell r="C31" t="str">
            <v>KARANGANYAR II</v>
          </cell>
        </row>
        <row r="32">
          <cell r="B32" t="str">
            <v>MIJEN</v>
          </cell>
          <cell r="C32" t="str">
            <v>MIJEN I</v>
          </cell>
        </row>
        <row r="33">
          <cell r="B33" t="str">
            <v>MIJEN</v>
          </cell>
          <cell r="C33" t="str">
            <v>MIJEN II</v>
          </cell>
        </row>
        <row r="34">
          <cell r="B34" t="str">
            <v>WEDUNG</v>
          </cell>
          <cell r="C34" t="str">
            <v>WEDUNG I</v>
          </cell>
        </row>
        <row r="35">
          <cell r="B35" t="str">
            <v>WEDUNG</v>
          </cell>
          <cell r="C35" t="str">
            <v>WEDUNG II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workbookViewId="0">
      <selection sqref="A1:T45"/>
    </sheetView>
  </sheetViews>
  <sheetFormatPr defaultRowHeight="14.4" x14ac:dyDescent="0.3"/>
  <cols>
    <col min="1" max="1" width="5.6640625" customWidth="1"/>
    <col min="2" max="3" width="21.6640625" customWidth="1"/>
    <col min="4" max="4" width="14.109375" customWidth="1"/>
    <col min="5" max="20" width="10.6640625" customWidth="1"/>
  </cols>
  <sheetData>
    <row r="1" spans="1:20" ht="15.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15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6.8" x14ac:dyDescent="0.3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</row>
    <row r="4" spans="1:20" ht="16.8" x14ac:dyDescent="0.3">
      <c r="A4" s="6"/>
      <c r="B4" s="6"/>
      <c r="C4" s="6"/>
      <c r="D4" s="6"/>
      <c r="E4" s="6"/>
      <c r="F4" s="6"/>
      <c r="G4" s="6"/>
      <c r="H4" s="6"/>
      <c r="I4" s="7" t="str">
        <f>'[1]1'!F5</f>
        <v>KABUPATEN/KOTA</v>
      </c>
      <c r="J4" s="8" t="str">
        <f>'[1]1'!G5</f>
        <v>DEMAK</v>
      </c>
      <c r="K4" s="6"/>
      <c r="L4" s="6"/>
      <c r="M4" s="6"/>
      <c r="N4" s="6"/>
      <c r="O4" s="6"/>
      <c r="P4" s="6"/>
      <c r="Q4" s="6"/>
      <c r="R4" s="6"/>
      <c r="S4" s="6"/>
      <c r="T4" s="5"/>
    </row>
    <row r="5" spans="1:20" ht="16.8" x14ac:dyDescent="0.3">
      <c r="A5" s="6"/>
      <c r="B5" s="6"/>
      <c r="C5" s="6"/>
      <c r="D5" s="6"/>
      <c r="E5" s="6"/>
      <c r="F5" s="6"/>
      <c r="G5" s="6"/>
      <c r="H5" s="6"/>
      <c r="I5" s="7" t="str">
        <f>'[1]1'!F6</f>
        <v xml:space="preserve">TAHUN </v>
      </c>
      <c r="J5" s="8">
        <f>'[1]1'!G6</f>
        <v>2021</v>
      </c>
      <c r="K5" s="6"/>
      <c r="L5" s="6"/>
      <c r="M5" s="6"/>
      <c r="N5" s="6"/>
      <c r="O5" s="6"/>
      <c r="P5" s="6"/>
      <c r="Q5" s="6"/>
      <c r="R5" s="6"/>
      <c r="S5" s="6"/>
      <c r="T5" s="5"/>
    </row>
    <row r="6" spans="1:20" ht="15.6" thickBot="1" x14ac:dyDescent="0.3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x14ac:dyDescent="0.3">
      <c r="A7" s="10" t="s">
        <v>2</v>
      </c>
      <c r="B7" s="10" t="s">
        <v>3</v>
      </c>
      <c r="C7" s="10" t="s">
        <v>4</v>
      </c>
      <c r="D7" s="11" t="s">
        <v>5</v>
      </c>
      <c r="E7" s="12" t="s">
        <v>6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</row>
    <row r="8" spans="1:20" x14ac:dyDescent="0.3">
      <c r="A8" s="10"/>
      <c r="B8" s="10"/>
      <c r="C8" s="10"/>
      <c r="D8" s="15"/>
      <c r="E8" s="1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8"/>
    </row>
    <row r="9" spans="1:20" x14ac:dyDescent="0.3">
      <c r="A9" s="19"/>
      <c r="B9" s="19"/>
      <c r="C9" s="19"/>
      <c r="D9" s="20"/>
      <c r="E9" s="21" t="s">
        <v>7</v>
      </c>
      <c r="F9" s="21" t="s">
        <v>8</v>
      </c>
      <c r="G9" s="21" t="s">
        <v>9</v>
      </c>
      <c r="H9" s="21" t="s">
        <v>8</v>
      </c>
      <c r="I9" s="21" t="s">
        <v>10</v>
      </c>
      <c r="J9" s="21" t="s">
        <v>8</v>
      </c>
      <c r="K9" s="22" t="s">
        <v>11</v>
      </c>
      <c r="L9" s="22" t="s">
        <v>8</v>
      </c>
      <c r="M9" s="21" t="s">
        <v>12</v>
      </c>
      <c r="N9" s="21" t="s">
        <v>8</v>
      </c>
      <c r="O9" s="21" t="s">
        <v>13</v>
      </c>
      <c r="P9" s="21" t="s">
        <v>8</v>
      </c>
      <c r="Q9" s="21" t="s">
        <v>14</v>
      </c>
      <c r="R9" s="21" t="s">
        <v>8</v>
      </c>
      <c r="S9" s="21" t="s">
        <v>15</v>
      </c>
      <c r="T9" s="22" t="s">
        <v>8</v>
      </c>
    </row>
    <row r="10" spans="1:20" x14ac:dyDescent="0.3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  <c r="L10" s="23">
        <v>12</v>
      </c>
      <c r="M10" s="23">
        <v>13</v>
      </c>
      <c r="N10" s="23">
        <v>14</v>
      </c>
      <c r="O10" s="23">
        <v>15</v>
      </c>
      <c r="P10" s="23">
        <v>16</v>
      </c>
      <c r="Q10" s="23">
        <v>17</v>
      </c>
      <c r="R10" s="23">
        <v>18</v>
      </c>
      <c r="S10" s="23">
        <v>19</v>
      </c>
      <c r="T10" s="23">
        <v>20</v>
      </c>
    </row>
    <row r="11" spans="1:20" ht="15" x14ac:dyDescent="0.3">
      <c r="A11" s="24">
        <v>1</v>
      </c>
      <c r="B11" s="25" t="str">
        <f>'[1]9'!B9</f>
        <v>MRANGGEN</v>
      </c>
      <c r="C11" s="25" t="str">
        <f>'[1]9'!C9</f>
        <v>MRANGGEN I</v>
      </c>
      <c r="D11" s="26">
        <v>13137</v>
      </c>
      <c r="E11" s="26">
        <v>512</v>
      </c>
      <c r="F11" s="27">
        <f t="shared" ref="F11:F37" si="0">E11/$S11*100</f>
        <v>5.5483311660164718</v>
      </c>
      <c r="G11" s="26">
        <v>5589</v>
      </c>
      <c r="H11" s="27">
        <f t="shared" ref="H11:H37" si="1">G11/$S11*100</f>
        <v>60.565669700910277</v>
      </c>
      <c r="I11" s="26">
        <v>1364</v>
      </c>
      <c r="J11" s="27">
        <f t="shared" ref="J11:J37" si="2">I11/$S11*100</f>
        <v>14.781100996965757</v>
      </c>
      <c r="K11" s="26">
        <v>460</v>
      </c>
      <c r="L11" s="28">
        <f t="shared" ref="L11:L37" si="3">K11/$S11*100</f>
        <v>4.9848287819679236</v>
      </c>
      <c r="M11" s="29">
        <v>23</v>
      </c>
      <c r="N11" s="30">
        <f t="shared" ref="N11:N37" si="4">M11/$S11*100</f>
        <v>0.24924143909839619</v>
      </c>
      <c r="O11" s="29">
        <v>401</v>
      </c>
      <c r="P11" s="30">
        <f t="shared" ref="P11:P37" si="5">O11/$S11*100</f>
        <v>4.3454703077589949</v>
      </c>
      <c r="Q11" s="29">
        <v>856</v>
      </c>
      <c r="R11" s="30">
        <f t="shared" ref="R11:R37" si="6">Q11/$S11*100</f>
        <v>9.2761161681837887</v>
      </c>
      <c r="S11" s="31">
        <f t="shared" ref="S11:S37" si="7">SUM(E11,G11,I11,K11,M11,M11,O11,Q11)</f>
        <v>9228</v>
      </c>
      <c r="T11" s="27">
        <f>S11/D11*100</f>
        <v>70.244348024663168</v>
      </c>
    </row>
    <row r="12" spans="1:20" ht="15" x14ac:dyDescent="0.3">
      <c r="A12" s="24">
        <v>2</v>
      </c>
      <c r="B12" s="25" t="str">
        <f>'[1]9'!B10</f>
        <v>MRANGGEN</v>
      </c>
      <c r="C12" s="25" t="str">
        <f>'[1]9'!C10</f>
        <v>MRANGGEN II</v>
      </c>
      <c r="D12" s="26">
        <v>10845</v>
      </c>
      <c r="E12" s="26">
        <v>71</v>
      </c>
      <c r="F12" s="27">
        <f t="shared" si="0"/>
        <v>0.78557202921000213</v>
      </c>
      <c r="G12" s="26">
        <v>6694</v>
      </c>
      <c r="H12" s="27">
        <f t="shared" si="1"/>
        <v>74.065058641292325</v>
      </c>
      <c r="I12" s="26">
        <v>509</v>
      </c>
      <c r="J12" s="27">
        <f t="shared" si="2"/>
        <v>5.6317769418012835</v>
      </c>
      <c r="K12" s="26">
        <v>352</v>
      </c>
      <c r="L12" s="27">
        <f t="shared" si="3"/>
        <v>3.8946669617171943</v>
      </c>
      <c r="M12" s="32">
        <v>29</v>
      </c>
      <c r="N12" s="33">
        <f t="shared" si="4"/>
        <v>0.32086744855056432</v>
      </c>
      <c r="O12" s="32">
        <v>637</v>
      </c>
      <c r="P12" s="33">
        <f t="shared" si="5"/>
        <v>7.0480194733348087</v>
      </c>
      <c r="Q12" s="32">
        <v>717</v>
      </c>
      <c r="R12" s="33">
        <f t="shared" si="6"/>
        <v>7.9331710555432613</v>
      </c>
      <c r="S12" s="34">
        <f>SUM(E12,G12,I12,K12,M12,M12,O12,Q12)</f>
        <v>9038</v>
      </c>
      <c r="T12" s="27">
        <f>S12/D12*100</f>
        <v>83.337943752881515</v>
      </c>
    </row>
    <row r="13" spans="1:20" ht="15" x14ac:dyDescent="0.3">
      <c r="A13" s="24">
        <v>3</v>
      </c>
      <c r="B13" s="25" t="str">
        <f>'[1]9'!B11</f>
        <v>MRANGGEN</v>
      </c>
      <c r="C13" s="25" t="str">
        <f>'[1]9'!C11</f>
        <v>MRANGGEN III</v>
      </c>
      <c r="D13" s="26">
        <v>12557</v>
      </c>
      <c r="E13" s="26">
        <v>325</v>
      </c>
      <c r="F13" s="27">
        <f>E13/$S13*100</f>
        <v>2.7540038979747479</v>
      </c>
      <c r="G13" s="26">
        <v>8286</v>
      </c>
      <c r="H13" s="27">
        <f t="shared" si="1"/>
        <v>70.214388611134652</v>
      </c>
      <c r="I13" s="26">
        <v>814</v>
      </c>
      <c r="J13" s="27">
        <f t="shared" si="2"/>
        <v>6.8977205321582913</v>
      </c>
      <c r="K13" s="26">
        <v>756</v>
      </c>
      <c r="L13" s="27">
        <f t="shared" si="3"/>
        <v>6.4062367595966441</v>
      </c>
      <c r="M13" s="32">
        <v>22</v>
      </c>
      <c r="N13" s="33">
        <f t="shared" si="4"/>
        <v>0.18642487924752138</v>
      </c>
      <c r="O13" s="32">
        <v>496</v>
      </c>
      <c r="P13" s="33">
        <f t="shared" si="5"/>
        <v>4.2030336412168463</v>
      </c>
      <c r="Q13" s="32">
        <v>1080</v>
      </c>
      <c r="R13" s="33">
        <f t="shared" si="6"/>
        <v>9.1517667994237772</v>
      </c>
      <c r="S13" s="34">
        <f t="shared" si="7"/>
        <v>11801</v>
      </c>
      <c r="T13" s="27">
        <f t="shared" ref="T13:T37" si="8">S13/D13*100</f>
        <v>93.979453691168274</v>
      </c>
    </row>
    <row r="14" spans="1:20" ht="15" x14ac:dyDescent="0.3">
      <c r="A14" s="24">
        <v>4</v>
      </c>
      <c r="B14" s="25" t="str">
        <f>'[1]9'!B12</f>
        <v>KARANGAWEN</v>
      </c>
      <c r="C14" s="25" t="str">
        <f>'[1]9'!C12</f>
        <v>KARANGAWEN I</v>
      </c>
      <c r="D14" s="26">
        <v>11427</v>
      </c>
      <c r="E14" s="26">
        <v>214</v>
      </c>
      <c r="F14" s="27">
        <f t="shared" si="0"/>
        <v>2.21234363692753</v>
      </c>
      <c r="G14" s="26">
        <v>5520</v>
      </c>
      <c r="H14" s="27">
        <f t="shared" si="1"/>
        <v>57.066060167476486</v>
      </c>
      <c r="I14" s="26">
        <v>659</v>
      </c>
      <c r="J14" s="27">
        <f t="shared" si="2"/>
        <v>6.8127778352114126</v>
      </c>
      <c r="K14" s="26">
        <v>982</v>
      </c>
      <c r="L14" s="27">
        <f t="shared" si="3"/>
        <v>10.151969399359041</v>
      </c>
      <c r="M14" s="32">
        <v>26</v>
      </c>
      <c r="N14" s="33">
        <f t="shared" si="4"/>
        <v>0.26878941383231675</v>
      </c>
      <c r="O14" s="32">
        <v>478</v>
      </c>
      <c r="P14" s="33">
        <f t="shared" si="5"/>
        <v>4.9415899927633617</v>
      </c>
      <c r="Q14" s="32">
        <v>1768</v>
      </c>
      <c r="R14" s="33">
        <f t="shared" si="6"/>
        <v>18.277680140597539</v>
      </c>
      <c r="S14" s="34">
        <f t="shared" si="7"/>
        <v>9673</v>
      </c>
      <c r="T14" s="27">
        <f t="shared" si="8"/>
        <v>84.650389428546418</v>
      </c>
    </row>
    <row r="15" spans="1:20" ht="15" x14ac:dyDescent="0.3">
      <c r="A15" s="24">
        <v>5</v>
      </c>
      <c r="B15" s="25" t="str">
        <f>'[1]9'!B13</f>
        <v>KARANGAWEN</v>
      </c>
      <c r="C15" s="25" t="str">
        <f>'[1]9'!C13</f>
        <v>KARANGAWEN II</v>
      </c>
      <c r="D15" s="26">
        <v>13069</v>
      </c>
      <c r="E15" s="26">
        <v>900</v>
      </c>
      <c r="F15" s="27">
        <f t="shared" si="0"/>
        <v>7.8795307301698481</v>
      </c>
      <c r="G15" s="26">
        <v>7821</v>
      </c>
      <c r="H15" s="27">
        <f t="shared" si="1"/>
        <v>68.47312204517597</v>
      </c>
      <c r="I15" s="26">
        <v>1038</v>
      </c>
      <c r="J15" s="27">
        <f t="shared" si="2"/>
        <v>9.0877254421292246</v>
      </c>
      <c r="K15" s="26">
        <v>289</v>
      </c>
      <c r="L15" s="27">
        <f t="shared" si="3"/>
        <v>2.5302048677989846</v>
      </c>
      <c r="M15" s="32">
        <v>0</v>
      </c>
      <c r="N15" s="33">
        <f t="shared" si="4"/>
        <v>0</v>
      </c>
      <c r="O15" s="32">
        <v>207</v>
      </c>
      <c r="P15" s="33">
        <f t="shared" si="5"/>
        <v>1.8122920679390648</v>
      </c>
      <c r="Q15" s="32">
        <v>1167</v>
      </c>
      <c r="R15" s="33">
        <f t="shared" si="6"/>
        <v>10.217124846786902</v>
      </c>
      <c r="S15" s="34">
        <f t="shared" si="7"/>
        <v>11422</v>
      </c>
      <c r="T15" s="27">
        <f t="shared" si="8"/>
        <v>87.397658581375765</v>
      </c>
    </row>
    <row r="16" spans="1:20" ht="15" x14ac:dyDescent="0.3">
      <c r="A16" s="24">
        <v>6</v>
      </c>
      <c r="B16" s="25" t="str">
        <f>'[1]9'!B14</f>
        <v>GUNTUR</v>
      </c>
      <c r="C16" s="25" t="str">
        <f>'[1]9'!C14</f>
        <v>GUNTUR I</v>
      </c>
      <c r="D16" s="26">
        <v>8461</v>
      </c>
      <c r="E16" s="26">
        <v>301</v>
      </c>
      <c r="F16" s="27">
        <f t="shared" si="0"/>
        <v>4.274960943047863</v>
      </c>
      <c r="G16" s="26">
        <v>5026</v>
      </c>
      <c r="H16" s="27">
        <f t="shared" si="1"/>
        <v>71.381905979264303</v>
      </c>
      <c r="I16" s="26">
        <v>412</v>
      </c>
      <c r="J16" s="27">
        <f t="shared" si="2"/>
        <v>5.8514415565970745</v>
      </c>
      <c r="K16" s="26">
        <v>251</v>
      </c>
      <c r="L16" s="27">
        <f t="shared" si="3"/>
        <v>3.5648345405482171</v>
      </c>
      <c r="M16" s="32">
        <v>21</v>
      </c>
      <c r="N16" s="33">
        <f t="shared" si="4"/>
        <v>0.29825308904985087</v>
      </c>
      <c r="O16" s="32">
        <v>444</v>
      </c>
      <c r="P16" s="33">
        <f t="shared" si="5"/>
        <v>6.305922454196847</v>
      </c>
      <c r="Q16" s="32">
        <v>565</v>
      </c>
      <c r="R16" s="33">
        <f t="shared" si="6"/>
        <v>8.0244283482459871</v>
      </c>
      <c r="S16" s="34">
        <f t="shared" si="7"/>
        <v>7041</v>
      </c>
      <c r="T16" s="27">
        <f t="shared" si="8"/>
        <v>83.217113816333764</v>
      </c>
    </row>
    <row r="17" spans="1:20" ht="15" x14ac:dyDescent="0.3">
      <c r="A17" s="24">
        <v>7</v>
      </c>
      <c r="B17" s="25" t="str">
        <f>'[1]9'!B15</f>
        <v>GUNTUR</v>
      </c>
      <c r="C17" s="25" t="str">
        <f>'[1]9'!C15</f>
        <v>GUNTUR II</v>
      </c>
      <c r="D17" s="26">
        <v>8225</v>
      </c>
      <c r="E17" s="26">
        <v>143</v>
      </c>
      <c r="F17" s="27">
        <f t="shared" si="0"/>
        <v>1.9303455723542116</v>
      </c>
      <c r="G17" s="26">
        <v>5928</v>
      </c>
      <c r="H17" s="27">
        <f t="shared" si="1"/>
        <v>80.021598272138235</v>
      </c>
      <c r="I17" s="26">
        <v>432</v>
      </c>
      <c r="J17" s="27">
        <f t="shared" si="2"/>
        <v>5.8315334773218144</v>
      </c>
      <c r="K17" s="26">
        <v>53</v>
      </c>
      <c r="L17" s="27">
        <f t="shared" si="3"/>
        <v>0.7154427645788336</v>
      </c>
      <c r="M17" s="32">
        <v>27</v>
      </c>
      <c r="N17" s="33">
        <f t="shared" si="4"/>
        <v>0.3644708423326134</v>
      </c>
      <c r="O17" s="32">
        <v>323</v>
      </c>
      <c r="P17" s="33">
        <f t="shared" si="5"/>
        <v>4.3601511879049673</v>
      </c>
      <c r="Q17" s="32">
        <v>475</v>
      </c>
      <c r="R17" s="33">
        <f t="shared" si="6"/>
        <v>6.411987041036717</v>
      </c>
      <c r="S17" s="34">
        <f t="shared" si="7"/>
        <v>7408</v>
      </c>
      <c r="T17" s="27">
        <f t="shared" si="8"/>
        <v>90.066869300911861</v>
      </c>
    </row>
    <row r="18" spans="1:20" ht="15" x14ac:dyDescent="0.3">
      <c r="A18" s="24">
        <v>8</v>
      </c>
      <c r="B18" s="25" t="str">
        <f>'[1]9'!B16</f>
        <v>SAYUNG</v>
      </c>
      <c r="C18" s="25" t="str">
        <f>'[1]9'!C16</f>
        <v>SAYUNG I</v>
      </c>
      <c r="D18" s="26">
        <v>9872</v>
      </c>
      <c r="E18" s="26">
        <v>11</v>
      </c>
      <c r="F18" s="27">
        <f t="shared" si="0"/>
        <v>0.14775016789791806</v>
      </c>
      <c r="G18" s="26">
        <v>6817</v>
      </c>
      <c r="H18" s="27">
        <f t="shared" si="1"/>
        <v>91.56480859637341</v>
      </c>
      <c r="I18" s="26">
        <v>38</v>
      </c>
      <c r="J18" s="27">
        <f t="shared" si="2"/>
        <v>0.5104096709200806</v>
      </c>
      <c r="K18" s="26">
        <v>83</v>
      </c>
      <c r="L18" s="27">
        <f t="shared" si="3"/>
        <v>1.1148421759570182</v>
      </c>
      <c r="M18" s="32">
        <v>1</v>
      </c>
      <c r="N18" s="33">
        <f t="shared" si="4"/>
        <v>1.343183344526528E-2</v>
      </c>
      <c r="O18" s="32">
        <v>201</v>
      </c>
      <c r="P18" s="33">
        <f t="shared" si="5"/>
        <v>2.699798522498321</v>
      </c>
      <c r="Q18" s="32">
        <v>293</v>
      </c>
      <c r="R18" s="33">
        <f t="shared" si="6"/>
        <v>3.9355271994627268</v>
      </c>
      <c r="S18" s="34">
        <f t="shared" si="7"/>
        <v>7445</v>
      </c>
      <c r="T18" s="27">
        <f t="shared" si="8"/>
        <v>75.415316045380877</v>
      </c>
    </row>
    <row r="19" spans="1:20" ht="15" x14ac:dyDescent="0.3">
      <c r="A19" s="24">
        <v>9</v>
      </c>
      <c r="B19" s="25" t="str">
        <f>'[1]9'!B17</f>
        <v>SAYUNG</v>
      </c>
      <c r="C19" s="25" t="str">
        <f>'[1]9'!C17</f>
        <v>SAYUNG II</v>
      </c>
      <c r="D19" s="26">
        <v>13043</v>
      </c>
      <c r="E19" s="26">
        <v>356</v>
      </c>
      <c r="F19" s="27">
        <f t="shared" si="0"/>
        <v>2.7414138302787618</v>
      </c>
      <c r="G19" s="26">
        <v>7802</v>
      </c>
      <c r="H19" s="27">
        <f t="shared" si="1"/>
        <v>60.080086246727248</v>
      </c>
      <c r="I19" s="26">
        <v>1249</v>
      </c>
      <c r="J19" s="27">
        <f t="shared" si="2"/>
        <v>9.6180502079162178</v>
      </c>
      <c r="K19" s="26">
        <v>1031</v>
      </c>
      <c r="L19" s="27">
        <f t="shared" si="3"/>
        <v>7.9393192669028183</v>
      </c>
      <c r="M19" s="32">
        <v>0</v>
      </c>
      <c r="N19" s="33">
        <f t="shared" si="4"/>
        <v>0</v>
      </c>
      <c r="O19" s="32">
        <v>104</v>
      </c>
      <c r="P19" s="33">
        <f t="shared" si="5"/>
        <v>0.80086246727244725</v>
      </c>
      <c r="Q19" s="32">
        <v>2444</v>
      </c>
      <c r="R19" s="33">
        <f t="shared" si="6"/>
        <v>18.820267980902511</v>
      </c>
      <c r="S19" s="34">
        <f t="shared" si="7"/>
        <v>12986</v>
      </c>
      <c r="T19" s="27">
        <f t="shared" si="8"/>
        <v>99.562983976079124</v>
      </c>
    </row>
    <row r="20" spans="1:20" ht="15" x14ac:dyDescent="0.3">
      <c r="A20" s="24">
        <v>10</v>
      </c>
      <c r="B20" s="25" t="str">
        <f>'[1]9'!B18</f>
        <v>KARANGTENGAH</v>
      </c>
      <c r="C20" s="25" t="str">
        <f>'[1]9'!C18</f>
        <v>KARANGTENGAH</v>
      </c>
      <c r="D20" s="26">
        <v>13115</v>
      </c>
      <c r="E20" s="26">
        <v>52</v>
      </c>
      <c r="F20" s="27">
        <f t="shared" si="0"/>
        <v>0.49947171261166079</v>
      </c>
      <c r="G20" s="26">
        <v>8582</v>
      </c>
      <c r="H20" s="27">
        <f t="shared" si="1"/>
        <v>82.43204303140908</v>
      </c>
      <c r="I20" s="26">
        <v>314</v>
      </c>
      <c r="J20" s="27">
        <f t="shared" si="2"/>
        <v>3.0160407261550279</v>
      </c>
      <c r="K20" s="26">
        <v>309</v>
      </c>
      <c r="L20" s="27">
        <f t="shared" si="3"/>
        <v>2.9680145999423688</v>
      </c>
      <c r="M20" s="32">
        <v>5</v>
      </c>
      <c r="N20" s="33">
        <f t="shared" si="4"/>
        <v>4.8026126212659684E-2</v>
      </c>
      <c r="O20" s="32">
        <v>198</v>
      </c>
      <c r="P20" s="33">
        <f t="shared" si="5"/>
        <v>1.9018345980213236</v>
      </c>
      <c r="Q20" s="32">
        <v>946</v>
      </c>
      <c r="R20" s="33">
        <f>Q20/$S20*100</f>
        <v>9.0865430794352129</v>
      </c>
      <c r="S20" s="34">
        <f t="shared" si="7"/>
        <v>10411</v>
      </c>
      <c r="T20" s="27">
        <f t="shared" si="8"/>
        <v>79.38238658025162</v>
      </c>
    </row>
    <row r="21" spans="1:20" ht="15" x14ac:dyDescent="0.3">
      <c r="A21" s="24">
        <v>11</v>
      </c>
      <c r="B21" s="25" t="str">
        <f>'[1]9'!B19</f>
        <v>BONANG</v>
      </c>
      <c r="C21" s="25" t="str">
        <f>'[1]9'!C19</f>
        <v>BONANG I</v>
      </c>
      <c r="D21" s="26">
        <v>10460</v>
      </c>
      <c r="E21" s="26">
        <v>134</v>
      </c>
      <c r="F21" s="27">
        <f t="shared" si="0"/>
        <v>1.4436543848308554</v>
      </c>
      <c r="G21" s="26">
        <v>7101</v>
      </c>
      <c r="H21" s="27">
        <f t="shared" si="1"/>
        <v>76.502908855850023</v>
      </c>
      <c r="I21" s="26">
        <v>374</v>
      </c>
      <c r="J21" s="27">
        <f t="shared" si="2"/>
        <v>4.0293040293040292</v>
      </c>
      <c r="K21" s="26">
        <v>278</v>
      </c>
      <c r="L21" s="27">
        <f t="shared" si="3"/>
        <v>2.9950441715147598</v>
      </c>
      <c r="M21" s="32">
        <v>7</v>
      </c>
      <c r="N21" s="33">
        <f t="shared" si="4"/>
        <v>7.5414781297134248E-2</v>
      </c>
      <c r="O21" s="32">
        <v>495</v>
      </c>
      <c r="P21" s="33">
        <f t="shared" si="5"/>
        <v>5.3329023917259208</v>
      </c>
      <c r="Q21" s="32">
        <v>886</v>
      </c>
      <c r="R21" s="33">
        <f t="shared" si="6"/>
        <v>9.5453566041801334</v>
      </c>
      <c r="S21" s="34">
        <f t="shared" si="7"/>
        <v>9282</v>
      </c>
      <c r="T21" s="27">
        <f t="shared" si="8"/>
        <v>88.738049713193107</v>
      </c>
    </row>
    <row r="22" spans="1:20" ht="15" x14ac:dyDescent="0.3">
      <c r="A22" s="24">
        <v>12</v>
      </c>
      <c r="B22" s="25" t="str">
        <f>'[1]9'!B20</f>
        <v>BONANG</v>
      </c>
      <c r="C22" s="25" t="str">
        <f>'[1]9'!C20</f>
        <v>BONANG II</v>
      </c>
      <c r="D22" s="26">
        <v>10094</v>
      </c>
      <c r="E22" s="26">
        <v>76</v>
      </c>
      <c r="F22" s="27">
        <f t="shared" si="0"/>
        <v>0.85345311622683895</v>
      </c>
      <c r="G22" s="26">
        <v>7224</v>
      </c>
      <c r="H22" s="27">
        <f t="shared" si="1"/>
        <v>81.122964626614262</v>
      </c>
      <c r="I22" s="26">
        <v>369</v>
      </c>
      <c r="J22" s="27">
        <f t="shared" si="2"/>
        <v>4.1437394722066259</v>
      </c>
      <c r="K22" s="26">
        <v>301</v>
      </c>
      <c r="L22" s="27">
        <f t="shared" si="3"/>
        <v>3.3801235261089273</v>
      </c>
      <c r="M22" s="32">
        <v>7</v>
      </c>
      <c r="N22" s="33">
        <f t="shared" si="4"/>
        <v>7.8607523862998324E-2</v>
      </c>
      <c r="O22" s="32">
        <v>331</v>
      </c>
      <c r="P22" s="33">
        <f t="shared" si="5"/>
        <v>3.717012914093206</v>
      </c>
      <c r="Q22" s="32">
        <v>590</v>
      </c>
      <c r="R22" s="33">
        <f t="shared" si="6"/>
        <v>6.6254912970241442</v>
      </c>
      <c r="S22" s="34">
        <f t="shared" si="7"/>
        <v>8905</v>
      </c>
      <c r="T22" s="27">
        <f t="shared" si="8"/>
        <v>88.220725183277196</v>
      </c>
    </row>
    <row r="23" spans="1:20" ht="15" x14ac:dyDescent="0.3">
      <c r="A23" s="24">
        <v>13</v>
      </c>
      <c r="B23" s="25" t="str">
        <f>'[1]9'!B21</f>
        <v>DEMAK</v>
      </c>
      <c r="C23" s="25" t="str">
        <f>'[1]9'!C21</f>
        <v>DEMAK I</v>
      </c>
      <c r="D23" s="26">
        <v>6496</v>
      </c>
      <c r="E23" s="26">
        <v>216</v>
      </c>
      <c r="F23" s="27">
        <f t="shared" si="0"/>
        <v>4.4822577298194641</v>
      </c>
      <c r="G23" s="26">
        <v>3352</v>
      </c>
      <c r="H23" s="27">
        <f t="shared" si="1"/>
        <v>69.557999584976145</v>
      </c>
      <c r="I23" s="26">
        <v>482</v>
      </c>
      <c r="J23" s="27">
        <f t="shared" si="2"/>
        <v>10.002075119319361</v>
      </c>
      <c r="K23" s="26">
        <v>214</v>
      </c>
      <c r="L23" s="27">
        <f t="shared" si="3"/>
        <v>4.4407553434322473</v>
      </c>
      <c r="M23" s="32">
        <v>21</v>
      </c>
      <c r="N23" s="33">
        <f t="shared" si="4"/>
        <v>0.43577505706578135</v>
      </c>
      <c r="O23" s="32">
        <v>171</v>
      </c>
      <c r="P23" s="33">
        <f t="shared" si="5"/>
        <v>3.548454036107076</v>
      </c>
      <c r="Q23" s="32">
        <v>342</v>
      </c>
      <c r="R23" s="33">
        <f t="shared" si="6"/>
        <v>7.096908072214152</v>
      </c>
      <c r="S23" s="34">
        <f t="shared" si="7"/>
        <v>4819</v>
      </c>
      <c r="T23" s="27">
        <f t="shared" si="8"/>
        <v>74.184113300492612</v>
      </c>
    </row>
    <row r="24" spans="1:20" ht="15" x14ac:dyDescent="0.3">
      <c r="A24" s="24">
        <v>14</v>
      </c>
      <c r="B24" s="25" t="str">
        <f>'[1]9'!B22</f>
        <v>DEMAK</v>
      </c>
      <c r="C24" s="25" t="str">
        <f>'[1]9'!C22</f>
        <v>DEMAK II</v>
      </c>
      <c r="D24" s="26">
        <v>8366</v>
      </c>
      <c r="E24" s="26">
        <v>496</v>
      </c>
      <c r="F24" s="27">
        <f t="shared" si="0"/>
        <v>6.6001330671989349</v>
      </c>
      <c r="G24" s="26">
        <v>6373</v>
      </c>
      <c r="H24" s="27">
        <f t="shared" si="1"/>
        <v>84.803725881570188</v>
      </c>
      <c r="I24" s="26">
        <v>547</v>
      </c>
      <c r="J24" s="27">
        <f t="shared" si="2"/>
        <v>7.2787757817697933</v>
      </c>
      <c r="K24" s="26">
        <v>10</v>
      </c>
      <c r="L24" s="27">
        <f t="shared" si="3"/>
        <v>0.1330671989354624</v>
      </c>
      <c r="M24" s="32">
        <v>0</v>
      </c>
      <c r="N24" s="33">
        <f t="shared" si="4"/>
        <v>0</v>
      </c>
      <c r="O24" s="32">
        <v>0</v>
      </c>
      <c r="P24" s="33">
        <f t="shared" si="5"/>
        <v>0</v>
      </c>
      <c r="Q24" s="32">
        <v>89</v>
      </c>
      <c r="R24" s="33">
        <f t="shared" si="6"/>
        <v>1.1842980705256154</v>
      </c>
      <c r="S24" s="34">
        <f t="shared" si="7"/>
        <v>7515</v>
      </c>
      <c r="T24" s="27">
        <f t="shared" si="8"/>
        <v>89.827874731054266</v>
      </c>
    </row>
    <row r="25" spans="1:20" ht="15" x14ac:dyDescent="0.3">
      <c r="A25" s="24">
        <v>15</v>
      </c>
      <c r="B25" s="25" t="str">
        <f>'[1]9'!B23</f>
        <v>DEMAK</v>
      </c>
      <c r="C25" s="25" t="str">
        <f>'[1]9'!C23</f>
        <v>DEMAK III</v>
      </c>
      <c r="D25" s="26">
        <v>8914</v>
      </c>
      <c r="E25" s="26">
        <v>298</v>
      </c>
      <c r="F25" s="27">
        <f t="shared" si="0"/>
        <v>4.2571428571428571</v>
      </c>
      <c r="G25" s="26">
        <v>4782</v>
      </c>
      <c r="H25" s="27">
        <f t="shared" si="1"/>
        <v>68.314285714285717</v>
      </c>
      <c r="I25" s="26">
        <v>818</v>
      </c>
      <c r="J25" s="27">
        <f t="shared" si="2"/>
        <v>11.685714285714285</v>
      </c>
      <c r="K25" s="26">
        <v>336</v>
      </c>
      <c r="L25" s="27">
        <f t="shared" si="3"/>
        <v>4.8</v>
      </c>
      <c r="M25" s="32">
        <v>17</v>
      </c>
      <c r="N25" s="33">
        <f t="shared" si="4"/>
        <v>0.24285714285714283</v>
      </c>
      <c r="O25" s="32">
        <v>241</v>
      </c>
      <c r="P25" s="33">
        <f t="shared" si="5"/>
        <v>3.4428571428571426</v>
      </c>
      <c r="Q25" s="32">
        <v>491</v>
      </c>
      <c r="R25" s="33">
        <f t="shared" si="6"/>
        <v>7.0142857142857142</v>
      </c>
      <c r="S25" s="34">
        <f t="shared" si="7"/>
        <v>7000</v>
      </c>
      <c r="T25" s="27">
        <f t="shared" si="8"/>
        <v>78.528157953780578</v>
      </c>
    </row>
    <row r="26" spans="1:20" ht="15" x14ac:dyDescent="0.3">
      <c r="A26" s="24">
        <v>16</v>
      </c>
      <c r="B26" s="25" t="str">
        <f>'[1]9'!B24</f>
        <v>WONOSALAM</v>
      </c>
      <c r="C26" s="25" t="str">
        <f>'[1]9'!C24</f>
        <v>WONOSALAM I</v>
      </c>
      <c r="D26" s="26">
        <v>8885</v>
      </c>
      <c r="E26" s="26">
        <v>32</v>
      </c>
      <c r="F26" s="27">
        <f t="shared" si="0"/>
        <v>0.44524836510365939</v>
      </c>
      <c r="G26" s="26">
        <v>6122</v>
      </c>
      <c r="H26" s="27">
        <f t="shared" si="1"/>
        <v>85.181577848893838</v>
      </c>
      <c r="I26" s="26">
        <v>266</v>
      </c>
      <c r="J26" s="27">
        <f t="shared" si="2"/>
        <v>3.7011270349241685</v>
      </c>
      <c r="K26" s="26">
        <v>76</v>
      </c>
      <c r="L26" s="27">
        <f t="shared" si="3"/>
        <v>1.057464867121191</v>
      </c>
      <c r="M26" s="32">
        <v>2</v>
      </c>
      <c r="N26" s="33">
        <f t="shared" si="4"/>
        <v>2.7828022818978712E-2</v>
      </c>
      <c r="O26" s="32">
        <v>167</v>
      </c>
      <c r="P26" s="33">
        <f t="shared" si="5"/>
        <v>2.3236399053847223</v>
      </c>
      <c r="Q26" s="32">
        <v>520</v>
      </c>
      <c r="R26" s="33">
        <f t="shared" si="6"/>
        <v>7.235285932934465</v>
      </c>
      <c r="S26" s="34">
        <f t="shared" si="7"/>
        <v>7187</v>
      </c>
      <c r="T26" s="27">
        <f t="shared" si="8"/>
        <v>80.889138998311765</v>
      </c>
    </row>
    <row r="27" spans="1:20" ht="15" x14ac:dyDescent="0.3">
      <c r="A27" s="24">
        <v>17</v>
      </c>
      <c r="B27" s="25" t="str">
        <f>'[1]9'!B25</f>
        <v>WONOSALAM</v>
      </c>
      <c r="C27" s="25" t="str">
        <f>'[1]9'!C25</f>
        <v>WONOSALAM II</v>
      </c>
      <c r="D27" s="26">
        <v>6792</v>
      </c>
      <c r="E27" s="26">
        <v>27</v>
      </c>
      <c r="F27" s="27">
        <f t="shared" si="0"/>
        <v>0.58139534883720934</v>
      </c>
      <c r="G27" s="26">
        <v>3567</v>
      </c>
      <c r="H27" s="27">
        <f t="shared" si="1"/>
        <v>76.808785529715763</v>
      </c>
      <c r="I27" s="26">
        <v>224</v>
      </c>
      <c r="J27" s="27">
        <f t="shared" si="2"/>
        <v>4.8234280792420332</v>
      </c>
      <c r="K27" s="26">
        <v>139</v>
      </c>
      <c r="L27" s="27">
        <f t="shared" si="3"/>
        <v>2.9931093884582256</v>
      </c>
      <c r="M27" s="32">
        <v>5</v>
      </c>
      <c r="N27" s="33">
        <f t="shared" si="4"/>
        <v>0.10766580534022395</v>
      </c>
      <c r="O27" s="32">
        <v>215</v>
      </c>
      <c r="P27" s="33">
        <f t="shared" si="5"/>
        <v>4.6296296296296298</v>
      </c>
      <c r="Q27" s="32">
        <v>462</v>
      </c>
      <c r="R27" s="33">
        <f t="shared" si="6"/>
        <v>9.9483204134366918</v>
      </c>
      <c r="S27" s="34">
        <f t="shared" si="7"/>
        <v>4644</v>
      </c>
      <c r="T27" s="27">
        <f t="shared" si="8"/>
        <v>68.374558303886928</v>
      </c>
    </row>
    <row r="28" spans="1:20" ht="15" x14ac:dyDescent="0.3">
      <c r="A28" s="24">
        <v>18</v>
      </c>
      <c r="B28" s="25" t="str">
        <f>'[1]9'!B26</f>
        <v>DEMPET</v>
      </c>
      <c r="C28" s="25" t="str">
        <f>'[1]9'!C26</f>
        <v>DEMPET</v>
      </c>
      <c r="D28" s="26">
        <v>11916</v>
      </c>
      <c r="E28" s="26">
        <v>111</v>
      </c>
      <c r="F28" s="27">
        <f t="shared" si="0"/>
        <v>1.15625</v>
      </c>
      <c r="G28" s="26">
        <v>6856</v>
      </c>
      <c r="H28" s="27">
        <f t="shared" si="1"/>
        <v>71.416666666666657</v>
      </c>
      <c r="I28" s="26">
        <v>820</v>
      </c>
      <c r="J28" s="27">
        <f t="shared" si="2"/>
        <v>8.5416666666666661</v>
      </c>
      <c r="K28" s="26">
        <v>215</v>
      </c>
      <c r="L28" s="27">
        <f t="shared" si="3"/>
        <v>2.2395833333333335</v>
      </c>
      <c r="M28" s="32">
        <v>29</v>
      </c>
      <c r="N28" s="33">
        <f t="shared" si="4"/>
        <v>0.30208333333333331</v>
      </c>
      <c r="O28" s="32">
        <v>405</v>
      </c>
      <c r="P28" s="33">
        <f t="shared" si="5"/>
        <v>4.21875</v>
      </c>
      <c r="Q28" s="32">
        <v>1135</v>
      </c>
      <c r="R28" s="33">
        <f t="shared" si="6"/>
        <v>11.822916666666666</v>
      </c>
      <c r="S28" s="34">
        <f t="shared" si="7"/>
        <v>9600</v>
      </c>
      <c r="T28" s="27">
        <f t="shared" si="8"/>
        <v>80.56394763343404</v>
      </c>
    </row>
    <row r="29" spans="1:20" ht="15" x14ac:dyDescent="0.3">
      <c r="A29" s="24">
        <v>19</v>
      </c>
      <c r="B29" s="25" t="str">
        <f>'[1]9'!B27</f>
        <v>KEBONAGUNG</v>
      </c>
      <c r="C29" s="25" t="str">
        <f>'[1]9'!C27</f>
        <v>KEBONAGUNG</v>
      </c>
      <c r="D29" s="26">
        <v>8945</v>
      </c>
      <c r="E29" s="26">
        <v>131</v>
      </c>
      <c r="F29" s="27">
        <f t="shared" si="0"/>
        <v>1.6381142928598225</v>
      </c>
      <c r="G29" s="26">
        <v>5186</v>
      </c>
      <c r="H29" s="27">
        <f t="shared" si="1"/>
        <v>64.849318494435408</v>
      </c>
      <c r="I29" s="26">
        <v>1142</v>
      </c>
      <c r="J29" s="27">
        <f t="shared" si="2"/>
        <v>14.280355133174941</v>
      </c>
      <c r="K29" s="26">
        <v>101</v>
      </c>
      <c r="L29" s="27">
        <f t="shared" si="3"/>
        <v>1.2629736151056645</v>
      </c>
      <c r="M29" s="32">
        <v>28</v>
      </c>
      <c r="N29" s="33">
        <f t="shared" si="4"/>
        <v>0.35013129923721398</v>
      </c>
      <c r="O29" s="32">
        <v>296</v>
      </c>
      <c r="P29" s="33">
        <f t="shared" si="5"/>
        <v>3.7013880205076908</v>
      </c>
      <c r="Q29" s="32">
        <v>1085</v>
      </c>
      <c r="R29" s="33">
        <f t="shared" si="6"/>
        <v>13.567587845442041</v>
      </c>
      <c r="S29" s="34">
        <f t="shared" si="7"/>
        <v>7997</v>
      </c>
      <c r="T29" s="27">
        <f t="shared" si="8"/>
        <v>89.401900503074344</v>
      </c>
    </row>
    <row r="30" spans="1:20" ht="15" x14ac:dyDescent="0.3">
      <c r="A30" s="24">
        <v>20</v>
      </c>
      <c r="B30" s="25" t="str">
        <f>'[1]9'!B28</f>
        <v>GAJAH</v>
      </c>
      <c r="C30" s="25" t="str">
        <f>'[1]9'!C28</f>
        <v>GAJAH I</v>
      </c>
      <c r="D30" s="26">
        <v>7358</v>
      </c>
      <c r="E30" s="26">
        <v>307</v>
      </c>
      <c r="F30" s="27">
        <f t="shared" si="0"/>
        <v>4.2865121474448475</v>
      </c>
      <c r="G30" s="26">
        <v>5258</v>
      </c>
      <c r="H30" s="27">
        <f t="shared" si="1"/>
        <v>73.415247137671045</v>
      </c>
      <c r="I30" s="26">
        <v>719</v>
      </c>
      <c r="J30" s="27">
        <f t="shared" si="2"/>
        <v>10.039095224797542</v>
      </c>
      <c r="K30" s="26">
        <v>129</v>
      </c>
      <c r="L30" s="27">
        <f t="shared" si="3"/>
        <v>1.8011728567439262</v>
      </c>
      <c r="M30" s="32">
        <v>17</v>
      </c>
      <c r="N30" s="33">
        <f t="shared" si="4"/>
        <v>0.23736386484222285</v>
      </c>
      <c r="O30" s="32">
        <v>190</v>
      </c>
      <c r="P30" s="33">
        <f t="shared" si="5"/>
        <v>2.6528902541189612</v>
      </c>
      <c r="Q30" s="32">
        <v>525</v>
      </c>
      <c r="R30" s="33">
        <f t="shared" si="6"/>
        <v>7.3303546495392347</v>
      </c>
      <c r="S30" s="34">
        <f t="shared" si="7"/>
        <v>7162</v>
      </c>
      <c r="T30" s="27">
        <f t="shared" si="8"/>
        <v>97.336232671921721</v>
      </c>
    </row>
    <row r="31" spans="1:20" ht="15" x14ac:dyDescent="0.3">
      <c r="A31" s="24">
        <v>21</v>
      </c>
      <c r="B31" s="25" t="str">
        <f>'[1]9'!B29</f>
        <v>GAJAH</v>
      </c>
      <c r="C31" s="25" t="str">
        <f>'[1]9'!C29</f>
        <v>GAJAH II</v>
      </c>
      <c r="D31" s="26">
        <v>3744</v>
      </c>
      <c r="E31" s="26">
        <v>10</v>
      </c>
      <c r="F31" s="27">
        <f t="shared" si="0"/>
        <v>0.28563267637817769</v>
      </c>
      <c r="G31" s="26">
        <v>2095</v>
      </c>
      <c r="H31" s="27">
        <f t="shared" si="1"/>
        <v>59.84004570122822</v>
      </c>
      <c r="I31" s="26">
        <v>89</v>
      </c>
      <c r="J31" s="27">
        <f t="shared" si="2"/>
        <v>2.5421308197657808</v>
      </c>
      <c r="K31" s="26">
        <v>80</v>
      </c>
      <c r="L31" s="27">
        <f t="shared" si="3"/>
        <v>2.2850614110254215</v>
      </c>
      <c r="M31" s="32">
        <v>0</v>
      </c>
      <c r="N31" s="33">
        <f t="shared" si="4"/>
        <v>0</v>
      </c>
      <c r="O31" s="32">
        <v>5</v>
      </c>
      <c r="P31" s="33">
        <f t="shared" si="5"/>
        <v>0.14281633818908884</v>
      </c>
      <c r="Q31" s="32">
        <v>1222</v>
      </c>
      <c r="R31" s="33">
        <f t="shared" si="6"/>
        <v>34.904313053413311</v>
      </c>
      <c r="S31" s="34">
        <f t="shared" si="7"/>
        <v>3501</v>
      </c>
      <c r="T31" s="27">
        <f t="shared" si="8"/>
        <v>93.509615384615387</v>
      </c>
    </row>
    <row r="32" spans="1:20" ht="15" x14ac:dyDescent="0.3">
      <c r="A32" s="24">
        <v>22</v>
      </c>
      <c r="B32" s="25" t="str">
        <f>'[1]9'!B30</f>
        <v>KARANGANYAR</v>
      </c>
      <c r="C32" s="25" t="str">
        <f>'[1]9'!C30</f>
        <v>KARANGANYAR I</v>
      </c>
      <c r="D32" s="26">
        <v>8505</v>
      </c>
      <c r="E32" s="26">
        <v>190</v>
      </c>
      <c r="F32" s="27">
        <f t="shared" si="0"/>
        <v>2.7729130180969062</v>
      </c>
      <c r="G32" s="26">
        <v>4211</v>
      </c>
      <c r="H32" s="27">
        <f t="shared" si="1"/>
        <v>61.456509048453015</v>
      </c>
      <c r="I32" s="26">
        <v>991</v>
      </c>
      <c r="J32" s="27">
        <f t="shared" si="2"/>
        <v>14.462930531231757</v>
      </c>
      <c r="K32" s="26">
        <v>592</v>
      </c>
      <c r="L32" s="27">
        <f t="shared" si="3"/>
        <v>8.6398131932282549</v>
      </c>
      <c r="M32" s="32">
        <v>0</v>
      </c>
      <c r="N32" s="33">
        <f t="shared" si="4"/>
        <v>0</v>
      </c>
      <c r="O32" s="32">
        <v>303</v>
      </c>
      <c r="P32" s="33">
        <f t="shared" si="5"/>
        <v>4.4220665499124348</v>
      </c>
      <c r="Q32" s="32">
        <v>565</v>
      </c>
      <c r="R32" s="33">
        <f t="shared" si="6"/>
        <v>8.245767659077643</v>
      </c>
      <c r="S32" s="34">
        <f t="shared" si="7"/>
        <v>6852</v>
      </c>
      <c r="T32" s="27">
        <f t="shared" si="8"/>
        <v>80.564373897707227</v>
      </c>
    </row>
    <row r="33" spans="1:20" ht="15" x14ac:dyDescent="0.3">
      <c r="A33" s="24">
        <v>23</v>
      </c>
      <c r="B33" s="25" t="str">
        <f>'[1]9'!B31</f>
        <v>KARANGANYAR</v>
      </c>
      <c r="C33" s="25" t="str">
        <f>'[1]9'!C31</f>
        <v>KARANGANYAR II</v>
      </c>
      <c r="D33" s="26">
        <v>8151</v>
      </c>
      <c r="E33" s="26">
        <v>115</v>
      </c>
      <c r="F33" s="27">
        <f t="shared" si="0"/>
        <v>1.4494580287370809</v>
      </c>
      <c r="G33" s="26">
        <v>6308</v>
      </c>
      <c r="H33" s="27">
        <f t="shared" si="1"/>
        <v>79.505923871943523</v>
      </c>
      <c r="I33" s="26">
        <v>514</v>
      </c>
      <c r="J33" s="27">
        <f t="shared" si="2"/>
        <v>6.4784471893118232</v>
      </c>
      <c r="K33" s="26">
        <v>187</v>
      </c>
      <c r="L33" s="27">
        <f t="shared" si="3"/>
        <v>2.3569447945550794</v>
      </c>
      <c r="M33" s="32">
        <v>2</v>
      </c>
      <c r="N33" s="33">
        <f t="shared" si="4"/>
        <v>2.5207965717166627E-2</v>
      </c>
      <c r="O33" s="32">
        <v>200</v>
      </c>
      <c r="P33" s="33">
        <f t="shared" si="5"/>
        <v>2.5207965717166623</v>
      </c>
      <c r="Q33" s="32">
        <v>606</v>
      </c>
      <c r="R33" s="33">
        <f t="shared" si="6"/>
        <v>7.6380136123014877</v>
      </c>
      <c r="S33" s="34">
        <f t="shared" si="7"/>
        <v>7934</v>
      </c>
      <c r="T33" s="27">
        <f t="shared" si="8"/>
        <v>97.337749969328911</v>
      </c>
    </row>
    <row r="34" spans="1:20" ht="15" x14ac:dyDescent="0.3">
      <c r="A34" s="24">
        <v>24</v>
      </c>
      <c r="B34" s="25" t="str">
        <f>'[1]9'!B32</f>
        <v>MIJEN</v>
      </c>
      <c r="C34" s="25" t="str">
        <f>'[1]9'!C32</f>
        <v>MIJEN I</v>
      </c>
      <c r="D34" s="26">
        <v>5967</v>
      </c>
      <c r="E34" s="26">
        <v>35</v>
      </c>
      <c r="F34" s="27">
        <f t="shared" si="0"/>
        <v>0.79617834394904463</v>
      </c>
      <c r="G34" s="26">
        <v>3588</v>
      </c>
      <c r="H34" s="27">
        <f t="shared" si="1"/>
        <v>81.619654231119199</v>
      </c>
      <c r="I34" s="26">
        <v>273</v>
      </c>
      <c r="J34" s="27">
        <f t="shared" si="2"/>
        <v>6.2101910828025479</v>
      </c>
      <c r="K34" s="26">
        <v>56</v>
      </c>
      <c r="L34" s="27">
        <f t="shared" si="3"/>
        <v>1.2738853503184715</v>
      </c>
      <c r="M34" s="32">
        <v>2</v>
      </c>
      <c r="N34" s="33">
        <f t="shared" si="4"/>
        <v>4.5495905368516838E-2</v>
      </c>
      <c r="O34" s="32">
        <v>91</v>
      </c>
      <c r="P34" s="33">
        <f t="shared" si="5"/>
        <v>2.0700636942675157</v>
      </c>
      <c r="Q34" s="32">
        <v>349</v>
      </c>
      <c r="R34" s="33">
        <f t="shared" si="6"/>
        <v>7.939035486806187</v>
      </c>
      <c r="S34" s="34">
        <f t="shared" si="7"/>
        <v>4396</v>
      </c>
      <c r="T34" s="27">
        <f t="shared" si="8"/>
        <v>73.671861907156028</v>
      </c>
    </row>
    <row r="35" spans="1:20" ht="15" x14ac:dyDescent="0.3">
      <c r="A35" s="24">
        <v>25</v>
      </c>
      <c r="B35" s="25" t="str">
        <f>'[1]9'!B33</f>
        <v>MIJEN</v>
      </c>
      <c r="C35" s="25" t="str">
        <f>'[1]9'!C33</f>
        <v>MIJEN II</v>
      </c>
      <c r="D35" s="26">
        <v>6364</v>
      </c>
      <c r="E35" s="26">
        <v>22</v>
      </c>
      <c r="F35" s="27">
        <f t="shared" si="0"/>
        <v>0.4467005076142132</v>
      </c>
      <c r="G35" s="26">
        <v>4217</v>
      </c>
      <c r="H35" s="27">
        <f t="shared" si="1"/>
        <v>85.6243654822335</v>
      </c>
      <c r="I35" s="26">
        <v>245</v>
      </c>
      <c r="J35" s="27">
        <f t="shared" si="2"/>
        <v>4.9746192893401018</v>
      </c>
      <c r="K35" s="26">
        <v>180</v>
      </c>
      <c r="L35" s="27">
        <f t="shared" si="3"/>
        <v>3.654822335025381</v>
      </c>
      <c r="M35" s="32">
        <v>0</v>
      </c>
      <c r="N35" s="33">
        <f t="shared" si="4"/>
        <v>0</v>
      </c>
      <c r="O35" s="32">
        <v>68</v>
      </c>
      <c r="P35" s="33">
        <f t="shared" si="5"/>
        <v>1.3807106598984771</v>
      </c>
      <c r="Q35" s="32">
        <v>193</v>
      </c>
      <c r="R35" s="33">
        <f t="shared" si="6"/>
        <v>3.9187817258883246</v>
      </c>
      <c r="S35" s="34">
        <f t="shared" si="7"/>
        <v>4925</v>
      </c>
      <c r="T35" s="27">
        <f t="shared" si="8"/>
        <v>77.388434946574478</v>
      </c>
    </row>
    <row r="36" spans="1:20" ht="15" x14ac:dyDescent="0.3">
      <c r="A36" s="24">
        <v>26</v>
      </c>
      <c r="B36" s="25" t="str">
        <f>'[1]9'!B34</f>
        <v>WEDUNG</v>
      </c>
      <c r="C36" s="25" t="str">
        <f>'[1]9'!C34</f>
        <v>WEDUNG I</v>
      </c>
      <c r="D36" s="26">
        <v>11218</v>
      </c>
      <c r="E36" s="26">
        <v>546</v>
      </c>
      <c r="F36" s="27">
        <f t="shared" si="0"/>
        <v>6.3216394581451896</v>
      </c>
      <c r="G36" s="26">
        <v>5053</v>
      </c>
      <c r="H36" s="27">
        <f t="shared" si="1"/>
        <v>58.504110223457218</v>
      </c>
      <c r="I36" s="26">
        <v>1038</v>
      </c>
      <c r="J36" s="27">
        <f t="shared" si="2"/>
        <v>12.018061827023271</v>
      </c>
      <c r="K36" s="26">
        <v>184</v>
      </c>
      <c r="L36" s="27">
        <f t="shared" si="3"/>
        <v>2.1303693412064373</v>
      </c>
      <c r="M36" s="32">
        <v>21</v>
      </c>
      <c r="N36" s="33">
        <f t="shared" si="4"/>
        <v>0.24313997915943034</v>
      </c>
      <c r="O36" s="32">
        <v>310</v>
      </c>
      <c r="P36" s="33">
        <f t="shared" si="5"/>
        <v>3.5892092161630194</v>
      </c>
      <c r="Q36" s="32">
        <v>1464</v>
      </c>
      <c r="R36" s="33">
        <f t="shared" si="6"/>
        <v>16.950329975686003</v>
      </c>
      <c r="S36" s="34">
        <f t="shared" si="7"/>
        <v>8637</v>
      </c>
      <c r="T36" s="27">
        <f t="shared" si="8"/>
        <v>76.992333749331436</v>
      </c>
    </row>
    <row r="37" spans="1:20" ht="15" x14ac:dyDescent="0.3">
      <c r="A37" s="24">
        <v>27</v>
      </c>
      <c r="B37" s="25" t="str">
        <f>'[1]9'!B35</f>
        <v>WEDUNG</v>
      </c>
      <c r="C37" s="25" t="str">
        <f>'[1]9'!C35</f>
        <v>WEDUNG II</v>
      </c>
      <c r="D37" s="26">
        <v>6199</v>
      </c>
      <c r="E37" s="26">
        <v>20</v>
      </c>
      <c r="F37" s="27">
        <f t="shared" si="0"/>
        <v>0.36907178446207789</v>
      </c>
      <c r="G37" s="26">
        <v>3401</v>
      </c>
      <c r="H37" s="27">
        <f t="shared" si="1"/>
        <v>62.76065694777634</v>
      </c>
      <c r="I37" s="26">
        <v>344</v>
      </c>
      <c r="J37" s="27">
        <f t="shared" si="2"/>
        <v>6.3480346927477393</v>
      </c>
      <c r="K37" s="26">
        <v>190</v>
      </c>
      <c r="L37" s="27">
        <f t="shared" si="3"/>
        <v>3.5061819523897397</v>
      </c>
      <c r="M37" s="32">
        <v>2</v>
      </c>
      <c r="N37" s="33">
        <f t="shared" si="4"/>
        <v>3.6907178446207785E-2</v>
      </c>
      <c r="O37" s="32">
        <v>108</v>
      </c>
      <c r="P37" s="33">
        <f t="shared" si="5"/>
        <v>1.9929876360952206</v>
      </c>
      <c r="Q37" s="32">
        <v>1352</v>
      </c>
      <c r="R37" s="33">
        <f t="shared" si="6"/>
        <v>24.949252629636465</v>
      </c>
      <c r="S37" s="34">
        <f t="shared" si="7"/>
        <v>5419</v>
      </c>
      <c r="T37" s="27">
        <f t="shared" si="8"/>
        <v>87.4173253750605</v>
      </c>
    </row>
    <row r="38" spans="1:20" ht="16.2" thickBot="1" x14ac:dyDescent="0.35">
      <c r="A38" s="35" t="s">
        <v>16</v>
      </c>
      <c r="B38" s="36"/>
      <c r="C38" s="36"/>
      <c r="D38" s="37">
        <f>SUM(D11:D37)</f>
        <v>252125</v>
      </c>
      <c r="E38" s="37">
        <f>SUM(E11:E37)</f>
        <v>5651</v>
      </c>
      <c r="F38" s="38">
        <f>E38/$S38*100</f>
        <v>2.666647791085063</v>
      </c>
      <c r="G38" s="37">
        <f>SUM(G11:G37)</f>
        <v>152759</v>
      </c>
      <c r="H38" s="38">
        <f>G38/$S38*100</f>
        <v>72.085374255594246</v>
      </c>
      <c r="I38" s="37">
        <f>SUM(I11:I37)</f>
        <v>16084</v>
      </c>
      <c r="J38" s="38">
        <f>I38/$S38*100</f>
        <v>7.5898713629113699</v>
      </c>
      <c r="K38" s="37">
        <f>SUM(K11:K37)</f>
        <v>7834</v>
      </c>
      <c r="L38" s="38">
        <f>K38/$S38*100</f>
        <v>3.6967826571156222</v>
      </c>
      <c r="M38" s="37">
        <f>SUM(M11:M37)</f>
        <v>314</v>
      </c>
      <c r="N38" s="38">
        <f>M38/$S38*100</f>
        <v>0.14817331559028663</v>
      </c>
      <c r="O38" s="37">
        <f>SUM(O11:O37)</f>
        <v>7085</v>
      </c>
      <c r="P38" s="38">
        <f>O38/$S38*100</f>
        <v>3.3433373915833777</v>
      </c>
      <c r="Q38" s="37">
        <f>SUM(Q11:Q37)</f>
        <v>22187</v>
      </c>
      <c r="R38" s="38">
        <f>Q38/$S38*100</f>
        <v>10.46981322612003</v>
      </c>
      <c r="S38" s="39">
        <f>SUM(E38,G38,I38,K38,M38,O38,Q38)</f>
        <v>211914</v>
      </c>
      <c r="T38" s="40">
        <f>S38/D38*100</f>
        <v>84.051165096678233</v>
      </c>
    </row>
    <row r="39" spans="1:20" ht="15" x14ac:dyDescent="0.3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2"/>
      <c r="O39" s="41"/>
      <c r="P39" s="41"/>
      <c r="Q39" s="41"/>
      <c r="R39" s="41"/>
      <c r="S39" s="41"/>
      <c r="T39" s="3"/>
    </row>
    <row r="40" spans="1:20" ht="15" x14ac:dyDescent="0.3">
      <c r="A40" s="43" t="s">
        <v>17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3">
      <c r="A41" s="43" t="s">
        <v>18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3">
      <c r="A42" s="43" t="s">
        <v>19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3">
      <c r="A43" s="43" t="s">
        <v>20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3">
      <c r="A44" s="43" t="s">
        <v>21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</sheetData>
  <mergeCells count="6">
    <mergeCell ref="A3:S3"/>
    <mergeCell ref="A7:A9"/>
    <mergeCell ref="B7:B9"/>
    <mergeCell ref="C7:C9"/>
    <mergeCell ref="D7:D9"/>
    <mergeCell ref="E7:T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DINKES  DEMAK</dc:creator>
  <cp:lastModifiedBy>DINKES  DEMAK</cp:lastModifiedBy>
  <dcterms:created xsi:type="dcterms:W3CDTF">2022-08-04T06:31:58Z</dcterms:created>
  <dcterms:modified xsi:type="dcterms:W3CDTF">2022-08-04T06:32:25Z</dcterms:modified>
</cp:coreProperties>
</file>