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755"/>
  </bookViews>
  <sheets>
    <sheet name="perikanan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/>
  <c r="F11" s="1"/>
  <c r="D18"/>
  <c r="D16"/>
  <c r="D15"/>
  <c r="C16"/>
  <c r="C15"/>
  <c r="C14"/>
  <c r="C13"/>
  <c r="C12"/>
  <c r="C11"/>
  <c r="D12"/>
  <c r="D13"/>
  <c r="D14"/>
  <c r="D6" l="1"/>
  <c r="D10" l="1"/>
  <c r="D9"/>
  <c r="D7"/>
  <c r="D8"/>
  <c r="D5" l="1"/>
  <c r="F5" s="1"/>
  <c r="I20" l="1"/>
  <c r="I19"/>
  <c r="J17" l="1"/>
  <c r="K17"/>
  <c r="I17"/>
  <c r="K6"/>
  <c r="K7"/>
  <c r="K8"/>
  <c r="K9"/>
  <c r="K10"/>
  <c r="K11"/>
  <c r="K12"/>
  <c r="K13"/>
  <c r="K14"/>
  <c r="K15"/>
  <c r="K16"/>
  <c r="K5"/>
  <c r="C10" l="1"/>
  <c r="C9"/>
  <c r="C8"/>
  <c r="C7"/>
  <c r="C6"/>
  <c r="C5"/>
  <c r="D17" l="1"/>
  <c r="C17"/>
  <c r="G17" s="1"/>
</calcChain>
</file>

<file path=xl/sharedStrings.xml><?xml version="1.0" encoding="utf-8"?>
<sst xmlns="http://schemas.openxmlformats.org/spreadsheetml/2006/main" count="21" uniqueCount="19">
  <si>
    <t>No.</t>
  </si>
  <si>
    <t>Tahun</t>
  </si>
  <si>
    <t>Volume Produksi (Ton)</t>
  </si>
  <si>
    <t>Nilai produksi 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</si>
  <si>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</si>
  <si>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</si>
  <si>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</si>
  <si>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</si>
  <si>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</si>
  <si>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</si>
  <si>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</si>
  <si>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</si>
  <si>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</si>
  <si>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</si>
  <si>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</si>
  <si>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</si>
  <si>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-</t>
  </si>
  <si>
    <t>DINAS KELAUTAN DAN PERIKANAN KABUPATEN DEMAK</t>
  </si>
  <si>
    <t>Produksi dan nilai produksi hasil olahan ikan di Kabupaten Demak 2022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</si>
</sst>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#,##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/>
    <xf numFmtId="165" fontId="0" fillId="0" borderId="1" xfId="0" applyNumberFormat="1" applyBorder="1"/>
    <xf numFmtId="164" fontId="2" fillId="0" borderId="1" xfId="0" applyNumberFormat="1" applyFont="1" applyBorder="1"/>
    <xf numFmtId="0" fontId="0" fillId="0" borderId="1" xfId="0" applyBorder="1" applyAlignment="1">
      <alignment horizontal="right"/>
    </xf>
    <xf numFmtId="0" fontId="3" fillId="0" borderId="0" xfId="1" applyFont="1"/>
    <xf numFmtId="0" fontId="3" fillId="0" borderId="0" xfId="0" applyFont="1" applyAlignment="1">
      <alignment horizontal="left"/>
    </xf>
    <xf numFmtId="0" fontId="3" fillId="0" borderId="0" xfId="0" applyFont="1"/>
    <xf numFmtId="165" fontId="0" fillId="0" borderId="0" xfId="0" applyNumberFormat="1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I/P2HP%202022/DATA%20PPID%20LINA/DATA%20PRODUKSI%20DAN%20NILAI%20PRODUKSI%20UPI%202022%20SM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 NILAI PRODUKSI"/>
      <sheetName val="REKAP NILAI PRODUKSI (2)"/>
      <sheetName val="REKAP (2)"/>
      <sheetName val="fermentasi"/>
      <sheetName val="pelumatan daging"/>
      <sheetName val="pemindangan2"/>
      <sheetName val="penanganan produk segar (2)"/>
      <sheetName val="penanganan produk segar"/>
      <sheetName val="pengasapan"/>
      <sheetName val="penggaraman"/>
      <sheetName val="pengeringan2"/>
    </sheetNames>
    <sheetDataSet>
      <sheetData sheetId="0"/>
      <sheetData sheetId="1">
        <row r="5">
          <cell r="AC5">
            <v>48958200000</v>
          </cell>
        </row>
        <row r="6">
          <cell r="AC6">
            <v>51823900000</v>
          </cell>
        </row>
        <row r="7">
          <cell r="AC7">
            <v>57061200000</v>
          </cell>
        </row>
        <row r="8">
          <cell r="AC8">
            <v>65826200000</v>
          </cell>
        </row>
        <row r="9">
          <cell r="AC9">
            <v>65805900000</v>
          </cell>
        </row>
        <row r="10">
          <cell r="AC10">
            <v>65711650000</v>
          </cell>
        </row>
        <row r="21">
          <cell r="R21">
            <v>65339900000</v>
          </cell>
        </row>
        <row r="22">
          <cell r="R22">
            <v>64401400000</v>
          </cell>
        </row>
        <row r="23">
          <cell r="R23">
            <v>62349900000</v>
          </cell>
        </row>
        <row r="24">
          <cell r="R24">
            <v>60358700000</v>
          </cell>
        </row>
        <row r="25">
          <cell r="R25">
            <v>54984250000</v>
          </cell>
        </row>
        <row r="26">
          <cell r="R26">
            <v>49708500000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A3" sqref="A3"/>
    </sheetView>
  </sheetViews>
  <sheetFormatPr defaultRowHeight="15"/>
  <cols>
    <col min="1" max="1" width="6.5703125" customWidth="1"/>
    <col min="2" max="2" width="25.5703125" style="1" customWidth="1"/>
    <col min="3" max="4" width="28.5703125" customWidth="1"/>
    <col min="6" max="6" width="12.5703125" bestFit="1" customWidth="1"/>
    <col min="7" max="7" width="16" customWidth="1"/>
    <col min="9" max="9" width="15.28515625" bestFit="1" customWidth="1"/>
    <col min="10" max="10" width="19.140625" customWidth="1"/>
    <col min="11" max="11" width="14.28515625" customWidth="1"/>
  </cols>
  <sheetData>
    <row r="1" spans="1:11">
      <c r="A1" s="18" t="s">
        <v>17</v>
      </c>
      <c r="B1" s="18"/>
      <c r="C1" s="18"/>
      <c r="D1" s="18"/>
    </row>
    <row r="3" spans="1:11">
      <c r="A3" s="9" t="s">
        <v>18</v>
      </c>
      <c r="B3" s="10"/>
      <c r="C3" s="11"/>
      <c r="D3" s="11"/>
    </row>
    <row r="4" spans="1:11" ht="33" customHeight="1">
      <c r="A4" s="2" t="s">
        <v>0</v>
      </c>
      <c r="B4" s="2" t="s">
        <v>1</v>
      </c>
      <c r="C4" s="2" t="s">
        <v>2</v>
      </c>
      <c r="D4" s="2" t="s">
        <v>3</v>
      </c>
    </row>
    <row r="5" spans="1:11" ht="14.45" customHeight="1">
      <c r="A5" s="3">
        <v>1</v>
      </c>
      <c r="B5" s="4" t="s">
        <v>4</v>
      </c>
      <c r="C5" s="6">
        <f>1162417/1000</f>
        <v>1162.4169999999999</v>
      </c>
      <c r="D5" s="5">
        <f>'[1]REKAP NILAI PRODUKSI (2)'!$AC$5/1000</f>
        <v>48958200</v>
      </c>
      <c r="F5" s="15">
        <f>SUM(D5:D10)</f>
        <v>355187050</v>
      </c>
      <c r="I5" s="13">
        <v>1475.607</v>
      </c>
      <c r="J5" s="14">
        <v>50408000000</v>
      </c>
      <c r="K5">
        <f>J5/I5</f>
        <v>34160857.193005994</v>
      </c>
    </row>
    <row r="6" spans="1:11" ht="14.45" customHeight="1">
      <c r="A6" s="3">
        <v>2</v>
      </c>
      <c r="B6" s="4" t="s">
        <v>5</v>
      </c>
      <c r="C6" s="6">
        <f>1236969/1000</f>
        <v>1236.9690000000001</v>
      </c>
      <c r="D6" s="5">
        <f>'[1]REKAP NILAI PRODUKSI (2)'!$AC$6/1000</f>
        <v>51823900</v>
      </c>
      <c r="I6" s="13">
        <v>1251.25</v>
      </c>
      <c r="J6" s="14">
        <v>43829685000</v>
      </c>
      <c r="K6">
        <f t="shared" ref="K6:K16" si="0">J6/I6</f>
        <v>35028719.28071928</v>
      </c>
    </row>
    <row r="7" spans="1:11">
      <c r="A7" s="3">
        <v>3</v>
      </c>
      <c r="B7" s="4" t="s">
        <v>6</v>
      </c>
      <c r="C7" s="6">
        <f>1398092/1000</f>
        <v>1398.0920000000001</v>
      </c>
      <c r="D7" s="5">
        <f>'[1]REKAP NILAI PRODUKSI (2)'!$AC$7/1000</f>
        <v>57061200</v>
      </c>
      <c r="I7" s="13">
        <v>1272.4549999999999</v>
      </c>
      <c r="J7" s="14">
        <v>43858000000</v>
      </c>
      <c r="K7">
        <f t="shared" si="0"/>
        <v>34467230.66827511</v>
      </c>
    </row>
    <row r="8" spans="1:11">
      <c r="A8" s="3">
        <v>4</v>
      </c>
      <c r="B8" s="4" t="s">
        <v>7</v>
      </c>
      <c r="C8" s="6">
        <f>1655792/1000</f>
        <v>1655.7919999999999</v>
      </c>
      <c r="D8" s="5">
        <f>'[1]REKAP NILAI PRODUKSI (2)'!$AC$8/1000</f>
        <v>65826200</v>
      </c>
      <c r="I8" s="13">
        <v>1630.229</v>
      </c>
      <c r="J8" s="14">
        <v>54660795000</v>
      </c>
      <c r="K8">
        <f t="shared" si="0"/>
        <v>33529519.472417679</v>
      </c>
    </row>
    <row r="9" spans="1:11">
      <c r="A9" s="3">
        <v>5</v>
      </c>
      <c r="B9" s="4" t="s">
        <v>8</v>
      </c>
      <c r="C9" s="6">
        <f>1655529/1000</f>
        <v>1655.529</v>
      </c>
      <c r="D9" s="5">
        <f>'[1]REKAP NILAI PRODUKSI (2)'!$AC$9/1000</f>
        <v>65805900</v>
      </c>
      <c r="I9" s="13">
        <v>1838.075</v>
      </c>
      <c r="J9" s="14">
        <v>61594650000</v>
      </c>
      <c r="K9">
        <f t="shared" si="0"/>
        <v>33510411.707900926</v>
      </c>
    </row>
    <row r="10" spans="1:11">
      <c r="A10" s="3">
        <v>6</v>
      </c>
      <c r="B10" s="4" t="s">
        <v>9</v>
      </c>
      <c r="C10" s="6">
        <f>1650674/1000</f>
        <v>1650.674</v>
      </c>
      <c r="D10" s="5">
        <f>'[1]REKAP NILAI PRODUKSI (2)'!$AC$10/1000</f>
        <v>65711650</v>
      </c>
      <c r="I10" s="13">
        <v>1800.0260000000001</v>
      </c>
      <c r="J10" s="14">
        <v>60461530000</v>
      </c>
      <c r="K10">
        <f t="shared" si="0"/>
        <v>33589253.710779734</v>
      </c>
    </row>
    <row r="11" spans="1:11">
      <c r="A11" s="3">
        <v>7</v>
      </c>
      <c r="B11" s="4" t="s">
        <v>10</v>
      </c>
      <c r="C11" s="6">
        <f>1641559/1000</f>
        <v>1641.559</v>
      </c>
      <c r="D11" s="7">
        <f>'[1]REKAP NILAI PRODUKSI (2)'!$R$21/1000</f>
        <v>65339900</v>
      </c>
      <c r="F11" s="15">
        <f>SUM(D11:D16)</f>
        <v>357142650</v>
      </c>
      <c r="I11" s="13">
        <v>1303.6300000000001</v>
      </c>
      <c r="J11" s="14">
        <v>43136000000</v>
      </c>
      <c r="K11">
        <f t="shared" si="0"/>
        <v>33089143.391913347</v>
      </c>
    </row>
    <row r="12" spans="1:11">
      <c r="A12" s="3">
        <v>8</v>
      </c>
      <c r="B12" s="4" t="s">
        <v>11</v>
      </c>
      <c r="C12" s="6">
        <f>1617269/1000</f>
        <v>1617.269</v>
      </c>
      <c r="D12" s="7">
        <f>'[1]REKAP NILAI PRODUKSI (2)'!$R$22/1000</f>
        <v>64401400</v>
      </c>
      <c r="I12" s="13">
        <v>1353.32</v>
      </c>
      <c r="J12" s="14">
        <v>44972300000</v>
      </c>
      <c r="K12">
        <f t="shared" si="0"/>
        <v>33231090.946708836</v>
      </c>
    </row>
    <row r="13" spans="1:11">
      <c r="A13" s="3">
        <v>9</v>
      </c>
      <c r="B13" s="4" t="s">
        <v>12</v>
      </c>
      <c r="C13" s="6">
        <f>1565579/1000</f>
        <v>1565.579</v>
      </c>
      <c r="D13" s="7">
        <f>'[1]REKAP NILAI PRODUKSI (2)'!$R$23/1000</f>
        <v>62349900</v>
      </c>
      <c r="I13" s="13">
        <v>1400.4</v>
      </c>
      <c r="J13" s="14">
        <v>46941500000</v>
      </c>
      <c r="K13">
        <f t="shared" si="0"/>
        <v>33520065.695515566</v>
      </c>
    </row>
    <row r="14" spans="1:11">
      <c r="A14" s="3">
        <v>10</v>
      </c>
      <c r="B14" s="4" t="s">
        <v>13</v>
      </c>
      <c r="C14" s="6">
        <f>1505130/1000</f>
        <v>1505.13</v>
      </c>
      <c r="D14" s="7">
        <f>'[1]REKAP NILAI PRODUKSI (2)'!$R$24/1000</f>
        <v>60358700</v>
      </c>
      <c r="I14" s="13">
        <v>1519.06</v>
      </c>
      <c r="J14" s="14">
        <v>52499600000</v>
      </c>
      <c r="K14">
        <f t="shared" si="0"/>
        <v>34560583.518755019</v>
      </c>
    </row>
    <row r="15" spans="1:11">
      <c r="A15" s="3">
        <v>11</v>
      </c>
      <c r="B15" s="4" t="s">
        <v>14</v>
      </c>
      <c r="C15" s="6">
        <f>1343155/1000</f>
        <v>1343.155</v>
      </c>
      <c r="D15" s="7">
        <f>'[1]REKAP NILAI PRODUKSI (2)'!$R$25/1000</f>
        <v>54984250</v>
      </c>
      <c r="I15" s="13">
        <v>1229.4949999999999</v>
      </c>
      <c r="J15" s="14">
        <v>44118500000</v>
      </c>
      <c r="K15">
        <f t="shared" si="0"/>
        <v>35883431.815501489</v>
      </c>
    </row>
    <row r="16" spans="1:11">
      <c r="A16" s="3">
        <v>12</v>
      </c>
      <c r="B16" s="4" t="s">
        <v>15</v>
      </c>
      <c r="C16" s="6">
        <f>1198045/1000</f>
        <v>1198.0450000000001</v>
      </c>
      <c r="D16" s="7">
        <f>'[1]REKAP NILAI PRODUKSI (2)'!$R$26/1000</f>
        <v>49708500</v>
      </c>
      <c r="I16" s="13">
        <v>1235.165</v>
      </c>
      <c r="J16" s="14">
        <v>44131750000</v>
      </c>
      <c r="K16">
        <f t="shared" si="0"/>
        <v>35729436.957815357</v>
      </c>
    </row>
    <row r="17" spans="1:11">
      <c r="A17" s="16">
        <v>2022</v>
      </c>
      <c r="B17" s="17"/>
      <c r="C17" s="6">
        <f>SUM(C5:C16)</f>
        <v>17630.21</v>
      </c>
      <c r="D17" s="5">
        <f>SUM(D5:D16)</f>
        <v>712329700</v>
      </c>
      <c r="G17" s="12">
        <f>17600-C17</f>
        <v>-30.209999999999127</v>
      </c>
      <c r="I17" s="13">
        <f>SUM(I5:I16)</f>
        <v>17308.712</v>
      </c>
      <c r="J17" s="13">
        <f t="shared" ref="J17:K17" si="1">SUM(J5:J16)</f>
        <v>590612310000</v>
      </c>
      <c r="K17" s="13">
        <f t="shared" si="1"/>
        <v>410299744.35930836</v>
      </c>
    </row>
    <row r="18" spans="1:11" ht="14.45" customHeight="1">
      <c r="A18" s="16">
        <v>2021</v>
      </c>
      <c r="B18" s="17"/>
      <c r="C18" s="6">
        <v>17308.712</v>
      </c>
      <c r="D18" s="5">
        <f>590612310000/1000</f>
        <v>590612310</v>
      </c>
    </row>
    <row r="19" spans="1:11">
      <c r="A19" s="16">
        <v>2020</v>
      </c>
      <c r="B19" s="17"/>
      <c r="C19" s="8">
        <v>15336</v>
      </c>
      <c r="D19" s="8" t="s">
        <v>16</v>
      </c>
      <c r="I19" s="13">
        <f>SUM(I5:I10)</f>
        <v>9267.6419999999998</v>
      </c>
    </row>
    <row r="20" spans="1:11">
      <c r="A20" s="16">
        <v>2019</v>
      </c>
      <c r="B20" s="17"/>
      <c r="C20" s="8">
        <v>14311</v>
      </c>
      <c r="D20" s="8" t="s">
        <v>16</v>
      </c>
      <c r="I20" s="13">
        <f>SUM(I11:I16)</f>
        <v>8041.07</v>
      </c>
    </row>
    <row r="21" spans="1:11">
      <c r="A21" s="16">
        <v>2018</v>
      </c>
      <c r="B21" s="17"/>
      <c r="C21" s="8">
        <v>14100</v>
      </c>
      <c r="D21" s="8" t="s">
        <v>16</v>
      </c>
    </row>
  </sheetData>
  <mergeCells count="6">
    <mergeCell ref="A18:B18"/>
    <mergeCell ref="A19:B19"/>
    <mergeCell ref="A20:B20"/>
    <mergeCell ref="A21:B21"/>
    <mergeCell ref="A1:D1"/>
    <mergeCell ref="A17:B17"/>
  </mergeCells>
  <pageMargins left="0.78740157480314965" right="0.59055118110236227" top="0.78740157480314965" bottom="0.78740157480314965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perikanan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 Demak</dc:creator>
  <cp:lastModifiedBy>seven</cp:lastModifiedBy>
  <cp:lastPrinted>2022-01-27T04:24:33Z</cp:lastPrinted>
  <dcterms:created xsi:type="dcterms:W3CDTF">2022-01-14T03:35:51Z</dcterms:created>
  <dcterms:modified xsi:type="dcterms:W3CDTF">2023-01-30T07:23:56Z</dcterms:modified>
</cp:coreProperties>
</file>