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J38" i="1"/>
  <c r="H38" i="1"/>
  <c r="F38" i="1"/>
  <c r="D38" i="1"/>
  <c r="M37" i="1"/>
  <c r="N37" i="1" s="1"/>
  <c r="L37" i="1"/>
  <c r="K37" i="1"/>
  <c r="I37" i="1"/>
  <c r="G37" i="1"/>
  <c r="E37" i="1"/>
  <c r="C37" i="1"/>
  <c r="M36" i="1"/>
  <c r="N36" i="1" s="1"/>
  <c r="L36" i="1"/>
  <c r="K36" i="1"/>
  <c r="I36" i="1"/>
  <c r="G36" i="1"/>
  <c r="E36" i="1"/>
  <c r="C36" i="1"/>
  <c r="M35" i="1"/>
  <c r="N35" i="1" s="1"/>
  <c r="L35" i="1"/>
  <c r="K35" i="1"/>
  <c r="I35" i="1"/>
  <c r="G35" i="1"/>
  <c r="E35" i="1"/>
  <c r="C35" i="1"/>
  <c r="M34" i="1"/>
  <c r="N34" i="1" s="1"/>
  <c r="L34" i="1"/>
  <c r="K34" i="1"/>
  <c r="I34" i="1"/>
  <c r="G34" i="1"/>
  <c r="E34" i="1"/>
  <c r="C34" i="1"/>
  <c r="M33" i="1"/>
  <c r="N33" i="1" s="1"/>
  <c r="L33" i="1"/>
  <c r="K33" i="1"/>
  <c r="I33" i="1"/>
  <c r="G33" i="1"/>
  <c r="E33" i="1"/>
  <c r="C33" i="1"/>
  <c r="M32" i="1"/>
  <c r="N32" i="1" s="1"/>
  <c r="L32" i="1"/>
  <c r="K32" i="1"/>
  <c r="I32" i="1"/>
  <c r="G32" i="1"/>
  <c r="E32" i="1"/>
  <c r="C32" i="1"/>
  <c r="M31" i="1"/>
  <c r="N31" i="1" s="1"/>
  <c r="L31" i="1"/>
  <c r="K31" i="1"/>
  <c r="I31" i="1"/>
  <c r="G31" i="1"/>
  <c r="E31" i="1"/>
  <c r="C31" i="1"/>
  <c r="M30" i="1"/>
  <c r="N30" i="1" s="1"/>
  <c r="L30" i="1"/>
  <c r="K30" i="1"/>
  <c r="I30" i="1"/>
  <c r="G30" i="1"/>
  <c r="E30" i="1"/>
  <c r="C30" i="1"/>
  <c r="M29" i="1"/>
  <c r="N29" i="1" s="1"/>
  <c r="L29" i="1"/>
  <c r="K29" i="1"/>
  <c r="I29" i="1"/>
  <c r="G29" i="1"/>
  <c r="E29" i="1"/>
  <c r="C29" i="1"/>
  <c r="M28" i="1"/>
  <c r="N28" i="1" s="1"/>
  <c r="L28" i="1"/>
  <c r="K28" i="1"/>
  <c r="I28" i="1"/>
  <c r="G28" i="1"/>
  <c r="E28" i="1"/>
  <c r="C28" i="1"/>
  <c r="M27" i="1"/>
  <c r="N27" i="1" s="1"/>
  <c r="L27" i="1"/>
  <c r="K27" i="1"/>
  <c r="I27" i="1"/>
  <c r="G27" i="1"/>
  <c r="E27" i="1"/>
  <c r="C27" i="1"/>
  <c r="M26" i="1"/>
  <c r="N26" i="1" s="1"/>
  <c r="L26" i="1"/>
  <c r="K26" i="1"/>
  <c r="I26" i="1"/>
  <c r="G26" i="1"/>
  <c r="E26" i="1"/>
  <c r="C26" i="1"/>
  <c r="M25" i="1"/>
  <c r="N25" i="1" s="1"/>
  <c r="L25" i="1"/>
  <c r="K25" i="1"/>
  <c r="I25" i="1"/>
  <c r="G25" i="1"/>
  <c r="E25" i="1"/>
  <c r="C25" i="1"/>
  <c r="M24" i="1"/>
  <c r="N24" i="1" s="1"/>
  <c r="L24" i="1"/>
  <c r="K24" i="1"/>
  <c r="I24" i="1"/>
  <c r="G24" i="1"/>
  <c r="E24" i="1"/>
  <c r="C24" i="1"/>
  <c r="M23" i="1"/>
  <c r="N23" i="1" s="1"/>
  <c r="L23" i="1"/>
  <c r="K23" i="1"/>
  <c r="I23" i="1"/>
  <c r="G23" i="1"/>
  <c r="E23" i="1"/>
  <c r="C23" i="1"/>
  <c r="M22" i="1"/>
  <c r="N22" i="1" s="1"/>
  <c r="L22" i="1"/>
  <c r="K22" i="1"/>
  <c r="I22" i="1"/>
  <c r="G22" i="1"/>
  <c r="E22" i="1"/>
  <c r="C22" i="1"/>
  <c r="M21" i="1"/>
  <c r="N21" i="1" s="1"/>
  <c r="L21" i="1"/>
  <c r="K21" i="1"/>
  <c r="I21" i="1"/>
  <c r="G21" i="1"/>
  <c r="E21" i="1"/>
  <c r="C21" i="1"/>
  <c r="M20" i="1"/>
  <c r="N20" i="1" s="1"/>
  <c r="L20" i="1"/>
  <c r="K20" i="1"/>
  <c r="I20" i="1"/>
  <c r="G20" i="1"/>
  <c r="E20" i="1"/>
  <c r="C20" i="1"/>
  <c r="M19" i="1"/>
  <c r="N19" i="1" s="1"/>
  <c r="L19" i="1"/>
  <c r="K19" i="1"/>
  <c r="I19" i="1"/>
  <c r="G19" i="1"/>
  <c r="E19" i="1"/>
  <c r="C19" i="1"/>
  <c r="M18" i="1"/>
  <c r="N18" i="1" s="1"/>
  <c r="L18" i="1"/>
  <c r="K18" i="1"/>
  <c r="I18" i="1"/>
  <c r="G18" i="1"/>
  <c r="E18" i="1"/>
  <c r="C18" i="1"/>
  <c r="M17" i="1"/>
  <c r="N17" i="1" s="1"/>
  <c r="L17" i="1"/>
  <c r="K17" i="1"/>
  <c r="I17" i="1"/>
  <c r="G17" i="1"/>
  <c r="E17" i="1"/>
  <c r="C17" i="1"/>
  <c r="M16" i="1"/>
  <c r="N16" i="1" s="1"/>
  <c r="L16" i="1"/>
  <c r="K16" i="1"/>
  <c r="I16" i="1"/>
  <c r="G16" i="1"/>
  <c r="E16" i="1"/>
  <c r="C16" i="1"/>
  <c r="M15" i="1"/>
  <c r="N15" i="1" s="1"/>
  <c r="L15" i="1"/>
  <c r="K15" i="1"/>
  <c r="I15" i="1"/>
  <c r="G15" i="1"/>
  <c r="E15" i="1"/>
  <c r="C15" i="1"/>
  <c r="M14" i="1"/>
  <c r="N14" i="1" s="1"/>
  <c r="L14" i="1"/>
  <c r="K14" i="1"/>
  <c r="I14" i="1"/>
  <c r="G14" i="1"/>
  <c r="E14" i="1"/>
  <c r="C14" i="1"/>
  <c r="M13" i="1"/>
  <c r="N13" i="1" s="1"/>
  <c r="L13" i="1"/>
  <c r="K13" i="1"/>
  <c r="I13" i="1"/>
  <c r="G13" i="1"/>
  <c r="E13" i="1"/>
  <c r="C13" i="1"/>
  <c r="M12" i="1"/>
  <c r="N12" i="1" s="1"/>
  <c r="L12" i="1"/>
  <c r="K12" i="1"/>
  <c r="I12" i="1"/>
  <c r="G12" i="1"/>
  <c r="E12" i="1"/>
  <c r="C12" i="1"/>
  <c r="M11" i="1"/>
  <c r="M38" i="1" s="1"/>
  <c r="L11" i="1"/>
  <c r="L38" i="1" s="1"/>
  <c r="K11" i="1"/>
  <c r="I11" i="1"/>
  <c r="G11" i="1"/>
  <c r="E11" i="1"/>
  <c r="C11" i="1"/>
  <c r="H5" i="1"/>
  <c r="G5" i="1"/>
  <c r="H4" i="1"/>
  <c r="G4" i="1"/>
  <c r="L39" i="1" l="1"/>
  <c r="K38" i="1"/>
  <c r="I38" i="1"/>
  <c r="E38" i="1"/>
  <c r="N38" i="1"/>
  <c r="G38" i="1"/>
  <c r="N11" i="1"/>
</calcChain>
</file>

<file path=xl/sharedStrings.xml><?xml version="1.0" encoding="utf-8"?>
<sst xmlns="http://schemas.openxmlformats.org/spreadsheetml/2006/main" count="55" uniqueCount="33">
  <si>
    <t>TABEL 10</t>
  </si>
  <si>
    <t>JUMLAH POSYANDU DAN POSBINDU PTM* MENURUT KECAMATAN DAN PUSKESMAS</t>
  </si>
  <si>
    <t>NO</t>
  </si>
  <si>
    <t>KECAMATAN</t>
  </si>
  <si>
    <t>PUSKESMAS</t>
  </si>
  <si>
    <t xml:space="preserve">STRATA POSYANDU </t>
  </si>
  <si>
    <t>POSYANDU AKTIF*</t>
  </si>
  <si>
    <t>JUMLAH POSBINDU PTM**</t>
  </si>
  <si>
    <t>PRATAMA</t>
  </si>
  <si>
    <t>MADYA</t>
  </si>
  <si>
    <t>PURNAMA</t>
  </si>
  <si>
    <t>MANDIRI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</si>
  <si>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</si>
  <si>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</si>
  <si>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</si>
  <si>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</si>
  <si>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</si>
  <si>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</si>
  <si>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</si>
  <si>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</si>
  <si>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</si>
  <si>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</si>
  <si>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</si>
  <si>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</si>
  <si>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</si>
  <si>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</si>
  <si>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</si>
  <si>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</si>
  <si>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</si>
  <si>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RASIO POSYANDU PER 100 BALITA</t>
  </si>
  <si>
    <t>Sumber: Seksi Pencegahan dan Pengendalian Penyakit tidak Menular dan Kesehatan Jiwa</t>
  </si>
  <si>
    <t>*Posyandu aktif: posyandu purnama + mandiri</t>
  </si>
  <si>
    <t>**PTM: Penyakit Tidak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</si>
</sst>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8" fillId="0" borderId="11" xfId="1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0" fontId="8" fillId="0" borderId="11" xfId="1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" fontId="8" fillId="2" borderId="15" xfId="1" applyNumberFormat="1" applyFont="1" applyFill="1" applyBorder="1" applyAlignment="1">
      <alignment vertical="center"/>
    </xf>
    <xf numFmtId="2" fontId="8" fillId="2" borderId="16" xfId="1" applyNumberFormat="1" applyFont="1" applyFill="1" applyBorder="1" applyAlignment="1">
      <alignment vertical="center"/>
    </xf>
    <xf numFmtId="1" fontId="8" fillId="2" borderId="16" xfId="1" applyNumberFormat="1" applyFont="1" applyFill="1" applyBorder="1" applyAlignment="1">
      <alignment vertical="center"/>
    </xf>
    <xf numFmtId="2" fontId="8" fillId="2" borderId="17" xfId="1" applyNumberFormat="1" applyFont="1" applyFill="1" applyBorder="1" applyAlignment="1">
      <alignment vertical="center"/>
    </xf>
    <xf numFmtId="164" fontId="8" fillId="0" borderId="17" xfId="1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>
        <row r="11">
          <cell r="E11">
            <v>92649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sqref="A1:O44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11" width="10.7109375" customWidth="1"/>
    <col min="12" max="12" width="13.42578125" customWidth="1"/>
    <col min="13" max="14" width="10.7109375" customWidth="1"/>
    <col min="15" max="15" width="13.4257812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5" x14ac:dyDescent="0.25">
      <c r="A4" s="4"/>
      <c r="B4" s="4"/>
      <c r="C4" s="4"/>
      <c r="D4" s="4"/>
      <c r="E4" s="4"/>
      <c r="F4" s="4"/>
      <c r="G4" s="5" t="str">
        <f>'[1]1'!E5</f>
        <v>KABUPATEN/KOTA</v>
      </c>
      <c r="H4" s="6" t="str">
        <f>'[1]1'!F5</f>
        <v>DEMAK</v>
      </c>
      <c r="I4" s="3"/>
      <c r="J4" s="3"/>
      <c r="K4" s="3"/>
      <c r="L4" s="3"/>
      <c r="M4" s="3"/>
      <c r="N4" s="3"/>
      <c r="O4" s="3"/>
    </row>
    <row r="5" spans="1:15" ht="16.5" x14ac:dyDescent="0.25">
      <c r="A5" s="4"/>
      <c r="B5" s="4"/>
      <c r="C5" s="4"/>
      <c r="D5" s="4"/>
      <c r="E5" s="4"/>
      <c r="F5" s="4"/>
      <c r="G5" s="5" t="str">
        <f>'[1]1'!E6</f>
        <v xml:space="preserve">TAHUN </v>
      </c>
      <c r="H5" s="6">
        <f>'[1]1'!F6</f>
        <v>2019</v>
      </c>
      <c r="I5" s="3"/>
      <c r="J5" s="3"/>
      <c r="K5" s="3"/>
      <c r="L5" s="3"/>
      <c r="M5" s="3"/>
      <c r="N5" s="3"/>
      <c r="O5" s="3"/>
    </row>
    <row r="6" spans="1:15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8"/>
    </row>
    <row r="7" spans="1:15" x14ac:dyDescent="0.25">
      <c r="A7" s="9" t="s">
        <v>2</v>
      </c>
      <c r="B7" s="10" t="s">
        <v>3</v>
      </c>
      <c r="C7" s="9" t="s">
        <v>4</v>
      </c>
      <c r="D7" s="11" t="s">
        <v>5</v>
      </c>
      <c r="E7" s="12"/>
      <c r="F7" s="12"/>
      <c r="G7" s="12"/>
      <c r="H7" s="12"/>
      <c r="I7" s="12"/>
      <c r="J7" s="12"/>
      <c r="K7" s="12"/>
      <c r="L7" s="13"/>
      <c r="M7" s="14" t="s">
        <v>6</v>
      </c>
      <c r="N7" s="14"/>
      <c r="O7" s="15" t="s">
        <v>7</v>
      </c>
    </row>
    <row r="8" spans="1:15" x14ac:dyDescent="0.25">
      <c r="A8" s="16"/>
      <c r="B8" s="17"/>
      <c r="C8" s="16"/>
      <c r="D8" s="18" t="s">
        <v>8</v>
      </c>
      <c r="E8" s="19"/>
      <c r="F8" s="18" t="s">
        <v>9</v>
      </c>
      <c r="G8" s="19"/>
      <c r="H8" s="18" t="s">
        <v>10</v>
      </c>
      <c r="I8" s="19"/>
      <c r="J8" s="18" t="s">
        <v>11</v>
      </c>
      <c r="K8" s="19"/>
      <c r="L8" s="20" t="s">
        <v>12</v>
      </c>
      <c r="M8" s="21"/>
      <c r="N8" s="21"/>
      <c r="O8" s="15"/>
    </row>
    <row r="9" spans="1:15" x14ac:dyDescent="0.25">
      <c r="A9" s="22"/>
      <c r="B9" s="23"/>
      <c r="C9" s="22"/>
      <c r="D9" s="24" t="s">
        <v>12</v>
      </c>
      <c r="E9" s="25" t="s">
        <v>13</v>
      </c>
      <c r="F9" s="26" t="s">
        <v>12</v>
      </c>
      <c r="G9" s="25" t="s">
        <v>13</v>
      </c>
      <c r="H9" s="26" t="s">
        <v>12</v>
      </c>
      <c r="I9" s="25" t="s">
        <v>13</v>
      </c>
      <c r="J9" s="26" t="s">
        <v>12</v>
      </c>
      <c r="K9" s="25" t="s">
        <v>13</v>
      </c>
      <c r="L9" s="22"/>
      <c r="M9" s="27" t="s">
        <v>12</v>
      </c>
      <c r="N9" s="28" t="s">
        <v>13</v>
      </c>
      <c r="O9" s="14"/>
    </row>
    <row r="10" spans="1:15" x14ac:dyDescent="0.25">
      <c r="A10" s="29">
        <v>1</v>
      </c>
      <c r="B10" s="30">
        <v>2</v>
      </c>
      <c r="C10" s="29">
        <v>3</v>
      </c>
      <c r="D10" s="30">
        <v>4</v>
      </c>
      <c r="E10" s="29">
        <v>5</v>
      </c>
      <c r="F10" s="30">
        <v>6</v>
      </c>
      <c r="G10" s="29">
        <v>7</v>
      </c>
      <c r="H10" s="30">
        <v>8</v>
      </c>
      <c r="I10" s="29">
        <v>9</v>
      </c>
      <c r="J10" s="30">
        <v>10</v>
      </c>
      <c r="K10" s="29">
        <v>11</v>
      </c>
      <c r="L10" s="30">
        <v>12</v>
      </c>
      <c r="M10" s="29">
        <v>13</v>
      </c>
      <c r="N10" s="30">
        <v>14</v>
      </c>
      <c r="O10" s="30">
        <v>15</v>
      </c>
    </row>
    <row r="11" spans="1:15" x14ac:dyDescent="0.25">
      <c r="A11" s="31">
        <v>1</v>
      </c>
      <c r="B11" s="32" t="s">
        <v>14</v>
      </c>
      <c r="C11" s="33" t="str">
        <f>'[1]9'!C9</f>
        <v>Puskesmas Mranggen I</v>
      </c>
      <c r="D11" s="34">
        <v>0</v>
      </c>
      <c r="E11" s="35">
        <f>D11/$L11*100</f>
        <v>0</v>
      </c>
      <c r="F11" s="34">
        <v>30</v>
      </c>
      <c r="G11" s="35">
        <f>F11/$L11*100</f>
        <v>68.181818181818173</v>
      </c>
      <c r="H11" s="34">
        <v>8</v>
      </c>
      <c r="I11" s="35">
        <f>H11/$L11*100</f>
        <v>18.181818181818183</v>
      </c>
      <c r="J11" s="34">
        <v>6</v>
      </c>
      <c r="K11" s="35">
        <f>J11/$L11*100</f>
        <v>13.636363636363635</v>
      </c>
      <c r="L11" s="34">
        <f>SUM(D11,F11,H11,J11)</f>
        <v>44</v>
      </c>
      <c r="M11" s="34">
        <f>SUM(H11,J11)</f>
        <v>14</v>
      </c>
      <c r="N11" s="35">
        <f>M11/L11*100</f>
        <v>31.818181818181817</v>
      </c>
      <c r="O11" s="34">
        <v>7</v>
      </c>
    </row>
    <row r="12" spans="1:15" x14ac:dyDescent="0.25">
      <c r="A12" s="36"/>
      <c r="B12" s="37" t="s">
        <v>14</v>
      </c>
      <c r="C12" s="32" t="str">
        <f>'[1]9'!C10</f>
        <v>Puskesmas Mranggen II</v>
      </c>
      <c r="D12" s="38">
        <v>0</v>
      </c>
      <c r="E12" s="39">
        <f>D12/$L12*100</f>
        <v>0</v>
      </c>
      <c r="F12" s="38">
        <v>18</v>
      </c>
      <c r="G12" s="39">
        <f t="shared" ref="G12:G37" si="0">F12/$L12*100</f>
        <v>38.297872340425535</v>
      </c>
      <c r="H12" s="38">
        <v>26</v>
      </c>
      <c r="I12" s="39">
        <f t="shared" ref="I12:I37" si="1">H12/$L12*100</f>
        <v>55.319148936170215</v>
      </c>
      <c r="J12" s="38">
        <v>3</v>
      </c>
      <c r="K12" s="39">
        <f t="shared" ref="K12:K37" si="2">J12/$L12*100</f>
        <v>6.3829787234042552</v>
      </c>
      <c r="L12" s="38">
        <f t="shared" ref="L12:L29" si="3">SUM(D12,F12,H12,J12)</f>
        <v>47</v>
      </c>
      <c r="M12" s="38">
        <f>SUM(H12,J12)</f>
        <v>29</v>
      </c>
      <c r="N12" s="39">
        <f t="shared" ref="N12:N37" si="4">M12/L12*100</f>
        <v>61.702127659574465</v>
      </c>
      <c r="O12" s="38">
        <v>9</v>
      </c>
    </row>
    <row r="13" spans="1:15" x14ac:dyDescent="0.25">
      <c r="A13" s="36"/>
      <c r="B13" s="37" t="s">
        <v>14</v>
      </c>
      <c r="C13" s="32" t="str">
        <f>'[1]9'!C11</f>
        <v>Puskesmas Mranggen III</v>
      </c>
      <c r="D13" s="38">
        <v>0</v>
      </c>
      <c r="E13" s="39">
        <f t="shared" ref="E13:E37" si="5">D13/$L13*100</f>
        <v>0</v>
      </c>
      <c r="F13" s="38">
        <v>20</v>
      </c>
      <c r="G13" s="39">
        <f t="shared" si="0"/>
        <v>25.641025641025639</v>
      </c>
      <c r="H13" s="38">
        <v>46</v>
      </c>
      <c r="I13" s="39">
        <f t="shared" si="1"/>
        <v>58.974358974358978</v>
      </c>
      <c r="J13" s="38">
        <v>12</v>
      </c>
      <c r="K13" s="39">
        <f t="shared" si="2"/>
        <v>15.384615384615385</v>
      </c>
      <c r="L13" s="38">
        <f t="shared" si="3"/>
        <v>78</v>
      </c>
      <c r="M13" s="38">
        <f>SUM(H13,J13)</f>
        <v>58</v>
      </c>
      <c r="N13" s="39">
        <f>M13/L13*100</f>
        <v>74.358974358974365</v>
      </c>
      <c r="O13" s="38">
        <v>3</v>
      </c>
    </row>
    <row r="14" spans="1:15" x14ac:dyDescent="0.25">
      <c r="A14" s="31">
        <v>2</v>
      </c>
      <c r="B14" s="32" t="s">
        <v>15</v>
      </c>
      <c r="C14" s="32" t="str">
        <f>'[1]9'!C12</f>
        <v>Puskesmas Karangawen I</v>
      </c>
      <c r="D14" s="38">
        <v>0</v>
      </c>
      <c r="E14" s="39">
        <f t="shared" si="5"/>
        <v>0</v>
      </c>
      <c r="F14" s="38">
        <v>2</v>
      </c>
      <c r="G14" s="39">
        <f>F14/$L14*100</f>
        <v>5.4054054054054053</v>
      </c>
      <c r="H14" s="38">
        <v>26</v>
      </c>
      <c r="I14" s="39">
        <f t="shared" si="1"/>
        <v>70.270270270270274</v>
      </c>
      <c r="J14" s="38">
        <v>9</v>
      </c>
      <c r="K14" s="39">
        <f t="shared" si="2"/>
        <v>24.324324324324326</v>
      </c>
      <c r="L14" s="38">
        <f t="shared" si="3"/>
        <v>37</v>
      </c>
      <c r="M14" s="38">
        <f t="shared" ref="M14:M19" si="6">SUM(H14,J14)</f>
        <v>35</v>
      </c>
      <c r="N14" s="39">
        <f>M14/L14*100</f>
        <v>94.594594594594597</v>
      </c>
      <c r="O14" s="38">
        <v>6</v>
      </c>
    </row>
    <row r="15" spans="1:15" x14ac:dyDescent="0.25">
      <c r="A15" s="31"/>
      <c r="B15" s="37" t="s">
        <v>15</v>
      </c>
      <c r="C15" s="32" t="str">
        <f>'[1]9'!C13</f>
        <v>Puskesmas Karangawen II</v>
      </c>
      <c r="D15" s="38">
        <v>3</v>
      </c>
      <c r="E15" s="39">
        <f t="shared" si="5"/>
        <v>6.9767441860465116</v>
      </c>
      <c r="F15" s="38">
        <v>7</v>
      </c>
      <c r="G15" s="39">
        <f t="shared" si="0"/>
        <v>16.279069767441861</v>
      </c>
      <c r="H15" s="38">
        <v>20</v>
      </c>
      <c r="I15" s="39">
        <f t="shared" si="1"/>
        <v>46.511627906976742</v>
      </c>
      <c r="J15" s="38">
        <v>13</v>
      </c>
      <c r="K15" s="39">
        <f t="shared" si="2"/>
        <v>30.232558139534881</v>
      </c>
      <c r="L15" s="38">
        <f t="shared" si="3"/>
        <v>43</v>
      </c>
      <c r="M15" s="38">
        <f t="shared" si="6"/>
        <v>33</v>
      </c>
      <c r="N15" s="39">
        <f>M15/L15*100</f>
        <v>76.744186046511629</v>
      </c>
      <c r="O15" s="38">
        <v>6</v>
      </c>
    </row>
    <row r="16" spans="1:15" x14ac:dyDescent="0.25">
      <c r="A16" s="31">
        <v>3</v>
      </c>
      <c r="B16" s="32" t="s">
        <v>16</v>
      </c>
      <c r="C16" s="32" t="str">
        <f>'[1]9'!C14</f>
        <v>Puskesmas Guntur I</v>
      </c>
      <c r="D16" s="38">
        <v>0</v>
      </c>
      <c r="E16" s="39">
        <f t="shared" si="5"/>
        <v>0</v>
      </c>
      <c r="F16" s="38">
        <v>19</v>
      </c>
      <c r="G16" s="39">
        <f t="shared" si="0"/>
        <v>32.758620689655174</v>
      </c>
      <c r="H16" s="38">
        <v>39</v>
      </c>
      <c r="I16" s="39">
        <f t="shared" si="1"/>
        <v>67.241379310344826</v>
      </c>
      <c r="J16" s="38">
        <v>0</v>
      </c>
      <c r="K16" s="39">
        <f t="shared" si="2"/>
        <v>0</v>
      </c>
      <c r="L16" s="38">
        <f>SUM(D16,F16,H16,J16)</f>
        <v>58</v>
      </c>
      <c r="M16" s="38">
        <f t="shared" si="6"/>
        <v>39</v>
      </c>
      <c r="N16" s="39">
        <f t="shared" si="4"/>
        <v>67.241379310344826</v>
      </c>
      <c r="O16" s="38">
        <v>10</v>
      </c>
    </row>
    <row r="17" spans="1:15" x14ac:dyDescent="0.25">
      <c r="A17" s="31"/>
      <c r="B17" s="37" t="s">
        <v>16</v>
      </c>
      <c r="C17" s="32" t="str">
        <f>'[1]9'!C15</f>
        <v>Puskesmas Guntur II</v>
      </c>
      <c r="D17" s="38">
        <v>0</v>
      </c>
      <c r="E17" s="39">
        <f t="shared" si="5"/>
        <v>0</v>
      </c>
      <c r="F17" s="38">
        <v>0</v>
      </c>
      <c r="G17" s="39">
        <f t="shared" si="0"/>
        <v>0</v>
      </c>
      <c r="H17" s="38">
        <v>2</v>
      </c>
      <c r="I17" s="39">
        <f>H17/$L17*100</f>
        <v>6.0606060606060606</v>
      </c>
      <c r="J17" s="38">
        <v>31</v>
      </c>
      <c r="K17" s="39">
        <f t="shared" si="2"/>
        <v>93.939393939393938</v>
      </c>
      <c r="L17" s="38">
        <f t="shared" si="3"/>
        <v>33</v>
      </c>
      <c r="M17" s="38">
        <f t="shared" si="6"/>
        <v>33</v>
      </c>
      <c r="N17" s="39">
        <f t="shared" si="4"/>
        <v>100</v>
      </c>
      <c r="O17" s="38">
        <v>10</v>
      </c>
    </row>
    <row r="18" spans="1:15" x14ac:dyDescent="0.25">
      <c r="A18" s="31">
        <v>4</v>
      </c>
      <c r="B18" s="32" t="s">
        <v>17</v>
      </c>
      <c r="C18" s="32" t="str">
        <f>'[1]9'!C16</f>
        <v>Puskesmas Sayung I</v>
      </c>
      <c r="D18" s="38">
        <v>0</v>
      </c>
      <c r="E18" s="39">
        <f t="shared" si="5"/>
        <v>0</v>
      </c>
      <c r="F18" s="38">
        <v>45</v>
      </c>
      <c r="G18" s="39">
        <f t="shared" si="0"/>
        <v>83.333333333333343</v>
      </c>
      <c r="H18" s="38">
        <v>6</v>
      </c>
      <c r="I18" s="39">
        <f t="shared" si="1"/>
        <v>11.111111111111111</v>
      </c>
      <c r="J18" s="38">
        <v>3</v>
      </c>
      <c r="K18" s="39">
        <f t="shared" si="2"/>
        <v>5.5555555555555554</v>
      </c>
      <c r="L18" s="38">
        <f t="shared" si="3"/>
        <v>54</v>
      </c>
      <c r="M18" s="38">
        <f t="shared" si="6"/>
        <v>9</v>
      </c>
      <c r="N18" s="39">
        <f>M18/L18*100</f>
        <v>16.666666666666664</v>
      </c>
      <c r="O18" s="38">
        <v>10</v>
      </c>
    </row>
    <row r="19" spans="1:15" x14ac:dyDescent="0.25">
      <c r="A19" s="31"/>
      <c r="B19" s="37" t="s">
        <v>17</v>
      </c>
      <c r="C19" s="32" t="str">
        <f>'[1]9'!C17</f>
        <v>Puskesmas Sayung II</v>
      </c>
      <c r="D19" s="38">
        <v>0</v>
      </c>
      <c r="E19" s="39">
        <f t="shared" si="5"/>
        <v>0</v>
      </c>
      <c r="F19" s="38">
        <v>0</v>
      </c>
      <c r="G19" s="39">
        <f t="shared" si="0"/>
        <v>0</v>
      </c>
      <c r="H19" s="38">
        <v>43</v>
      </c>
      <c r="I19" s="39">
        <f t="shared" si="1"/>
        <v>89.583333333333343</v>
      </c>
      <c r="J19" s="38">
        <v>5</v>
      </c>
      <c r="K19" s="39">
        <f t="shared" si="2"/>
        <v>10.416666666666668</v>
      </c>
      <c r="L19" s="38">
        <f t="shared" si="3"/>
        <v>48</v>
      </c>
      <c r="M19" s="38">
        <f t="shared" si="6"/>
        <v>48</v>
      </c>
      <c r="N19" s="39">
        <f t="shared" si="4"/>
        <v>100</v>
      </c>
      <c r="O19" s="38">
        <v>10</v>
      </c>
    </row>
    <row r="20" spans="1:15" x14ac:dyDescent="0.25">
      <c r="A20" s="31">
        <v>5</v>
      </c>
      <c r="B20" s="32" t="s">
        <v>18</v>
      </c>
      <c r="C20" s="32" t="str">
        <f>'[1]9'!C18</f>
        <v>Puskesmas Karang Tengah</v>
      </c>
      <c r="D20" s="38">
        <v>0</v>
      </c>
      <c r="E20" s="39">
        <f t="shared" si="5"/>
        <v>0</v>
      </c>
      <c r="F20" s="38">
        <v>0</v>
      </c>
      <c r="G20" s="39">
        <f t="shared" si="0"/>
        <v>0</v>
      </c>
      <c r="H20" s="38">
        <v>71</v>
      </c>
      <c r="I20" s="39">
        <f t="shared" si="1"/>
        <v>97.260273972602747</v>
      </c>
      <c r="J20" s="38">
        <v>2</v>
      </c>
      <c r="K20" s="39">
        <f t="shared" si="2"/>
        <v>2.7397260273972601</v>
      </c>
      <c r="L20" s="38">
        <f t="shared" si="3"/>
        <v>73</v>
      </c>
      <c r="M20" s="38">
        <f>SUM(H20,J20)</f>
        <v>73</v>
      </c>
      <c r="N20" s="39">
        <f t="shared" si="4"/>
        <v>100</v>
      </c>
      <c r="O20" s="38">
        <v>17</v>
      </c>
    </row>
    <row r="21" spans="1:15" x14ac:dyDescent="0.25">
      <c r="A21" s="31">
        <v>6</v>
      </c>
      <c r="B21" s="32" t="s">
        <v>19</v>
      </c>
      <c r="C21" s="32" t="str">
        <f>'[1]9'!C19</f>
        <v>Puskesmas Bonang I</v>
      </c>
      <c r="D21" s="38">
        <v>0</v>
      </c>
      <c r="E21" s="39">
        <f t="shared" si="5"/>
        <v>0</v>
      </c>
      <c r="F21" s="38">
        <v>22</v>
      </c>
      <c r="G21" s="39">
        <f t="shared" si="0"/>
        <v>38.596491228070171</v>
      </c>
      <c r="H21" s="38">
        <v>12</v>
      </c>
      <c r="I21" s="39">
        <f t="shared" si="1"/>
        <v>21.052631578947366</v>
      </c>
      <c r="J21" s="38">
        <v>23</v>
      </c>
      <c r="K21" s="39">
        <f t="shared" si="2"/>
        <v>40.350877192982452</v>
      </c>
      <c r="L21" s="38">
        <f t="shared" si="3"/>
        <v>57</v>
      </c>
      <c r="M21" s="38">
        <f t="shared" ref="M21:M37" si="7">SUM(H21,J21)</f>
        <v>35</v>
      </c>
      <c r="N21" s="39">
        <f t="shared" si="4"/>
        <v>61.403508771929829</v>
      </c>
      <c r="O21" s="38">
        <v>11</v>
      </c>
    </row>
    <row r="22" spans="1:15" x14ac:dyDescent="0.25">
      <c r="A22" s="31"/>
      <c r="B22" s="37" t="s">
        <v>19</v>
      </c>
      <c r="C22" s="32" t="str">
        <f>'[1]9'!C20</f>
        <v>Puskesmas Bonang II</v>
      </c>
      <c r="D22" s="38">
        <v>0</v>
      </c>
      <c r="E22" s="39">
        <f t="shared" si="5"/>
        <v>0</v>
      </c>
      <c r="F22" s="38">
        <v>17</v>
      </c>
      <c r="G22" s="39">
        <f t="shared" si="0"/>
        <v>36.95652173913043</v>
      </c>
      <c r="H22" s="38">
        <v>13</v>
      </c>
      <c r="I22" s="39">
        <f t="shared" si="1"/>
        <v>28.260869565217391</v>
      </c>
      <c r="J22" s="38">
        <v>16</v>
      </c>
      <c r="K22" s="39">
        <f t="shared" si="2"/>
        <v>34.782608695652172</v>
      </c>
      <c r="L22" s="38">
        <f t="shared" si="3"/>
        <v>46</v>
      </c>
      <c r="M22" s="38">
        <f t="shared" si="7"/>
        <v>29</v>
      </c>
      <c r="N22" s="39">
        <f t="shared" si="4"/>
        <v>63.04347826086957</v>
      </c>
      <c r="O22" s="38">
        <v>10</v>
      </c>
    </row>
    <row r="23" spans="1:15" x14ac:dyDescent="0.25">
      <c r="A23" s="31">
        <v>7</v>
      </c>
      <c r="B23" s="32" t="s">
        <v>20</v>
      </c>
      <c r="C23" s="32" t="str">
        <f>'[1]9'!C21</f>
        <v>Puskesmas Demak I</v>
      </c>
      <c r="D23" s="38">
        <v>0</v>
      </c>
      <c r="E23" s="39">
        <f t="shared" si="5"/>
        <v>0</v>
      </c>
      <c r="F23" s="38">
        <v>20</v>
      </c>
      <c r="G23" s="39">
        <f t="shared" si="0"/>
        <v>58.82352941176471</v>
      </c>
      <c r="H23" s="38">
        <v>7</v>
      </c>
      <c r="I23" s="39">
        <f t="shared" si="1"/>
        <v>20.588235294117645</v>
      </c>
      <c r="J23" s="38">
        <v>7</v>
      </c>
      <c r="K23" s="39">
        <f>J23/$L23*100</f>
        <v>20.588235294117645</v>
      </c>
      <c r="L23" s="38">
        <f t="shared" si="3"/>
        <v>34</v>
      </c>
      <c r="M23" s="38">
        <f t="shared" si="7"/>
        <v>14</v>
      </c>
      <c r="N23" s="39">
        <f t="shared" si="4"/>
        <v>41.17647058823529</v>
      </c>
      <c r="O23" s="38">
        <v>6</v>
      </c>
    </row>
    <row r="24" spans="1:15" x14ac:dyDescent="0.25">
      <c r="A24" s="31"/>
      <c r="B24" s="37" t="s">
        <v>20</v>
      </c>
      <c r="C24" s="32" t="str">
        <f>'[1]9'!C22</f>
        <v>Puskesmas Demak II</v>
      </c>
      <c r="D24" s="38">
        <v>0</v>
      </c>
      <c r="E24" s="39">
        <f t="shared" si="5"/>
        <v>0</v>
      </c>
      <c r="F24" s="38">
        <v>10</v>
      </c>
      <c r="G24" s="39">
        <f t="shared" si="0"/>
        <v>28.571428571428569</v>
      </c>
      <c r="H24" s="38">
        <v>25</v>
      </c>
      <c r="I24" s="39">
        <f t="shared" si="1"/>
        <v>71.428571428571431</v>
      </c>
      <c r="J24" s="38">
        <v>0</v>
      </c>
      <c r="K24" s="39">
        <f>J24/$L24*100</f>
        <v>0</v>
      </c>
      <c r="L24" s="38">
        <f t="shared" si="3"/>
        <v>35</v>
      </c>
      <c r="M24" s="38">
        <f t="shared" si="7"/>
        <v>25</v>
      </c>
      <c r="N24" s="39">
        <f t="shared" si="4"/>
        <v>71.428571428571431</v>
      </c>
      <c r="O24" s="38">
        <v>7</v>
      </c>
    </row>
    <row r="25" spans="1:15" x14ac:dyDescent="0.25">
      <c r="A25" s="31"/>
      <c r="B25" s="37" t="s">
        <v>20</v>
      </c>
      <c r="C25" s="32" t="str">
        <f>'[1]9'!C23</f>
        <v>Puskesmas Demak III</v>
      </c>
      <c r="D25" s="38">
        <v>0</v>
      </c>
      <c r="E25" s="39">
        <f t="shared" si="5"/>
        <v>0</v>
      </c>
      <c r="F25" s="38">
        <v>15</v>
      </c>
      <c r="G25" s="39">
        <f t="shared" si="0"/>
        <v>41.666666666666671</v>
      </c>
      <c r="H25" s="38">
        <v>18</v>
      </c>
      <c r="I25" s="39">
        <f>H25/$L25*100</f>
        <v>50</v>
      </c>
      <c r="J25" s="38">
        <v>3</v>
      </c>
      <c r="K25" s="39">
        <f t="shared" si="2"/>
        <v>8.3333333333333321</v>
      </c>
      <c r="L25" s="38">
        <f t="shared" si="3"/>
        <v>36</v>
      </c>
      <c r="M25" s="38">
        <f t="shared" si="7"/>
        <v>21</v>
      </c>
      <c r="N25" s="39">
        <f>M25/L25*100</f>
        <v>58.333333333333336</v>
      </c>
      <c r="O25" s="38">
        <v>6</v>
      </c>
    </row>
    <row r="26" spans="1:15" x14ac:dyDescent="0.25">
      <c r="A26" s="31">
        <v>8</v>
      </c>
      <c r="B26" s="32" t="s">
        <v>21</v>
      </c>
      <c r="C26" s="32" t="str">
        <f>'[1]9'!C24</f>
        <v>Puskesmas Wonosalam I</v>
      </c>
      <c r="D26" s="38">
        <v>0</v>
      </c>
      <c r="E26" s="39">
        <f t="shared" si="5"/>
        <v>0</v>
      </c>
      <c r="F26" s="38">
        <v>0</v>
      </c>
      <c r="G26" s="39">
        <f t="shared" si="0"/>
        <v>0</v>
      </c>
      <c r="H26" s="38">
        <v>41</v>
      </c>
      <c r="I26" s="39">
        <f t="shared" si="1"/>
        <v>73.214285714285708</v>
      </c>
      <c r="J26" s="38">
        <v>15</v>
      </c>
      <c r="K26" s="39">
        <f t="shared" si="2"/>
        <v>26.785714285714285</v>
      </c>
      <c r="L26" s="38">
        <f t="shared" si="3"/>
        <v>56</v>
      </c>
      <c r="M26" s="38">
        <f t="shared" si="7"/>
        <v>56</v>
      </c>
      <c r="N26" s="39">
        <f t="shared" si="4"/>
        <v>100</v>
      </c>
      <c r="O26" s="38">
        <v>11</v>
      </c>
    </row>
    <row r="27" spans="1:15" x14ac:dyDescent="0.25">
      <c r="A27" s="31"/>
      <c r="B27" s="37" t="s">
        <v>21</v>
      </c>
      <c r="C27" s="32" t="str">
        <f>'[1]9'!C25</f>
        <v>Puskesmas Wonosalam II</v>
      </c>
      <c r="D27" s="38">
        <v>0</v>
      </c>
      <c r="E27" s="39">
        <f>D27/$L27*100</f>
        <v>0</v>
      </c>
      <c r="F27" s="38">
        <v>0</v>
      </c>
      <c r="G27" s="39">
        <f>F27/$L27*100</f>
        <v>0</v>
      </c>
      <c r="H27" s="38">
        <v>0</v>
      </c>
      <c r="I27" s="39">
        <f t="shared" si="1"/>
        <v>0</v>
      </c>
      <c r="J27" s="38">
        <v>54</v>
      </c>
      <c r="K27" s="39">
        <f t="shared" si="2"/>
        <v>100</v>
      </c>
      <c r="L27" s="38">
        <f t="shared" si="3"/>
        <v>54</v>
      </c>
      <c r="M27" s="38">
        <f t="shared" si="7"/>
        <v>54</v>
      </c>
      <c r="N27" s="39">
        <f t="shared" si="4"/>
        <v>100</v>
      </c>
      <c r="O27" s="38">
        <v>10</v>
      </c>
    </row>
    <row r="28" spans="1:15" x14ac:dyDescent="0.25">
      <c r="A28" s="31">
        <v>9</v>
      </c>
      <c r="B28" s="32" t="s">
        <v>22</v>
      </c>
      <c r="C28" s="32" t="str">
        <f>'[1]9'!C26</f>
        <v>Puskesmas Dempet</v>
      </c>
      <c r="D28" s="38">
        <v>0</v>
      </c>
      <c r="E28" s="39">
        <f t="shared" si="5"/>
        <v>0</v>
      </c>
      <c r="F28" s="38">
        <v>0</v>
      </c>
      <c r="G28" s="39">
        <f t="shared" si="0"/>
        <v>0</v>
      </c>
      <c r="H28" s="38">
        <v>0</v>
      </c>
      <c r="I28" s="39">
        <f t="shared" si="1"/>
        <v>0</v>
      </c>
      <c r="J28" s="38">
        <v>16</v>
      </c>
      <c r="K28" s="39">
        <f>J28/$L28*100</f>
        <v>100</v>
      </c>
      <c r="L28" s="38">
        <f t="shared" si="3"/>
        <v>16</v>
      </c>
      <c r="M28" s="38">
        <f t="shared" si="7"/>
        <v>16</v>
      </c>
      <c r="N28" s="39">
        <f t="shared" si="4"/>
        <v>100</v>
      </c>
      <c r="O28" s="38">
        <v>12</v>
      </c>
    </row>
    <row r="29" spans="1:15" x14ac:dyDescent="0.25">
      <c r="A29" s="31">
        <v>10</v>
      </c>
      <c r="B29" s="32" t="s">
        <v>23</v>
      </c>
      <c r="C29" s="32" t="str">
        <f>'[1]9'!C27</f>
        <v xml:space="preserve">Puskesmas Kebonagung </v>
      </c>
      <c r="D29" s="38">
        <v>0</v>
      </c>
      <c r="E29" s="39">
        <f t="shared" si="5"/>
        <v>0</v>
      </c>
      <c r="F29" s="38">
        <v>0</v>
      </c>
      <c r="G29" s="39">
        <f t="shared" si="0"/>
        <v>0</v>
      </c>
      <c r="H29" s="38">
        <v>0</v>
      </c>
      <c r="I29" s="39">
        <f t="shared" si="1"/>
        <v>0</v>
      </c>
      <c r="J29" s="38">
        <v>69</v>
      </c>
      <c r="K29" s="39">
        <f t="shared" si="2"/>
        <v>100</v>
      </c>
      <c r="L29" s="38">
        <f t="shared" si="3"/>
        <v>69</v>
      </c>
      <c r="M29" s="38">
        <f t="shared" si="7"/>
        <v>69</v>
      </c>
      <c r="N29" s="39">
        <f t="shared" si="4"/>
        <v>100</v>
      </c>
      <c r="O29" s="38">
        <v>14</v>
      </c>
    </row>
    <row r="30" spans="1:15" x14ac:dyDescent="0.25">
      <c r="A30" s="31">
        <v>11</v>
      </c>
      <c r="B30" s="32" t="s">
        <v>24</v>
      </c>
      <c r="C30" s="32" t="str">
        <f>'[1]9'!C28</f>
        <v>Puskesmas Gajah I</v>
      </c>
      <c r="D30" s="38">
        <v>0</v>
      </c>
      <c r="E30" s="39">
        <f t="shared" si="5"/>
        <v>0</v>
      </c>
      <c r="F30" s="38">
        <v>9</v>
      </c>
      <c r="G30" s="39">
        <f t="shared" si="0"/>
        <v>19.565217391304348</v>
      </c>
      <c r="H30" s="38">
        <v>35</v>
      </c>
      <c r="I30" s="39">
        <f t="shared" si="1"/>
        <v>76.08695652173914</v>
      </c>
      <c r="J30" s="38">
        <v>2</v>
      </c>
      <c r="K30" s="39">
        <f t="shared" si="2"/>
        <v>4.3478260869565215</v>
      </c>
      <c r="L30" s="38">
        <f>SUM(D30,F30,H30,J30)</f>
        <v>46</v>
      </c>
      <c r="M30" s="38">
        <f t="shared" si="7"/>
        <v>37</v>
      </c>
      <c r="N30" s="39">
        <f t="shared" si="4"/>
        <v>80.434782608695656</v>
      </c>
      <c r="O30" s="38">
        <v>11</v>
      </c>
    </row>
    <row r="31" spans="1:15" x14ac:dyDescent="0.25">
      <c r="A31" s="31"/>
      <c r="B31" s="37" t="s">
        <v>24</v>
      </c>
      <c r="C31" s="32" t="str">
        <f>'[1]9'!C29</f>
        <v>Puskesmas Gajah II</v>
      </c>
      <c r="D31" s="38">
        <v>0</v>
      </c>
      <c r="E31" s="39">
        <f t="shared" si="5"/>
        <v>0</v>
      </c>
      <c r="F31" s="38">
        <v>9</v>
      </c>
      <c r="G31" s="39">
        <f t="shared" si="0"/>
        <v>23.076923076923077</v>
      </c>
      <c r="H31" s="38">
        <v>28</v>
      </c>
      <c r="I31" s="39">
        <f t="shared" si="1"/>
        <v>71.794871794871796</v>
      </c>
      <c r="J31" s="38">
        <v>2</v>
      </c>
      <c r="K31" s="39">
        <f t="shared" si="2"/>
        <v>5.1282051282051277</v>
      </c>
      <c r="L31" s="38">
        <f t="shared" ref="L31:L37" si="8">SUM(D31,F31,H31,J31)</f>
        <v>39</v>
      </c>
      <c r="M31" s="38">
        <f t="shared" si="7"/>
        <v>30</v>
      </c>
      <c r="N31" s="39">
        <f t="shared" si="4"/>
        <v>76.923076923076934</v>
      </c>
      <c r="O31" s="38">
        <v>9</v>
      </c>
    </row>
    <row r="32" spans="1:15" x14ac:dyDescent="0.25">
      <c r="A32" s="31">
        <v>12</v>
      </c>
      <c r="B32" s="32" t="s">
        <v>25</v>
      </c>
      <c r="C32" s="32" t="str">
        <f>'[1]9'!C30</f>
        <v>Puskesmas Karanganyar I</v>
      </c>
      <c r="D32" s="38">
        <v>0</v>
      </c>
      <c r="E32" s="39">
        <f t="shared" si="5"/>
        <v>0</v>
      </c>
      <c r="F32" s="38">
        <v>3</v>
      </c>
      <c r="G32" s="39">
        <f t="shared" si="0"/>
        <v>10.344827586206897</v>
      </c>
      <c r="H32" s="38">
        <v>12</v>
      </c>
      <c r="I32" s="39">
        <f t="shared" si="1"/>
        <v>41.379310344827587</v>
      </c>
      <c r="J32" s="38">
        <v>14</v>
      </c>
      <c r="K32" s="39">
        <f t="shared" si="2"/>
        <v>48.275862068965516</v>
      </c>
      <c r="L32" s="38">
        <f t="shared" si="8"/>
        <v>29</v>
      </c>
      <c r="M32" s="38">
        <f t="shared" si="7"/>
        <v>26</v>
      </c>
      <c r="N32" s="39">
        <f t="shared" si="4"/>
        <v>89.65517241379311</v>
      </c>
      <c r="O32" s="38">
        <v>9</v>
      </c>
    </row>
    <row r="33" spans="1:15" x14ac:dyDescent="0.25">
      <c r="A33" s="31"/>
      <c r="B33" s="37" t="s">
        <v>25</v>
      </c>
      <c r="C33" s="32" t="str">
        <f>'[1]9'!C31</f>
        <v>Puskesmas Karanganyar II</v>
      </c>
      <c r="D33" s="38">
        <v>0</v>
      </c>
      <c r="E33" s="39">
        <f t="shared" si="5"/>
        <v>0</v>
      </c>
      <c r="F33" s="38">
        <v>15</v>
      </c>
      <c r="G33" s="39">
        <f t="shared" si="0"/>
        <v>51.724137931034484</v>
      </c>
      <c r="H33" s="38">
        <v>11</v>
      </c>
      <c r="I33" s="39">
        <f t="shared" si="1"/>
        <v>37.931034482758619</v>
      </c>
      <c r="J33" s="38">
        <v>3</v>
      </c>
      <c r="K33" s="39">
        <f t="shared" si="2"/>
        <v>10.344827586206897</v>
      </c>
      <c r="L33" s="38">
        <f t="shared" si="8"/>
        <v>29</v>
      </c>
      <c r="M33" s="38">
        <f t="shared" si="7"/>
        <v>14</v>
      </c>
      <c r="N33" s="39">
        <f t="shared" si="4"/>
        <v>48.275862068965516</v>
      </c>
      <c r="O33" s="38">
        <v>8</v>
      </c>
    </row>
    <row r="34" spans="1:15" x14ac:dyDescent="0.25">
      <c r="A34" s="31">
        <v>13</v>
      </c>
      <c r="B34" s="32" t="s">
        <v>26</v>
      </c>
      <c r="C34" s="32" t="str">
        <f>'[1]9'!C32</f>
        <v>Puskesmas Mijen I</v>
      </c>
      <c r="D34" s="38">
        <v>0</v>
      </c>
      <c r="E34" s="39">
        <f t="shared" si="5"/>
        <v>0</v>
      </c>
      <c r="F34" s="38">
        <v>0</v>
      </c>
      <c r="G34" s="39">
        <f t="shared" si="0"/>
        <v>0</v>
      </c>
      <c r="H34" s="38">
        <v>24</v>
      </c>
      <c r="I34" s="39">
        <f t="shared" si="1"/>
        <v>64.86486486486487</v>
      </c>
      <c r="J34" s="38">
        <v>13</v>
      </c>
      <c r="K34" s="39">
        <f t="shared" si="2"/>
        <v>35.135135135135137</v>
      </c>
      <c r="L34" s="38">
        <f t="shared" si="8"/>
        <v>37</v>
      </c>
      <c r="M34" s="38">
        <f t="shared" si="7"/>
        <v>37</v>
      </c>
      <c r="N34" s="39">
        <f t="shared" si="4"/>
        <v>100</v>
      </c>
      <c r="O34" s="38">
        <v>11</v>
      </c>
    </row>
    <row r="35" spans="1:15" x14ac:dyDescent="0.25">
      <c r="A35" s="31"/>
      <c r="B35" s="37" t="s">
        <v>26</v>
      </c>
      <c r="C35" s="32" t="str">
        <f>'[1]9'!C33</f>
        <v>Puskesmas Mijen II</v>
      </c>
      <c r="D35" s="38">
        <v>0</v>
      </c>
      <c r="E35" s="39">
        <f t="shared" si="5"/>
        <v>0</v>
      </c>
      <c r="F35" s="38">
        <v>23</v>
      </c>
      <c r="G35" s="39">
        <f t="shared" si="0"/>
        <v>100</v>
      </c>
      <c r="H35" s="38">
        <v>0</v>
      </c>
      <c r="I35" s="39">
        <f t="shared" si="1"/>
        <v>0</v>
      </c>
      <c r="J35" s="38">
        <v>0</v>
      </c>
      <c r="K35" s="39">
        <f t="shared" si="2"/>
        <v>0</v>
      </c>
      <c r="L35" s="38">
        <f t="shared" si="8"/>
        <v>23</v>
      </c>
      <c r="M35" s="38">
        <f t="shared" si="7"/>
        <v>0</v>
      </c>
      <c r="N35" s="39">
        <f t="shared" si="4"/>
        <v>0</v>
      </c>
      <c r="O35" s="38">
        <v>7</v>
      </c>
    </row>
    <row r="36" spans="1:15" x14ac:dyDescent="0.25">
      <c r="A36" s="31">
        <v>14</v>
      </c>
      <c r="B36" s="32" t="s">
        <v>27</v>
      </c>
      <c r="C36" s="32" t="str">
        <f>'[1]9'!C34</f>
        <v>Puskesmas Wedung I</v>
      </c>
      <c r="D36" s="38">
        <v>0</v>
      </c>
      <c r="E36" s="39">
        <f t="shared" si="5"/>
        <v>0</v>
      </c>
      <c r="F36" s="38">
        <v>2</v>
      </c>
      <c r="G36" s="39">
        <f t="shared" si="0"/>
        <v>4.7619047619047619</v>
      </c>
      <c r="H36" s="38">
        <v>34</v>
      </c>
      <c r="I36" s="39">
        <f t="shared" si="1"/>
        <v>80.952380952380949</v>
      </c>
      <c r="J36" s="38">
        <v>6</v>
      </c>
      <c r="K36" s="39">
        <f t="shared" si="2"/>
        <v>14.285714285714285</v>
      </c>
      <c r="L36" s="38">
        <f t="shared" si="8"/>
        <v>42</v>
      </c>
      <c r="M36" s="38">
        <f t="shared" si="7"/>
        <v>40</v>
      </c>
      <c r="N36" s="39">
        <f t="shared" si="4"/>
        <v>95.238095238095227</v>
      </c>
      <c r="O36" s="38">
        <v>10</v>
      </c>
    </row>
    <row r="37" spans="1:15" x14ac:dyDescent="0.25">
      <c r="A37" s="31"/>
      <c r="B37" s="37" t="s">
        <v>27</v>
      </c>
      <c r="C37" s="40" t="str">
        <f>'[1]9'!C35</f>
        <v>Puskesmas Wedung II</v>
      </c>
      <c r="D37" s="41">
        <v>0</v>
      </c>
      <c r="E37" s="42">
        <f t="shared" si="5"/>
        <v>0</v>
      </c>
      <c r="F37" s="41">
        <v>5</v>
      </c>
      <c r="G37" s="42">
        <f t="shared" si="0"/>
        <v>13.157894736842104</v>
      </c>
      <c r="H37" s="41">
        <v>25</v>
      </c>
      <c r="I37" s="42">
        <f t="shared" si="1"/>
        <v>65.789473684210535</v>
      </c>
      <c r="J37" s="41">
        <v>8</v>
      </c>
      <c r="K37" s="42">
        <f t="shared" si="2"/>
        <v>21.052631578947366</v>
      </c>
      <c r="L37" s="41">
        <f t="shared" si="8"/>
        <v>38</v>
      </c>
      <c r="M37" s="41">
        <f t="shared" si="7"/>
        <v>33</v>
      </c>
      <c r="N37" s="42">
        <f t="shared" si="4"/>
        <v>86.842105263157904</v>
      </c>
      <c r="O37" s="41">
        <v>10</v>
      </c>
    </row>
    <row r="38" spans="1:15" ht="15.75" x14ac:dyDescent="0.25">
      <c r="A38" s="43" t="s">
        <v>28</v>
      </c>
      <c r="B38" s="44"/>
      <c r="C38" s="45"/>
      <c r="D38" s="46">
        <f>SUM(D11:D37)</f>
        <v>3</v>
      </c>
      <c r="E38" s="47">
        <f>D38/$L$38*100</f>
        <v>0.24979184013322231</v>
      </c>
      <c r="F38" s="46">
        <f>SUM(F11:F37)</f>
        <v>291</v>
      </c>
      <c r="G38" s="47">
        <f>F38/$L$38*100</f>
        <v>24.229808492922565</v>
      </c>
      <c r="H38" s="48">
        <f>SUM(H11:H37)</f>
        <v>572</v>
      </c>
      <c r="I38" s="47">
        <f>H38/$L$38*100</f>
        <v>47.626977518734385</v>
      </c>
      <c r="J38" s="48">
        <f>SUM(J11:J30)</f>
        <v>289</v>
      </c>
      <c r="K38" s="47">
        <f>J38/$L$38*100</f>
        <v>24.063280599500416</v>
      </c>
      <c r="L38" s="46">
        <f>SUM(L11:L37)</f>
        <v>1201</v>
      </c>
      <c r="M38" s="46">
        <f>SUM(M11:M37)</f>
        <v>907</v>
      </c>
      <c r="N38" s="47">
        <f>M38/L38*100</f>
        <v>75.520399666944215</v>
      </c>
      <c r="O38" s="46">
        <f>SUM(O11:O37)</f>
        <v>250</v>
      </c>
    </row>
    <row r="39" spans="1:15" ht="16.5" thickBot="1" x14ac:dyDescent="0.3">
      <c r="A39" s="49" t="s">
        <v>29</v>
      </c>
      <c r="B39" s="50"/>
      <c r="C39" s="51"/>
      <c r="D39" s="52"/>
      <c r="E39" s="53"/>
      <c r="F39" s="54"/>
      <c r="G39" s="53"/>
      <c r="H39" s="54"/>
      <c r="I39" s="53"/>
      <c r="J39" s="54"/>
      <c r="K39" s="55"/>
      <c r="L39" s="56">
        <f>L38/'[1]2'!E11*100</f>
        <v>1.2962902999492709</v>
      </c>
      <c r="M39" s="52"/>
      <c r="N39" s="55"/>
      <c r="O39" s="54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57"/>
      <c r="N40" s="57"/>
      <c r="O40" s="2"/>
    </row>
    <row r="41" spans="1:15" x14ac:dyDescent="0.25">
      <c r="A41" s="58" t="s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58" t="s">
        <v>31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58" t="s">
        <v>32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</sheetData>
  <mergeCells count="13">
    <mergeCell ref="L8:L9"/>
    <mergeCell ref="A38:C38"/>
    <mergeCell ref="A39:C39"/>
    <mergeCell ref="A7:A9"/>
    <mergeCell ref="B7:B9"/>
    <mergeCell ref="C7:C9"/>
    <mergeCell ref="D7:L7"/>
    <mergeCell ref="M7:N8"/>
    <mergeCell ref="O7:O9"/>
    <mergeCell ref="D8:E8"/>
    <mergeCell ref="F8:G8"/>
    <mergeCell ref="H8:I8"/>
    <mergeCell ref="J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2020-08-10T01:32:20Z</dcterms:created>
  <dcterms:modified xsi:type="dcterms:W3CDTF">2020-08-10T01:32:48Z</dcterms:modified>
</cp:coreProperties>
</file>