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2020 Semester I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I39" i="1"/>
  <c r="G39" i="1"/>
  <c r="E39" i="1"/>
  <c r="D39" i="1"/>
  <c r="H39" i="1" s="1"/>
  <c r="K38" i="1"/>
  <c r="L38" i="1" s="1"/>
  <c r="J38" i="1"/>
  <c r="H38" i="1"/>
  <c r="F38" i="1"/>
  <c r="C38" i="1"/>
  <c r="B38" i="1"/>
  <c r="A38" i="1"/>
  <c r="K37" i="1"/>
  <c r="L37" i="1" s="1"/>
  <c r="H37" i="1"/>
  <c r="C37" i="1"/>
  <c r="B37" i="1"/>
  <c r="A37" i="1"/>
  <c r="K36" i="1"/>
  <c r="L36" i="1" s="1"/>
  <c r="J36" i="1"/>
  <c r="H36" i="1"/>
  <c r="F36" i="1"/>
  <c r="C36" i="1"/>
  <c r="B36" i="1"/>
  <c r="A36" i="1"/>
  <c r="F35" i="1"/>
  <c r="C35" i="1"/>
  <c r="B35" i="1"/>
  <c r="A35" i="1"/>
  <c r="L34" i="1"/>
  <c r="J34" i="1"/>
  <c r="H34" i="1"/>
  <c r="C34" i="1"/>
  <c r="B34" i="1"/>
  <c r="A34" i="1"/>
  <c r="K33" i="1"/>
  <c r="L33" i="1" s="1"/>
  <c r="J33" i="1"/>
  <c r="H33" i="1"/>
  <c r="F33" i="1"/>
  <c r="C33" i="1"/>
  <c r="B33" i="1"/>
  <c r="A33" i="1"/>
  <c r="C32" i="1"/>
  <c r="B32" i="1"/>
  <c r="A32" i="1"/>
  <c r="L31" i="1"/>
  <c r="K31" i="1"/>
  <c r="J31" i="1"/>
  <c r="H31" i="1"/>
  <c r="C31" i="1"/>
  <c r="B31" i="1"/>
  <c r="A31" i="1"/>
  <c r="K30" i="1"/>
  <c r="L30" i="1" s="1"/>
  <c r="J30" i="1"/>
  <c r="H30" i="1"/>
  <c r="F30" i="1"/>
  <c r="C30" i="1"/>
  <c r="B30" i="1"/>
  <c r="A30" i="1"/>
  <c r="C29" i="1"/>
  <c r="B29" i="1"/>
  <c r="A29" i="1"/>
  <c r="L28" i="1"/>
  <c r="J28" i="1"/>
  <c r="H28" i="1"/>
  <c r="F28" i="1"/>
  <c r="C28" i="1"/>
  <c r="B28" i="1"/>
  <c r="A28" i="1"/>
  <c r="F27" i="1"/>
  <c r="C27" i="1"/>
  <c r="B27" i="1"/>
  <c r="A27" i="1"/>
  <c r="J26" i="1"/>
  <c r="H26" i="1"/>
  <c r="F26" i="1"/>
  <c r="L26" i="1" s="1"/>
  <c r="C26" i="1"/>
  <c r="B26" i="1"/>
  <c r="A26" i="1"/>
  <c r="K25" i="1"/>
  <c r="J25" i="1"/>
  <c r="H25" i="1"/>
  <c r="F25" i="1"/>
  <c r="L25" i="1" s="1"/>
  <c r="C25" i="1"/>
  <c r="B25" i="1"/>
  <c r="A25" i="1"/>
  <c r="K24" i="1"/>
  <c r="J24" i="1"/>
  <c r="H24" i="1"/>
  <c r="F24" i="1"/>
  <c r="L24" i="1" s="1"/>
  <c r="C24" i="1"/>
  <c r="B24" i="1"/>
  <c r="A24" i="1"/>
  <c r="C23" i="1"/>
  <c r="B23" i="1"/>
  <c r="A23" i="1"/>
  <c r="K22" i="1"/>
  <c r="L22" i="1" s="1"/>
  <c r="J22" i="1"/>
  <c r="H22" i="1"/>
  <c r="F22" i="1"/>
  <c r="C22" i="1"/>
  <c r="B22" i="1"/>
  <c r="A22" i="1"/>
  <c r="K21" i="1"/>
  <c r="L21" i="1" s="1"/>
  <c r="J21" i="1"/>
  <c r="H21" i="1"/>
  <c r="F21" i="1"/>
  <c r="C21" i="1"/>
  <c r="B21" i="1"/>
  <c r="A21" i="1"/>
  <c r="K20" i="1"/>
  <c r="L20" i="1" s="1"/>
  <c r="J20" i="1"/>
  <c r="H20" i="1"/>
  <c r="F20" i="1"/>
  <c r="C20" i="1"/>
  <c r="B20" i="1"/>
  <c r="A20" i="1"/>
  <c r="K19" i="1"/>
  <c r="L19" i="1" s="1"/>
  <c r="J19" i="1"/>
  <c r="H19" i="1"/>
  <c r="F19" i="1"/>
  <c r="C19" i="1"/>
  <c r="B19" i="1"/>
  <c r="A19" i="1"/>
  <c r="K18" i="1"/>
  <c r="L18" i="1" s="1"/>
  <c r="J18" i="1"/>
  <c r="H18" i="1"/>
  <c r="F18" i="1"/>
  <c r="C18" i="1"/>
  <c r="B18" i="1"/>
  <c r="A18" i="1"/>
  <c r="J17" i="1"/>
  <c r="H17" i="1"/>
  <c r="F17" i="1"/>
  <c r="L17" i="1" s="1"/>
  <c r="C17" i="1"/>
  <c r="B17" i="1"/>
  <c r="A17" i="1"/>
  <c r="L16" i="1"/>
  <c r="J16" i="1"/>
  <c r="H16" i="1"/>
  <c r="C16" i="1"/>
  <c r="B16" i="1"/>
  <c r="A16" i="1"/>
  <c r="L15" i="1"/>
  <c r="J15" i="1"/>
  <c r="H15" i="1"/>
  <c r="C15" i="1"/>
  <c r="B15" i="1"/>
  <c r="A15" i="1"/>
  <c r="K14" i="1"/>
  <c r="J14" i="1"/>
  <c r="H14" i="1"/>
  <c r="F14" i="1"/>
  <c r="L14" i="1" s="1"/>
  <c r="C14" i="1"/>
  <c r="B14" i="1"/>
  <c r="A14" i="1"/>
  <c r="K13" i="1"/>
  <c r="K39" i="1" s="1"/>
  <c r="J13" i="1"/>
  <c r="H13" i="1"/>
  <c r="F13" i="1"/>
  <c r="F39" i="1" s="1"/>
  <c r="C13" i="1"/>
  <c r="B13" i="1"/>
  <c r="A13" i="1"/>
  <c r="L12" i="1"/>
  <c r="J12" i="1"/>
  <c r="H12" i="1"/>
  <c r="C12" i="1"/>
  <c r="B12" i="1"/>
  <c r="A12" i="1"/>
  <c r="E5" i="1"/>
  <c r="F4" i="1"/>
  <c r="L39" i="1" l="1"/>
  <c r="L13" i="1"/>
</calcChain>
</file>

<file path=xl/sharedStrings.xml><?xml version="1.0" encoding="utf-8"?>
<sst xmlns="http://schemas.openxmlformats.org/spreadsheetml/2006/main" count="21" uniqueCount="16">
  <si>
    <t>TABEL 49</t>
  </si>
  <si>
    <t>CAKUPAN PELAYANAN KESEHATAN USIA LANJUT MENURUT JENIS KELAMIN, KECAMATAN, DAN PUSKESMAS</t>
  </si>
  <si>
    <t>KABUPATEN</t>
  </si>
  <si>
    <t>2020 SEMESTER I</t>
  </si>
  <si>
    <t>NO</t>
  </si>
  <si>
    <t>KECAMATAN</t>
  </si>
  <si>
    <t>PUSKESMAS</t>
  </si>
  <si>
    <t>USIA LANJUT (60TAHUN+)</t>
  </si>
  <si>
    <t>JUMLAH</t>
  </si>
  <si>
    <t>MENDAPAT SKRINING KESEHATAN SESUAI STANDAR</t>
  </si>
  <si>
    <t>L</t>
  </si>
  <si>
    <t>P</t>
  </si>
  <si>
    <t>L+P</t>
  </si>
  <si>
    <t>%</t>
  </si>
  <si>
    <t>JUMLAH (KAB/KOTA)</t>
  </si>
  <si>
    <t>Sumber: Seksi Pelayanan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</si>
</sst>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_);\!\(#,##0\!\)"/>
    <numFmt numFmtId="165" formatCode="0.0_);\(0.0\)"/>
    <numFmt numFmtId="166" formatCode="0.00_);\(0.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2"/>
      <name val="Arial"/>
    </font>
    <font>
      <sz val="12"/>
      <color theme="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37" fontId="2" fillId="2" borderId="12" xfId="1" applyNumberFormat="1" applyFont="1" applyFill="1" applyBorder="1" applyAlignment="1">
      <alignment horizontal="center" vertical="center"/>
    </xf>
    <xf numFmtId="9" fontId="2" fillId="2" borderId="12" xfId="2" applyFont="1" applyFill="1" applyBorder="1" applyAlignment="1">
      <alignment horizontal="center" vertical="center"/>
    </xf>
    <xf numFmtId="164" fontId="5" fillId="2" borderId="12" xfId="1" applyNumberFormat="1" applyFont="1" applyFill="1" applyBorder="1" applyAlignment="1" applyProtection="1">
      <alignment horizontal="center" vertical="center"/>
    </xf>
    <xf numFmtId="165" fontId="5" fillId="2" borderId="12" xfId="1" applyNumberFormat="1" applyFont="1" applyFill="1" applyBorder="1" applyAlignment="1" applyProtection="1">
      <alignment horizontal="center" vertical="center"/>
    </xf>
    <xf numFmtId="165" fontId="2" fillId="2" borderId="12" xfId="1" applyNumberFormat="1" applyFont="1" applyFill="1" applyBorder="1" applyAlignment="1">
      <alignment horizontal="center" vertical="center"/>
    </xf>
    <xf numFmtId="37" fontId="6" fillId="2" borderId="12" xfId="1" applyNumberFormat="1" applyFont="1" applyFill="1" applyBorder="1" applyAlignment="1">
      <alignment horizontal="center" vertical="center"/>
    </xf>
    <xf numFmtId="165" fontId="6" fillId="2" borderId="12" xfId="1" applyNumberFormat="1" applyFont="1" applyFill="1" applyBorder="1" applyAlignment="1">
      <alignment horizontal="center" vertical="center"/>
    </xf>
    <xf numFmtId="37" fontId="7" fillId="2" borderId="12" xfId="1" applyNumberFormat="1" applyFont="1" applyFill="1" applyBorder="1" applyAlignment="1">
      <alignment horizontal="center" vertical="center"/>
    </xf>
    <xf numFmtId="166" fontId="7" fillId="2" borderId="12" xfId="1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37" fontId="8" fillId="2" borderId="16" xfId="1" applyNumberFormat="1" applyFont="1" applyFill="1" applyBorder="1" applyAlignment="1">
      <alignment horizontal="center" vertical="center"/>
    </xf>
    <xf numFmtId="165" fontId="8" fillId="2" borderId="16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han/LAMPIRAN%20JUKNIS%20PROFIL%20KES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 refreshError="1"/>
      <sheetData sheetId="1" refreshError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A3" sqref="A3:L3"/>
    </sheetView>
  </sheetViews>
  <sheetFormatPr defaultRowHeight="15" x14ac:dyDescent="0.25"/>
  <cols>
    <col min="1" max="1" width="5.7109375" customWidth="1"/>
    <col min="2" max="2" width="21.7109375" customWidth="1"/>
    <col min="3" max="3" width="29.5703125" bestFit="1" customWidth="1"/>
    <col min="4" max="12" width="10.7109375" customWidth="1"/>
  </cols>
  <sheetData>
    <row r="1" spans="1:12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6.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6.5" x14ac:dyDescent="0.25">
      <c r="A4" s="4"/>
      <c r="B4" s="4"/>
      <c r="C4" s="4"/>
      <c r="D4" s="4"/>
      <c r="E4" s="5" t="s">
        <v>2</v>
      </c>
      <c r="F4" s="5" t="str">
        <f>'[1]1'!F5</f>
        <v>DEMAK</v>
      </c>
      <c r="G4" s="6"/>
      <c r="H4" s="6"/>
      <c r="I4" s="6"/>
      <c r="J4" s="6"/>
      <c r="K4" s="6"/>
      <c r="L4" s="6"/>
    </row>
    <row r="5" spans="1:12" ht="16.5" x14ac:dyDescent="0.25">
      <c r="A5" s="4"/>
      <c r="B5" s="4"/>
      <c r="C5" s="4"/>
      <c r="D5" s="4"/>
      <c r="E5" s="7" t="str">
        <f>'[1]1'!E6</f>
        <v xml:space="preserve">TAHUN </v>
      </c>
      <c r="F5" s="5" t="s">
        <v>3</v>
      </c>
      <c r="G5" s="6"/>
      <c r="H5" s="6"/>
      <c r="I5" s="6"/>
      <c r="J5" s="6"/>
      <c r="K5" s="6"/>
      <c r="L5" s="6"/>
    </row>
    <row r="6" spans="1:12" ht="15.75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25">
      <c r="A7" s="9" t="s">
        <v>4</v>
      </c>
      <c r="B7" s="9" t="s">
        <v>5</v>
      </c>
      <c r="C7" s="9" t="s">
        <v>6</v>
      </c>
      <c r="D7" s="10" t="s">
        <v>7</v>
      </c>
      <c r="E7" s="11"/>
      <c r="F7" s="11"/>
      <c r="G7" s="11"/>
      <c r="H7" s="11"/>
      <c r="I7" s="11"/>
      <c r="J7" s="11"/>
      <c r="K7" s="11"/>
      <c r="L7" s="12"/>
    </row>
    <row r="8" spans="1:12" x14ac:dyDescent="0.25">
      <c r="A8" s="9"/>
      <c r="B8" s="9"/>
      <c r="C8" s="9"/>
      <c r="D8" s="13"/>
      <c r="E8" s="14"/>
      <c r="F8" s="14"/>
      <c r="G8" s="14"/>
      <c r="H8" s="14"/>
      <c r="I8" s="14"/>
      <c r="J8" s="14"/>
      <c r="K8" s="14"/>
      <c r="L8" s="15"/>
    </row>
    <row r="9" spans="1:12" x14ac:dyDescent="0.25">
      <c r="A9" s="9"/>
      <c r="B9" s="9"/>
      <c r="C9" s="9"/>
      <c r="D9" s="16" t="s">
        <v>8</v>
      </c>
      <c r="E9" s="17"/>
      <c r="F9" s="18"/>
      <c r="G9" s="19" t="s">
        <v>9</v>
      </c>
      <c r="H9" s="20"/>
      <c r="I9" s="20"/>
      <c r="J9" s="20"/>
      <c r="K9" s="20"/>
      <c r="L9" s="21"/>
    </row>
    <row r="10" spans="1:12" x14ac:dyDescent="0.25">
      <c r="A10" s="22"/>
      <c r="B10" s="22"/>
      <c r="C10" s="22"/>
      <c r="D10" s="23" t="s">
        <v>10</v>
      </c>
      <c r="E10" s="23" t="s">
        <v>11</v>
      </c>
      <c r="F10" s="23" t="s">
        <v>12</v>
      </c>
      <c r="G10" s="23" t="s">
        <v>10</v>
      </c>
      <c r="H10" s="23" t="s">
        <v>13</v>
      </c>
      <c r="I10" s="23" t="s">
        <v>11</v>
      </c>
      <c r="J10" s="23" t="s">
        <v>13</v>
      </c>
      <c r="K10" s="23" t="s">
        <v>12</v>
      </c>
      <c r="L10" s="23" t="s">
        <v>13</v>
      </c>
    </row>
    <row r="11" spans="1:12" x14ac:dyDescent="0.25">
      <c r="A11" s="24">
        <v>1</v>
      </c>
      <c r="B11" s="24">
        <v>2</v>
      </c>
      <c r="C11" s="24">
        <v>3</v>
      </c>
      <c r="D11" s="24">
        <v>4</v>
      </c>
      <c r="E11" s="24">
        <v>5</v>
      </c>
      <c r="F11" s="24">
        <v>6</v>
      </c>
      <c r="G11" s="24">
        <v>7</v>
      </c>
      <c r="H11" s="24">
        <v>8</v>
      </c>
      <c r="I11" s="24">
        <v>9</v>
      </c>
      <c r="J11" s="24">
        <v>10</v>
      </c>
      <c r="K11" s="24">
        <v>11</v>
      </c>
      <c r="L11" s="24">
        <v>12</v>
      </c>
    </row>
    <row r="12" spans="1:12" x14ac:dyDescent="0.25">
      <c r="A12" s="25">
        <f>'[1]9'!A9</f>
        <v>1</v>
      </c>
      <c r="B12" s="26" t="str">
        <f>'[1]9'!B9</f>
        <v>MRANGGEN</v>
      </c>
      <c r="C12" s="26" t="str">
        <f>'[1]9'!C9</f>
        <v>Puskesmas Mranggen I</v>
      </c>
      <c r="D12" s="27">
        <v>970</v>
      </c>
      <c r="E12" s="27">
        <v>996</v>
      </c>
      <c r="F12" s="27">
        <v>1966</v>
      </c>
      <c r="G12" s="27">
        <v>433</v>
      </c>
      <c r="H12" s="28">
        <f>G12/D12</f>
        <v>0.44639175257731961</v>
      </c>
      <c r="I12" s="27">
        <v>448</v>
      </c>
      <c r="J12" s="28">
        <f>I12/E12</f>
        <v>0.44979919678714858</v>
      </c>
      <c r="K12" s="27">
        <v>881</v>
      </c>
      <c r="L12" s="28">
        <f>K12/F12</f>
        <v>0.44811800610376401</v>
      </c>
    </row>
    <row r="13" spans="1:12" x14ac:dyDescent="0.25">
      <c r="A13" s="25">
        <f>'[1]9'!A10</f>
        <v>2</v>
      </c>
      <c r="B13" s="26" t="str">
        <f>'[1]9'!B10</f>
        <v>MRANGGEN</v>
      </c>
      <c r="C13" s="26" t="str">
        <f>'[1]9'!C10</f>
        <v>Puskesmas Mranggen II</v>
      </c>
      <c r="D13" s="29">
        <v>3314</v>
      </c>
      <c r="E13" s="29">
        <v>3593</v>
      </c>
      <c r="F13" s="29">
        <f>SUM(D13:E13)</f>
        <v>6907</v>
      </c>
      <c r="G13" s="29">
        <v>663</v>
      </c>
      <c r="H13" s="30">
        <f>G13/D13*100</f>
        <v>20.006035003017502</v>
      </c>
      <c r="I13" s="29">
        <v>576</v>
      </c>
      <c r="J13" s="30">
        <f>I13/E13*100</f>
        <v>16.031171722794323</v>
      </c>
      <c r="K13" s="29">
        <f>SUM(G13,I13)</f>
        <v>1239</v>
      </c>
      <c r="L13" s="30">
        <f>K13/F13*100</f>
        <v>17.938323439988419</v>
      </c>
    </row>
    <row r="14" spans="1:12" x14ac:dyDescent="0.25">
      <c r="A14" s="25">
        <f>'[1]9'!A11</f>
        <v>3</v>
      </c>
      <c r="B14" s="26" t="str">
        <f>'[1]9'!B11</f>
        <v>MRANGGEN</v>
      </c>
      <c r="C14" s="26" t="str">
        <f>'[1]9'!C11</f>
        <v>Puskesmas Mranggen III</v>
      </c>
      <c r="D14" s="27">
        <v>1798</v>
      </c>
      <c r="E14" s="27">
        <v>1893</v>
      </c>
      <c r="F14" s="27">
        <f t="shared" ref="F14:F19" si="0">SUM(D14:E14)</f>
        <v>3691</v>
      </c>
      <c r="G14" s="27">
        <v>767</v>
      </c>
      <c r="H14" s="31">
        <f t="shared" ref="H14:H37" si="1">G14/D14*100</f>
        <v>42.658509454949943</v>
      </c>
      <c r="I14" s="27">
        <v>787</v>
      </c>
      <c r="J14" s="31">
        <f t="shared" ref="J14:J36" si="2">I14/E14*100</f>
        <v>41.57422081352351</v>
      </c>
      <c r="K14" s="27">
        <f t="shared" ref="K14:K37" si="3">SUM(G14,I14)</f>
        <v>1554</v>
      </c>
      <c r="L14" s="31">
        <f t="shared" ref="L14:L37" si="4">K14/F14*100</f>
        <v>42.102411270658358</v>
      </c>
    </row>
    <row r="15" spans="1:12" x14ac:dyDescent="0.25">
      <c r="A15" s="25">
        <f>'[1]9'!A12</f>
        <v>4</v>
      </c>
      <c r="B15" s="26" t="str">
        <f>'[1]9'!B12</f>
        <v>KARANGAWEN</v>
      </c>
      <c r="C15" s="26" t="str">
        <f>'[1]9'!C12</f>
        <v>Puskesmas Karangawen I</v>
      </c>
      <c r="D15" s="27">
        <v>970</v>
      </c>
      <c r="E15" s="27">
        <v>996</v>
      </c>
      <c r="F15" s="27">
        <v>1966</v>
      </c>
      <c r="G15" s="27">
        <v>433</v>
      </c>
      <c r="H15" s="28">
        <f>G15/D15</f>
        <v>0.44639175257731961</v>
      </c>
      <c r="I15" s="27">
        <v>448</v>
      </c>
      <c r="J15" s="28">
        <f>I15/E15</f>
        <v>0.44979919678714858</v>
      </c>
      <c r="K15" s="27">
        <v>881</v>
      </c>
      <c r="L15" s="28">
        <f>K15/F15</f>
        <v>0.44811800610376401</v>
      </c>
    </row>
    <row r="16" spans="1:12" x14ac:dyDescent="0.25">
      <c r="A16" s="25">
        <f>'[1]9'!A13</f>
        <v>5</v>
      </c>
      <c r="B16" s="26" t="str">
        <f>'[1]9'!B13</f>
        <v>KARANGAWEN</v>
      </c>
      <c r="C16" s="26" t="str">
        <f>'[1]9'!C13</f>
        <v>Puskesmas Karangawen II</v>
      </c>
      <c r="D16" s="32">
        <v>1435</v>
      </c>
      <c r="E16" s="32">
        <v>1452</v>
      </c>
      <c r="F16" s="32">
        <v>2887</v>
      </c>
      <c r="G16" s="32">
        <v>1435</v>
      </c>
      <c r="H16" s="33">
        <f>G16/D16*100</f>
        <v>100</v>
      </c>
      <c r="I16" s="32">
        <v>1452</v>
      </c>
      <c r="J16" s="33">
        <f>I16/E16*100</f>
        <v>100</v>
      </c>
      <c r="K16" s="32">
        <v>2887</v>
      </c>
      <c r="L16" s="33">
        <f>K16/F16*100</f>
        <v>100</v>
      </c>
    </row>
    <row r="17" spans="1:12" x14ac:dyDescent="0.25">
      <c r="A17" s="25">
        <f>'[1]9'!A14</f>
        <v>6</v>
      </c>
      <c r="B17" s="26" t="str">
        <f>'[1]9'!B14</f>
        <v>GUNTUR</v>
      </c>
      <c r="C17" s="26" t="str">
        <f>'[1]9'!C14</f>
        <v>Puskesmas Guntur I</v>
      </c>
      <c r="D17" s="27">
        <v>2100</v>
      </c>
      <c r="E17" s="27">
        <v>2316</v>
      </c>
      <c r="F17" s="27">
        <f>D17+E17</f>
        <v>4416</v>
      </c>
      <c r="G17" s="27">
        <v>1029</v>
      </c>
      <c r="H17" s="31">
        <f>G17/D17*100</f>
        <v>49</v>
      </c>
      <c r="I17" s="27">
        <v>1163</v>
      </c>
      <c r="J17" s="31">
        <f>I17/E17*100</f>
        <v>50.215889464594134</v>
      </c>
      <c r="K17" s="27">
        <v>2192</v>
      </c>
      <c r="L17" s="31">
        <f>K17/F17*100</f>
        <v>49.637681159420289</v>
      </c>
    </row>
    <row r="18" spans="1:12" x14ac:dyDescent="0.25">
      <c r="A18" s="25">
        <f>'[1]9'!A15</f>
        <v>7</v>
      </c>
      <c r="B18" s="26" t="str">
        <f>'[1]9'!B15</f>
        <v>GUNTUR</v>
      </c>
      <c r="C18" s="26" t="str">
        <f>'[1]9'!C15</f>
        <v>Puskesmas Guntur II</v>
      </c>
      <c r="D18" s="29">
        <v>1908</v>
      </c>
      <c r="E18" s="29">
        <v>2179</v>
      </c>
      <c r="F18" s="29">
        <f>SUM(D18:E18)</f>
        <v>4087</v>
      </c>
      <c r="G18" s="29">
        <v>789</v>
      </c>
      <c r="H18" s="30">
        <f>G18/D18*100</f>
        <v>41.352201257861637</v>
      </c>
      <c r="I18" s="29">
        <v>842</v>
      </c>
      <c r="J18" s="30">
        <f>I18/E18*100</f>
        <v>38.641578705828358</v>
      </c>
      <c r="K18" s="29">
        <f>SUM(G18,I18)</f>
        <v>1631</v>
      </c>
      <c r="L18" s="30">
        <f>K18/F18*100</f>
        <v>39.907022265720578</v>
      </c>
    </row>
    <row r="19" spans="1:12" x14ac:dyDescent="0.25">
      <c r="A19" s="25">
        <f>'[1]9'!A16</f>
        <v>8</v>
      </c>
      <c r="B19" s="26" t="str">
        <f>'[1]9'!B16</f>
        <v>SAYUNG</v>
      </c>
      <c r="C19" s="26" t="str">
        <f>'[1]9'!C16</f>
        <v>Puskesmas Sayung I</v>
      </c>
      <c r="D19" s="27">
        <v>1780</v>
      </c>
      <c r="E19" s="27">
        <v>1794</v>
      </c>
      <c r="F19" s="27">
        <f t="shared" si="0"/>
        <v>3574</v>
      </c>
      <c r="G19" s="27">
        <v>1543</v>
      </c>
      <c r="H19" s="31">
        <f t="shared" si="1"/>
        <v>86.68539325842697</v>
      </c>
      <c r="I19" s="27">
        <v>1546</v>
      </c>
      <c r="J19" s="31">
        <f t="shared" si="2"/>
        <v>86.176142697881829</v>
      </c>
      <c r="K19" s="27">
        <f t="shared" si="3"/>
        <v>3089</v>
      </c>
      <c r="L19" s="31">
        <f t="shared" si="4"/>
        <v>86.429770565193067</v>
      </c>
    </row>
    <row r="20" spans="1:12" x14ac:dyDescent="0.25">
      <c r="A20" s="25">
        <f>'[1]9'!A17</f>
        <v>9</v>
      </c>
      <c r="B20" s="26" t="str">
        <f>'[1]9'!B17</f>
        <v>SAYUNG</v>
      </c>
      <c r="C20" s="26" t="str">
        <f>'[1]9'!C17</f>
        <v>Puskesmas Sayung II</v>
      </c>
      <c r="D20" s="27">
        <v>105</v>
      </c>
      <c r="E20" s="27">
        <v>198</v>
      </c>
      <c r="F20" s="27">
        <f>SUM(D20:E20)</f>
        <v>303</v>
      </c>
      <c r="G20" s="27">
        <v>105</v>
      </c>
      <c r="H20" s="31">
        <f>G20/D20*100</f>
        <v>100</v>
      </c>
      <c r="I20" s="27">
        <v>198</v>
      </c>
      <c r="J20" s="31">
        <f>I20/E20*100</f>
        <v>100</v>
      </c>
      <c r="K20" s="27">
        <f>SUM(G20,I20)</f>
        <v>303</v>
      </c>
      <c r="L20" s="31">
        <f>K20/F20*100</f>
        <v>100</v>
      </c>
    </row>
    <row r="21" spans="1:12" x14ac:dyDescent="0.25">
      <c r="A21" s="25">
        <f>'[1]9'!A18</f>
        <v>10</v>
      </c>
      <c r="B21" s="26" t="str">
        <f>'[1]9'!B18</f>
        <v>KARANGTENGAH</v>
      </c>
      <c r="C21" s="26" t="str">
        <f>'[1]9'!C18</f>
        <v>Puskesmas Karang Tengah</v>
      </c>
      <c r="D21" s="27"/>
      <c r="E21" s="27"/>
      <c r="F21" s="27">
        <f t="shared" ref="F21:F36" si="5">SUM(D21:E21)</f>
        <v>0</v>
      </c>
      <c r="G21" s="27"/>
      <c r="H21" s="31" t="e">
        <f t="shared" si="1"/>
        <v>#DIV/0!</v>
      </c>
      <c r="I21" s="27"/>
      <c r="J21" s="31" t="e">
        <f t="shared" si="2"/>
        <v>#DIV/0!</v>
      </c>
      <c r="K21" s="27">
        <f t="shared" si="3"/>
        <v>0</v>
      </c>
      <c r="L21" s="31" t="e">
        <f t="shared" si="4"/>
        <v>#DIV/0!</v>
      </c>
    </row>
    <row r="22" spans="1:12" x14ac:dyDescent="0.25">
      <c r="A22" s="25">
        <f>'[1]9'!A19</f>
        <v>11</v>
      </c>
      <c r="B22" s="26" t="str">
        <f>'[1]9'!B19</f>
        <v>BONANG</v>
      </c>
      <c r="C22" s="26" t="str">
        <f>'[1]9'!C19</f>
        <v>Puskesmas Bonang I</v>
      </c>
      <c r="D22" s="27">
        <v>1953</v>
      </c>
      <c r="E22" s="27">
        <v>2143</v>
      </c>
      <c r="F22" s="27">
        <f>D22+E22</f>
        <v>4096</v>
      </c>
      <c r="G22" s="27">
        <v>704</v>
      </c>
      <c r="H22" s="31">
        <f>G22/D22*100</f>
        <v>36.047107014848947</v>
      </c>
      <c r="I22" s="27">
        <v>765</v>
      </c>
      <c r="J22" s="31">
        <f>I22/E22*100</f>
        <v>35.697620158656093</v>
      </c>
      <c r="K22" s="27">
        <f>G22+I22</f>
        <v>1469</v>
      </c>
      <c r="L22" s="31">
        <f>K22/F22*100</f>
        <v>35.8642578125</v>
      </c>
    </row>
    <row r="23" spans="1:12" x14ac:dyDescent="0.25">
      <c r="A23" s="25">
        <f>'[1]9'!A20</f>
        <v>12</v>
      </c>
      <c r="B23" s="26" t="str">
        <f>'[1]9'!B20</f>
        <v>BONANG</v>
      </c>
      <c r="C23" s="26" t="str">
        <f>'[1]9'!C20</f>
        <v>Puskesmas Bonang II</v>
      </c>
      <c r="D23" s="27">
        <v>965</v>
      </c>
      <c r="E23" s="27">
        <v>1005</v>
      </c>
      <c r="F23" s="27">
        <v>1970</v>
      </c>
      <c r="G23" s="27">
        <v>550</v>
      </c>
      <c r="H23" s="31">
        <v>57</v>
      </c>
      <c r="I23" s="27">
        <v>660</v>
      </c>
      <c r="J23" s="31">
        <v>65.7</v>
      </c>
      <c r="K23" s="27">
        <v>1210</v>
      </c>
      <c r="L23" s="31">
        <v>61.4</v>
      </c>
    </row>
    <row r="24" spans="1:12" x14ac:dyDescent="0.25">
      <c r="A24" s="25">
        <f>'[1]9'!A21</f>
        <v>13</v>
      </c>
      <c r="B24" s="26" t="str">
        <f>'[1]9'!B21</f>
        <v>DEMAK</v>
      </c>
      <c r="C24" s="26" t="str">
        <f>'[1]9'!C21</f>
        <v>Puskesmas Demak I</v>
      </c>
      <c r="D24" s="27">
        <v>398</v>
      </c>
      <c r="E24" s="27">
        <v>435</v>
      </c>
      <c r="F24" s="27">
        <f>SUM(D24:E24)</f>
        <v>833</v>
      </c>
      <c r="G24" s="27">
        <v>398</v>
      </c>
      <c r="H24" s="31">
        <f>G24/D24*100</f>
        <v>100</v>
      </c>
      <c r="I24" s="27">
        <v>435</v>
      </c>
      <c r="J24" s="31">
        <f>I24/E24*100</f>
        <v>100</v>
      </c>
      <c r="K24" s="27">
        <f>SUM(G24,I24)</f>
        <v>833</v>
      </c>
      <c r="L24" s="31">
        <f>K24/F24*100</f>
        <v>100</v>
      </c>
    </row>
    <row r="25" spans="1:12" x14ac:dyDescent="0.25">
      <c r="A25" s="25">
        <f>'[1]9'!A22</f>
        <v>14</v>
      </c>
      <c r="B25" s="26" t="str">
        <f>'[1]9'!B22</f>
        <v>DEMAK</v>
      </c>
      <c r="C25" s="26" t="str">
        <f>'[1]9'!C22</f>
        <v>Puskesmas Demak II</v>
      </c>
      <c r="D25" s="27">
        <v>702</v>
      </c>
      <c r="E25" s="27">
        <v>762</v>
      </c>
      <c r="F25" s="27">
        <f>E25+D25</f>
        <v>1464</v>
      </c>
      <c r="G25" s="27">
        <v>421</v>
      </c>
      <c r="H25" s="31">
        <f>G25/D25*100</f>
        <v>59.971509971509974</v>
      </c>
      <c r="I25" s="27">
        <v>425</v>
      </c>
      <c r="J25" s="31">
        <f>I25/E25*100</f>
        <v>55.774278215223092</v>
      </c>
      <c r="K25" s="27">
        <f>I25+G25</f>
        <v>846</v>
      </c>
      <c r="L25" s="31">
        <f>K25/F25*100</f>
        <v>57.786885245901644</v>
      </c>
    </row>
    <row r="26" spans="1:12" x14ac:dyDescent="0.25">
      <c r="A26" s="25">
        <f>'[1]9'!A23</f>
        <v>15</v>
      </c>
      <c r="B26" s="26" t="str">
        <f>'[1]9'!B23</f>
        <v>DEMAK</v>
      </c>
      <c r="C26" s="26" t="str">
        <f>'[1]9'!C23</f>
        <v>Puskesmas Demak III</v>
      </c>
      <c r="D26" s="27">
        <v>2668</v>
      </c>
      <c r="E26" s="27">
        <v>2532</v>
      </c>
      <c r="F26" s="27">
        <f>D26+E26</f>
        <v>5200</v>
      </c>
      <c r="G26" s="27">
        <v>1579</v>
      </c>
      <c r="H26" s="31">
        <f>G26/D26*100</f>
        <v>59.18290854572713</v>
      </c>
      <c r="I26" s="27">
        <v>1527</v>
      </c>
      <c r="J26" s="31">
        <f>I26/E26*100</f>
        <v>60.308056872037916</v>
      </c>
      <c r="K26" s="27">
        <v>3106</v>
      </c>
      <c r="L26" s="31">
        <f>K26/F26*100</f>
        <v>59.730769230769234</v>
      </c>
    </row>
    <row r="27" spans="1:12" x14ac:dyDescent="0.25">
      <c r="A27" s="25">
        <f>'[1]9'!A24</f>
        <v>16</v>
      </c>
      <c r="B27" s="26" t="str">
        <f>'[1]9'!B24</f>
        <v>WONOSALAM</v>
      </c>
      <c r="C27" s="26" t="str">
        <f>'[1]9'!C24</f>
        <v>Puskesmas Wonosalam I</v>
      </c>
      <c r="D27" s="27">
        <v>859</v>
      </c>
      <c r="E27" s="27">
        <v>978</v>
      </c>
      <c r="F27" s="27">
        <f>D27+E27</f>
        <v>1837</v>
      </c>
      <c r="G27" s="27">
        <v>859</v>
      </c>
      <c r="H27" s="31">
        <v>100</v>
      </c>
      <c r="I27" s="27">
        <v>978</v>
      </c>
      <c r="J27" s="31">
        <v>100</v>
      </c>
      <c r="K27" s="27">
        <v>859</v>
      </c>
      <c r="L27" s="31">
        <v>100</v>
      </c>
    </row>
    <row r="28" spans="1:12" x14ac:dyDescent="0.25">
      <c r="A28" s="25">
        <f>'[1]9'!A25</f>
        <v>17</v>
      </c>
      <c r="B28" s="26" t="str">
        <f>'[1]9'!B25</f>
        <v>WONOSALAM</v>
      </c>
      <c r="C28" s="26" t="str">
        <f>'[1]9'!C25</f>
        <v>Puskesmas Wonosalam II</v>
      </c>
      <c r="D28" s="27">
        <v>3939</v>
      </c>
      <c r="E28" s="27">
        <v>3993</v>
      </c>
      <c r="F28" s="27">
        <f>D28+E28</f>
        <v>7932</v>
      </c>
      <c r="G28" s="27">
        <v>2131</v>
      </c>
      <c r="H28" s="31">
        <f>G28/D28*100</f>
        <v>54.100025387154105</v>
      </c>
      <c r="I28" s="27">
        <v>2113</v>
      </c>
      <c r="J28" s="31">
        <f>I28/E28*100</f>
        <v>52.917605810167792</v>
      </c>
      <c r="K28" s="27">
        <v>4244</v>
      </c>
      <c r="L28" s="31">
        <f>K28/F28*100</f>
        <v>53.504790721129602</v>
      </c>
    </row>
    <row r="29" spans="1:12" x14ac:dyDescent="0.25">
      <c r="A29" s="25">
        <f>'[1]9'!A26</f>
        <v>18</v>
      </c>
      <c r="B29" s="26" t="str">
        <f>'[1]9'!B26</f>
        <v>DEMPET</v>
      </c>
      <c r="C29" s="26" t="str">
        <f>'[1]9'!C26</f>
        <v>Puskesmas Dempet</v>
      </c>
      <c r="D29" s="27">
        <v>2883</v>
      </c>
      <c r="E29" s="27">
        <v>2775</v>
      </c>
      <c r="F29" s="27">
        <v>5658</v>
      </c>
      <c r="G29" s="27">
        <v>1189</v>
      </c>
      <c r="H29" s="31">
        <v>412</v>
      </c>
      <c r="I29" s="27">
        <v>1140</v>
      </c>
      <c r="J29" s="31">
        <v>41.1</v>
      </c>
      <c r="K29" s="27">
        <v>2329</v>
      </c>
      <c r="L29" s="31">
        <v>41.2</v>
      </c>
    </row>
    <row r="30" spans="1:12" x14ac:dyDescent="0.25">
      <c r="A30" s="25">
        <f>'[1]9'!A27</f>
        <v>19</v>
      </c>
      <c r="B30" s="26" t="str">
        <f>'[1]9'!B27</f>
        <v>KEBONAGUNG</v>
      </c>
      <c r="C30" s="26" t="str">
        <f>'[1]9'!C27</f>
        <v xml:space="preserve">Puskesmas Kebonagung </v>
      </c>
      <c r="D30" s="27">
        <v>3018</v>
      </c>
      <c r="E30" s="27">
        <v>3393</v>
      </c>
      <c r="F30" s="27">
        <f>SUM(D30:E30)</f>
        <v>6411</v>
      </c>
      <c r="G30" s="27">
        <v>1099</v>
      </c>
      <c r="H30" s="31">
        <f>G30/D30*100</f>
        <v>36.41484426772697</v>
      </c>
      <c r="I30" s="27">
        <v>1368</v>
      </c>
      <c r="J30" s="31">
        <f>I30/E30*100</f>
        <v>40.318302387267906</v>
      </c>
      <c r="K30" s="27">
        <f>SUM(G30,I30)</f>
        <v>2467</v>
      </c>
      <c r="L30" s="31">
        <f>K30/F30*100</f>
        <v>38.480736234596783</v>
      </c>
    </row>
    <row r="31" spans="1:12" x14ac:dyDescent="0.25">
      <c r="A31" s="25">
        <f>'[1]9'!A28</f>
        <v>20</v>
      </c>
      <c r="B31" s="26" t="str">
        <f>'[1]9'!B28</f>
        <v>GAJAH</v>
      </c>
      <c r="C31" s="26" t="str">
        <f>'[1]9'!C28</f>
        <v>Puskesmas Gajah I</v>
      </c>
      <c r="D31" s="27">
        <v>1696</v>
      </c>
      <c r="E31" s="27">
        <v>1982</v>
      </c>
      <c r="F31" s="27">
        <v>3678</v>
      </c>
      <c r="G31" s="27">
        <v>888</v>
      </c>
      <c r="H31" s="31">
        <f>SUM(G31/D31)*100</f>
        <v>52.358490566037744</v>
      </c>
      <c r="I31" s="27">
        <v>978</v>
      </c>
      <c r="J31" s="31">
        <f>SUM(I31/E31)*100</f>
        <v>49.344096871846624</v>
      </c>
      <c r="K31" s="27">
        <f>G31+I31</f>
        <v>1866</v>
      </c>
      <c r="L31" s="31">
        <f>SUM(K31/F31)*100</f>
        <v>50.734094616639482</v>
      </c>
    </row>
    <row r="32" spans="1:12" x14ac:dyDescent="0.25">
      <c r="A32" s="25">
        <f>'[1]9'!A29</f>
        <v>21</v>
      </c>
      <c r="B32" s="26" t="str">
        <f>'[1]9'!B29</f>
        <v>GAJAH</v>
      </c>
      <c r="C32" s="26" t="str">
        <f>'[1]9'!C29</f>
        <v>Puskesmas Gajah II</v>
      </c>
      <c r="D32" s="27">
        <v>300</v>
      </c>
      <c r="E32" s="27">
        <v>288</v>
      </c>
      <c r="F32" s="27">
        <v>588</v>
      </c>
      <c r="G32" s="27">
        <v>300</v>
      </c>
      <c r="H32" s="31">
        <v>100</v>
      </c>
      <c r="I32" s="27">
        <v>288</v>
      </c>
      <c r="J32" s="31">
        <v>100</v>
      </c>
      <c r="K32" s="27">
        <v>588</v>
      </c>
      <c r="L32" s="31">
        <v>100</v>
      </c>
    </row>
    <row r="33" spans="1:12" x14ac:dyDescent="0.25">
      <c r="A33" s="25">
        <f>'[1]9'!A30</f>
        <v>22</v>
      </c>
      <c r="B33" s="26" t="str">
        <f>'[1]9'!B30</f>
        <v>KARANGANYAR</v>
      </c>
      <c r="C33" s="26" t="str">
        <f>'[1]9'!C30</f>
        <v>Puskesmas Karanganyar I</v>
      </c>
      <c r="D33" s="27">
        <v>5847</v>
      </c>
      <c r="E33" s="27">
        <v>5583</v>
      </c>
      <c r="F33" s="27">
        <f t="shared" si="5"/>
        <v>11430</v>
      </c>
      <c r="G33" s="27">
        <v>2755</v>
      </c>
      <c r="H33" s="31">
        <f t="shared" si="1"/>
        <v>47.118180263382932</v>
      </c>
      <c r="I33" s="27">
        <v>2812</v>
      </c>
      <c r="J33" s="31">
        <f t="shared" si="2"/>
        <v>50.367186100662728</v>
      </c>
      <c r="K33" s="27">
        <f t="shared" si="3"/>
        <v>5567</v>
      </c>
      <c r="L33" s="31">
        <f t="shared" si="4"/>
        <v>48.70516185476815</v>
      </c>
    </row>
    <row r="34" spans="1:12" x14ac:dyDescent="0.25">
      <c r="A34" s="25">
        <f>'[1]9'!A31</f>
        <v>23</v>
      </c>
      <c r="B34" s="26" t="str">
        <f>'[1]9'!B31</f>
        <v>KARANGANYAR</v>
      </c>
      <c r="C34" s="26" t="str">
        <f>'[1]9'!C31</f>
        <v>Puskesmas Karanganyar II</v>
      </c>
      <c r="D34" s="27">
        <v>2186</v>
      </c>
      <c r="E34" s="27">
        <v>2649</v>
      </c>
      <c r="F34" s="27">
        <v>4835</v>
      </c>
      <c r="G34" s="27">
        <v>1198</v>
      </c>
      <c r="H34" s="31">
        <f>G34/D34*100</f>
        <v>54.803293687099732</v>
      </c>
      <c r="I34" s="27">
        <v>1227</v>
      </c>
      <c r="J34" s="31">
        <f>I34/E34*100</f>
        <v>46.319365798414495</v>
      </c>
      <c r="K34" s="27">
        <v>2425</v>
      </c>
      <c r="L34" s="31">
        <f>K34/F34*100</f>
        <v>50.155118924508791</v>
      </c>
    </row>
    <row r="35" spans="1:12" ht="18" x14ac:dyDescent="0.25">
      <c r="A35" s="25">
        <f>'[1]9'!A32</f>
        <v>24</v>
      </c>
      <c r="B35" s="26" t="str">
        <f>'[1]9'!B32</f>
        <v>MIJEN</v>
      </c>
      <c r="C35" s="26" t="str">
        <f>'[1]9'!C32</f>
        <v>Puskesmas Mijen I</v>
      </c>
      <c r="D35" s="34">
        <v>4119</v>
      </c>
      <c r="E35" s="34">
        <v>4182</v>
      </c>
      <c r="F35" s="34">
        <f>SUM(D35:E35)</f>
        <v>8301</v>
      </c>
      <c r="G35" s="34">
        <v>1983</v>
      </c>
      <c r="H35" s="35">
        <v>48.14</v>
      </c>
      <c r="I35" s="34">
        <v>2486</v>
      </c>
      <c r="J35" s="35">
        <v>59.45</v>
      </c>
      <c r="K35" s="34">
        <v>4469</v>
      </c>
      <c r="L35" s="35">
        <v>53.84</v>
      </c>
    </row>
    <row r="36" spans="1:12" x14ac:dyDescent="0.25">
      <c r="A36" s="25">
        <f>'[1]9'!A33</f>
        <v>25</v>
      </c>
      <c r="B36" s="26" t="str">
        <f>'[1]9'!B33</f>
        <v>MIJEN</v>
      </c>
      <c r="C36" s="26" t="str">
        <f>'[1]9'!C33</f>
        <v>Puskesmas Mijen II</v>
      </c>
      <c r="D36" s="27">
        <v>1209</v>
      </c>
      <c r="E36" s="27">
        <v>1228</v>
      </c>
      <c r="F36" s="27">
        <f t="shared" si="5"/>
        <v>2437</v>
      </c>
      <c r="G36" s="27">
        <v>567</v>
      </c>
      <c r="H36" s="31">
        <f t="shared" si="1"/>
        <v>46.898263027295286</v>
      </c>
      <c r="I36" s="27">
        <v>589</v>
      </c>
      <c r="J36" s="31">
        <f t="shared" si="2"/>
        <v>47.964169381107489</v>
      </c>
      <c r="K36" s="27">
        <f t="shared" si="3"/>
        <v>1156</v>
      </c>
      <c r="L36" s="31">
        <f t="shared" si="4"/>
        <v>47.435371358227329</v>
      </c>
    </row>
    <row r="37" spans="1:12" x14ac:dyDescent="0.25">
      <c r="A37" s="25">
        <f>'[1]9'!A34</f>
        <v>26</v>
      </c>
      <c r="B37" s="26" t="str">
        <f>'[1]9'!B34</f>
        <v>WEDUNG</v>
      </c>
      <c r="C37" s="26" t="str">
        <f>'[1]9'!C34</f>
        <v>Puskesmas Wedung I</v>
      </c>
      <c r="D37" s="27">
        <v>1073</v>
      </c>
      <c r="E37" s="27">
        <v>1678</v>
      </c>
      <c r="F37" s="27">
        <v>2751</v>
      </c>
      <c r="G37" s="27">
        <v>1073</v>
      </c>
      <c r="H37" s="31">
        <f t="shared" si="1"/>
        <v>100</v>
      </c>
      <c r="I37" s="27">
        <v>1678</v>
      </c>
      <c r="J37" s="31">
        <v>100</v>
      </c>
      <c r="K37" s="27">
        <f t="shared" si="3"/>
        <v>2751</v>
      </c>
      <c r="L37" s="31">
        <f t="shared" si="4"/>
        <v>100</v>
      </c>
    </row>
    <row r="38" spans="1:12" x14ac:dyDescent="0.25">
      <c r="A38" s="25">
        <f>'[1]9'!A35</f>
        <v>27</v>
      </c>
      <c r="B38" s="26" t="str">
        <f>'[1]9'!B35</f>
        <v>WEDUNG</v>
      </c>
      <c r="C38" s="26" t="str">
        <f>'[1]9'!C35</f>
        <v>Puskesmas Wedung II</v>
      </c>
      <c r="D38" s="27">
        <v>5042</v>
      </c>
      <c r="E38" s="27">
        <v>4924</v>
      </c>
      <c r="F38" s="27">
        <f>SUM(D38:E38)</f>
        <v>9966</v>
      </c>
      <c r="G38" s="27">
        <v>1552</v>
      </c>
      <c r="H38" s="31">
        <f>G38/D38*100</f>
        <v>30.781435938119795</v>
      </c>
      <c r="I38" s="27">
        <v>1803</v>
      </c>
      <c r="J38" s="31">
        <f>I38/E38*100</f>
        <v>36.616571892770104</v>
      </c>
      <c r="K38" s="27">
        <f>SUM(G38,I38)</f>
        <v>3355</v>
      </c>
      <c r="L38" s="31">
        <f>K38/F38*100</f>
        <v>33.664459161147903</v>
      </c>
    </row>
    <row r="39" spans="1:12" ht="16.5" thickBot="1" x14ac:dyDescent="0.3">
      <c r="A39" s="36" t="s">
        <v>14</v>
      </c>
      <c r="B39" s="37"/>
      <c r="C39" s="38"/>
      <c r="D39" s="39">
        <f>SUM(D12:D38)</f>
        <v>53237</v>
      </c>
      <c r="E39" s="39">
        <f>SUM(E12:E38)</f>
        <v>55947</v>
      </c>
      <c r="F39" s="39">
        <f>SUM(F12:F38)</f>
        <v>109184</v>
      </c>
      <c r="G39" s="39">
        <f>SUM(G12:G38)</f>
        <v>26443</v>
      </c>
      <c r="H39" s="40">
        <f>G39/D39*100</f>
        <v>49.67034205533745</v>
      </c>
      <c r="I39" s="39">
        <f>SUM(I12:I38)</f>
        <v>28732</v>
      </c>
      <c r="J39" s="40">
        <f>I39/E39*100</f>
        <v>51.355747403792876</v>
      </c>
      <c r="K39" s="39">
        <f>SUM(K12:K38)</f>
        <v>54197</v>
      </c>
      <c r="L39" s="40">
        <f>K39/F39*100</f>
        <v>49.638225381008205</v>
      </c>
    </row>
    <row r="40" spans="1:12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</row>
    <row r="41" spans="1:12" x14ac:dyDescent="0.25">
      <c r="A41" s="42" t="s">
        <v>15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</sheetData>
  <mergeCells count="7">
    <mergeCell ref="A3:L3"/>
    <mergeCell ref="A7:A10"/>
    <mergeCell ref="B7:B10"/>
    <mergeCell ref="C7:C10"/>
    <mergeCell ref="D7:L8"/>
    <mergeCell ref="D9:F9"/>
    <mergeCell ref="G9:L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2020-08-25T08:09:24Z</dcterms:created>
  <dcterms:modified xsi:type="dcterms:W3CDTF">2020-08-25T08:12:53Z</dcterms:modified>
</cp:coreProperties>
</file>