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/>
  <mc:AlternateContent xmlns:mc="http://schemas.openxmlformats.org/markup-compatibility/2006">
    <mc:Choice Requires="x15">
      <x15ac:absPath xmlns:x15ac="http://schemas.microsoft.com/office/spreadsheetml/2010/11/ac" url="E:\0. PROGRAM DAN KEU\16. TA 2025\KOMINFO\SATU DATA TW 2\"/>
    </mc:Choice>
  </mc:AlternateContent>
  <xr:revisionPtr revIDLastSave="0" documentId="13_ncr:1_{E558E998-A305-4F2B-8D39-729BD864EEAF}" xr6:coauthVersionLast="45" xr6:coauthVersionMax="47" xr10:uidLastSave="{00000000-0000-0000-0000-000000000000}"/>
  <bookViews>
    <workbookView xWindow="-120" yWindow="-120" windowWidth="29040" windowHeight="15840" xr2:uid="{9096B087-89E1-4B9F-B04C-93B9AA239957}"/>
  </bookViews>
  <sheets>
    <sheet name="Sheet1" sheetId="1" r:id="rId1"/>
  </sheets>
  <definedNames>
    <definedName name="_xlnm.Print_Area" localSheetId="0">Sheet1!$B$2:$E$16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4" i="1" l="1"/>
  <c r="W12" i="1" l="1"/>
  <c r="W11" i="1"/>
  <c r="W10" i="1"/>
  <c r="W9" i="1"/>
  <c r="W8" i="1"/>
  <c r="W7" i="1"/>
  <c r="U12" i="1"/>
  <c r="U11" i="1"/>
  <c r="U10" i="1"/>
  <c r="U9" i="1"/>
  <c r="U8" i="1"/>
  <c r="U7" i="1"/>
  <c r="S9" i="1"/>
  <c r="S8" i="1"/>
  <c r="S7" i="1"/>
  <c r="S12" i="1"/>
  <c r="S11" i="1"/>
  <c r="S10" i="1"/>
  <c r="Q12" i="1"/>
  <c r="Q11" i="1"/>
  <c r="Q10" i="1"/>
  <c r="O10" i="1"/>
  <c r="O9" i="1"/>
  <c r="O8" i="1"/>
  <c r="O7" i="1"/>
  <c r="O12" i="1"/>
  <c r="O11" i="1"/>
  <c r="M9" i="1"/>
  <c r="M8" i="1"/>
  <c r="M7" i="1"/>
  <c r="M12" i="1"/>
  <c r="M11" i="1"/>
  <c r="M10" i="1"/>
  <c r="G9" i="1"/>
  <c r="G8" i="1"/>
  <c r="G7" i="1"/>
  <c r="I9" i="1"/>
  <c r="I8" i="1"/>
  <c r="I7" i="1"/>
  <c r="K9" i="1"/>
  <c r="K8" i="1"/>
  <c r="K7" i="1"/>
  <c r="K12" i="1"/>
  <c r="K11" i="1"/>
  <c r="K10" i="1"/>
  <c r="I12" i="1"/>
  <c r="I11" i="1"/>
  <c r="I10" i="1"/>
  <c r="G12" i="1"/>
  <c r="G11" i="1"/>
  <c r="G10" i="1"/>
  <c r="F14" i="1"/>
  <c r="V14" i="1"/>
  <c r="T14" i="1"/>
  <c r="R14" i="1"/>
  <c r="P14" i="1"/>
  <c r="N14" i="1"/>
  <c r="L14" i="1"/>
  <c r="J14" i="1"/>
  <c r="H14" i="1"/>
  <c r="S14" i="1" l="1"/>
  <c r="I14" i="1"/>
  <c r="K14" i="1"/>
  <c r="O14" i="1"/>
  <c r="Q14" i="1"/>
  <c r="U14" i="1"/>
  <c r="W14" i="1"/>
  <c r="G14" i="1"/>
  <c r="C7" i="1"/>
  <c r="M14" i="1" l="1"/>
</calcChain>
</file>

<file path=xl/sharedStrings.xml><?xml version="1.0" encoding="utf-8"?>
<sst xmlns="http://schemas.openxmlformats.org/spreadsheetml/2006/main" count="34" uniqueCount="26">
  <si>
    <t>Sumber</t>
  </si>
  <si>
    <t>No</t>
  </si>
  <si>
    <t>Nama Data</t>
  </si>
  <si>
    <t>Persentase Komposisi Jenis Sampah</t>
  </si>
  <si>
    <t>BULAN</t>
  </si>
  <si>
    <t>SAMPAH MASUK TPA</t>
  </si>
  <si>
    <t>KOMPOSISI SAMPAH BERDASARKAN MATERI (KG)</t>
  </si>
  <si>
    <t>KG</t>
  </si>
  <si>
    <t>PLASTIK (KG)</t>
  </si>
  <si>
    <t>KACA (KG)</t>
  </si>
  <si>
    <t>LOGAM (KG)</t>
  </si>
  <si>
    <t>KAIN (KG)</t>
  </si>
  <si>
    <t>LAINNYA (KG)</t>
  </si>
  <si>
    <t>Januari</t>
  </si>
  <si>
    <t>Februari</t>
  </si>
  <si>
    <t>Maret</t>
  </si>
  <si>
    <t>Persentase</t>
  </si>
  <si>
    <t>KERTAS/
KARTON (KG)</t>
  </si>
  <si>
    <t>SISA MAKANAN/
ORGANIK (KG)</t>
  </si>
  <si>
    <t>KARET/
KULIT (KG)</t>
  </si>
  <si>
    <t>KAYU/
RANTING (KG)</t>
  </si>
  <si>
    <t>Jumlah Pada Triwulan II</t>
  </si>
  <si>
    <t>Dinas Lingkungan Hidup Kab. Demak Triwulan II 2025</t>
  </si>
  <si>
    <t>April</t>
  </si>
  <si>
    <t>Mei</t>
  </si>
  <si>
    <t>Juni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</si>
</sst>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@\ * &quot;:&quot;"/>
    <numFmt numFmtId="165" formatCode="_-* #,##0.00_-;\-* #,##0.00_-;_-* &quot;-&quot;_-;_-@_-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scheme val="minor"/>
    </font>
    <font>
      <b/>
      <sz val="10"/>
      <color rgb="FF000000"/>
      <name val="Cambria"/>
      <family val="1"/>
    </font>
    <font>
      <b/>
      <sz val="10"/>
      <color theme="1"/>
      <name val="Cambria"/>
      <family val="1"/>
    </font>
    <font>
      <sz val="10"/>
      <color theme="1"/>
      <name val="Cambria"/>
      <family val="1"/>
    </font>
    <font>
      <sz val="10"/>
      <name val="Cambria"/>
      <family val="1"/>
    </font>
    <font>
      <sz val="10"/>
      <color rgb="FF000000"/>
      <name val="Cambria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0" fontId="2" fillId="0" borderId="0"/>
  </cellStyleXfs>
  <cellXfs count="31">
    <xf numFmtId="0" fontId="0" fillId="0" borderId="0" xfId="0"/>
    <xf numFmtId="0" fontId="3" fillId="0" borderId="3" xfId="2" applyFont="1" applyBorder="1" applyAlignment="1">
      <alignment horizontal="center" vertical="center"/>
    </xf>
    <xf numFmtId="41" fontId="3" fillId="0" borderId="3" xfId="1" applyFont="1" applyBorder="1" applyAlignment="1">
      <alignment horizontal="center" vertical="center"/>
    </xf>
    <xf numFmtId="41" fontId="3" fillId="0" borderId="3" xfId="1" applyFont="1" applyBorder="1" applyAlignment="1">
      <alignment horizontal="center" vertical="center" wrapText="1"/>
    </xf>
    <xf numFmtId="41" fontId="5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5" xfId="2" applyFont="1" applyBorder="1" applyAlignment="1">
      <alignment horizontal="center" vertical="center" wrapText="1"/>
    </xf>
    <xf numFmtId="0" fontId="3" fillId="0" borderId="6" xfId="2" applyFont="1" applyBorder="1" applyAlignment="1">
      <alignment horizontal="center" vertical="center" wrapText="1"/>
    </xf>
    <xf numFmtId="0" fontId="7" fillId="0" borderId="1" xfId="2" applyFont="1" applyBorder="1" applyAlignment="1">
      <alignment vertical="center"/>
    </xf>
    <xf numFmtId="165" fontId="7" fillId="0" borderId="2" xfId="1" applyNumberFormat="1" applyFont="1" applyBorder="1" applyAlignment="1">
      <alignment horizontal="center" vertical="center"/>
    </xf>
    <xf numFmtId="164" fontId="5" fillId="0" borderId="0" xfId="0" applyNumberFormat="1" applyFont="1" applyAlignment="1">
      <alignment vertical="center"/>
    </xf>
    <xf numFmtId="0" fontId="7" fillId="0" borderId="7" xfId="2" applyFont="1" applyBorder="1" applyAlignment="1">
      <alignment vertical="center"/>
    </xf>
    <xf numFmtId="165" fontId="7" fillId="0" borderId="4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/>
    </xf>
    <xf numFmtId="41" fontId="4" fillId="0" borderId="1" xfId="1" quotePrefix="1" applyFont="1" applyBorder="1" applyAlignment="1">
      <alignment horizontal="center" vertical="center" wrapText="1"/>
    </xf>
    <xf numFmtId="165" fontId="4" fillId="0" borderId="1" xfId="1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41" fontId="7" fillId="0" borderId="1" xfId="1" applyFont="1" applyBorder="1" applyAlignment="1">
      <alignment horizontal="center" vertical="center"/>
    </xf>
    <xf numFmtId="165" fontId="7" fillId="0" borderId="1" xfId="1" applyNumberFormat="1" applyFont="1" applyBorder="1" applyAlignment="1">
      <alignment horizontal="center" vertical="center"/>
    </xf>
    <xf numFmtId="165" fontId="5" fillId="0" borderId="0" xfId="1" applyNumberFormat="1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3" fillId="0" borderId="1" xfId="2" applyFont="1" applyBorder="1" applyAlignment="1">
      <alignment horizontal="center" vertical="center"/>
    </xf>
    <xf numFmtId="0" fontId="6" fillId="0" borderId="1" xfId="2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3">
    <cellStyle name="Comma [0]" xfId="1" builtinId="6"/>
    <cellStyle name="Normal" xfId="0" builtinId="0"/>
    <cellStyle name="Normal 2" xfId="2" xr:uid="{D7E6193F-BCED-4D84-ADF8-CE8824865C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B674B-1A72-4381-9397-0AE170F0C10A}">
  <sheetPr>
    <pageSetUpPr fitToPage="1"/>
  </sheetPr>
  <dimension ref="B2:W15"/>
  <sheetViews>
    <sheetView tabSelected="1" zoomScale="115" zoomScaleNormal="115" zoomScaleSheetLayoutView="115" workbookViewId="0">
      <selection activeCell="E15" sqref="E15"/>
    </sheetView>
  </sheetViews>
  <sheetFormatPr defaultColWidth="9.125" defaultRowHeight="12.75"/>
  <cols>
    <col min="1" max="1" width="9.125" style="5"/>
    <col min="2" max="2" width="13.375" style="5" customWidth="1"/>
    <col min="3" max="4" width="29.125" style="5" customWidth="1"/>
    <col min="5" max="5" width="16.125" style="4" customWidth="1"/>
    <col min="6" max="21" width="12.25" style="4" customWidth="1"/>
    <col min="22" max="23" width="12.25" style="5" customWidth="1"/>
    <col min="24" max="16384" width="9.125" style="5"/>
  </cols>
  <sheetData>
    <row r="2" spans="2:23">
      <c r="B2" s="21">
        <v>787</v>
      </c>
      <c r="C2" s="21">
        <v>372</v>
      </c>
      <c r="D2" s="21"/>
    </row>
    <row r="3" spans="2:23">
      <c r="B3" s="21" t="s">
        <v>3</v>
      </c>
      <c r="C3" s="21"/>
      <c r="D3" s="21"/>
    </row>
    <row r="5" spans="2:23" ht="25.5">
      <c r="B5" s="24" t="s">
        <v>1</v>
      </c>
      <c r="C5" s="24" t="s">
        <v>2</v>
      </c>
      <c r="D5" s="22" t="s">
        <v>4</v>
      </c>
      <c r="E5" s="6" t="s">
        <v>5</v>
      </c>
      <c r="F5" s="22" t="s">
        <v>6</v>
      </c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</row>
    <row r="6" spans="2:23" ht="38.25">
      <c r="B6" s="24"/>
      <c r="C6" s="24"/>
      <c r="D6" s="23"/>
      <c r="E6" s="7" t="s">
        <v>7</v>
      </c>
      <c r="F6" s="1" t="s">
        <v>8</v>
      </c>
      <c r="G6" s="2" t="s">
        <v>16</v>
      </c>
      <c r="H6" s="3" t="s">
        <v>18</v>
      </c>
      <c r="I6" s="2" t="s">
        <v>16</v>
      </c>
      <c r="J6" s="3" t="s">
        <v>17</v>
      </c>
      <c r="K6" s="2" t="s">
        <v>16</v>
      </c>
      <c r="L6" s="2" t="s">
        <v>9</v>
      </c>
      <c r="M6" s="2" t="s">
        <v>16</v>
      </c>
      <c r="N6" s="3" t="s">
        <v>19</v>
      </c>
      <c r="O6" s="2" t="s">
        <v>16</v>
      </c>
      <c r="P6" s="3" t="s">
        <v>20</v>
      </c>
      <c r="Q6" s="2" t="s">
        <v>16</v>
      </c>
      <c r="R6" s="3" t="s">
        <v>10</v>
      </c>
      <c r="S6" s="2" t="s">
        <v>16</v>
      </c>
      <c r="T6" s="3" t="s">
        <v>11</v>
      </c>
      <c r="U6" s="2" t="s">
        <v>16</v>
      </c>
      <c r="V6" s="3" t="s">
        <v>12</v>
      </c>
      <c r="W6" s="2" t="s">
        <v>16</v>
      </c>
    </row>
    <row r="7" spans="2:23">
      <c r="B7" s="28">
        <v>789</v>
      </c>
      <c r="C7" s="25" t="str">
        <f>B3</f>
        <v>Persentase Komposisi Jenis Sampah</v>
      </c>
      <c r="D7" s="8" t="s">
        <v>13</v>
      </c>
      <c r="E7" s="9">
        <v>2963200</v>
      </c>
      <c r="F7" s="9">
        <v>530116.48</v>
      </c>
      <c r="G7" s="19">
        <f t="shared" ref="G7:G9" si="0">F7/E7*100</f>
        <v>17.89</v>
      </c>
      <c r="H7" s="9">
        <v>1176094.08</v>
      </c>
      <c r="I7" s="19">
        <f t="shared" ref="I7:I9" si="1">H7/E7*100</f>
        <v>39.690000000000005</v>
      </c>
      <c r="J7" s="9">
        <v>357954.56</v>
      </c>
      <c r="K7" s="19">
        <f t="shared" ref="K7:K9" si="2">J7/E7*100</f>
        <v>12.08</v>
      </c>
      <c r="L7" s="9">
        <v>69931.520000000004</v>
      </c>
      <c r="M7" s="19">
        <f t="shared" ref="M7:M9" si="3">L7/E7*100</f>
        <v>2.3600000000000003</v>
      </c>
      <c r="N7" s="9">
        <v>51856</v>
      </c>
      <c r="O7" s="19">
        <f t="shared" ref="O7:O9" si="4">N7/E7*100</f>
        <v>1.7500000000000002</v>
      </c>
      <c r="P7" s="9">
        <v>382252.79999999999</v>
      </c>
      <c r="Q7" s="9">
        <v>12.9</v>
      </c>
      <c r="R7" s="9">
        <v>96600.320000000007</v>
      </c>
      <c r="S7" s="19">
        <f t="shared" ref="S7:S9" si="5">R7/$E7*100</f>
        <v>3.2600000000000002</v>
      </c>
      <c r="T7" s="9">
        <v>73783.679999999993</v>
      </c>
      <c r="U7" s="19">
        <f t="shared" ref="U7:W12" si="6">T7/$E7*100</f>
        <v>2.4899999999999998</v>
      </c>
      <c r="V7" s="9">
        <v>224610.56</v>
      </c>
      <c r="W7" s="19">
        <f t="shared" si="6"/>
        <v>7.5799999999999992</v>
      </c>
    </row>
    <row r="8" spans="2:23">
      <c r="B8" s="29"/>
      <c r="C8" s="26"/>
      <c r="D8" s="8" t="s">
        <v>14</v>
      </c>
      <c r="E8" s="12">
        <v>2745840</v>
      </c>
      <c r="F8" s="12">
        <v>491230.77600000001</v>
      </c>
      <c r="G8" s="19">
        <f t="shared" si="0"/>
        <v>17.89</v>
      </c>
      <c r="H8" s="9">
        <v>1089823.8959999999</v>
      </c>
      <c r="I8" s="19">
        <f t="shared" si="1"/>
        <v>39.69</v>
      </c>
      <c r="J8" s="12">
        <v>331697.47200000001</v>
      </c>
      <c r="K8" s="19">
        <f t="shared" si="2"/>
        <v>12.08</v>
      </c>
      <c r="L8" s="12">
        <v>64801.824000000001</v>
      </c>
      <c r="M8" s="19">
        <f t="shared" si="3"/>
        <v>2.36</v>
      </c>
      <c r="N8" s="12">
        <v>48052.2</v>
      </c>
      <c r="O8" s="19">
        <f t="shared" si="4"/>
        <v>1.7499999999999998</v>
      </c>
      <c r="P8" s="12">
        <v>354213.36</v>
      </c>
      <c r="Q8" s="12">
        <v>11.953744600431964</v>
      </c>
      <c r="R8" s="12">
        <v>89514.384000000005</v>
      </c>
      <c r="S8" s="19">
        <f t="shared" si="5"/>
        <v>3.2600000000000002</v>
      </c>
      <c r="T8" s="12">
        <v>68371.415999999997</v>
      </c>
      <c r="U8" s="19">
        <f t="shared" si="6"/>
        <v>2.4899999999999998</v>
      </c>
      <c r="V8" s="12">
        <v>208134.67199999999</v>
      </c>
      <c r="W8" s="19">
        <f t="shared" si="6"/>
        <v>7.5799999999999992</v>
      </c>
    </row>
    <row r="9" spans="2:23">
      <c r="B9" s="29"/>
      <c r="C9" s="26"/>
      <c r="D9" s="11" t="s">
        <v>15</v>
      </c>
      <c r="E9" s="19">
        <v>2727530</v>
      </c>
      <c r="F9" s="19">
        <v>487955.11700000003</v>
      </c>
      <c r="G9" s="19">
        <f t="shared" si="0"/>
        <v>17.89</v>
      </c>
      <c r="H9" s="9">
        <v>1082556.6569999999</v>
      </c>
      <c r="I9" s="19">
        <f t="shared" si="1"/>
        <v>39.69</v>
      </c>
      <c r="J9" s="19">
        <v>329485.62400000001</v>
      </c>
      <c r="K9" s="19">
        <f t="shared" si="2"/>
        <v>12.08</v>
      </c>
      <c r="L9" s="19">
        <v>64369.707999999999</v>
      </c>
      <c r="M9" s="19">
        <f t="shared" si="3"/>
        <v>2.36</v>
      </c>
      <c r="N9" s="19">
        <v>47731.775000000001</v>
      </c>
      <c r="O9" s="19">
        <f t="shared" si="4"/>
        <v>1.7500000000000002</v>
      </c>
      <c r="P9" s="19">
        <v>351851.37</v>
      </c>
      <c r="Q9" s="19">
        <v>11.874033814794817</v>
      </c>
      <c r="R9" s="19">
        <v>88917.478000000003</v>
      </c>
      <c r="S9" s="19">
        <f t="shared" si="5"/>
        <v>3.2600000000000002</v>
      </c>
      <c r="T9" s="19">
        <v>67915.497000000003</v>
      </c>
      <c r="U9" s="19">
        <f t="shared" si="6"/>
        <v>2.4900000000000002</v>
      </c>
      <c r="V9" s="19">
        <v>206746.774</v>
      </c>
      <c r="W9" s="19">
        <f t="shared" si="6"/>
        <v>7.580000000000001</v>
      </c>
    </row>
    <row r="10" spans="2:23">
      <c r="B10" s="29"/>
      <c r="C10" s="26"/>
      <c r="D10" s="11" t="s">
        <v>23</v>
      </c>
      <c r="E10" s="19">
        <v>2880130</v>
      </c>
      <c r="F10" s="20">
        <v>515255.25700000004</v>
      </c>
      <c r="G10" s="19">
        <f>F10/E10*100</f>
        <v>17.89</v>
      </c>
      <c r="H10" s="9">
        <v>1143123.5969999998</v>
      </c>
      <c r="I10" s="19">
        <f>H10/E10*100</f>
        <v>39.689999999999991</v>
      </c>
      <c r="J10" s="20">
        <v>347919.70399999997</v>
      </c>
      <c r="K10" s="19">
        <f>J10/E10*100</f>
        <v>12.079999999999998</v>
      </c>
      <c r="L10" s="20">
        <v>67971.067999999999</v>
      </c>
      <c r="M10" s="19">
        <f>L10/E10*100</f>
        <v>2.36</v>
      </c>
      <c r="N10" s="20">
        <v>50402.275000000001</v>
      </c>
      <c r="O10" s="19">
        <f>N10/$E$10*100</f>
        <v>1.7500000000000002</v>
      </c>
      <c r="P10" s="20">
        <v>371536.77</v>
      </c>
      <c r="Q10" s="19">
        <f>P10/$E10*100</f>
        <v>12.9</v>
      </c>
      <c r="R10" s="20">
        <v>93892.237999999983</v>
      </c>
      <c r="S10" s="19">
        <f>R10/$E10*100</f>
        <v>3.26</v>
      </c>
      <c r="T10" s="19">
        <v>71715.237000000008</v>
      </c>
      <c r="U10" s="19">
        <f t="shared" si="6"/>
        <v>2.4900000000000002</v>
      </c>
      <c r="V10" s="19">
        <v>218313.85399999999</v>
      </c>
      <c r="W10" s="19">
        <f t="shared" si="6"/>
        <v>7.5799999999999992</v>
      </c>
    </row>
    <row r="11" spans="2:23">
      <c r="B11" s="29"/>
      <c r="C11" s="26"/>
      <c r="D11" s="11" t="s">
        <v>24</v>
      </c>
      <c r="E11" s="19">
        <v>3301540</v>
      </c>
      <c r="F11" s="19">
        <v>590645.50600000005</v>
      </c>
      <c r="G11" s="19">
        <f>F11/E11*100</f>
        <v>17.89</v>
      </c>
      <c r="H11" s="9">
        <v>1310381.226</v>
      </c>
      <c r="I11" s="19">
        <f>H11/E11*100</f>
        <v>39.690000000000005</v>
      </c>
      <c r="J11" s="19">
        <v>398826.03200000001</v>
      </c>
      <c r="K11" s="19">
        <f>J11/E11*100</f>
        <v>12.08</v>
      </c>
      <c r="L11" s="19">
        <v>77916.343999999997</v>
      </c>
      <c r="M11" s="19">
        <f>L11/E11*100</f>
        <v>2.36</v>
      </c>
      <c r="N11" s="19">
        <v>57776.95</v>
      </c>
      <c r="O11" s="19">
        <f>N11/E11*100</f>
        <v>1.7499999999999998</v>
      </c>
      <c r="P11" s="19">
        <v>425898.66</v>
      </c>
      <c r="Q11" s="19">
        <f>P11/$E11*100</f>
        <v>12.9</v>
      </c>
      <c r="R11" s="19">
        <v>107630.20399999998</v>
      </c>
      <c r="S11" s="19">
        <f>R11/$E11*100</f>
        <v>3.26</v>
      </c>
      <c r="T11" s="19">
        <v>82208.346000000005</v>
      </c>
      <c r="U11" s="19">
        <f t="shared" si="6"/>
        <v>2.4900000000000002</v>
      </c>
      <c r="V11" s="19">
        <v>250256.73199999999</v>
      </c>
      <c r="W11" s="19">
        <f t="shared" si="6"/>
        <v>7.5799999999999992</v>
      </c>
    </row>
    <row r="12" spans="2:23">
      <c r="B12" s="29"/>
      <c r="C12" s="26"/>
      <c r="D12" s="11" t="s">
        <v>25</v>
      </c>
      <c r="E12" s="19">
        <v>3144210</v>
      </c>
      <c r="F12" s="19">
        <v>562499.16899999999</v>
      </c>
      <c r="G12" s="19">
        <f>F12/E12*100</f>
        <v>17.89</v>
      </c>
      <c r="H12" s="9">
        <v>1247936.949</v>
      </c>
      <c r="I12" s="19">
        <f>H12/E12*100</f>
        <v>39.690000000000005</v>
      </c>
      <c r="J12" s="19">
        <v>379820.56799999997</v>
      </c>
      <c r="K12" s="19">
        <f>J12/E12*100</f>
        <v>12.079999999999998</v>
      </c>
      <c r="L12" s="19">
        <v>74203.356</v>
      </c>
      <c r="M12" s="19">
        <f>L12/E12*100</f>
        <v>2.36</v>
      </c>
      <c r="N12" s="19">
        <v>55023.675000000003</v>
      </c>
      <c r="O12" s="19">
        <f>N12/E12*100</f>
        <v>1.7500000000000002</v>
      </c>
      <c r="P12" s="19">
        <v>405603.09</v>
      </c>
      <c r="Q12" s="19">
        <f>P12/$E12*100</f>
        <v>12.9</v>
      </c>
      <c r="R12" s="19">
        <v>102501.246</v>
      </c>
      <c r="S12" s="19">
        <f>R12/$E12*100</f>
        <v>3.26</v>
      </c>
      <c r="T12" s="19">
        <v>78290.828999999998</v>
      </c>
      <c r="U12" s="19">
        <f t="shared" si="6"/>
        <v>2.4899999999999998</v>
      </c>
      <c r="V12" s="19">
        <v>238331.11800000002</v>
      </c>
      <c r="W12" s="19">
        <f t="shared" si="6"/>
        <v>7.580000000000001</v>
      </c>
    </row>
    <row r="13" spans="2:23">
      <c r="B13" s="30"/>
      <c r="C13" s="27"/>
      <c r="D13" s="11"/>
      <c r="E13" s="19"/>
      <c r="F13" s="18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</row>
    <row r="14" spans="2:23" s="17" customFormat="1" ht="24.75" customHeight="1">
      <c r="B14" s="14"/>
      <c r="C14" s="13" t="s">
        <v>21</v>
      </c>
      <c r="D14" s="15"/>
      <c r="E14" s="16">
        <f>SUM(E7:E13)</f>
        <v>17762450</v>
      </c>
      <c r="F14" s="16">
        <f>SUM(F7:F13)</f>
        <v>3177702.3049999997</v>
      </c>
      <c r="G14" s="16">
        <f>F14/$E$14*100</f>
        <v>17.889999999999997</v>
      </c>
      <c r="H14" s="16">
        <f>SUM(H7:H13)</f>
        <v>7049916.4049999993</v>
      </c>
      <c r="I14" s="16">
        <f>H14/$E$14*100</f>
        <v>39.69</v>
      </c>
      <c r="J14" s="16">
        <f>SUM(J7:J13)</f>
        <v>2145703.96</v>
      </c>
      <c r="K14" s="16">
        <f>J14/$E$14*100</f>
        <v>12.08</v>
      </c>
      <c r="L14" s="16">
        <f>SUM(L7:L13)</f>
        <v>419193.81999999995</v>
      </c>
      <c r="M14" s="16">
        <f>L14/$E$14*100</f>
        <v>2.3599999999999994</v>
      </c>
      <c r="N14" s="16">
        <f>SUM(N7:N13)</f>
        <v>310842.875</v>
      </c>
      <c r="O14" s="16">
        <f>N14/$E$14*100</f>
        <v>1.7500000000000002</v>
      </c>
      <c r="P14" s="16">
        <f>SUM(P7:P13)</f>
        <v>2291356.0499999998</v>
      </c>
      <c r="Q14" s="16">
        <f>P14/$E$14*100</f>
        <v>12.899999999999997</v>
      </c>
      <c r="R14" s="16">
        <f>SUM(R7:R13)</f>
        <v>579055.87</v>
      </c>
      <c r="S14" s="16">
        <f>R14/$E$14*100</f>
        <v>3.26</v>
      </c>
      <c r="T14" s="16">
        <f>SUM(T7:T13)</f>
        <v>442285.005</v>
      </c>
      <c r="U14" s="16">
        <f>T14/$E$14*100</f>
        <v>2.4900000000000002</v>
      </c>
      <c r="V14" s="16">
        <f>SUM(V7:V13)</f>
        <v>1346393.71</v>
      </c>
      <c r="W14" s="16">
        <f>V14/$E$14*100</f>
        <v>7.5799999999999992</v>
      </c>
    </row>
    <row r="15" spans="2:23">
      <c r="B15" s="10" t="s">
        <v>0</v>
      </c>
      <c r="C15" s="5" t="s">
        <v>22</v>
      </c>
    </row>
  </sheetData>
  <mergeCells count="8">
    <mergeCell ref="C7:C13"/>
    <mergeCell ref="B7:B13"/>
    <mergeCell ref="B3:D3"/>
    <mergeCell ref="B2:D2"/>
    <mergeCell ref="D5:D6"/>
    <mergeCell ref="F5:W5"/>
    <mergeCell ref="B5:B6"/>
    <mergeCell ref="C5:C6"/>
  </mergeCells>
  <printOptions horizontalCentered="1"/>
  <pageMargins left="0.78740157480314965" right="0.78740157480314965" top="0.78740157480314965" bottom="0.78740157480314965" header="0.31496062992125984" footer="0.31496062992125984"/>
  <pageSetup paperSize="14" scale="86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USER</cp:lastModifiedBy>
  <cp:lastPrinted>2025-01-17T07:11:36Z</cp:lastPrinted>
  <dcterms:created xsi:type="dcterms:W3CDTF">2024-07-03T03:22:26Z</dcterms:created>
  <dcterms:modified xsi:type="dcterms:W3CDTF">2025-08-12T02:51:46Z</dcterms:modified>
</cp:coreProperties>
</file>