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 defaultThemeVersion="124226"/>
  <bookViews>
    <workbookView xWindow="240" yWindow="0" windowWidth="19320" windowHeight="11760" firstSheet="3" activeTab="3"/>
  </bookViews>
  <sheets>
    <sheet name="Hitung Awal " sheetId="5" state="hidden" r:id="rId1"/>
    <sheet name="LAMP 1 DD2019 " sheetId="11" state="hidden" r:id="rId2"/>
    <sheet name="LAMP 1 DD2019 Terbesar kecil" sheetId="6" state="hidden" r:id="rId3"/>
    <sheet name="Lampiran II DD 2019" sheetId="8" r:id="rId4"/>
  </sheets>
  <definedNames>
    <definedName name="_xlnm._FilterDatabase" localSheetId="0" hidden="1">'Hitung Awal '!$A$10:$W$10</definedName>
    <definedName name="DD2019LAMPIRAN2" localSheetId="1">#REF!</definedName>
    <definedName name="DD2019LAMPIRAN2">#REF!</definedName>
    <definedName name="kd_daerah" localSheetId="0">#REF!</definedName>
    <definedName name="kd_daerah" localSheetId="1">#REF!</definedName>
    <definedName name="kd_daerah" localSheetId="3">#REF!</definedName>
    <definedName name="kd_daerah">#REF!</definedName>
    <definedName name="kode" localSheetId="0">#REF!</definedName>
    <definedName name="kode" localSheetId="1">#REF!</definedName>
    <definedName name="kode" localSheetId="3">#REF!</definedName>
    <definedName name="kode">#REF!</definedName>
    <definedName name="LAMP2DD2019" localSheetId="1">#REF!</definedName>
    <definedName name="LAMP2DD2019">#REF!</definedName>
    <definedName name="nmdaerah" localSheetId="0">#REF!</definedName>
    <definedName name="nmdaerah" localSheetId="1">#REF!</definedName>
    <definedName name="nmdaerah" localSheetId="3">#REF!</definedName>
    <definedName name="nmdaerah">#REF!</definedName>
    <definedName name="penduduk" localSheetId="0">#REF!</definedName>
    <definedName name="penduduk" localSheetId="1">#REF!</definedName>
    <definedName name="penduduk">#REF!</definedName>
    <definedName name="_xlnm.Print_Area" localSheetId="0">'Hitung Awal '!$B$1:$W$1030</definedName>
    <definedName name="_xlnm.Print_Area" localSheetId="1">'LAMP 1 DD2019 '!$A$1:$X$259</definedName>
    <definedName name="_xlnm.Print_Area" localSheetId="3">'Lampiran II DD 2019'!$A$1:$G$291</definedName>
    <definedName name="_xlnm.Print_Titles" localSheetId="0">'Hitung Awal '!$7:$10</definedName>
    <definedName name="_xlnm.Print_Titles" localSheetId="1">'LAMP 1 DD2019 '!$10:$12</definedName>
    <definedName name="_xlnm.Print_Titles" localSheetId="3">'Lampiran II DD 2019'!$10:$12</definedName>
  </definedNames>
  <calcPr calcId="124519"/>
</workbook>
</file>

<file path=xl/calcChain.xml><?xml version="1.0" encoding="utf-8"?>
<calcChain xmlns="http://schemas.openxmlformats.org/spreadsheetml/2006/main">
  <c r="J64" i="8"/>
  <c r="J48"/>
  <c r="J35"/>
  <c r="J14"/>
  <c r="J236"/>
  <c r="J216"/>
  <c r="J196"/>
  <c r="J177"/>
  <c r="J162"/>
  <c r="J148"/>
  <c r="J131"/>
  <c r="J119"/>
  <c r="J102"/>
  <c r="J82"/>
  <c r="J258" l="1"/>
  <c r="I14"/>
  <c r="D270" i="11" l="1"/>
  <c r="Q259"/>
  <c r="N259"/>
  <c r="K259"/>
  <c r="H259"/>
  <c r="D259"/>
  <c r="D265" s="1"/>
  <c r="R136"/>
  <c r="S136" s="1"/>
  <c r="O136"/>
  <c r="P136" s="1"/>
  <c r="L136"/>
  <c r="M136" s="1"/>
  <c r="I136"/>
  <c r="J136" s="1"/>
  <c r="T136" s="1"/>
  <c r="U136" s="1"/>
  <c r="G136"/>
  <c r="R177"/>
  <c r="S177" s="1"/>
  <c r="O177"/>
  <c r="P177" s="1"/>
  <c r="L177"/>
  <c r="M177" s="1"/>
  <c r="I177"/>
  <c r="J177" s="1"/>
  <c r="G177"/>
  <c r="R229"/>
  <c r="S229" s="1"/>
  <c r="O229"/>
  <c r="P229" s="1"/>
  <c r="L229"/>
  <c r="M229" s="1"/>
  <c r="I229"/>
  <c r="J229" s="1"/>
  <c r="T229" s="1"/>
  <c r="U229" s="1"/>
  <c r="G229"/>
  <c r="R81"/>
  <c r="S81" s="1"/>
  <c r="O81"/>
  <c r="P81" s="1"/>
  <c r="L81"/>
  <c r="M81" s="1"/>
  <c r="I81"/>
  <c r="J81" s="1"/>
  <c r="G81"/>
  <c r="R153"/>
  <c r="S153" s="1"/>
  <c r="O153"/>
  <c r="P153" s="1"/>
  <c r="L153"/>
  <c r="M153" s="1"/>
  <c r="I153"/>
  <c r="J153" s="1"/>
  <c r="G153"/>
  <c r="R168"/>
  <c r="S168" s="1"/>
  <c r="O168"/>
  <c r="P168" s="1"/>
  <c r="L168"/>
  <c r="M168" s="1"/>
  <c r="I168"/>
  <c r="J168" s="1"/>
  <c r="G168"/>
  <c r="R70"/>
  <c r="S70" s="1"/>
  <c r="O70"/>
  <c r="P70" s="1"/>
  <c r="L70"/>
  <c r="M70" s="1"/>
  <c r="I70"/>
  <c r="J70" s="1"/>
  <c r="T70" s="1"/>
  <c r="U70" s="1"/>
  <c r="G70"/>
  <c r="R106"/>
  <c r="S106" s="1"/>
  <c r="O106"/>
  <c r="P106" s="1"/>
  <c r="L106"/>
  <c r="M106" s="1"/>
  <c r="I106"/>
  <c r="J106" s="1"/>
  <c r="G106"/>
  <c r="R75"/>
  <c r="S75" s="1"/>
  <c r="O75"/>
  <c r="P75" s="1"/>
  <c r="L75"/>
  <c r="M75" s="1"/>
  <c r="I75"/>
  <c r="J75" s="1"/>
  <c r="G75"/>
  <c r="R116"/>
  <c r="S116" s="1"/>
  <c r="O116"/>
  <c r="P116" s="1"/>
  <c r="L116"/>
  <c r="M116" s="1"/>
  <c r="I116"/>
  <c r="J116" s="1"/>
  <c r="G116"/>
  <c r="R218"/>
  <c r="S218" s="1"/>
  <c r="O218"/>
  <c r="P218" s="1"/>
  <c r="L218"/>
  <c r="M218" s="1"/>
  <c r="I218"/>
  <c r="J218" s="1"/>
  <c r="T218" s="1"/>
  <c r="U218" s="1"/>
  <c r="G218"/>
  <c r="R181"/>
  <c r="S181" s="1"/>
  <c r="O181"/>
  <c r="P181" s="1"/>
  <c r="L181"/>
  <c r="M181" s="1"/>
  <c r="I181"/>
  <c r="J181" s="1"/>
  <c r="G181"/>
  <c r="R49"/>
  <c r="S49" s="1"/>
  <c r="O49"/>
  <c r="P49" s="1"/>
  <c r="L49"/>
  <c r="M49" s="1"/>
  <c r="I49"/>
  <c r="J49" s="1"/>
  <c r="G49"/>
  <c r="R65"/>
  <c r="S65" s="1"/>
  <c r="O65"/>
  <c r="P65" s="1"/>
  <c r="L65"/>
  <c r="M65" s="1"/>
  <c r="I65"/>
  <c r="J65" s="1"/>
  <c r="G65"/>
  <c r="R151"/>
  <c r="S151" s="1"/>
  <c r="O151"/>
  <c r="P151" s="1"/>
  <c r="L151"/>
  <c r="M151" s="1"/>
  <c r="I151"/>
  <c r="J151" s="1"/>
  <c r="T151" s="1"/>
  <c r="U151" s="1"/>
  <c r="G151"/>
  <c r="R256"/>
  <c r="S256" s="1"/>
  <c r="O256"/>
  <c r="P256" s="1"/>
  <c r="L256"/>
  <c r="M256" s="1"/>
  <c r="I256"/>
  <c r="J256" s="1"/>
  <c r="G256"/>
  <c r="R110"/>
  <c r="S110" s="1"/>
  <c r="O110"/>
  <c r="P110" s="1"/>
  <c r="L110"/>
  <c r="M110" s="1"/>
  <c r="I110"/>
  <c r="J110" s="1"/>
  <c r="G110"/>
  <c r="R245"/>
  <c r="S245" s="1"/>
  <c r="O245"/>
  <c r="P245" s="1"/>
  <c r="L245"/>
  <c r="M245" s="1"/>
  <c r="I245"/>
  <c r="J245" s="1"/>
  <c r="G245"/>
  <c r="R43"/>
  <c r="S43" s="1"/>
  <c r="O43"/>
  <c r="P43" s="1"/>
  <c r="L43"/>
  <c r="M43" s="1"/>
  <c r="I43"/>
  <c r="J43" s="1"/>
  <c r="T43" s="1"/>
  <c r="U43" s="1"/>
  <c r="G43"/>
  <c r="R204"/>
  <c r="S204" s="1"/>
  <c r="O204"/>
  <c r="P204" s="1"/>
  <c r="L204"/>
  <c r="M204" s="1"/>
  <c r="I204"/>
  <c r="J204" s="1"/>
  <c r="G204"/>
  <c r="R201"/>
  <c r="S201" s="1"/>
  <c r="O201"/>
  <c r="P201" s="1"/>
  <c r="L201"/>
  <c r="M201" s="1"/>
  <c r="I201"/>
  <c r="J201" s="1"/>
  <c r="G201"/>
  <c r="R144"/>
  <c r="S144" s="1"/>
  <c r="O144"/>
  <c r="P144" s="1"/>
  <c r="L144"/>
  <c r="M144" s="1"/>
  <c r="I144"/>
  <c r="J144" s="1"/>
  <c r="G144"/>
  <c r="R158"/>
  <c r="S158" s="1"/>
  <c r="O158"/>
  <c r="P158" s="1"/>
  <c r="L158"/>
  <c r="M158" s="1"/>
  <c r="I158"/>
  <c r="J158" s="1"/>
  <c r="T158" s="1"/>
  <c r="U158" s="1"/>
  <c r="G158"/>
  <c r="R64"/>
  <c r="S64" s="1"/>
  <c r="O64"/>
  <c r="P64" s="1"/>
  <c r="L64"/>
  <c r="M64" s="1"/>
  <c r="I64"/>
  <c r="J64" s="1"/>
  <c r="G64"/>
  <c r="R114"/>
  <c r="S114" s="1"/>
  <c r="O114"/>
  <c r="P114" s="1"/>
  <c r="L114"/>
  <c r="M114" s="1"/>
  <c r="I114"/>
  <c r="J114" s="1"/>
  <c r="G114"/>
  <c r="R56"/>
  <c r="S56" s="1"/>
  <c r="O56"/>
  <c r="P56" s="1"/>
  <c r="L56"/>
  <c r="M56" s="1"/>
  <c r="I56"/>
  <c r="J56" s="1"/>
  <c r="G56"/>
  <c r="R38"/>
  <c r="S38" s="1"/>
  <c r="O38"/>
  <c r="P38" s="1"/>
  <c r="L38"/>
  <c r="M38" s="1"/>
  <c r="I38"/>
  <c r="J38" s="1"/>
  <c r="T38" s="1"/>
  <c r="U38" s="1"/>
  <c r="G38"/>
  <c r="R71"/>
  <c r="S71" s="1"/>
  <c r="O71"/>
  <c r="P71" s="1"/>
  <c r="L71"/>
  <c r="M71" s="1"/>
  <c r="I71"/>
  <c r="J71" s="1"/>
  <c r="G71"/>
  <c r="R72"/>
  <c r="S72" s="1"/>
  <c r="O72"/>
  <c r="P72" s="1"/>
  <c r="L72"/>
  <c r="M72" s="1"/>
  <c r="I72"/>
  <c r="J72" s="1"/>
  <c r="G72"/>
  <c r="R36"/>
  <c r="S36" s="1"/>
  <c r="O36"/>
  <c r="P36" s="1"/>
  <c r="L36"/>
  <c r="M36" s="1"/>
  <c r="I36"/>
  <c r="J36" s="1"/>
  <c r="G36"/>
  <c r="R53"/>
  <c r="S53" s="1"/>
  <c r="O53"/>
  <c r="P53" s="1"/>
  <c r="L53"/>
  <c r="M53" s="1"/>
  <c r="I53"/>
  <c r="J53" s="1"/>
  <c r="T53" s="1"/>
  <c r="U53" s="1"/>
  <c r="G53"/>
  <c r="R248"/>
  <c r="S248" s="1"/>
  <c r="O248"/>
  <c r="P248" s="1"/>
  <c r="L248"/>
  <c r="M248" s="1"/>
  <c r="I248"/>
  <c r="J248" s="1"/>
  <c r="G248"/>
  <c r="R247"/>
  <c r="S247" s="1"/>
  <c r="O247"/>
  <c r="P247" s="1"/>
  <c r="L247"/>
  <c r="M247" s="1"/>
  <c r="I247"/>
  <c r="J247" s="1"/>
  <c r="G247"/>
  <c r="R111"/>
  <c r="S111" s="1"/>
  <c r="O111"/>
  <c r="P111" s="1"/>
  <c r="L111"/>
  <c r="M111" s="1"/>
  <c r="I111"/>
  <c r="J111" s="1"/>
  <c r="G111"/>
  <c r="R69"/>
  <c r="S69" s="1"/>
  <c r="O69"/>
  <c r="P69" s="1"/>
  <c r="L69"/>
  <c r="M69" s="1"/>
  <c r="I69"/>
  <c r="J69" s="1"/>
  <c r="G69"/>
  <c r="R210"/>
  <c r="S210" s="1"/>
  <c r="O210"/>
  <c r="P210" s="1"/>
  <c r="L210"/>
  <c r="M210" s="1"/>
  <c r="I210"/>
  <c r="J210" s="1"/>
  <c r="G210"/>
  <c r="R189"/>
  <c r="S189" s="1"/>
  <c r="O189"/>
  <c r="P189" s="1"/>
  <c r="L189"/>
  <c r="M189" s="1"/>
  <c r="I189"/>
  <c r="J189" s="1"/>
  <c r="G189"/>
  <c r="R143"/>
  <c r="S143" s="1"/>
  <c r="O143"/>
  <c r="P143" s="1"/>
  <c r="L143"/>
  <c r="M143" s="1"/>
  <c r="I143"/>
  <c r="J143" s="1"/>
  <c r="G143"/>
  <c r="R140"/>
  <c r="S140" s="1"/>
  <c r="O140"/>
  <c r="P140" s="1"/>
  <c r="L140"/>
  <c r="M140" s="1"/>
  <c r="I140"/>
  <c r="J140" s="1"/>
  <c r="G140"/>
  <c r="R137"/>
  <c r="S137" s="1"/>
  <c r="O137"/>
  <c r="P137" s="1"/>
  <c r="L137"/>
  <c r="M137" s="1"/>
  <c r="I137"/>
  <c r="J137" s="1"/>
  <c r="G137"/>
  <c r="R178"/>
  <c r="S178" s="1"/>
  <c r="O178"/>
  <c r="P178" s="1"/>
  <c r="L178"/>
  <c r="M178" s="1"/>
  <c r="I178"/>
  <c r="J178" s="1"/>
  <c r="T178" s="1"/>
  <c r="U178" s="1"/>
  <c r="G178"/>
  <c r="R86"/>
  <c r="S86" s="1"/>
  <c r="O86"/>
  <c r="P86" s="1"/>
  <c r="L86"/>
  <c r="M86" s="1"/>
  <c r="I86"/>
  <c r="J86" s="1"/>
  <c r="G86"/>
  <c r="R76"/>
  <c r="S76" s="1"/>
  <c r="O76"/>
  <c r="P76" s="1"/>
  <c r="L76"/>
  <c r="M76" s="1"/>
  <c r="I76"/>
  <c r="J76" s="1"/>
  <c r="G76"/>
  <c r="R148"/>
  <c r="S148" s="1"/>
  <c r="O148"/>
  <c r="P148" s="1"/>
  <c r="L148"/>
  <c r="M148" s="1"/>
  <c r="I148"/>
  <c r="J148" s="1"/>
  <c r="G148"/>
  <c r="R159"/>
  <c r="S159" s="1"/>
  <c r="O159"/>
  <c r="P159" s="1"/>
  <c r="L159"/>
  <c r="M159" s="1"/>
  <c r="I159"/>
  <c r="J159" s="1"/>
  <c r="T159" s="1"/>
  <c r="U159" s="1"/>
  <c r="G159"/>
  <c r="R142"/>
  <c r="S142" s="1"/>
  <c r="O142"/>
  <c r="P142" s="1"/>
  <c r="L142"/>
  <c r="M142" s="1"/>
  <c r="I142"/>
  <c r="J142" s="1"/>
  <c r="G142"/>
  <c r="R164"/>
  <c r="S164" s="1"/>
  <c r="O164"/>
  <c r="P164" s="1"/>
  <c r="L164"/>
  <c r="M164" s="1"/>
  <c r="I164"/>
  <c r="J164" s="1"/>
  <c r="G164"/>
  <c r="R220"/>
  <c r="S220" s="1"/>
  <c r="O220"/>
  <c r="P220" s="1"/>
  <c r="L220"/>
  <c r="M220" s="1"/>
  <c r="I220"/>
  <c r="J220" s="1"/>
  <c r="G220"/>
  <c r="R157"/>
  <c r="S157" s="1"/>
  <c r="O157"/>
  <c r="P157" s="1"/>
  <c r="L157"/>
  <c r="M157" s="1"/>
  <c r="I157"/>
  <c r="J157" s="1"/>
  <c r="T157" s="1"/>
  <c r="U157" s="1"/>
  <c r="G157"/>
  <c r="R242"/>
  <c r="S242" s="1"/>
  <c r="O242"/>
  <c r="P242" s="1"/>
  <c r="L242"/>
  <c r="M242" s="1"/>
  <c r="I242"/>
  <c r="J242" s="1"/>
  <c r="G242"/>
  <c r="R243"/>
  <c r="S243" s="1"/>
  <c r="O243"/>
  <c r="P243" s="1"/>
  <c r="L243"/>
  <c r="M243" s="1"/>
  <c r="I243"/>
  <c r="J243" s="1"/>
  <c r="G243"/>
  <c r="R244"/>
  <c r="S244" s="1"/>
  <c r="O244"/>
  <c r="P244" s="1"/>
  <c r="L244"/>
  <c r="M244" s="1"/>
  <c r="I244"/>
  <c r="J244" s="1"/>
  <c r="G244"/>
  <c r="R35"/>
  <c r="S35" s="1"/>
  <c r="O35"/>
  <c r="P35" s="1"/>
  <c r="L35"/>
  <c r="M35" s="1"/>
  <c r="I35"/>
  <c r="J35" s="1"/>
  <c r="T35" s="1"/>
  <c r="U35" s="1"/>
  <c r="G35"/>
  <c r="R67"/>
  <c r="S67" s="1"/>
  <c r="O67"/>
  <c r="P67" s="1"/>
  <c r="L67"/>
  <c r="M67" s="1"/>
  <c r="I67"/>
  <c r="J67" s="1"/>
  <c r="G67"/>
  <c r="R98"/>
  <c r="S98" s="1"/>
  <c r="O98"/>
  <c r="P98" s="1"/>
  <c r="L98"/>
  <c r="M98" s="1"/>
  <c r="I98"/>
  <c r="J98" s="1"/>
  <c r="G98"/>
  <c r="R237"/>
  <c r="S237" s="1"/>
  <c r="O237"/>
  <c r="P237" s="1"/>
  <c r="L237"/>
  <c r="M237" s="1"/>
  <c r="I237"/>
  <c r="J237" s="1"/>
  <c r="G237"/>
  <c r="R203"/>
  <c r="S203" s="1"/>
  <c r="O203"/>
  <c r="P203" s="1"/>
  <c r="L203"/>
  <c r="M203" s="1"/>
  <c r="I203"/>
  <c r="J203" s="1"/>
  <c r="T203" s="1"/>
  <c r="U203" s="1"/>
  <c r="G203"/>
  <c r="R175"/>
  <c r="S175" s="1"/>
  <c r="O175"/>
  <c r="P175" s="1"/>
  <c r="L175"/>
  <c r="M175" s="1"/>
  <c r="I175"/>
  <c r="J175" s="1"/>
  <c r="G175"/>
  <c r="R214"/>
  <c r="S214" s="1"/>
  <c r="O214"/>
  <c r="P214" s="1"/>
  <c r="L214"/>
  <c r="M214" s="1"/>
  <c r="I214"/>
  <c r="J214" s="1"/>
  <c r="G214"/>
  <c r="R97"/>
  <c r="S97" s="1"/>
  <c r="O97"/>
  <c r="P97" s="1"/>
  <c r="L97"/>
  <c r="M97" s="1"/>
  <c r="I97"/>
  <c r="J97" s="1"/>
  <c r="G97"/>
  <c r="R113"/>
  <c r="S113" s="1"/>
  <c r="O113"/>
  <c r="P113" s="1"/>
  <c r="L113"/>
  <c r="M113" s="1"/>
  <c r="I113"/>
  <c r="J113" s="1"/>
  <c r="T113" s="1"/>
  <c r="U113" s="1"/>
  <c r="G113"/>
  <c r="R173"/>
  <c r="S173" s="1"/>
  <c r="O173"/>
  <c r="P173" s="1"/>
  <c r="L173"/>
  <c r="M173" s="1"/>
  <c r="I173"/>
  <c r="J173" s="1"/>
  <c r="G173"/>
  <c r="R240"/>
  <c r="S240" s="1"/>
  <c r="O240"/>
  <c r="P240" s="1"/>
  <c r="L240"/>
  <c r="M240" s="1"/>
  <c r="I240"/>
  <c r="J240" s="1"/>
  <c r="G240"/>
  <c r="R205"/>
  <c r="S205" s="1"/>
  <c r="O205"/>
  <c r="P205" s="1"/>
  <c r="L205"/>
  <c r="M205" s="1"/>
  <c r="I205"/>
  <c r="J205" s="1"/>
  <c r="G205"/>
  <c r="R50"/>
  <c r="S50" s="1"/>
  <c r="O50"/>
  <c r="P50" s="1"/>
  <c r="L50"/>
  <c r="M50" s="1"/>
  <c r="I50"/>
  <c r="J50" s="1"/>
  <c r="T50" s="1"/>
  <c r="U50" s="1"/>
  <c r="G50"/>
  <c r="R117"/>
  <c r="S117" s="1"/>
  <c r="O117"/>
  <c r="P117" s="1"/>
  <c r="L117"/>
  <c r="M117" s="1"/>
  <c r="I117"/>
  <c r="J117" s="1"/>
  <c r="G117"/>
  <c r="R166"/>
  <c r="S166" s="1"/>
  <c r="O166"/>
  <c r="P166" s="1"/>
  <c r="L166"/>
  <c r="M166" s="1"/>
  <c r="I166"/>
  <c r="J166" s="1"/>
  <c r="G166"/>
  <c r="R246"/>
  <c r="S246" s="1"/>
  <c r="O246"/>
  <c r="P246" s="1"/>
  <c r="L246"/>
  <c r="M246" s="1"/>
  <c r="I246"/>
  <c r="J246" s="1"/>
  <c r="G246"/>
  <c r="R103"/>
  <c r="S103" s="1"/>
  <c r="O103"/>
  <c r="P103" s="1"/>
  <c r="L103"/>
  <c r="M103" s="1"/>
  <c r="I103"/>
  <c r="J103" s="1"/>
  <c r="T103" s="1"/>
  <c r="U103" s="1"/>
  <c r="G103"/>
  <c r="R196"/>
  <c r="S196" s="1"/>
  <c r="O196"/>
  <c r="P196" s="1"/>
  <c r="L196"/>
  <c r="M196" s="1"/>
  <c r="I196"/>
  <c r="J196" s="1"/>
  <c r="G196"/>
  <c r="R236"/>
  <c r="S236" s="1"/>
  <c r="O236"/>
  <c r="P236" s="1"/>
  <c r="L236"/>
  <c r="M236" s="1"/>
  <c r="I236"/>
  <c r="J236" s="1"/>
  <c r="G236"/>
  <c r="R94"/>
  <c r="S94" s="1"/>
  <c r="O94"/>
  <c r="P94" s="1"/>
  <c r="L94"/>
  <c r="M94" s="1"/>
  <c r="I94"/>
  <c r="J94" s="1"/>
  <c r="G94"/>
  <c r="R57"/>
  <c r="S57" s="1"/>
  <c r="O57"/>
  <c r="P57" s="1"/>
  <c r="L57"/>
  <c r="M57" s="1"/>
  <c r="I57"/>
  <c r="J57" s="1"/>
  <c r="T57" s="1"/>
  <c r="U57" s="1"/>
  <c r="G57"/>
  <c r="R155"/>
  <c r="S155" s="1"/>
  <c r="O155"/>
  <c r="P155" s="1"/>
  <c r="L155"/>
  <c r="M155" s="1"/>
  <c r="I155"/>
  <c r="J155" s="1"/>
  <c r="G155"/>
  <c r="R88"/>
  <c r="S88" s="1"/>
  <c r="O88"/>
  <c r="P88" s="1"/>
  <c r="L88"/>
  <c r="M88" s="1"/>
  <c r="I88"/>
  <c r="J88" s="1"/>
  <c r="G88"/>
  <c r="R231"/>
  <c r="S231" s="1"/>
  <c r="O231"/>
  <c r="P231" s="1"/>
  <c r="L231"/>
  <c r="M231" s="1"/>
  <c r="I231"/>
  <c r="J231" s="1"/>
  <c r="G231"/>
  <c r="R23"/>
  <c r="S23" s="1"/>
  <c r="O23"/>
  <c r="P23" s="1"/>
  <c r="L23"/>
  <c r="M23" s="1"/>
  <c r="I23"/>
  <c r="J23" s="1"/>
  <c r="T23" s="1"/>
  <c r="U23" s="1"/>
  <c r="G23"/>
  <c r="R95"/>
  <c r="S95" s="1"/>
  <c r="O95"/>
  <c r="P95" s="1"/>
  <c r="L95"/>
  <c r="M95" s="1"/>
  <c r="I95"/>
  <c r="J95" s="1"/>
  <c r="G95"/>
  <c r="R253"/>
  <c r="S253" s="1"/>
  <c r="O253"/>
  <c r="P253" s="1"/>
  <c r="L253"/>
  <c r="M253" s="1"/>
  <c r="I253"/>
  <c r="J253" s="1"/>
  <c r="G253"/>
  <c r="R216"/>
  <c r="S216" s="1"/>
  <c r="O216"/>
  <c r="P216" s="1"/>
  <c r="L216"/>
  <c r="M216" s="1"/>
  <c r="I216"/>
  <c r="J216" s="1"/>
  <c r="G216"/>
  <c r="R172"/>
  <c r="S172" s="1"/>
  <c r="O172"/>
  <c r="P172" s="1"/>
  <c r="L172"/>
  <c r="M172" s="1"/>
  <c r="I172"/>
  <c r="J172" s="1"/>
  <c r="T172" s="1"/>
  <c r="U172" s="1"/>
  <c r="G172"/>
  <c r="R45"/>
  <c r="S45" s="1"/>
  <c r="O45"/>
  <c r="P45" s="1"/>
  <c r="L45"/>
  <c r="M45" s="1"/>
  <c r="I45"/>
  <c r="J45" s="1"/>
  <c r="G45"/>
  <c r="R40"/>
  <c r="S40" s="1"/>
  <c r="O40"/>
  <c r="P40" s="1"/>
  <c r="L40"/>
  <c r="M40" s="1"/>
  <c r="I40"/>
  <c r="J40" s="1"/>
  <c r="G40"/>
  <c r="R202"/>
  <c r="S202" s="1"/>
  <c r="O202"/>
  <c r="P202" s="1"/>
  <c r="L202"/>
  <c r="M202" s="1"/>
  <c r="I202"/>
  <c r="J202" s="1"/>
  <c r="G202"/>
  <c r="R77"/>
  <c r="S77" s="1"/>
  <c r="O77"/>
  <c r="P77" s="1"/>
  <c r="L77"/>
  <c r="M77" s="1"/>
  <c r="I77"/>
  <c r="J77" s="1"/>
  <c r="T77" s="1"/>
  <c r="U77" s="1"/>
  <c r="G77"/>
  <c r="R16"/>
  <c r="S16" s="1"/>
  <c r="O16"/>
  <c r="P16" s="1"/>
  <c r="L16"/>
  <c r="M16" s="1"/>
  <c r="I16"/>
  <c r="J16" s="1"/>
  <c r="G16"/>
  <c r="R73"/>
  <c r="S73" s="1"/>
  <c r="O73"/>
  <c r="P73" s="1"/>
  <c r="L73"/>
  <c r="M73" s="1"/>
  <c r="I73"/>
  <c r="J73" s="1"/>
  <c r="G73"/>
  <c r="R184"/>
  <c r="S184" s="1"/>
  <c r="O184"/>
  <c r="P184" s="1"/>
  <c r="L184"/>
  <c r="M184" s="1"/>
  <c r="I184"/>
  <c r="J184" s="1"/>
  <c r="G184"/>
  <c r="R160"/>
  <c r="S160" s="1"/>
  <c r="O160"/>
  <c r="P160" s="1"/>
  <c r="L160"/>
  <c r="M160" s="1"/>
  <c r="I160"/>
  <c r="J160" s="1"/>
  <c r="T160" s="1"/>
  <c r="U160" s="1"/>
  <c r="G160"/>
  <c r="R90"/>
  <c r="S90" s="1"/>
  <c r="O90"/>
  <c r="P90" s="1"/>
  <c r="L90"/>
  <c r="M90" s="1"/>
  <c r="I90"/>
  <c r="J90" s="1"/>
  <c r="G90"/>
  <c r="R46"/>
  <c r="S46" s="1"/>
  <c r="O46"/>
  <c r="P46" s="1"/>
  <c r="L46"/>
  <c r="M46" s="1"/>
  <c r="I46"/>
  <c r="J46" s="1"/>
  <c r="G46"/>
  <c r="R62"/>
  <c r="S62" s="1"/>
  <c r="O62"/>
  <c r="P62" s="1"/>
  <c r="L62"/>
  <c r="M62" s="1"/>
  <c r="I62"/>
  <c r="J62" s="1"/>
  <c r="G62"/>
  <c r="R191"/>
  <c r="S191" s="1"/>
  <c r="O191"/>
  <c r="P191" s="1"/>
  <c r="L191"/>
  <c r="M191" s="1"/>
  <c r="I191"/>
  <c r="J191" s="1"/>
  <c r="T191" s="1"/>
  <c r="U191" s="1"/>
  <c r="G191"/>
  <c r="R251"/>
  <c r="S251" s="1"/>
  <c r="O251"/>
  <c r="P251" s="1"/>
  <c r="L251"/>
  <c r="M251" s="1"/>
  <c r="I251"/>
  <c r="J251" s="1"/>
  <c r="G251"/>
  <c r="R79"/>
  <c r="S79" s="1"/>
  <c r="O79"/>
  <c r="P79" s="1"/>
  <c r="L79"/>
  <c r="M79" s="1"/>
  <c r="I79"/>
  <c r="J79" s="1"/>
  <c r="G79"/>
  <c r="R39"/>
  <c r="S39" s="1"/>
  <c r="O39"/>
  <c r="P39" s="1"/>
  <c r="L39"/>
  <c r="M39" s="1"/>
  <c r="I39"/>
  <c r="J39" s="1"/>
  <c r="G39"/>
  <c r="R255"/>
  <c r="S255" s="1"/>
  <c r="O255"/>
  <c r="P255" s="1"/>
  <c r="L255"/>
  <c r="M255" s="1"/>
  <c r="I255"/>
  <c r="J255" s="1"/>
  <c r="T255" s="1"/>
  <c r="U255" s="1"/>
  <c r="G255"/>
  <c r="R225"/>
  <c r="S225" s="1"/>
  <c r="O225"/>
  <c r="P225" s="1"/>
  <c r="L225"/>
  <c r="M225" s="1"/>
  <c r="I225"/>
  <c r="J225" s="1"/>
  <c r="G225"/>
  <c r="R154"/>
  <c r="S154" s="1"/>
  <c r="O154"/>
  <c r="P154" s="1"/>
  <c r="L154"/>
  <c r="M154" s="1"/>
  <c r="I154"/>
  <c r="J154" s="1"/>
  <c r="G154"/>
  <c r="R99"/>
  <c r="S99" s="1"/>
  <c r="O99"/>
  <c r="P99" s="1"/>
  <c r="L99"/>
  <c r="M99" s="1"/>
  <c r="I99"/>
  <c r="J99" s="1"/>
  <c r="G99"/>
  <c r="R197"/>
  <c r="S197" s="1"/>
  <c r="O197"/>
  <c r="P197" s="1"/>
  <c r="L197"/>
  <c r="M197" s="1"/>
  <c r="I197"/>
  <c r="J197" s="1"/>
  <c r="T197" s="1"/>
  <c r="U197" s="1"/>
  <c r="G197"/>
  <c r="R193"/>
  <c r="S193" s="1"/>
  <c r="O193"/>
  <c r="P193" s="1"/>
  <c r="L193"/>
  <c r="M193" s="1"/>
  <c r="I193"/>
  <c r="J193" s="1"/>
  <c r="G193"/>
  <c r="R87"/>
  <c r="S87" s="1"/>
  <c r="O87"/>
  <c r="P87" s="1"/>
  <c r="L87"/>
  <c r="M87" s="1"/>
  <c r="I87"/>
  <c r="J87" s="1"/>
  <c r="G87"/>
  <c r="R206"/>
  <c r="S206" s="1"/>
  <c r="O206"/>
  <c r="P206" s="1"/>
  <c r="L206"/>
  <c r="M206" s="1"/>
  <c r="I206"/>
  <c r="J206" s="1"/>
  <c r="G206"/>
  <c r="R22"/>
  <c r="S22" s="1"/>
  <c r="O22"/>
  <c r="P22" s="1"/>
  <c r="L22"/>
  <c r="M22" s="1"/>
  <c r="I22"/>
  <c r="J22" s="1"/>
  <c r="T22" s="1"/>
  <c r="U22" s="1"/>
  <c r="G22"/>
  <c r="R84"/>
  <c r="S84" s="1"/>
  <c r="O84"/>
  <c r="P84" s="1"/>
  <c r="L84"/>
  <c r="M84" s="1"/>
  <c r="I84"/>
  <c r="J84" s="1"/>
  <c r="G84"/>
  <c r="R89"/>
  <c r="S89" s="1"/>
  <c r="O89"/>
  <c r="P89" s="1"/>
  <c r="L89"/>
  <c r="M89" s="1"/>
  <c r="I89"/>
  <c r="J89" s="1"/>
  <c r="G89"/>
  <c r="R179"/>
  <c r="S179" s="1"/>
  <c r="O179"/>
  <c r="P179" s="1"/>
  <c r="L179"/>
  <c r="M179" s="1"/>
  <c r="I179"/>
  <c r="J179" s="1"/>
  <c r="G179"/>
  <c r="R44"/>
  <c r="S44" s="1"/>
  <c r="O44"/>
  <c r="P44" s="1"/>
  <c r="L44"/>
  <c r="M44" s="1"/>
  <c r="I44"/>
  <c r="J44" s="1"/>
  <c r="T44" s="1"/>
  <c r="U44" s="1"/>
  <c r="G44"/>
  <c r="R37"/>
  <c r="S37" s="1"/>
  <c r="O37"/>
  <c r="P37" s="1"/>
  <c r="L37"/>
  <c r="M37" s="1"/>
  <c r="I37"/>
  <c r="J37" s="1"/>
  <c r="G37"/>
  <c r="R108"/>
  <c r="S108" s="1"/>
  <c r="O108"/>
  <c r="P108" s="1"/>
  <c r="L108"/>
  <c r="M108" s="1"/>
  <c r="I108"/>
  <c r="J108" s="1"/>
  <c r="G108"/>
  <c r="R78"/>
  <c r="S78" s="1"/>
  <c r="O78"/>
  <c r="P78" s="1"/>
  <c r="L78"/>
  <c r="M78" s="1"/>
  <c r="I78"/>
  <c r="J78" s="1"/>
  <c r="G78"/>
  <c r="R165"/>
  <c r="S165" s="1"/>
  <c r="O165"/>
  <c r="P165" s="1"/>
  <c r="L165"/>
  <c r="M165" s="1"/>
  <c r="I165"/>
  <c r="J165" s="1"/>
  <c r="T165" s="1"/>
  <c r="U165" s="1"/>
  <c r="G165"/>
  <c r="R112"/>
  <c r="S112" s="1"/>
  <c r="O112"/>
  <c r="P112" s="1"/>
  <c r="L112"/>
  <c r="M112" s="1"/>
  <c r="I112"/>
  <c r="J112" s="1"/>
  <c r="G112"/>
  <c r="R149"/>
  <c r="S149" s="1"/>
  <c r="O149"/>
  <c r="P149" s="1"/>
  <c r="L149"/>
  <c r="M149" s="1"/>
  <c r="I149"/>
  <c r="J149" s="1"/>
  <c r="G149"/>
  <c r="R250"/>
  <c r="S250" s="1"/>
  <c r="O250"/>
  <c r="P250" s="1"/>
  <c r="L250"/>
  <c r="M250" s="1"/>
  <c r="I250"/>
  <c r="J250" s="1"/>
  <c r="G250"/>
  <c r="R85"/>
  <c r="S85" s="1"/>
  <c r="O85"/>
  <c r="P85" s="1"/>
  <c r="L85"/>
  <c r="M85" s="1"/>
  <c r="I85"/>
  <c r="J85" s="1"/>
  <c r="T85" s="1"/>
  <c r="U85" s="1"/>
  <c r="G85"/>
  <c r="R118"/>
  <c r="S118" s="1"/>
  <c r="O118"/>
  <c r="P118" s="1"/>
  <c r="L118"/>
  <c r="M118" s="1"/>
  <c r="I118"/>
  <c r="J118" s="1"/>
  <c r="G118"/>
  <c r="R48"/>
  <c r="S48" s="1"/>
  <c r="O48"/>
  <c r="P48" s="1"/>
  <c r="L48"/>
  <c r="M48" s="1"/>
  <c r="I48"/>
  <c r="J48" s="1"/>
  <c r="G48"/>
  <c r="R226"/>
  <c r="S226" s="1"/>
  <c r="O226"/>
  <c r="P226" s="1"/>
  <c r="L226"/>
  <c r="M226" s="1"/>
  <c r="I226"/>
  <c r="J226" s="1"/>
  <c r="G226"/>
  <c r="R129"/>
  <c r="S129" s="1"/>
  <c r="O129"/>
  <c r="P129" s="1"/>
  <c r="L129"/>
  <c r="M129" s="1"/>
  <c r="I129"/>
  <c r="J129" s="1"/>
  <c r="T129" s="1"/>
  <c r="U129" s="1"/>
  <c r="G129"/>
  <c r="R52"/>
  <c r="S52" s="1"/>
  <c r="O52"/>
  <c r="P52" s="1"/>
  <c r="L52"/>
  <c r="M52" s="1"/>
  <c r="I52"/>
  <c r="J52" s="1"/>
  <c r="G52"/>
  <c r="R130"/>
  <c r="S130" s="1"/>
  <c r="O130"/>
  <c r="P130" s="1"/>
  <c r="L130"/>
  <c r="M130" s="1"/>
  <c r="I130"/>
  <c r="J130" s="1"/>
  <c r="G130"/>
  <c r="R55"/>
  <c r="S55" s="1"/>
  <c r="O55"/>
  <c r="P55" s="1"/>
  <c r="L55"/>
  <c r="M55" s="1"/>
  <c r="I55"/>
  <c r="J55" s="1"/>
  <c r="G55"/>
  <c r="R18"/>
  <c r="S18" s="1"/>
  <c r="O18"/>
  <c r="P18" s="1"/>
  <c r="L18"/>
  <c r="M18" s="1"/>
  <c r="I18"/>
  <c r="J18" s="1"/>
  <c r="T18" s="1"/>
  <c r="U18" s="1"/>
  <c r="G18"/>
  <c r="R238"/>
  <c r="S238" s="1"/>
  <c r="O238"/>
  <c r="P238" s="1"/>
  <c r="L238"/>
  <c r="M238" s="1"/>
  <c r="I238"/>
  <c r="J238" s="1"/>
  <c r="G238"/>
  <c r="R115"/>
  <c r="S115" s="1"/>
  <c r="O115"/>
  <c r="P115" s="1"/>
  <c r="L115"/>
  <c r="M115" s="1"/>
  <c r="I115"/>
  <c r="J115" s="1"/>
  <c r="G115"/>
  <c r="R161"/>
  <c r="S161" s="1"/>
  <c r="O161"/>
  <c r="P161" s="1"/>
  <c r="L161"/>
  <c r="M161" s="1"/>
  <c r="I161"/>
  <c r="J161" s="1"/>
  <c r="G161"/>
  <c r="R58"/>
  <c r="S58" s="1"/>
  <c r="O58"/>
  <c r="P58" s="1"/>
  <c r="L58"/>
  <c r="M58" s="1"/>
  <c r="I58"/>
  <c r="J58" s="1"/>
  <c r="T58" s="1"/>
  <c r="U58" s="1"/>
  <c r="G58"/>
  <c r="R147"/>
  <c r="S147" s="1"/>
  <c r="O147"/>
  <c r="P147" s="1"/>
  <c r="L147"/>
  <c r="M147" s="1"/>
  <c r="I147"/>
  <c r="J147" s="1"/>
  <c r="G147"/>
  <c r="R209"/>
  <c r="S209" s="1"/>
  <c r="O209"/>
  <c r="P209" s="1"/>
  <c r="L209"/>
  <c r="M209" s="1"/>
  <c r="I209"/>
  <c r="J209" s="1"/>
  <c r="G209"/>
  <c r="R14"/>
  <c r="S14" s="1"/>
  <c r="O14"/>
  <c r="P14" s="1"/>
  <c r="L14"/>
  <c r="M14" s="1"/>
  <c r="I14"/>
  <c r="J14" s="1"/>
  <c r="G14"/>
  <c r="R132"/>
  <c r="S132" s="1"/>
  <c r="O132"/>
  <c r="P132" s="1"/>
  <c r="L132"/>
  <c r="M132" s="1"/>
  <c r="I132"/>
  <c r="J132" s="1"/>
  <c r="T132" s="1"/>
  <c r="U132" s="1"/>
  <c r="G132"/>
  <c r="R107"/>
  <c r="S107" s="1"/>
  <c r="O107"/>
  <c r="P107" s="1"/>
  <c r="L107"/>
  <c r="M107" s="1"/>
  <c r="I107"/>
  <c r="J107" s="1"/>
  <c r="G107"/>
  <c r="R190"/>
  <c r="S190" s="1"/>
  <c r="O190"/>
  <c r="P190" s="1"/>
  <c r="L190"/>
  <c r="M190" s="1"/>
  <c r="I190"/>
  <c r="J190" s="1"/>
  <c r="G190"/>
  <c r="R163"/>
  <c r="S163" s="1"/>
  <c r="O163"/>
  <c r="P163" s="1"/>
  <c r="L163"/>
  <c r="M163" s="1"/>
  <c r="I163"/>
  <c r="J163" s="1"/>
  <c r="G163"/>
  <c r="R145"/>
  <c r="S145" s="1"/>
  <c r="O145"/>
  <c r="P145" s="1"/>
  <c r="L145"/>
  <c r="M145" s="1"/>
  <c r="I145"/>
  <c r="J145" s="1"/>
  <c r="T145" s="1"/>
  <c r="U145" s="1"/>
  <c r="G145"/>
  <c r="R54"/>
  <c r="S54" s="1"/>
  <c r="O54"/>
  <c r="P54" s="1"/>
  <c r="L54"/>
  <c r="M54" s="1"/>
  <c r="I54"/>
  <c r="J54" s="1"/>
  <c r="G54"/>
  <c r="R104"/>
  <c r="S104" s="1"/>
  <c r="O104"/>
  <c r="P104" s="1"/>
  <c r="L104"/>
  <c r="M104" s="1"/>
  <c r="I104"/>
  <c r="J104" s="1"/>
  <c r="G104"/>
  <c r="R20"/>
  <c r="S20" s="1"/>
  <c r="O20"/>
  <c r="P20" s="1"/>
  <c r="L20"/>
  <c r="M20" s="1"/>
  <c r="I20"/>
  <c r="J20" s="1"/>
  <c r="G20"/>
  <c r="R211"/>
  <c r="S211" s="1"/>
  <c r="O211"/>
  <c r="P211" s="1"/>
  <c r="L211"/>
  <c r="M211" s="1"/>
  <c r="I211"/>
  <c r="J211" s="1"/>
  <c r="T211" s="1"/>
  <c r="U211" s="1"/>
  <c r="G211"/>
  <c r="R156"/>
  <c r="S156" s="1"/>
  <c r="O156"/>
  <c r="P156" s="1"/>
  <c r="L156"/>
  <c r="M156" s="1"/>
  <c r="I156"/>
  <c r="J156" s="1"/>
  <c r="G156"/>
  <c r="R152"/>
  <c r="S152" s="1"/>
  <c r="O152"/>
  <c r="P152" s="1"/>
  <c r="L152"/>
  <c r="M152" s="1"/>
  <c r="I152"/>
  <c r="J152" s="1"/>
  <c r="G152"/>
  <c r="R66"/>
  <c r="S66" s="1"/>
  <c r="O66"/>
  <c r="P66" s="1"/>
  <c r="L66"/>
  <c r="M66" s="1"/>
  <c r="I66"/>
  <c r="J66" s="1"/>
  <c r="G66"/>
  <c r="R101"/>
  <c r="S101" s="1"/>
  <c r="O101"/>
  <c r="P101" s="1"/>
  <c r="L101"/>
  <c r="M101" s="1"/>
  <c r="I101"/>
  <c r="J101" s="1"/>
  <c r="T101" s="1"/>
  <c r="U101" s="1"/>
  <c r="G101"/>
  <c r="R198"/>
  <c r="S198" s="1"/>
  <c r="O198"/>
  <c r="P198" s="1"/>
  <c r="L198"/>
  <c r="M198" s="1"/>
  <c r="I198"/>
  <c r="J198" s="1"/>
  <c r="G198"/>
  <c r="R74"/>
  <c r="S74" s="1"/>
  <c r="O74"/>
  <c r="P74" s="1"/>
  <c r="L74"/>
  <c r="M74" s="1"/>
  <c r="I74"/>
  <c r="J74" s="1"/>
  <c r="G74"/>
  <c r="S51"/>
  <c r="R51"/>
  <c r="P51"/>
  <c r="O51"/>
  <c r="M51"/>
  <c r="L51"/>
  <c r="J51"/>
  <c r="I51"/>
  <c r="G51"/>
  <c r="R183"/>
  <c r="S183" s="1"/>
  <c r="O183"/>
  <c r="P183" s="1"/>
  <c r="L183"/>
  <c r="M183" s="1"/>
  <c r="I183"/>
  <c r="J183" s="1"/>
  <c r="G183"/>
  <c r="S185"/>
  <c r="R185"/>
  <c r="P185"/>
  <c r="O185"/>
  <c r="M185"/>
  <c r="L185"/>
  <c r="J185"/>
  <c r="T185" s="1"/>
  <c r="U185" s="1"/>
  <c r="I185"/>
  <c r="G185"/>
  <c r="R93"/>
  <c r="S93" s="1"/>
  <c r="O93"/>
  <c r="P93" s="1"/>
  <c r="L93"/>
  <c r="M93" s="1"/>
  <c r="I93"/>
  <c r="J93" s="1"/>
  <c r="G93"/>
  <c r="S125"/>
  <c r="R125"/>
  <c r="P125"/>
  <c r="O125"/>
  <c r="M125"/>
  <c r="L125"/>
  <c r="J125"/>
  <c r="I125"/>
  <c r="G125"/>
  <c r="R123"/>
  <c r="S123" s="1"/>
  <c r="O123"/>
  <c r="P123" s="1"/>
  <c r="L123"/>
  <c r="M123" s="1"/>
  <c r="I123"/>
  <c r="J123" s="1"/>
  <c r="G123"/>
  <c r="S83"/>
  <c r="R83"/>
  <c r="P83"/>
  <c r="O83"/>
  <c r="M83"/>
  <c r="L83"/>
  <c r="J83"/>
  <c r="T83" s="1"/>
  <c r="U83" s="1"/>
  <c r="I83"/>
  <c r="G83"/>
  <c r="R207"/>
  <c r="S207" s="1"/>
  <c r="O207"/>
  <c r="P207" s="1"/>
  <c r="L207"/>
  <c r="M207" s="1"/>
  <c r="I207"/>
  <c r="J207" s="1"/>
  <c r="G207"/>
  <c r="S167"/>
  <c r="R167"/>
  <c r="P167"/>
  <c r="O167"/>
  <c r="M167"/>
  <c r="L167"/>
  <c r="J167"/>
  <c r="I167"/>
  <c r="G167"/>
  <c r="R68"/>
  <c r="S68" s="1"/>
  <c r="O68"/>
  <c r="P68" s="1"/>
  <c r="L68"/>
  <c r="M68" s="1"/>
  <c r="I68"/>
  <c r="J68" s="1"/>
  <c r="G68"/>
  <c r="S194"/>
  <c r="R194"/>
  <c r="P194"/>
  <c r="O194"/>
  <c r="M194"/>
  <c r="L194"/>
  <c r="J194"/>
  <c r="T194" s="1"/>
  <c r="U194" s="1"/>
  <c r="I194"/>
  <c r="G194"/>
  <c r="R150"/>
  <c r="S150" s="1"/>
  <c r="O150"/>
  <c r="P150" s="1"/>
  <c r="L150"/>
  <c r="M150" s="1"/>
  <c r="I150"/>
  <c r="J150" s="1"/>
  <c r="G150"/>
  <c r="S195"/>
  <c r="R195"/>
  <c r="P195"/>
  <c r="O195"/>
  <c r="M195"/>
  <c r="L195"/>
  <c r="J195"/>
  <c r="I195"/>
  <c r="G195"/>
  <c r="R42"/>
  <c r="S42" s="1"/>
  <c r="O42"/>
  <c r="P42" s="1"/>
  <c r="L42"/>
  <c r="M42" s="1"/>
  <c r="I42"/>
  <c r="J42" s="1"/>
  <c r="G42"/>
  <c r="S134"/>
  <c r="R134"/>
  <c r="P134"/>
  <c r="O134"/>
  <c r="M134"/>
  <c r="L134"/>
  <c r="J134"/>
  <c r="T134" s="1"/>
  <c r="U134" s="1"/>
  <c r="I134"/>
  <c r="G134"/>
  <c r="R213"/>
  <c r="S213" s="1"/>
  <c r="O213"/>
  <c r="P213" s="1"/>
  <c r="L213"/>
  <c r="M213" s="1"/>
  <c r="I213"/>
  <c r="J213" s="1"/>
  <c r="G213"/>
  <c r="S239"/>
  <c r="R239"/>
  <c r="P239"/>
  <c r="O239"/>
  <c r="M239"/>
  <c r="L239"/>
  <c r="J239"/>
  <c r="I239"/>
  <c r="G239"/>
  <c r="R249"/>
  <c r="S249" s="1"/>
  <c r="O249"/>
  <c r="P249" s="1"/>
  <c r="L249"/>
  <c r="M249" s="1"/>
  <c r="I249"/>
  <c r="J249" s="1"/>
  <c r="G249"/>
  <c r="S232"/>
  <c r="R232"/>
  <c r="O232"/>
  <c r="P232" s="1"/>
  <c r="M232"/>
  <c r="L232"/>
  <c r="I232"/>
  <c r="J232" s="1"/>
  <c r="T232" s="1"/>
  <c r="U232" s="1"/>
  <c r="G232"/>
  <c r="R186"/>
  <c r="S186" s="1"/>
  <c r="O186"/>
  <c r="P186" s="1"/>
  <c r="L186"/>
  <c r="M186" s="1"/>
  <c r="I186"/>
  <c r="J186" s="1"/>
  <c r="G186"/>
  <c r="R133"/>
  <c r="S133" s="1"/>
  <c r="P133"/>
  <c r="O133"/>
  <c r="L133"/>
  <c r="M133" s="1"/>
  <c r="J133"/>
  <c r="I133"/>
  <c r="G133"/>
  <c r="R170"/>
  <c r="S170" s="1"/>
  <c r="O170"/>
  <c r="P170" s="1"/>
  <c r="L170"/>
  <c r="M170" s="1"/>
  <c r="I170"/>
  <c r="J170" s="1"/>
  <c r="G170"/>
  <c r="S252"/>
  <c r="R252"/>
  <c r="O252"/>
  <c r="P252" s="1"/>
  <c r="M252"/>
  <c r="L252"/>
  <c r="I252"/>
  <c r="J252" s="1"/>
  <c r="T252" s="1"/>
  <c r="U252" s="1"/>
  <c r="G252"/>
  <c r="R162"/>
  <c r="S162" s="1"/>
  <c r="O162"/>
  <c r="P162" s="1"/>
  <c r="L162"/>
  <c r="M162" s="1"/>
  <c r="I162"/>
  <c r="J162" s="1"/>
  <c r="G162"/>
  <c r="R180"/>
  <c r="S180" s="1"/>
  <c r="P180"/>
  <c r="O180"/>
  <c r="L180"/>
  <c r="M180" s="1"/>
  <c r="J180"/>
  <c r="I180"/>
  <c r="G180"/>
  <c r="R139"/>
  <c r="S139" s="1"/>
  <c r="O139"/>
  <c r="P139" s="1"/>
  <c r="L139"/>
  <c r="M139" s="1"/>
  <c r="I139"/>
  <c r="J139" s="1"/>
  <c r="G139"/>
  <c r="S212"/>
  <c r="R212"/>
  <c r="O212"/>
  <c r="P212" s="1"/>
  <c r="M212"/>
  <c r="L212"/>
  <c r="I212"/>
  <c r="J212" s="1"/>
  <c r="T212" s="1"/>
  <c r="U212" s="1"/>
  <c r="G212"/>
  <c r="R233"/>
  <c r="S233" s="1"/>
  <c r="O233"/>
  <c r="P233" s="1"/>
  <c r="L233"/>
  <c r="M233" s="1"/>
  <c r="I233"/>
  <c r="J233" s="1"/>
  <c r="G233"/>
  <c r="R230"/>
  <c r="S230" s="1"/>
  <c r="P230"/>
  <c r="O230"/>
  <c r="L230"/>
  <c r="M230" s="1"/>
  <c r="J230"/>
  <c r="I230"/>
  <c r="G230"/>
  <c r="R146"/>
  <c r="S146" s="1"/>
  <c r="O146"/>
  <c r="P146" s="1"/>
  <c r="L146"/>
  <c r="M146" s="1"/>
  <c r="I146"/>
  <c r="J146" s="1"/>
  <c r="G146"/>
  <c r="S41"/>
  <c r="R41"/>
  <c r="O41"/>
  <c r="P41" s="1"/>
  <c r="M41"/>
  <c r="L41"/>
  <c r="I41"/>
  <c r="J41" s="1"/>
  <c r="T41" s="1"/>
  <c r="U41" s="1"/>
  <c r="G41"/>
  <c r="R128"/>
  <c r="S128" s="1"/>
  <c r="O128"/>
  <c r="P128" s="1"/>
  <c r="L128"/>
  <c r="M128" s="1"/>
  <c r="I128"/>
  <c r="J128" s="1"/>
  <c r="G128"/>
  <c r="R127"/>
  <c r="S127" s="1"/>
  <c r="P127"/>
  <c r="O127"/>
  <c r="L127"/>
  <c r="M127" s="1"/>
  <c r="J127"/>
  <c r="I127"/>
  <c r="G127"/>
  <c r="R61"/>
  <c r="S61" s="1"/>
  <c r="O61"/>
  <c r="P61" s="1"/>
  <c r="L61"/>
  <c r="M61" s="1"/>
  <c r="I61"/>
  <c r="J61" s="1"/>
  <c r="G61"/>
  <c r="S80"/>
  <c r="R80"/>
  <c r="O80"/>
  <c r="P80" s="1"/>
  <c r="M80"/>
  <c r="L80"/>
  <c r="I80"/>
  <c r="J80" s="1"/>
  <c r="T80" s="1"/>
  <c r="U80" s="1"/>
  <c r="G80"/>
  <c r="R135"/>
  <c r="S135" s="1"/>
  <c r="O135"/>
  <c r="P135" s="1"/>
  <c r="L135"/>
  <c r="M135" s="1"/>
  <c r="I135"/>
  <c r="J135" s="1"/>
  <c r="G135"/>
  <c r="R60"/>
  <c r="S60" s="1"/>
  <c r="P60"/>
  <c r="O60"/>
  <c r="L60"/>
  <c r="M60" s="1"/>
  <c r="J60"/>
  <c r="I60"/>
  <c r="G60"/>
  <c r="R138"/>
  <c r="S138" s="1"/>
  <c r="O138"/>
  <c r="P138" s="1"/>
  <c r="L138"/>
  <c r="M138" s="1"/>
  <c r="I138"/>
  <c r="J138" s="1"/>
  <c r="G138"/>
  <c r="S105"/>
  <c r="R105"/>
  <c r="O105"/>
  <c r="P105" s="1"/>
  <c r="M105"/>
  <c r="L105"/>
  <c r="I105"/>
  <c r="J105" s="1"/>
  <c r="T105" s="1"/>
  <c r="U105" s="1"/>
  <c r="G105"/>
  <c r="R34"/>
  <c r="S34" s="1"/>
  <c r="O34"/>
  <c r="P34" s="1"/>
  <c r="L34"/>
  <c r="M34" s="1"/>
  <c r="I34"/>
  <c r="J34" s="1"/>
  <c r="G34"/>
  <c r="R92"/>
  <c r="S92" s="1"/>
  <c r="P92"/>
  <c r="O92"/>
  <c r="L92"/>
  <c r="M92" s="1"/>
  <c r="J92"/>
  <c r="I92"/>
  <c r="G92"/>
  <c r="R254"/>
  <c r="S254" s="1"/>
  <c r="O254"/>
  <c r="P254" s="1"/>
  <c r="L254"/>
  <c r="M254" s="1"/>
  <c r="I254"/>
  <c r="J254" s="1"/>
  <c r="G254"/>
  <c r="S59"/>
  <c r="R59"/>
  <c r="O59"/>
  <c r="P59" s="1"/>
  <c r="M59"/>
  <c r="L59"/>
  <c r="I59"/>
  <c r="J59" s="1"/>
  <c r="T59" s="1"/>
  <c r="U59" s="1"/>
  <c r="G59"/>
  <c r="R63"/>
  <c r="S63" s="1"/>
  <c r="O63"/>
  <c r="P63" s="1"/>
  <c r="L63"/>
  <c r="M63" s="1"/>
  <c r="I63"/>
  <c r="J63" s="1"/>
  <c r="G63"/>
  <c r="R96"/>
  <c r="S96" s="1"/>
  <c r="P96"/>
  <c r="O96"/>
  <c r="L96"/>
  <c r="M96" s="1"/>
  <c r="J96"/>
  <c r="I96"/>
  <c r="G96"/>
  <c r="R141"/>
  <c r="S141" s="1"/>
  <c r="O141"/>
  <c r="P141" s="1"/>
  <c r="L141"/>
  <c r="M141" s="1"/>
  <c r="I141"/>
  <c r="J141" s="1"/>
  <c r="G141"/>
  <c r="S215"/>
  <c r="R215"/>
  <c r="O215"/>
  <c r="P215" s="1"/>
  <c r="M215"/>
  <c r="L215"/>
  <c r="I215"/>
  <c r="J215" s="1"/>
  <c r="T215" s="1"/>
  <c r="U215" s="1"/>
  <c r="G215"/>
  <c r="R235"/>
  <c r="S235" s="1"/>
  <c r="O235"/>
  <c r="P235" s="1"/>
  <c r="L235"/>
  <c r="M235" s="1"/>
  <c r="I235"/>
  <c r="J235" s="1"/>
  <c r="G235"/>
  <c r="R171"/>
  <c r="S171" s="1"/>
  <c r="P171"/>
  <c r="O171"/>
  <c r="L171"/>
  <c r="M171" s="1"/>
  <c r="J171"/>
  <c r="I171"/>
  <c r="G171"/>
  <c r="R47"/>
  <c r="S47" s="1"/>
  <c r="O47"/>
  <c r="P47" s="1"/>
  <c r="L47"/>
  <c r="M47" s="1"/>
  <c r="I47"/>
  <c r="J47" s="1"/>
  <c r="G47"/>
  <c r="S228"/>
  <c r="R228"/>
  <c r="O228"/>
  <c r="P228" s="1"/>
  <c r="M228"/>
  <c r="L228"/>
  <c r="I228"/>
  <c r="J228" s="1"/>
  <c r="T228" s="1"/>
  <c r="U228" s="1"/>
  <c r="G228"/>
  <c r="R24"/>
  <c r="S24" s="1"/>
  <c r="O24"/>
  <c r="P24" s="1"/>
  <c r="L24"/>
  <c r="M24" s="1"/>
  <c r="I24"/>
  <c r="J24" s="1"/>
  <c r="G24"/>
  <c r="R109"/>
  <c r="S109" s="1"/>
  <c r="P109"/>
  <c r="O109"/>
  <c r="L109"/>
  <c r="M109" s="1"/>
  <c r="J109"/>
  <c r="I109"/>
  <c r="G109"/>
  <c r="R224"/>
  <c r="S224" s="1"/>
  <c r="O224"/>
  <c r="P224" s="1"/>
  <c r="L224"/>
  <c r="M224" s="1"/>
  <c r="I224"/>
  <c r="J224" s="1"/>
  <c r="G224"/>
  <c r="S21"/>
  <c r="R21"/>
  <c r="O21"/>
  <c r="P21" s="1"/>
  <c r="M21"/>
  <c r="L21"/>
  <c r="I21"/>
  <c r="J21" s="1"/>
  <c r="T21" s="1"/>
  <c r="U21" s="1"/>
  <c r="G21"/>
  <c r="R31"/>
  <c r="S31" s="1"/>
  <c r="O31"/>
  <c r="P31" s="1"/>
  <c r="L31"/>
  <c r="M31" s="1"/>
  <c r="I31"/>
  <c r="J31" s="1"/>
  <c r="G31"/>
  <c r="R26"/>
  <c r="S26" s="1"/>
  <c r="P26"/>
  <c r="O26"/>
  <c r="L26"/>
  <c r="M26" s="1"/>
  <c r="J26"/>
  <c r="I26"/>
  <c r="G26"/>
  <c r="R122"/>
  <c r="S122" s="1"/>
  <c r="O122"/>
  <c r="P122" s="1"/>
  <c r="L122"/>
  <c r="M122" s="1"/>
  <c r="I122"/>
  <c r="J122" s="1"/>
  <c r="G122"/>
  <c r="S182"/>
  <c r="R182"/>
  <c r="O182"/>
  <c r="P182" s="1"/>
  <c r="M182"/>
  <c r="L182"/>
  <c r="I182"/>
  <c r="J182" s="1"/>
  <c r="T182" s="1"/>
  <c r="U182" s="1"/>
  <c r="G182"/>
  <c r="R241"/>
  <c r="S241" s="1"/>
  <c r="O241"/>
  <c r="P241" s="1"/>
  <c r="L241"/>
  <c r="M241" s="1"/>
  <c r="I241"/>
  <c r="J241" s="1"/>
  <c r="G241"/>
  <c r="R219"/>
  <c r="S219" s="1"/>
  <c r="P219"/>
  <c r="O219"/>
  <c r="L219"/>
  <c r="M219" s="1"/>
  <c r="J219"/>
  <c r="I219"/>
  <c r="G219"/>
  <c r="R199"/>
  <c r="S199" s="1"/>
  <c r="O199"/>
  <c r="P199" s="1"/>
  <c r="L199"/>
  <c r="M199" s="1"/>
  <c r="I199"/>
  <c r="J199" s="1"/>
  <c r="G199"/>
  <c r="S192"/>
  <c r="R192"/>
  <c r="O192"/>
  <c r="P192" s="1"/>
  <c r="M192"/>
  <c r="L192"/>
  <c r="I192"/>
  <c r="J192" s="1"/>
  <c r="T192" s="1"/>
  <c r="U192" s="1"/>
  <c r="G192"/>
  <c r="R222"/>
  <c r="S222" s="1"/>
  <c r="O222"/>
  <c r="P222" s="1"/>
  <c r="L222"/>
  <c r="M222" s="1"/>
  <c r="I222"/>
  <c r="J222" s="1"/>
  <c r="G222"/>
  <c r="R174"/>
  <c r="S174" s="1"/>
  <c r="P174"/>
  <c r="O174"/>
  <c r="L174"/>
  <c r="M174" s="1"/>
  <c r="J174"/>
  <c r="I174"/>
  <c r="G174"/>
  <c r="R19"/>
  <c r="S19" s="1"/>
  <c r="O19"/>
  <c r="P19" s="1"/>
  <c r="L19"/>
  <c r="M19" s="1"/>
  <c r="I19"/>
  <c r="J19" s="1"/>
  <c r="G19"/>
  <c r="S102"/>
  <c r="R102"/>
  <c r="O102"/>
  <c r="P102" s="1"/>
  <c r="M102"/>
  <c r="L102"/>
  <c r="I102"/>
  <c r="J102" s="1"/>
  <c r="G102"/>
  <c r="R176"/>
  <c r="S176" s="1"/>
  <c r="O176"/>
  <c r="P176" s="1"/>
  <c r="L176"/>
  <c r="M176" s="1"/>
  <c r="I176"/>
  <c r="J176" s="1"/>
  <c r="G176"/>
  <c r="R187"/>
  <c r="S187" s="1"/>
  <c r="P187"/>
  <c r="O187"/>
  <c r="L187"/>
  <c r="M187" s="1"/>
  <c r="J187"/>
  <c r="I187"/>
  <c r="G187"/>
  <c r="R234"/>
  <c r="S234" s="1"/>
  <c r="O234"/>
  <c r="P234" s="1"/>
  <c r="L234"/>
  <c r="M234" s="1"/>
  <c r="I234"/>
  <c r="J234" s="1"/>
  <c r="G234"/>
  <c r="S29"/>
  <c r="R29"/>
  <c r="O29"/>
  <c r="P29" s="1"/>
  <c r="M29"/>
  <c r="L29"/>
  <c r="I29"/>
  <c r="J29" s="1"/>
  <c r="T29" s="1"/>
  <c r="U29" s="1"/>
  <c r="G29"/>
  <c r="R169"/>
  <c r="S169" s="1"/>
  <c r="O169"/>
  <c r="P169" s="1"/>
  <c r="L169"/>
  <c r="M169" s="1"/>
  <c r="I169"/>
  <c r="J169" s="1"/>
  <c r="G169"/>
  <c r="R27"/>
  <c r="S27" s="1"/>
  <c r="P27"/>
  <c r="O27"/>
  <c r="L27"/>
  <c r="M27" s="1"/>
  <c r="J27"/>
  <c r="I27"/>
  <c r="G27"/>
  <c r="R82"/>
  <c r="S82" s="1"/>
  <c r="O82"/>
  <c r="P82" s="1"/>
  <c r="L82"/>
  <c r="M82" s="1"/>
  <c r="I82"/>
  <c r="J82" s="1"/>
  <c r="G82"/>
  <c r="S208"/>
  <c r="R208"/>
  <c r="O208"/>
  <c r="P208" s="1"/>
  <c r="M208"/>
  <c r="L208"/>
  <c r="I208"/>
  <c r="J208" s="1"/>
  <c r="T208" s="1"/>
  <c r="U208" s="1"/>
  <c r="G208"/>
  <c r="R223"/>
  <c r="S223" s="1"/>
  <c r="O223"/>
  <c r="P223" s="1"/>
  <c r="L223"/>
  <c r="M223" s="1"/>
  <c r="I223"/>
  <c r="J223" s="1"/>
  <c r="G223"/>
  <c r="R17"/>
  <c r="S17" s="1"/>
  <c r="P17"/>
  <c r="O17"/>
  <c r="L17"/>
  <c r="M17" s="1"/>
  <c r="J17"/>
  <c r="I17"/>
  <c r="G17"/>
  <c r="R15"/>
  <c r="S15" s="1"/>
  <c r="O15"/>
  <c r="P15" s="1"/>
  <c r="L15"/>
  <c r="M15" s="1"/>
  <c r="I15"/>
  <c r="J15" s="1"/>
  <c r="G15"/>
  <c r="S28"/>
  <c r="R28"/>
  <c r="O28"/>
  <c r="P28" s="1"/>
  <c r="M28"/>
  <c r="L28"/>
  <c r="I28"/>
  <c r="J28" s="1"/>
  <c r="T28" s="1"/>
  <c r="U28" s="1"/>
  <c r="G28"/>
  <c r="R124"/>
  <c r="S124" s="1"/>
  <c r="O124"/>
  <c r="P124" s="1"/>
  <c r="L124"/>
  <c r="M124" s="1"/>
  <c r="I124"/>
  <c r="J124" s="1"/>
  <c r="G124"/>
  <c r="R188"/>
  <c r="S188" s="1"/>
  <c r="P188"/>
  <c r="O188"/>
  <c r="L188"/>
  <c r="M188" s="1"/>
  <c r="J188"/>
  <c r="I188"/>
  <c r="G188"/>
  <c r="R227"/>
  <c r="S227" s="1"/>
  <c r="O227"/>
  <c r="P227" s="1"/>
  <c r="L227"/>
  <c r="M227" s="1"/>
  <c r="I227"/>
  <c r="J227" s="1"/>
  <c r="G227"/>
  <c r="R131"/>
  <c r="S131" s="1"/>
  <c r="O131"/>
  <c r="P131" s="1"/>
  <c r="L131"/>
  <c r="M131" s="1"/>
  <c r="I131"/>
  <c r="J131" s="1"/>
  <c r="G131"/>
  <c r="R25"/>
  <c r="S25" s="1"/>
  <c r="O25"/>
  <c r="P25" s="1"/>
  <c r="L25"/>
  <c r="M25" s="1"/>
  <c r="I25"/>
  <c r="J25" s="1"/>
  <c r="G25"/>
  <c r="R119"/>
  <c r="S119" s="1"/>
  <c r="O119"/>
  <c r="P119" s="1"/>
  <c r="L119"/>
  <c r="M119" s="1"/>
  <c r="I119"/>
  <c r="J119" s="1"/>
  <c r="G119"/>
  <c r="R200"/>
  <c r="S200" s="1"/>
  <c r="O200"/>
  <c r="P200" s="1"/>
  <c r="L200"/>
  <c r="M200" s="1"/>
  <c r="I200"/>
  <c r="J200" s="1"/>
  <c r="G200"/>
  <c r="R91"/>
  <c r="S91" s="1"/>
  <c r="O91"/>
  <c r="P91" s="1"/>
  <c r="L91"/>
  <c r="M91" s="1"/>
  <c r="I91"/>
  <c r="J91" s="1"/>
  <c r="G91"/>
  <c r="R100"/>
  <c r="S100" s="1"/>
  <c r="O100"/>
  <c r="P100" s="1"/>
  <c r="L100"/>
  <c r="M100" s="1"/>
  <c r="I100"/>
  <c r="J100" s="1"/>
  <c r="G100"/>
  <c r="R121"/>
  <c r="S121" s="1"/>
  <c r="O121"/>
  <c r="P121" s="1"/>
  <c r="L121"/>
  <c r="M121" s="1"/>
  <c r="I121"/>
  <c r="J121" s="1"/>
  <c r="G121"/>
  <c r="R33"/>
  <c r="S33" s="1"/>
  <c r="O33"/>
  <c r="P33" s="1"/>
  <c r="L33"/>
  <c r="M33" s="1"/>
  <c r="I33"/>
  <c r="J33" s="1"/>
  <c r="G33"/>
  <c r="R120"/>
  <c r="S120" s="1"/>
  <c r="O120"/>
  <c r="P120" s="1"/>
  <c r="L120"/>
  <c r="M120" s="1"/>
  <c r="I120"/>
  <c r="J120" s="1"/>
  <c r="G120"/>
  <c r="R217"/>
  <c r="S217" s="1"/>
  <c r="O217"/>
  <c r="P217" s="1"/>
  <c r="L217"/>
  <c r="M217" s="1"/>
  <c r="I217"/>
  <c r="J217" s="1"/>
  <c r="G217"/>
  <c r="R221"/>
  <c r="S221" s="1"/>
  <c r="O221"/>
  <c r="P221" s="1"/>
  <c r="L221"/>
  <c r="M221" s="1"/>
  <c r="I221"/>
  <c r="J221" s="1"/>
  <c r="G221"/>
  <c r="R30"/>
  <c r="S30" s="1"/>
  <c r="O30"/>
  <c r="P30" s="1"/>
  <c r="L30"/>
  <c r="M30" s="1"/>
  <c r="I30"/>
  <c r="J30" s="1"/>
  <c r="G30"/>
  <c r="R126"/>
  <c r="S126" s="1"/>
  <c r="O126"/>
  <c r="P126" s="1"/>
  <c r="L126"/>
  <c r="M126" s="1"/>
  <c r="I126"/>
  <c r="J126" s="1"/>
  <c r="G126"/>
  <c r="R32"/>
  <c r="S32" s="1"/>
  <c r="O32"/>
  <c r="P32" s="1"/>
  <c r="L32"/>
  <c r="M32" s="1"/>
  <c r="I32"/>
  <c r="J32" s="1"/>
  <c r="G32"/>
  <c r="X264" i="6"/>
  <c r="T30" i="11" l="1"/>
  <c r="U30" s="1"/>
  <c r="T33"/>
  <c r="U33" s="1"/>
  <c r="T200"/>
  <c r="U200" s="1"/>
  <c r="T227"/>
  <c r="U227" s="1"/>
  <c r="V227" s="1"/>
  <c r="W227" s="1"/>
  <c r="T15"/>
  <c r="U15" s="1"/>
  <c r="V15" s="1"/>
  <c r="W15" s="1"/>
  <c r="T82"/>
  <c r="U82" s="1"/>
  <c r="V82" s="1"/>
  <c r="W82" s="1"/>
  <c r="T234"/>
  <c r="U234" s="1"/>
  <c r="V234" s="1"/>
  <c r="W234" s="1"/>
  <c r="T19"/>
  <c r="U19" s="1"/>
  <c r="V19" s="1"/>
  <c r="W19" s="1"/>
  <c r="T199"/>
  <c r="U199" s="1"/>
  <c r="V199" s="1"/>
  <c r="W199" s="1"/>
  <c r="T122"/>
  <c r="U122" s="1"/>
  <c r="V122" s="1"/>
  <c r="W122" s="1"/>
  <c r="T224"/>
  <c r="U224" s="1"/>
  <c r="V224" s="1"/>
  <c r="W224" s="1"/>
  <c r="T47"/>
  <c r="U47" s="1"/>
  <c r="V47" s="1"/>
  <c r="W47" s="1"/>
  <c r="T141"/>
  <c r="U141" s="1"/>
  <c r="V141" s="1"/>
  <c r="W141" s="1"/>
  <c r="T254"/>
  <c r="U254" s="1"/>
  <c r="V254" s="1"/>
  <c r="W254" s="1"/>
  <c r="T217"/>
  <c r="U217" s="1"/>
  <c r="T100"/>
  <c r="U100" s="1"/>
  <c r="T188"/>
  <c r="U188" s="1"/>
  <c r="T124"/>
  <c r="U124" s="1"/>
  <c r="V124" s="1"/>
  <c r="W124" s="1"/>
  <c r="T17"/>
  <c r="U17" s="1"/>
  <c r="T223"/>
  <c r="U223" s="1"/>
  <c r="V223" s="1"/>
  <c r="W223" s="1"/>
  <c r="T27"/>
  <c r="U27" s="1"/>
  <c r="T169"/>
  <c r="U169" s="1"/>
  <c r="V169" s="1"/>
  <c r="W169" s="1"/>
  <c r="V29"/>
  <c r="W29" s="1"/>
  <c r="T187"/>
  <c r="U187" s="1"/>
  <c r="V187" s="1"/>
  <c r="W187" s="1"/>
  <c r="T176"/>
  <c r="U176" s="1"/>
  <c r="V176" s="1"/>
  <c r="W176" s="1"/>
  <c r="T174"/>
  <c r="U174" s="1"/>
  <c r="V174" s="1"/>
  <c r="W174" s="1"/>
  <c r="T222"/>
  <c r="U222" s="1"/>
  <c r="V222" s="1"/>
  <c r="W222" s="1"/>
  <c r="V192"/>
  <c r="W192" s="1"/>
  <c r="T219"/>
  <c r="U219" s="1"/>
  <c r="V219" s="1"/>
  <c r="W219" s="1"/>
  <c r="T241"/>
  <c r="U241" s="1"/>
  <c r="V241" s="1"/>
  <c r="W241" s="1"/>
  <c r="V182"/>
  <c r="W182" s="1"/>
  <c r="T26"/>
  <c r="U26" s="1"/>
  <c r="V26" s="1"/>
  <c r="W26" s="1"/>
  <c r="T31"/>
  <c r="U31" s="1"/>
  <c r="V31" s="1"/>
  <c r="W31" s="1"/>
  <c r="V21"/>
  <c r="W21" s="1"/>
  <c r="T109"/>
  <c r="U109" s="1"/>
  <c r="V109" s="1"/>
  <c r="W109" s="1"/>
  <c r="T24"/>
  <c r="U24" s="1"/>
  <c r="V24" s="1"/>
  <c r="W24" s="1"/>
  <c r="V228"/>
  <c r="W228" s="1"/>
  <c r="T171"/>
  <c r="U171" s="1"/>
  <c r="V171" s="1"/>
  <c r="W171" s="1"/>
  <c r="T235"/>
  <c r="U235" s="1"/>
  <c r="V235" s="1"/>
  <c r="W235" s="1"/>
  <c r="V215"/>
  <c r="W215" s="1"/>
  <c r="T96"/>
  <c r="U96" s="1"/>
  <c r="V96" s="1"/>
  <c r="W96" s="1"/>
  <c r="X96" s="1"/>
  <c r="T63"/>
  <c r="U63" s="1"/>
  <c r="V63" s="1"/>
  <c r="W63" s="1"/>
  <c r="V59"/>
  <c r="W59" s="1"/>
  <c r="T92"/>
  <c r="U92" s="1"/>
  <c r="V92" s="1"/>
  <c r="W92" s="1"/>
  <c r="X92" s="1"/>
  <c r="T34"/>
  <c r="U34" s="1"/>
  <c r="V34" s="1"/>
  <c r="W34" s="1"/>
  <c r="V105"/>
  <c r="W105" s="1"/>
  <c r="T60"/>
  <c r="U60" s="1"/>
  <c r="V60" s="1"/>
  <c r="W60" s="1"/>
  <c r="V80"/>
  <c r="W80" s="1"/>
  <c r="T127"/>
  <c r="U127" s="1"/>
  <c r="V127" s="1"/>
  <c r="W127" s="1"/>
  <c r="V41"/>
  <c r="W41" s="1"/>
  <c r="T230"/>
  <c r="U230" s="1"/>
  <c r="V230" s="1"/>
  <c r="W230" s="1"/>
  <c r="V212"/>
  <c r="W212" s="1"/>
  <c r="T180"/>
  <c r="U180" s="1"/>
  <c r="V180" s="1"/>
  <c r="W180" s="1"/>
  <c r="V252"/>
  <c r="W252" s="1"/>
  <c r="T133"/>
  <c r="U133" s="1"/>
  <c r="V133" s="1"/>
  <c r="W133" s="1"/>
  <c r="V232"/>
  <c r="W232" s="1"/>
  <c r="T239"/>
  <c r="U239" s="1"/>
  <c r="V239" s="1"/>
  <c r="W239" s="1"/>
  <c r="V134"/>
  <c r="W134" s="1"/>
  <c r="T195"/>
  <c r="U195" s="1"/>
  <c r="V195" s="1"/>
  <c r="W195" s="1"/>
  <c r="V194"/>
  <c r="W194" s="1"/>
  <c r="T167"/>
  <c r="U167" s="1"/>
  <c r="V167" s="1"/>
  <c r="W167" s="1"/>
  <c r="V83"/>
  <c r="W83" s="1"/>
  <c r="T125"/>
  <c r="U125" s="1"/>
  <c r="V125" s="1"/>
  <c r="W125" s="1"/>
  <c r="V185"/>
  <c r="W185" s="1"/>
  <c r="T51"/>
  <c r="U51" s="1"/>
  <c r="V51" s="1"/>
  <c r="W51" s="1"/>
  <c r="T74"/>
  <c r="U74" s="1"/>
  <c r="T164"/>
  <c r="U164" s="1"/>
  <c r="T76"/>
  <c r="U76" s="1"/>
  <c r="T140"/>
  <c r="U140" s="1"/>
  <c r="T69"/>
  <c r="U69" s="1"/>
  <c r="T220"/>
  <c r="U220" s="1"/>
  <c r="V220" s="1"/>
  <c r="W220" s="1"/>
  <c r="T148"/>
  <c r="U148" s="1"/>
  <c r="V148" s="1"/>
  <c r="W148" s="1"/>
  <c r="T137"/>
  <c r="U137" s="1"/>
  <c r="V137" s="1"/>
  <c r="W137" s="1"/>
  <c r="T210"/>
  <c r="U210" s="1"/>
  <c r="V210" s="1"/>
  <c r="W210" s="1"/>
  <c r="T152"/>
  <c r="U152" s="1"/>
  <c r="T104"/>
  <c r="U104" s="1"/>
  <c r="T190"/>
  <c r="U190" s="1"/>
  <c r="T209"/>
  <c r="U209" s="1"/>
  <c r="T115"/>
  <c r="U115" s="1"/>
  <c r="T130"/>
  <c r="U130" s="1"/>
  <c r="T48"/>
  <c r="U48" s="1"/>
  <c r="T149"/>
  <c r="U149" s="1"/>
  <c r="T108"/>
  <c r="U108" s="1"/>
  <c r="T89"/>
  <c r="U89" s="1"/>
  <c r="T87"/>
  <c r="U87" s="1"/>
  <c r="T154"/>
  <c r="U154" s="1"/>
  <c r="T79"/>
  <c r="U79" s="1"/>
  <c r="T46"/>
  <c r="U46" s="1"/>
  <c r="T73"/>
  <c r="U73" s="1"/>
  <c r="T40"/>
  <c r="U40" s="1"/>
  <c r="T253"/>
  <c r="U253" s="1"/>
  <c r="T88"/>
  <c r="U88" s="1"/>
  <c r="T236"/>
  <c r="U236" s="1"/>
  <c r="T166"/>
  <c r="U166" s="1"/>
  <c r="T240"/>
  <c r="U240" s="1"/>
  <c r="T214"/>
  <c r="U214" s="1"/>
  <c r="T98"/>
  <c r="U98" s="1"/>
  <c r="T243"/>
  <c r="U243" s="1"/>
  <c r="T189"/>
  <c r="U189" s="1"/>
  <c r="T247"/>
  <c r="U247" s="1"/>
  <c r="T72"/>
  <c r="U72" s="1"/>
  <c r="T114"/>
  <c r="U114" s="1"/>
  <c r="T201"/>
  <c r="U201" s="1"/>
  <c r="T110"/>
  <c r="U110" s="1"/>
  <c r="T49"/>
  <c r="U49" s="1"/>
  <c r="T75"/>
  <c r="U75" s="1"/>
  <c r="T153"/>
  <c r="U153" s="1"/>
  <c r="T25"/>
  <c r="U25" s="1"/>
  <c r="G259"/>
  <c r="D267" s="1"/>
  <c r="T126"/>
  <c r="U126" s="1"/>
  <c r="V126" s="1"/>
  <c r="W126" s="1"/>
  <c r="V30"/>
  <c r="W30" s="1"/>
  <c r="T221"/>
  <c r="U221" s="1"/>
  <c r="V221" s="1"/>
  <c r="W221" s="1"/>
  <c r="V217"/>
  <c r="W217" s="1"/>
  <c r="X217" s="1"/>
  <c r="T120"/>
  <c r="U120" s="1"/>
  <c r="V120" s="1"/>
  <c r="W120" s="1"/>
  <c r="V33"/>
  <c r="W33" s="1"/>
  <c r="X33" s="1"/>
  <c r="T121"/>
  <c r="U121" s="1"/>
  <c r="V121" s="1"/>
  <c r="W121" s="1"/>
  <c r="V100"/>
  <c r="W100" s="1"/>
  <c r="V200"/>
  <c r="W200" s="1"/>
  <c r="V25"/>
  <c r="W25" s="1"/>
  <c r="T198"/>
  <c r="U198" s="1"/>
  <c r="V198" s="1"/>
  <c r="W198" s="1"/>
  <c r="T66"/>
  <c r="U66" s="1"/>
  <c r="V66" s="1"/>
  <c r="W66" s="1"/>
  <c r="X66" s="1"/>
  <c r="T156"/>
  <c r="U156" s="1"/>
  <c r="V156" s="1"/>
  <c r="W156" s="1"/>
  <c r="T20"/>
  <c r="U20" s="1"/>
  <c r="V20" s="1"/>
  <c r="W20" s="1"/>
  <c r="X20" s="1"/>
  <c r="T54"/>
  <c r="U54" s="1"/>
  <c r="V54" s="1"/>
  <c r="W54" s="1"/>
  <c r="T163"/>
  <c r="U163" s="1"/>
  <c r="V163" s="1"/>
  <c r="W163" s="1"/>
  <c r="X163" s="1"/>
  <c r="T107"/>
  <c r="U107" s="1"/>
  <c r="V107" s="1"/>
  <c r="W107" s="1"/>
  <c r="T14"/>
  <c r="U14" s="1"/>
  <c r="V14" s="1"/>
  <c r="W14" s="1"/>
  <c r="X14" s="1"/>
  <c r="T147"/>
  <c r="U147" s="1"/>
  <c r="V147" s="1"/>
  <c r="W147" s="1"/>
  <c r="T161"/>
  <c r="U161" s="1"/>
  <c r="V161" s="1"/>
  <c r="W161" s="1"/>
  <c r="X161" s="1"/>
  <c r="T238"/>
  <c r="U238" s="1"/>
  <c r="V238" s="1"/>
  <c r="W238" s="1"/>
  <c r="T55"/>
  <c r="U55" s="1"/>
  <c r="V55" s="1"/>
  <c r="W55" s="1"/>
  <c r="X55" s="1"/>
  <c r="T52"/>
  <c r="U52" s="1"/>
  <c r="V52" s="1"/>
  <c r="W52" s="1"/>
  <c r="V129"/>
  <c r="W129" s="1"/>
  <c r="T226"/>
  <c r="U226" s="1"/>
  <c r="V226" s="1"/>
  <c r="W226" s="1"/>
  <c r="V48"/>
  <c r="W48" s="1"/>
  <c r="T118"/>
  <c r="U118" s="1"/>
  <c r="V118" s="1"/>
  <c r="W118" s="1"/>
  <c r="V85"/>
  <c r="W85" s="1"/>
  <c r="T250"/>
  <c r="U250" s="1"/>
  <c r="V250" s="1"/>
  <c r="W250" s="1"/>
  <c r="V149"/>
  <c r="W149" s="1"/>
  <c r="T112"/>
  <c r="U112" s="1"/>
  <c r="V112" s="1"/>
  <c r="W112" s="1"/>
  <c r="V165"/>
  <c r="W165" s="1"/>
  <c r="T78"/>
  <c r="U78" s="1"/>
  <c r="V78" s="1"/>
  <c r="W78" s="1"/>
  <c r="V108"/>
  <c r="W108" s="1"/>
  <c r="T37"/>
  <c r="U37" s="1"/>
  <c r="V37" s="1"/>
  <c r="W37" s="1"/>
  <c r="V44"/>
  <c r="W44" s="1"/>
  <c r="T179"/>
  <c r="U179" s="1"/>
  <c r="V179" s="1"/>
  <c r="W179" s="1"/>
  <c r="V89"/>
  <c r="W89" s="1"/>
  <c r="T84"/>
  <c r="U84" s="1"/>
  <c r="V84" s="1"/>
  <c r="W84" s="1"/>
  <c r="V22"/>
  <c r="W22" s="1"/>
  <c r="Z22" s="1"/>
  <c r="T206"/>
  <c r="U206" s="1"/>
  <c r="V206" s="1"/>
  <c r="W206" s="1"/>
  <c r="V87"/>
  <c r="W87" s="1"/>
  <c r="T193"/>
  <c r="U193" s="1"/>
  <c r="V193" s="1"/>
  <c r="W193" s="1"/>
  <c r="V197"/>
  <c r="W197" s="1"/>
  <c r="T99"/>
  <c r="U99" s="1"/>
  <c r="V99" s="1"/>
  <c r="W99" s="1"/>
  <c r="V154"/>
  <c r="W154" s="1"/>
  <c r="T225"/>
  <c r="U225" s="1"/>
  <c r="V225" s="1"/>
  <c r="W225" s="1"/>
  <c r="V255"/>
  <c r="W255" s="1"/>
  <c r="T39"/>
  <c r="U39" s="1"/>
  <c r="V39" s="1"/>
  <c r="W39" s="1"/>
  <c r="V79"/>
  <c r="W79" s="1"/>
  <c r="T251"/>
  <c r="U251" s="1"/>
  <c r="V251" s="1"/>
  <c r="W251" s="1"/>
  <c r="V102"/>
  <c r="W102" s="1"/>
  <c r="T102"/>
  <c r="U102" s="1"/>
  <c r="V191"/>
  <c r="W191" s="1"/>
  <c r="T62"/>
  <c r="U62" s="1"/>
  <c r="V62" s="1"/>
  <c r="W62" s="1"/>
  <c r="V46"/>
  <c r="W46" s="1"/>
  <c r="T90"/>
  <c r="U90" s="1"/>
  <c r="V90" s="1"/>
  <c r="W90" s="1"/>
  <c r="V160"/>
  <c r="W160" s="1"/>
  <c r="T184"/>
  <c r="U184" s="1"/>
  <c r="V184" s="1"/>
  <c r="W184" s="1"/>
  <c r="V73"/>
  <c r="W73" s="1"/>
  <c r="T16"/>
  <c r="U16" s="1"/>
  <c r="V16" s="1"/>
  <c r="W16" s="1"/>
  <c r="V77"/>
  <c r="W77" s="1"/>
  <c r="T202"/>
  <c r="U202" s="1"/>
  <c r="V202" s="1"/>
  <c r="W202" s="1"/>
  <c r="V40"/>
  <c r="W40" s="1"/>
  <c r="T45"/>
  <c r="U45" s="1"/>
  <c r="V45" s="1"/>
  <c r="W45" s="1"/>
  <c r="V172"/>
  <c r="W172" s="1"/>
  <c r="T216"/>
  <c r="U216" s="1"/>
  <c r="V216" s="1"/>
  <c r="W216" s="1"/>
  <c r="V253"/>
  <c r="W253" s="1"/>
  <c r="T95"/>
  <c r="U95" s="1"/>
  <c r="V95" s="1"/>
  <c r="W95" s="1"/>
  <c r="V23"/>
  <c r="W23" s="1"/>
  <c r="T231"/>
  <c r="U231" s="1"/>
  <c r="V231" s="1"/>
  <c r="W231" s="1"/>
  <c r="V88"/>
  <c r="W88" s="1"/>
  <c r="T155"/>
  <c r="U155" s="1"/>
  <c r="V155" s="1"/>
  <c r="W155" s="1"/>
  <c r="V57"/>
  <c r="W57" s="1"/>
  <c r="T94"/>
  <c r="U94" s="1"/>
  <c r="V94" s="1"/>
  <c r="W94" s="1"/>
  <c r="V236"/>
  <c r="W236" s="1"/>
  <c r="T196"/>
  <c r="U196" s="1"/>
  <c r="V196" s="1"/>
  <c r="W196" s="1"/>
  <c r="V103"/>
  <c r="W103" s="1"/>
  <c r="T246"/>
  <c r="U246" s="1"/>
  <c r="V246" s="1"/>
  <c r="W246" s="1"/>
  <c r="V166"/>
  <c r="W166" s="1"/>
  <c r="T117"/>
  <c r="U117" s="1"/>
  <c r="V117" s="1"/>
  <c r="W117" s="1"/>
  <c r="V50"/>
  <c r="W50" s="1"/>
  <c r="T205"/>
  <c r="U205" s="1"/>
  <c r="V205" s="1"/>
  <c r="W205" s="1"/>
  <c r="V240"/>
  <c r="W240" s="1"/>
  <c r="T173"/>
  <c r="U173" s="1"/>
  <c r="V173" s="1"/>
  <c r="W173" s="1"/>
  <c r="V113"/>
  <c r="W113" s="1"/>
  <c r="T97"/>
  <c r="U97" s="1"/>
  <c r="V97" s="1"/>
  <c r="W97" s="1"/>
  <c r="V214"/>
  <c r="W214" s="1"/>
  <c r="T175"/>
  <c r="U175" s="1"/>
  <c r="V175" s="1"/>
  <c r="W175" s="1"/>
  <c r="V203"/>
  <c r="W203" s="1"/>
  <c r="T237"/>
  <c r="U237" s="1"/>
  <c r="V237" s="1"/>
  <c r="W237" s="1"/>
  <c r="V98"/>
  <c r="W98" s="1"/>
  <c r="T67"/>
  <c r="U67" s="1"/>
  <c r="V67" s="1"/>
  <c r="W67" s="1"/>
  <c r="V35"/>
  <c r="W35" s="1"/>
  <c r="V243"/>
  <c r="W243" s="1"/>
  <c r="T142"/>
  <c r="U142" s="1"/>
  <c r="V142" s="1"/>
  <c r="W142" s="1"/>
  <c r="T86"/>
  <c r="U86" s="1"/>
  <c r="V86" s="1"/>
  <c r="W86" s="1"/>
  <c r="T143"/>
  <c r="U143" s="1"/>
  <c r="V143" s="1"/>
  <c r="W143" s="1"/>
  <c r="T111"/>
  <c r="U111" s="1"/>
  <c r="V111" s="1"/>
  <c r="W111" s="1"/>
  <c r="V247"/>
  <c r="W247" s="1"/>
  <c r="T248"/>
  <c r="U248" s="1"/>
  <c r="V248" s="1"/>
  <c r="W248" s="1"/>
  <c r="V53"/>
  <c r="W53" s="1"/>
  <c r="T36"/>
  <c r="U36" s="1"/>
  <c r="V36" s="1"/>
  <c r="W36" s="1"/>
  <c r="V72"/>
  <c r="W72" s="1"/>
  <c r="T71"/>
  <c r="U71" s="1"/>
  <c r="V71" s="1"/>
  <c r="W71" s="1"/>
  <c r="V38"/>
  <c r="W38" s="1"/>
  <c r="T56"/>
  <c r="U56" s="1"/>
  <c r="V56" s="1"/>
  <c r="W56" s="1"/>
  <c r="V114"/>
  <c r="W114" s="1"/>
  <c r="T64"/>
  <c r="U64" s="1"/>
  <c r="V64" s="1"/>
  <c r="W64" s="1"/>
  <c r="V158"/>
  <c r="W158" s="1"/>
  <c r="T144"/>
  <c r="U144" s="1"/>
  <c r="V144" s="1"/>
  <c r="W144" s="1"/>
  <c r="V201"/>
  <c r="W201" s="1"/>
  <c r="T204"/>
  <c r="U204" s="1"/>
  <c r="V204" s="1"/>
  <c r="W204" s="1"/>
  <c r="V43"/>
  <c r="W43" s="1"/>
  <c r="T245"/>
  <c r="U245" s="1"/>
  <c r="V245" s="1"/>
  <c r="W245" s="1"/>
  <c r="V110"/>
  <c r="W110" s="1"/>
  <c r="T256"/>
  <c r="U256" s="1"/>
  <c r="V256" s="1"/>
  <c r="W256" s="1"/>
  <c r="V151"/>
  <c r="W151" s="1"/>
  <c r="T65"/>
  <c r="U65" s="1"/>
  <c r="V65" s="1"/>
  <c r="W65" s="1"/>
  <c r="V49"/>
  <c r="W49" s="1"/>
  <c r="T181"/>
  <c r="U181" s="1"/>
  <c r="V181" s="1"/>
  <c r="W181" s="1"/>
  <c r="V218"/>
  <c r="W218" s="1"/>
  <c r="T116"/>
  <c r="U116" s="1"/>
  <c r="V116" s="1"/>
  <c r="W116" s="1"/>
  <c r="V75"/>
  <c r="W75" s="1"/>
  <c r="T106"/>
  <c r="U106" s="1"/>
  <c r="V106" s="1"/>
  <c r="W106" s="1"/>
  <c r="V70"/>
  <c r="W70" s="1"/>
  <c r="T168"/>
  <c r="U168" s="1"/>
  <c r="V168" s="1"/>
  <c r="W168" s="1"/>
  <c r="V153"/>
  <c r="W153" s="1"/>
  <c r="T81"/>
  <c r="U81" s="1"/>
  <c r="V81" s="1"/>
  <c r="W81" s="1"/>
  <c r="V229"/>
  <c r="W229" s="1"/>
  <c r="T177"/>
  <c r="U177" s="1"/>
  <c r="V177" s="1"/>
  <c r="W177" s="1"/>
  <c r="V136"/>
  <c r="W136" s="1"/>
  <c r="Z15"/>
  <c r="X126"/>
  <c r="Z16"/>
  <c r="X30"/>
  <c r="X221"/>
  <c r="Z19"/>
  <c r="X120"/>
  <c r="Z20"/>
  <c r="Z21"/>
  <c r="X121"/>
  <c r="X100"/>
  <c r="Z24"/>
  <c r="X200"/>
  <c r="X25"/>
  <c r="T91"/>
  <c r="U91" s="1"/>
  <c r="V91" s="1"/>
  <c r="W91" s="1"/>
  <c r="T119"/>
  <c r="U119" s="1"/>
  <c r="V119" s="1"/>
  <c r="W119" s="1"/>
  <c r="Z119" s="1"/>
  <c r="T131"/>
  <c r="U131" s="1"/>
  <c r="V131" s="1"/>
  <c r="W131" s="1"/>
  <c r="X227"/>
  <c r="Z30"/>
  <c r="X124"/>
  <c r="X15"/>
  <c r="Z34"/>
  <c r="X223"/>
  <c r="Z36"/>
  <c r="X82"/>
  <c r="Z111"/>
  <c r="X198"/>
  <c r="Z113"/>
  <c r="X156"/>
  <c r="Z117"/>
  <c r="X54"/>
  <c r="Z121"/>
  <c r="X107"/>
  <c r="X147"/>
  <c r="Z129"/>
  <c r="Z131"/>
  <c r="X238"/>
  <c r="J259"/>
  <c r="M259"/>
  <c r="S259"/>
  <c r="I259"/>
  <c r="L259"/>
  <c r="O259"/>
  <c r="R259"/>
  <c r="T32"/>
  <c r="Z38"/>
  <c r="X169"/>
  <c r="X29"/>
  <c r="Z39"/>
  <c r="Z40"/>
  <c r="X234"/>
  <c r="Z41"/>
  <c r="X176"/>
  <c r="X102"/>
  <c r="Z43"/>
  <c r="Z44"/>
  <c r="X19"/>
  <c r="Z45"/>
  <c r="Z46"/>
  <c r="X222"/>
  <c r="X192"/>
  <c r="Z47"/>
  <c r="Z48"/>
  <c r="X199"/>
  <c r="Z49"/>
  <c r="Z50"/>
  <c r="X241"/>
  <c r="X182"/>
  <c r="Z52"/>
  <c r="X122"/>
  <c r="Z53"/>
  <c r="Z54"/>
  <c r="X31"/>
  <c r="X21"/>
  <c r="Z55"/>
  <c r="Z56"/>
  <c r="X224"/>
  <c r="Z57"/>
  <c r="X24"/>
  <c r="X228"/>
  <c r="Z59"/>
  <c r="X47"/>
  <c r="Z62"/>
  <c r="X235"/>
  <c r="X215"/>
  <c r="Z63"/>
  <c r="Z64"/>
  <c r="X141"/>
  <c r="Z65"/>
  <c r="Z66"/>
  <c r="X63"/>
  <c r="X59"/>
  <c r="Z67"/>
  <c r="X254"/>
  <c r="Z70"/>
  <c r="X34"/>
  <c r="X105"/>
  <c r="Z71"/>
  <c r="Z73"/>
  <c r="X80"/>
  <c r="Z75"/>
  <c r="Z77"/>
  <c r="X41"/>
  <c r="Z79"/>
  <c r="Z81"/>
  <c r="X212"/>
  <c r="Z83"/>
  <c r="Z85"/>
  <c r="X252"/>
  <c r="Z87"/>
  <c r="Z89"/>
  <c r="X232"/>
  <c r="Z91"/>
  <c r="X134"/>
  <c r="Z95"/>
  <c r="Z97"/>
  <c r="X194"/>
  <c r="Z99"/>
  <c r="X83"/>
  <c r="Z103"/>
  <c r="Z105"/>
  <c r="X185"/>
  <c r="Z107"/>
  <c r="P259"/>
  <c r="V188"/>
  <c r="W188" s="1"/>
  <c r="V28"/>
  <c r="W28" s="1"/>
  <c r="Z28" s="1"/>
  <c r="V17"/>
  <c r="W17" s="1"/>
  <c r="Z17" s="1"/>
  <c r="V208"/>
  <c r="W208" s="1"/>
  <c r="V27"/>
  <c r="W27" s="1"/>
  <c r="T138"/>
  <c r="U138" s="1"/>
  <c r="V138" s="1"/>
  <c r="W138" s="1"/>
  <c r="Z138" s="1"/>
  <c r="T135"/>
  <c r="U135" s="1"/>
  <c r="V135" s="1"/>
  <c r="W135" s="1"/>
  <c r="T61"/>
  <c r="U61" s="1"/>
  <c r="V61" s="1"/>
  <c r="W61" s="1"/>
  <c r="Z61" s="1"/>
  <c r="T128"/>
  <c r="U128" s="1"/>
  <c r="V128" s="1"/>
  <c r="W128" s="1"/>
  <c r="T146"/>
  <c r="U146" s="1"/>
  <c r="V146" s="1"/>
  <c r="W146" s="1"/>
  <c r="T233"/>
  <c r="U233" s="1"/>
  <c r="V233" s="1"/>
  <c r="W233" s="1"/>
  <c r="T139"/>
  <c r="U139" s="1"/>
  <c r="V139" s="1"/>
  <c r="W139" s="1"/>
  <c r="Z139" s="1"/>
  <c r="T162"/>
  <c r="U162" s="1"/>
  <c r="V162" s="1"/>
  <c r="W162" s="1"/>
  <c r="T170"/>
  <c r="U170" s="1"/>
  <c r="V170" s="1"/>
  <c r="W170" s="1"/>
  <c r="T186"/>
  <c r="U186" s="1"/>
  <c r="V186" s="1"/>
  <c r="W186" s="1"/>
  <c r="T249"/>
  <c r="U249" s="1"/>
  <c r="V249" s="1"/>
  <c r="W249" s="1"/>
  <c r="T213"/>
  <c r="U213" s="1"/>
  <c r="V213" s="1"/>
  <c r="W213" s="1"/>
  <c r="T42"/>
  <c r="U42" s="1"/>
  <c r="V42" s="1"/>
  <c r="W42" s="1"/>
  <c r="Z42" s="1"/>
  <c r="T150"/>
  <c r="U150" s="1"/>
  <c r="V150" s="1"/>
  <c r="W150" s="1"/>
  <c r="T68"/>
  <c r="U68" s="1"/>
  <c r="V68" s="1"/>
  <c r="W68" s="1"/>
  <c r="Z68" s="1"/>
  <c r="T207"/>
  <c r="U207" s="1"/>
  <c r="V207" s="1"/>
  <c r="W207" s="1"/>
  <c r="T123"/>
  <c r="U123" s="1"/>
  <c r="V123" s="1"/>
  <c r="W123" s="1"/>
  <c r="Z123" s="1"/>
  <c r="T93"/>
  <c r="U93" s="1"/>
  <c r="V93" s="1"/>
  <c r="W93" s="1"/>
  <c r="Z93" s="1"/>
  <c r="T183"/>
  <c r="U183" s="1"/>
  <c r="V183" s="1"/>
  <c r="W183" s="1"/>
  <c r="Z183" s="1"/>
  <c r="Z135"/>
  <c r="X52"/>
  <c r="X129"/>
  <c r="Z136"/>
  <c r="Z137"/>
  <c r="X226"/>
  <c r="X48"/>
  <c r="X118"/>
  <c r="X85"/>
  <c r="Z141"/>
  <c r="X250"/>
  <c r="X149"/>
  <c r="Z142"/>
  <c r="Z143"/>
  <c r="X112"/>
  <c r="X165"/>
  <c r="Z144"/>
  <c r="X78"/>
  <c r="X108"/>
  <c r="Z146"/>
  <c r="Z147"/>
  <c r="X37"/>
  <c r="X44"/>
  <c r="Z148"/>
  <c r="Z149"/>
  <c r="X179"/>
  <c r="X89"/>
  <c r="Z150"/>
  <c r="Z151"/>
  <c r="X84"/>
  <c r="X22"/>
  <c r="Z153"/>
  <c r="X206"/>
  <c r="X87"/>
  <c r="Z154"/>
  <c r="Z155"/>
  <c r="X193"/>
  <c r="X197"/>
  <c r="Z156"/>
  <c r="X99"/>
  <c r="X154"/>
  <c r="Z158"/>
  <c r="X225"/>
  <c r="X255"/>
  <c r="Z160"/>
  <c r="Z161"/>
  <c r="X39"/>
  <c r="X79"/>
  <c r="Z162"/>
  <c r="Z163"/>
  <c r="X251"/>
  <c r="X191"/>
  <c r="Z165"/>
  <c r="X62"/>
  <c r="X46"/>
  <c r="Z166"/>
  <c r="X90"/>
  <c r="X160"/>
  <c r="Z168"/>
  <c r="Z169"/>
  <c r="X184"/>
  <c r="X73"/>
  <c r="Z170"/>
  <c r="X16"/>
  <c r="X77"/>
  <c r="Z172"/>
  <c r="Z173"/>
  <c r="X202"/>
  <c r="X40"/>
  <c r="Z175"/>
  <c r="X45"/>
  <c r="X172"/>
  <c r="Z176"/>
  <c r="Z177"/>
  <c r="X216"/>
  <c r="X253"/>
  <c r="Z179"/>
  <c r="X95"/>
  <c r="X23"/>
  <c r="Z181"/>
  <c r="X231"/>
  <c r="X88"/>
  <c r="Z182"/>
  <c r="X155"/>
  <c r="X57"/>
  <c r="Z184"/>
  <c r="Z185"/>
  <c r="X94"/>
  <c r="X236"/>
  <c r="Z186"/>
  <c r="X196"/>
  <c r="X103"/>
  <c r="Z188"/>
  <c r="X246"/>
  <c r="X166"/>
  <c r="Z191"/>
  <c r="X117"/>
  <c r="X50"/>
  <c r="Z192"/>
  <c r="Z193"/>
  <c r="X205"/>
  <c r="X240"/>
  <c r="Z194"/>
  <c r="X173"/>
  <c r="X113"/>
  <c r="Z196"/>
  <c r="Z197"/>
  <c r="X97"/>
  <c r="X214"/>
  <c r="Z198"/>
  <c r="Z199"/>
  <c r="X175"/>
  <c r="X203"/>
  <c r="Z200"/>
  <c r="Z201"/>
  <c r="X237"/>
  <c r="X98"/>
  <c r="Z202"/>
  <c r="Z203"/>
  <c r="X67"/>
  <c r="X35"/>
  <c r="Z204"/>
  <c r="X243"/>
  <c r="Z206"/>
  <c r="X142"/>
  <c r="Z215"/>
  <c r="X86"/>
  <c r="X143"/>
  <c r="V74"/>
  <c r="W74" s="1"/>
  <c r="V101"/>
  <c r="W101" s="1"/>
  <c r="Z101" s="1"/>
  <c r="V152"/>
  <c r="W152" s="1"/>
  <c r="Z152" s="1"/>
  <c r="V211"/>
  <c r="W211" s="1"/>
  <c r="Z211" s="1"/>
  <c r="V104"/>
  <c r="W104" s="1"/>
  <c r="V145"/>
  <c r="W145" s="1"/>
  <c r="Z145" s="1"/>
  <c r="V190"/>
  <c r="W190" s="1"/>
  <c r="Z190" s="1"/>
  <c r="V132"/>
  <c r="W132" s="1"/>
  <c r="V209"/>
  <c r="W209" s="1"/>
  <c r="V58"/>
  <c r="W58" s="1"/>
  <c r="Z58" s="1"/>
  <c r="V115"/>
  <c r="W115" s="1"/>
  <c r="Z115" s="1"/>
  <c r="V18"/>
  <c r="W18" s="1"/>
  <c r="Z18" s="1"/>
  <c r="V130"/>
  <c r="W130" s="1"/>
  <c r="T244"/>
  <c r="U244" s="1"/>
  <c r="V244" s="1"/>
  <c r="W244" s="1"/>
  <c r="T242"/>
  <c r="U242" s="1"/>
  <c r="Z209"/>
  <c r="X220"/>
  <c r="Z213"/>
  <c r="X148"/>
  <c r="Z217"/>
  <c r="X137"/>
  <c r="Z221"/>
  <c r="X210"/>
  <c r="V242"/>
  <c r="W242" s="1"/>
  <c r="Z223"/>
  <c r="X111"/>
  <c r="X247"/>
  <c r="Z224"/>
  <c r="Z225"/>
  <c r="X248"/>
  <c r="X53"/>
  <c r="Z226"/>
  <c r="Z227"/>
  <c r="X36"/>
  <c r="X72"/>
  <c r="Z228"/>
  <c r="Z229"/>
  <c r="X71"/>
  <c r="X38"/>
  <c r="Z231"/>
  <c r="X56"/>
  <c r="X114"/>
  <c r="Z232"/>
  <c r="Z233"/>
  <c r="X64"/>
  <c r="X158"/>
  <c r="Z234"/>
  <c r="Z235"/>
  <c r="X144"/>
  <c r="X201"/>
  <c r="Z236"/>
  <c r="Z237"/>
  <c r="X204"/>
  <c r="X43"/>
  <c r="Z238"/>
  <c r="X245"/>
  <c r="X110"/>
  <c r="Z240"/>
  <c r="Z241"/>
  <c r="X256"/>
  <c r="X151"/>
  <c r="Z242"/>
  <c r="Z243"/>
  <c r="X65"/>
  <c r="X49"/>
  <c r="Z244"/>
  <c r="Z245"/>
  <c r="X181"/>
  <c r="X218"/>
  <c r="Z246"/>
  <c r="Z247"/>
  <c r="X116"/>
  <c r="X75"/>
  <c r="Z248"/>
  <c r="Z249"/>
  <c r="X106"/>
  <c r="X70"/>
  <c r="Z250"/>
  <c r="Z251"/>
  <c r="X168"/>
  <c r="X153"/>
  <c r="Z252"/>
  <c r="Z253"/>
  <c r="X81"/>
  <c r="X229"/>
  <c r="Z254"/>
  <c r="Z255"/>
  <c r="X177"/>
  <c r="V157"/>
  <c r="W157" s="1"/>
  <c r="Z157" s="1"/>
  <c r="V164"/>
  <c r="W164" s="1"/>
  <c r="Z164" s="1"/>
  <c r="V159"/>
  <c r="W159" s="1"/>
  <c r="Z159" s="1"/>
  <c r="V76"/>
  <c r="W76" s="1"/>
  <c r="V178"/>
  <c r="W178" s="1"/>
  <c r="Z178" s="1"/>
  <c r="V140"/>
  <c r="W140" s="1"/>
  <c r="Z140" s="1"/>
  <c r="V189"/>
  <c r="W189" s="1"/>
  <c r="Z189" s="1"/>
  <c r="V69"/>
  <c r="W69" s="1"/>
  <c r="Z69" s="1"/>
  <c r="D279" i="8"/>
  <c r="D278"/>
  <c r="G257"/>
  <c r="F257"/>
  <c r="Z26" i="11" l="1"/>
  <c r="X26"/>
  <c r="Z187"/>
  <c r="X187"/>
  <c r="Z125"/>
  <c r="X125"/>
  <c r="Z195"/>
  <c r="X195"/>
  <c r="Z133"/>
  <c r="X133"/>
  <c r="X230"/>
  <c r="Z230"/>
  <c r="X60"/>
  <c r="Z60"/>
  <c r="X109"/>
  <c r="Z109"/>
  <c r="X171"/>
  <c r="Z171"/>
  <c r="X174"/>
  <c r="Z174"/>
  <c r="Z51"/>
  <c r="X51"/>
  <c r="X167"/>
  <c r="Z167"/>
  <c r="X239"/>
  <c r="Z239"/>
  <c r="X180"/>
  <c r="Z180"/>
  <c r="X127"/>
  <c r="Z127"/>
  <c r="X219"/>
  <c r="Z219"/>
  <c r="Z256"/>
  <c r="X269"/>
  <c r="X264"/>
  <c r="X69"/>
  <c r="Z222"/>
  <c r="X140"/>
  <c r="Z218"/>
  <c r="X76"/>
  <c r="Z214"/>
  <c r="X164"/>
  <c r="Z210"/>
  <c r="Z207"/>
  <c r="X242"/>
  <c r="Z205"/>
  <c r="X244"/>
  <c r="X18"/>
  <c r="Z132"/>
  <c r="X58"/>
  <c r="Z128"/>
  <c r="X132"/>
  <c r="Z124"/>
  <c r="X145"/>
  <c r="Z120"/>
  <c r="X211"/>
  <c r="Z116"/>
  <c r="X101"/>
  <c r="Z112"/>
  <c r="Z108"/>
  <c r="X183"/>
  <c r="Z104"/>
  <c r="X123"/>
  <c r="Z100"/>
  <c r="X68"/>
  <c r="Z96"/>
  <c r="X42"/>
  <c r="Z92"/>
  <c r="X249"/>
  <c r="Z88"/>
  <c r="X170"/>
  <c r="Z84"/>
  <c r="X139"/>
  <c r="Z80"/>
  <c r="X146"/>
  <c r="Z76"/>
  <c r="X61"/>
  <c r="Z72"/>
  <c r="X138"/>
  <c r="X208"/>
  <c r="Z35"/>
  <c r="X28"/>
  <c r="Z31"/>
  <c r="T259"/>
  <c r="U32"/>
  <c r="X131"/>
  <c r="Z27"/>
  <c r="X91"/>
  <c r="Z23"/>
  <c r="X189"/>
  <c r="Z220"/>
  <c r="X178"/>
  <c r="Z216"/>
  <c r="X159"/>
  <c r="Z212"/>
  <c r="X157"/>
  <c r="Z208"/>
  <c r="X130"/>
  <c r="Z134"/>
  <c r="X115"/>
  <c r="Z130"/>
  <c r="X209"/>
  <c r="Z126"/>
  <c r="X190"/>
  <c r="Z122"/>
  <c r="X104"/>
  <c r="Z118"/>
  <c r="X152"/>
  <c r="Z114"/>
  <c r="X74"/>
  <c r="Z110"/>
  <c r="Z106"/>
  <c r="X93"/>
  <c r="Z102"/>
  <c r="X207"/>
  <c r="Z98"/>
  <c r="X150"/>
  <c r="Z94"/>
  <c r="X213"/>
  <c r="Z90"/>
  <c r="X186"/>
  <c r="Z86"/>
  <c r="X162"/>
  <c r="Z82"/>
  <c r="X233"/>
  <c r="Z78"/>
  <c r="X128"/>
  <c r="Z74"/>
  <c r="X135"/>
  <c r="X27"/>
  <c r="Z37"/>
  <c r="X17"/>
  <c r="Z33"/>
  <c r="X188"/>
  <c r="Z29"/>
  <c r="X119"/>
  <c r="Z25"/>
  <c r="U259" l="1"/>
  <c r="D269" s="1"/>
  <c r="V32"/>
  <c r="V259" l="1"/>
  <c r="W32"/>
  <c r="Z32" s="1"/>
  <c r="D263" l="1"/>
  <c r="W259"/>
  <c r="W262" s="1"/>
  <c r="X32"/>
  <c r="Z14"/>
  <c r="Z259" s="1"/>
  <c r="X259" l="1"/>
  <c r="X262" s="1"/>
  <c r="D270" i="6"/>
  <c r="Q259"/>
  <c r="R256" s="1"/>
  <c r="S256" s="1"/>
  <c r="N259"/>
  <c r="O256" s="1"/>
  <c r="P256" s="1"/>
  <c r="K259"/>
  <c r="H259"/>
  <c r="D259"/>
  <c r="D265" s="1"/>
  <c r="R241"/>
  <c r="S241" s="1"/>
  <c r="L241"/>
  <c r="M241" s="1"/>
  <c r="I241"/>
  <c r="J241" s="1"/>
  <c r="G241"/>
  <c r="R160"/>
  <c r="S160" s="1"/>
  <c r="O160"/>
  <c r="P160" s="1"/>
  <c r="L160"/>
  <c r="M160" s="1"/>
  <c r="I160"/>
  <c r="J160" s="1"/>
  <c r="G160"/>
  <c r="R68"/>
  <c r="S68" s="1"/>
  <c r="O68"/>
  <c r="P68" s="1"/>
  <c r="L68"/>
  <c r="M68" s="1"/>
  <c r="I68"/>
  <c r="J68" s="1"/>
  <c r="G68"/>
  <c r="R178"/>
  <c r="S178" s="1"/>
  <c r="P178"/>
  <c r="O178"/>
  <c r="L178"/>
  <c r="M178" s="1"/>
  <c r="J178"/>
  <c r="I178"/>
  <c r="G178"/>
  <c r="R87"/>
  <c r="S87" s="1"/>
  <c r="O87"/>
  <c r="P87" s="1"/>
  <c r="L87"/>
  <c r="M87" s="1"/>
  <c r="I87"/>
  <c r="J87" s="1"/>
  <c r="G87"/>
  <c r="S163"/>
  <c r="R163"/>
  <c r="O163"/>
  <c r="P163" s="1"/>
  <c r="M163"/>
  <c r="L163"/>
  <c r="I163"/>
  <c r="J163" s="1"/>
  <c r="T163" s="1"/>
  <c r="U163" s="1"/>
  <c r="G163"/>
  <c r="R141"/>
  <c r="S141" s="1"/>
  <c r="O141"/>
  <c r="P141" s="1"/>
  <c r="L141"/>
  <c r="M141" s="1"/>
  <c r="I141"/>
  <c r="J141" s="1"/>
  <c r="G141"/>
  <c r="R92"/>
  <c r="S92" s="1"/>
  <c r="P92"/>
  <c r="O92"/>
  <c r="L92"/>
  <c r="M92" s="1"/>
  <c r="J92"/>
  <c r="I92"/>
  <c r="G92"/>
  <c r="R225"/>
  <c r="S225" s="1"/>
  <c r="O225"/>
  <c r="P225" s="1"/>
  <c r="L225"/>
  <c r="M225" s="1"/>
  <c r="I225"/>
  <c r="J225" s="1"/>
  <c r="G225"/>
  <c r="S224"/>
  <c r="R224"/>
  <c r="O224"/>
  <c r="P224" s="1"/>
  <c r="M224"/>
  <c r="L224"/>
  <c r="I224"/>
  <c r="J224" s="1"/>
  <c r="T224" s="1"/>
  <c r="U224" s="1"/>
  <c r="G224"/>
  <c r="R189"/>
  <c r="S189" s="1"/>
  <c r="O189"/>
  <c r="P189" s="1"/>
  <c r="L189"/>
  <c r="M189" s="1"/>
  <c r="I189"/>
  <c r="J189" s="1"/>
  <c r="G189"/>
  <c r="R239"/>
  <c r="S239" s="1"/>
  <c r="P239"/>
  <c r="O239"/>
  <c r="L239"/>
  <c r="M239" s="1"/>
  <c r="J239"/>
  <c r="I239"/>
  <c r="G239"/>
  <c r="R205"/>
  <c r="S205" s="1"/>
  <c r="O205"/>
  <c r="P205" s="1"/>
  <c r="L205"/>
  <c r="M205" s="1"/>
  <c r="I205"/>
  <c r="J205" s="1"/>
  <c r="G205"/>
  <c r="S206"/>
  <c r="R206"/>
  <c r="O206"/>
  <c r="P206" s="1"/>
  <c r="M206"/>
  <c r="L206"/>
  <c r="I206"/>
  <c r="J206" s="1"/>
  <c r="T206" s="1"/>
  <c r="U206" s="1"/>
  <c r="G206"/>
  <c r="R207"/>
  <c r="S207" s="1"/>
  <c r="O207"/>
  <c r="P207" s="1"/>
  <c r="L207"/>
  <c r="M207" s="1"/>
  <c r="I207"/>
  <c r="J207" s="1"/>
  <c r="G207"/>
  <c r="R50"/>
  <c r="S50" s="1"/>
  <c r="P50"/>
  <c r="O50"/>
  <c r="L50"/>
  <c r="M50" s="1"/>
  <c r="J50"/>
  <c r="I50"/>
  <c r="G50"/>
  <c r="R194"/>
  <c r="S194" s="1"/>
  <c r="O194"/>
  <c r="P194" s="1"/>
  <c r="L194"/>
  <c r="M194" s="1"/>
  <c r="I194"/>
  <c r="J194" s="1"/>
  <c r="G194"/>
  <c r="S93"/>
  <c r="R93"/>
  <c r="O93"/>
  <c r="P93" s="1"/>
  <c r="M93"/>
  <c r="L93"/>
  <c r="I93"/>
  <c r="J93" s="1"/>
  <c r="T93" s="1"/>
  <c r="U93" s="1"/>
  <c r="G93"/>
  <c r="R131"/>
  <c r="S131" s="1"/>
  <c r="O131"/>
  <c r="P131" s="1"/>
  <c r="L131"/>
  <c r="M131" s="1"/>
  <c r="I131"/>
  <c r="J131" s="1"/>
  <c r="G131"/>
  <c r="R201"/>
  <c r="S201" s="1"/>
  <c r="P201"/>
  <c r="O201"/>
  <c r="L201"/>
  <c r="M201" s="1"/>
  <c r="J201"/>
  <c r="I201"/>
  <c r="G201"/>
  <c r="R186"/>
  <c r="S186" s="1"/>
  <c r="O186"/>
  <c r="P186" s="1"/>
  <c r="L186"/>
  <c r="M186" s="1"/>
  <c r="I186"/>
  <c r="J186" s="1"/>
  <c r="G186"/>
  <c r="S62"/>
  <c r="R62"/>
  <c r="O62"/>
  <c r="P62" s="1"/>
  <c r="M62"/>
  <c r="L62"/>
  <c r="I62"/>
  <c r="J62" s="1"/>
  <c r="T62" s="1"/>
  <c r="U62" s="1"/>
  <c r="G62"/>
  <c r="R40"/>
  <c r="S40" s="1"/>
  <c r="O40"/>
  <c r="P40" s="1"/>
  <c r="L40"/>
  <c r="M40" s="1"/>
  <c r="I40"/>
  <c r="J40" s="1"/>
  <c r="G40"/>
  <c r="R82"/>
  <c r="S82" s="1"/>
  <c r="P82"/>
  <c r="O82"/>
  <c r="L82"/>
  <c r="M82" s="1"/>
  <c r="J82"/>
  <c r="I82"/>
  <c r="G82"/>
  <c r="R91"/>
  <c r="S91" s="1"/>
  <c r="O91"/>
  <c r="P91" s="1"/>
  <c r="L91"/>
  <c r="M91" s="1"/>
  <c r="I91"/>
  <c r="J91" s="1"/>
  <c r="G91"/>
  <c r="S181"/>
  <c r="R181"/>
  <c r="O181"/>
  <c r="P181" s="1"/>
  <c r="M181"/>
  <c r="L181"/>
  <c r="I181"/>
  <c r="J181" s="1"/>
  <c r="T181" s="1"/>
  <c r="U181" s="1"/>
  <c r="G181"/>
  <c r="R81"/>
  <c r="S81" s="1"/>
  <c r="O81"/>
  <c r="P81" s="1"/>
  <c r="L81"/>
  <c r="M81" s="1"/>
  <c r="I81"/>
  <c r="J81" s="1"/>
  <c r="G81"/>
  <c r="R254"/>
  <c r="S254" s="1"/>
  <c r="P254"/>
  <c r="O254"/>
  <c r="L254"/>
  <c r="M254" s="1"/>
  <c r="J254"/>
  <c r="I254"/>
  <c r="G254"/>
  <c r="R59"/>
  <c r="S59" s="1"/>
  <c r="O59"/>
  <c r="P59" s="1"/>
  <c r="L59"/>
  <c r="M59" s="1"/>
  <c r="I59"/>
  <c r="J59" s="1"/>
  <c r="G59"/>
  <c r="S28"/>
  <c r="R28"/>
  <c r="O28"/>
  <c r="P28" s="1"/>
  <c r="M28"/>
  <c r="L28"/>
  <c r="I28"/>
  <c r="J28" s="1"/>
  <c r="T28" s="1"/>
  <c r="U28" s="1"/>
  <c r="G28"/>
  <c r="R137"/>
  <c r="S137" s="1"/>
  <c r="O137"/>
  <c r="P137" s="1"/>
  <c r="L137"/>
  <c r="M137" s="1"/>
  <c r="I137"/>
  <c r="J137" s="1"/>
  <c r="G137"/>
  <c r="R159"/>
  <c r="S159" s="1"/>
  <c r="P159"/>
  <c r="O159"/>
  <c r="L159"/>
  <c r="M159" s="1"/>
  <c r="J159"/>
  <c r="I159"/>
  <c r="G159"/>
  <c r="R56"/>
  <c r="S56" s="1"/>
  <c r="O56"/>
  <c r="P56" s="1"/>
  <c r="L56"/>
  <c r="M56" s="1"/>
  <c r="I56"/>
  <c r="J56" s="1"/>
  <c r="G56"/>
  <c r="S34"/>
  <c r="R34"/>
  <c r="P34"/>
  <c r="O34"/>
  <c r="M34"/>
  <c r="L34"/>
  <c r="J34"/>
  <c r="I34"/>
  <c r="G34"/>
  <c r="R46"/>
  <c r="S46" s="1"/>
  <c r="O46"/>
  <c r="P46" s="1"/>
  <c r="L46"/>
  <c r="M46" s="1"/>
  <c r="I46"/>
  <c r="J46" s="1"/>
  <c r="G46"/>
  <c r="S17"/>
  <c r="R17"/>
  <c r="P17"/>
  <c r="O17"/>
  <c r="M17"/>
  <c r="L17"/>
  <c r="J17"/>
  <c r="T17" s="1"/>
  <c r="U17" s="1"/>
  <c r="I17"/>
  <c r="G17"/>
  <c r="R209"/>
  <c r="S209" s="1"/>
  <c r="O209"/>
  <c r="P209" s="1"/>
  <c r="L209"/>
  <c r="M209" s="1"/>
  <c r="I209"/>
  <c r="J209" s="1"/>
  <c r="G209"/>
  <c r="S49"/>
  <c r="R49"/>
  <c r="P49"/>
  <c r="O49"/>
  <c r="M49"/>
  <c r="L49"/>
  <c r="I49"/>
  <c r="J49" s="1"/>
  <c r="T49" s="1"/>
  <c r="U49" s="1"/>
  <c r="G49"/>
  <c r="R246"/>
  <c r="S246" s="1"/>
  <c r="O246"/>
  <c r="P246" s="1"/>
  <c r="L246"/>
  <c r="M246" s="1"/>
  <c r="I246"/>
  <c r="J246" s="1"/>
  <c r="G246"/>
  <c r="R18"/>
  <c r="S18" s="1"/>
  <c r="P18"/>
  <c r="O18"/>
  <c r="L18"/>
  <c r="M18" s="1"/>
  <c r="J18"/>
  <c r="I18"/>
  <c r="G18"/>
  <c r="R177"/>
  <c r="S177" s="1"/>
  <c r="O177"/>
  <c r="P177" s="1"/>
  <c r="L177"/>
  <c r="M177" s="1"/>
  <c r="I177"/>
  <c r="J177" s="1"/>
  <c r="G177"/>
  <c r="S63"/>
  <c r="R63"/>
  <c r="O63"/>
  <c r="P63" s="1"/>
  <c r="M63"/>
  <c r="L63"/>
  <c r="I63"/>
  <c r="J63" s="1"/>
  <c r="G63"/>
  <c r="R198"/>
  <c r="S198" s="1"/>
  <c r="O198"/>
  <c r="P198" s="1"/>
  <c r="L198"/>
  <c r="M198" s="1"/>
  <c r="I198"/>
  <c r="J198" s="1"/>
  <c r="G198"/>
  <c r="R94"/>
  <c r="S94" s="1"/>
  <c r="P94"/>
  <c r="O94"/>
  <c r="L94"/>
  <c r="M94" s="1"/>
  <c r="J94"/>
  <c r="I94"/>
  <c r="G94"/>
  <c r="R83"/>
  <c r="S83" s="1"/>
  <c r="O83"/>
  <c r="P83" s="1"/>
  <c r="L83"/>
  <c r="M83" s="1"/>
  <c r="I83"/>
  <c r="J83" s="1"/>
  <c r="G83"/>
  <c r="S116"/>
  <c r="R116"/>
  <c r="O116"/>
  <c r="P116" s="1"/>
  <c r="M116"/>
  <c r="L116"/>
  <c r="I116"/>
  <c r="J116" s="1"/>
  <c r="G116"/>
  <c r="R221"/>
  <c r="S221" s="1"/>
  <c r="O221"/>
  <c r="P221" s="1"/>
  <c r="L221"/>
  <c r="M221" s="1"/>
  <c r="I221"/>
  <c r="J221" s="1"/>
  <c r="G221"/>
  <c r="R126"/>
  <c r="S126" s="1"/>
  <c r="P126"/>
  <c r="O126"/>
  <c r="L126"/>
  <c r="M126" s="1"/>
  <c r="J126"/>
  <c r="I126"/>
  <c r="G126"/>
  <c r="R35"/>
  <c r="S35" s="1"/>
  <c r="O35"/>
  <c r="P35" s="1"/>
  <c r="L35"/>
  <c r="M35" s="1"/>
  <c r="I35"/>
  <c r="J35" s="1"/>
  <c r="G35"/>
  <c r="S102"/>
  <c r="R102"/>
  <c r="O102"/>
  <c r="P102" s="1"/>
  <c r="M102"/>
  <c r="L102"/>
  <c r="I102"/>
  <c r="J102" s="1"/>
  <c r="G102"/>
  <c r="R153"/>
  <c r="S153" s="1"/>
  <c r="O153"/>
  <c r="P153" s="1"/>
  <c r="L153"/>
  <c r="M153" s="1"/>
  <c r="I153"/>
  <c r="J153" s="1"/>
  <c r="G153"/>
  <c r="R193"/>
  <c r="S193" s="1"/>
  <c r="P193"/>
  <c r="O193"/>
  <c r="L193"/>
  <c r="M193" s="1"/>
  <c r="J193"/>
  <c r="I193"/>
  <c r="G193"/>
  <c r="R237"/>
  <c r="S237" s="1"/>
  <c r="O237"/>
  <c r="P237" s="1"/>
  <c r="L237"/>
  <c r="M237" s="1"/>
  <c r="I237"/>
  <c r="J237" s="1"/>
  <c r="G237"/>
  <c r="S200"/>
  <c r="R200"/>
  <c r="P200"/>
  <c r="O200"/>
  <c r="M200"/>
  <c r="L200"/>
  <c r="J200"/>
  <c r="I200"/>
  <c r="G200"/>
  <c r="R173"/>
  <c r="S173" s="1"/>
  <c r="O173"/>
  <c r="P173" s="1"/>
  <c r="L173"/>
  <c r="M173" s="1"/>
  <c r="I173"/>
  <c r="J173" s="1"/>
  <c r="G173"/>
  <c r="S236"/>
  <c r="R236"/>
  <c r="P236"/>
  <c r="O236"/>
  <c r="M236"/>
  <c r="L236"/>
  <c r="J236"/>
  <c r="T236" s="1"/>
  <c r="U236" s="1"/>
  <c r="I236"/>
  <c r="G236"/>
  <c r="R24"/>
  <c r="S24" s="1"/>
  <c r="O24"/>
  <c r="P24" s="1"/>
  <c r="L24"/>
  <c r="M24" s="1"/>
  <c r="I24"/>
  <c r="J24" s="1"/>
  <c r="G24"/>
  <c r="S48"/>
  <c r="R48"/>
  <c r="P48"/>
  <c r="O48"/>
  <c r="M48"/>
  <c r="L48"/>
  <c r="J48"/>
  <c r="I48"/>
  <c r="G48"/>
  <c r="R111"/>
  <c r="S111" s="1"/>
  <c r="O111"/>
  <c r="P111" s="1"/>
  <c r="L111"/>
  <c r="M111" s="1"/>
  <c r="I111"/>
  <c r="J111" s="1"/>
  <c r="G111"/>
  <c r="S156"/>
  <c r="R156"/>
  <c r="P156"/>
  <c r="O156"/>
  <c r="M156"/>
  <c r="L156"/>
  <c r="J156"/>
  <c r="T156" s="1"/>
  <c r="U156" s="1"/>
  <c r="I156"/>
  <c r="G156"/>
  <c r="R187"/>
  <c r="S187" s="1"/>
  <c r="O187"/>
  <c r="P187" s="1"/>
  <c r="L187"/>
  <c r="M187" s="1"/>
  <c r="I187"/>
  <c r="J187" s="1"/>
  <c r="G187"/>
  <c r="S97"/>
  <c r="R97"/>
  <c r="P97"/>
  <c r="O97"/>
  <c r="M97"/>
  <c r="L97"/>
  <c r="J97"/>
  <c r="I97"/>
  <c r="G97"/>
  <c r="R99"/>
  <c r="S99" s="1"/>
  <c r="O99"/>
  <c r="P99" s="1"/>
  <c r="L99"/>
  <c r="M99" s="1"/>
  <c r="I99"/>
  <c r="J99" s="1"/>
  <c r="G99"/>
  <c r="S155"/>
  <c r="R155"/>
  <c r="P155"/>
  <c r="O155"/>
  <c r="M155"/>
  <c r="L155"/>
  <c r="J155"/>
  <c r="T155" s="1"/>
  <c r="U155" s="1"/>
  <c r="I155"/>
  <c r="G155"/>
  <c r="R47"/>
  <c r="S47" s="1"/>
  <c r="O47"/>
  <c r="P47" s="1"/>
  <c r="L47"/>
  <c r="M47" s="1"/>
  <c r="I47"/>
  <c r="J47" s="1"/>
  <c r="G47"/>
  <c r="S164"/>
  <c r="R164"/>
  <c r="P164"/>
  <c r="O164"/>
  <c r="M164"/>
  <c r="L164"/>
  <c r="J164"/>
  <c r="I164"/>
  <c r="G164"/>
  <c r="R122"/>
  <c r="S122" s="1"/>
  <c r="O122"/>
  <c r="P122" s="1"/>
  <c r="L122"/>
  <c r="M122" s="1"/>
  <c r="I122"/>
  <c r="J122" s="1"/>
  <c r="G122"/>
  <c r="S220"/>
  <c r="R220"/>
  <c r="P220"/>
  <c r="O220"/>
  <c r="M220"/>
  <c r="L220"/>
  <c r="J220"/>
  <c r="T220" s="1"/>
  <c r="U220" s="1"/>
  <c r="I220"/>
  <c r="G220"/>
  <c r="R29"/>
  <c r="S29" s="1"/>
  <c r="O29"/>
  <c r="P29" s="1"/>
  <c r="L29"/>
  <c r="M29" s="1"/>
  <c r="I29"/>
  <c r="J29" s="1"/>
  <c r="G29"/>
  <c r="S41"/>
  <c r="R41"/>
  <c r="P41"/>
  <c r="O41"/>
  <c r="M41"/>
  <c r="L41"/>
  <c r="J41"/>
  <c r="I41"/>
  <c r="G41"/>
  <c r="R90"/>
  <c r="S90" s="1"/>
  <c r="O90"/>
  <c r="P90" s="1"/>
  <c r="L90"/>
  <c r="M90" s="1"/>
  <c r="I90"/>
  <c r="J90" s="1"/>
  <c r="G90"/>
  <c r="R107"/>
  <c r="S107" s="1"/>
  <c r="O107"/>
  <c r="P107" s="1"/>
  <c r="L107"/>
  <c r="M107" s="1"/>
  <c r="I107"/>
  <c r="J107" s="1"/>
  <c r="G107"/>
  <c r="R169"/>
  <c r="S169" s="1"/>
  <c r="O169"/>
  <c r="P169" s="1"/>
  <c r="L169"/>
  <c r="M169" s="1"/>
  <c r="I169"/>
  <c r="J169" s="1"/>
  <c r="G169"/>
  <c r="R108"/>
  <c r="S108" s="1"/>
  <c r="O108"/>
  <c r="P108" s="1"/>
  <c r="L108"/>
  <c r="M108" s="1"/>
  <c r="I108"/>
  <c r="J108" s="1"/>
  <c r="G108"/>
  <c r="R51"/>
  <c r="S51" s="1"/>
  <c r="O51"/>
  <c r="P51" s="1"/>
  <c r="L51"/>
  <c r="M51" s="1"/>
  <c r="I51"/>
  <c r="J51" s="1"/>
  <c r="G51"/>
  <c r="R245"/>
  <c r="S245" s="1"/>
  <c r="O245"/>
  <c r="P245" s="1"/>
  <c r="L245"/>
  <c r="M245" s="1"/>
  <c r="I245"/>
  <c r="J245" s="1"/>
  <c r="G245"/>
  <c r="R85"/>
  <c r="S85" s="1"/>
  <c r="O85"/>
  <c r="P85" s="1"/>
  <c r="L85"/>
  <c r="M85" s="1"/>
  <c r="I85"/>
  <c r="J85" s="1"/>
  <c r="G85"/>
  <c r="R149"/>
  <c r="S149" s="1"/>
  <c r="O149"/>
  <c r="P149" s="1"/>
  <c r="L149"/>
  <c r="M149" s="1"/>
  <c r="I149"/>
  <c r="J149" s="1"/>
  <c r="G149"/>
  <c r="R216"/>
  <c r="S216" s="1"/>
  <c r="O216"/>
  <c r="P216" s="1"/>
  <c r="L216"/>
  <c r="M216" s="1"/>
  <c r="I216"/>
  <c r="J216" s="1"/>
  <c r="G216"/>
  <c r="R255"/>
  <c r="S255" s="1"/>
  <c r="O255"/>
  <c r="P255" s="1"/>
  <c r="I255"/>
  <c r="J255" s="1"/>
  <c r="G255"/>
  <c r="R42"/>
  <c r="S42" s="1"/>
  <c r="O42"/>
  <c r="P42" s="1"/>
  <c r="L42"/>
  <c r="M42" s="1"/>
  <c r="I42"/>
  <c r="J42" s="1"/>
  <c r="G42"/>
  <c r="R199"/>
  <c r="S199" s="1"/>
  <c r="O199"/>
  <c r="P199" s="1"/>
  <c r="L199"/>
  <c r="M199" s="1"/>
  <c r="I199"/>
  <c r="J199" s="1"/>
  <c r="G199"/>
  <c r="R45"/>
  <c r="S45" s="1"/>
  <c r="O45"/>
  <c r="P45" s="1"/>
  <c r="L45"/>
  <c r="M45" s="1"/>
  <c r="I45"/>
  <c r="J45" s="1"/>
  <c r="G45"/>
  <c r="R195"/>
  <c r="S195" s="1"/>
  <c r="O195"/>
  <c r="P195" s="1"/>
  <c r="L195"/>
  <c r="M195" s="1"/>
  <c r="I195"/>
  <c r="J195" s="1"/>
  <c r="G195"/>
  <c r="R176"/>
  <c r="S176" s="1"/>
  <c r="O176"/>
  <c r="P176" s="1"/>
  <c r="L176"/>
  <c r="M176" s="1"/>
  <c r="I176"/>
  <c r="J176" s="1"/>
  <c r="G176"/>
  <c r="R61"/>
  <c r="S61" s="1"/>
  <c r="O61"/>
  <c r="P61" s="1"/>
  <c r="L61"/>
  <c r="M61" s="1"/>
  <c r="I61"/>
  <c r="J61" s="1"/>
  <c r="G61"/>
  <c r="R88"/>
  <c r="S88" s="1"/>
  <c r="O88"/>
  <c r="P88" s="1"/>
  <c r="L88"/>
  <c r="M88" s="1"/>
  <c r="I88"/>
  <c r="J88" s="1"/>
  <c r="G88"/>
  <c r="R38"/>
  <c r="S38" s="1"/>
  <c r="O38"/>
  <c r="P38" s="1"/>
  <c r="L38"/>
  <c r="M38" s="1"/>
  <c r="I38"/>
  <c r="J38" s="1"/>
  <c r="G38"/>
  <c r="R251"/>
  <c r="S251" s="1"/>
  <c r="O251"/>
  <c r="P251" s="1"/>
  <c r="L251"/>
  <c r="M251" s="1"/>
  <c r="I251"/>
  <c r="J251" s="1"/>
  <c r="G251"/>
  <c r="R101"/>
  <c r="S101" s="1"/>
  <c r="O101"/>
  <c r="P101" s="1"/>
  <c r="L101"/>
  <c r="M101" s="1"/>
  <c r="I101"/>
  <c r="J101" s="1"/>
  <c r="G101"/>
  <c r="R190"/>
  <c r="S190" s="1"/>
  <c r="O190"/>
  <c r="P190" s="1"/>
  <c r="L190"/>
  <c r="M190" s="1"/>
  <c r="I190"/>
  <c r="J190" s="1"/>
  <c r="G190"/>
  <c r="R144"/>
  <c r="S144" s="1"/>
  <c r="O144"/>
  <c r="P144" s="1"/>
  <c r="L144"/>
  <c r="M144" s="1"/>
  <c r="I144"/>
  <c r="J144" s="1"/>
  <c r="G144"/>
  <c r="R210"/>
  <c r="S210" s="1"/>
  <c r="O210"/>
  <c r="P210" s="1"/>
  <c r="L210"/>
  <c r="M210" s="1"/>
  <c r="I210"/>
  <c r="J210" s="1"/>
  <c r="G210"/>
  <c r="R121"/>
  <c r="S121" s="1"/>
  <c r="O121"/>
  <c r="P121" s="1"/>
  <c r="L121"/>
  <c r="M121" s="1"/>
  <c r="I121"/>
  <c r="J121" s="1"/>
  <c r="G121"/>
  <c r="R86"/>
  <c r="S86" s="1"/>
  <c r="O86"/>
  <c r="P86" s="1"/>
  <c r="L86"/>
  <c r="M86" s="1"/>
  <c r="I86"/>
  <c r="J86" s="1"/>
  <c r="G86"/>
  <c r="R129"/>
  <c r="S129" s="1"/>
  <c r="O129"/>
  <c r="P129" s="1"/>
  <c r="L129"/>
  <c r="M129" s="1"/>
  <c r="I129"/>
  <c r="J129" s="1"/>
  <c r="G129"/>
  <c r="R168"/>
  <c r="S168" s="1"/>
  <c r="O168"/>
  <c r="P168" s="1"/>
  <c r="L168"/>
  <c r="M168" s="1"/>
  <c r="I168"/>
  <c r="J168" s="1"/>
  <c r="G168"/>
  <c r="R212"/>
  <c r="S212" s="1"/>
  <c r="O212"/>
  <c r="P212" s="1"/>
  <c r="L212"/>
  <c r="M212" s="1"/>
  <c r="I212"/>
  <c r="J212" s="1"/>
  <c r="G212"/>
  <c r="R234"/>
  <c r="S234" s="1"/>
  <c r="O234"/>
  <c r="P234" s="1"/>
  <c r="L234"/>
  <c r="M234" s="1"/>
  <c r="I234"/>
  <c r="J234" s="1"/>
  <c r="G234"/>
  <c r="R208"/>
  <c r="S208" s="1"/>
  <c r="O208"/>
  <c r="P208" s="1"/>
  <c r="L208"/>
  <c r="M208" s="1"/>
  <c r="I208"/>
  <c r="J208" s="1"/>
  <c r="G208"/>
  <c r="R115"/>
  <c r="S115" s="1"/>
  <c r="O115"/>
  <c r="P115" s="1"/>
  <c r="L115"/>
  <c r="M115" s="1"/>
  <c r="I115"/>
  <c r="J115" s="1"/>
  <c r="G115"/>
  <c r="R183"/>
  <c r="S183" s="1"/>
  <c r="O183"/>
  <c r="P183" s="1"/>
  <c r="L183"/>
  <c r="M183" s="1"/>
  <c r="I183"/>
  <c r="J183" s="1"/>
  <c r="G183"/>
  <c r="R158"/>
  <c r="S158" s="1"/>
  <c r="O158"/>
  <c r="P158" s="1"/>
  <c r="L158"/>
  <c r="M158" s="1"/>
  <c r="I158"/>
  <c r="J158" s="1"/>
  <c r="G158"/>
  <c r="R252"/>
  <c r="S252" s="1"/>
  <c r="O252"/>
  <c r="P252" s="1"/>
  <c r="L252"/>
  <c r="M252" s="1"/>
  <c r="I252"/>
  <c r="J252" s="1"/>
  <c r="G252"/>
  <c r="R114"/>
  <c r="S114" s="1"/>
  <c r="O114"/>
  <c r="P114" s="1"/>
  <c r="L114"/>
  <c r="M114" s="1"/>
  <c r="I114"/>
  <c r="J114" s="1"/>
  <c r="G114"/>
  <c r="R242"/>
  <c r="S242" s="1"/>
  <c r="O242"/>
  <c r="P242" s="1"/>
  <c r="L242"/>
  <c r="M242" s="1"/>
  <c r="I242"/>
  <c r="J242" s="1"/>
  <c r="G242"/>
  <c r="R98"/>
  <c r="S98" s="1"/>
  <c r="O98"/>
  <c r="P98" s="1"/>
  <c r="L98"/>
  <c r="M98" s="1"/>
  <c r="I98"/>
  <c r="J98" s="1"/>
  <c r="G98"/>
  <c r="R142"/>
  <c r="S142" s="1"/>
  <c r="O142"/>
  <c r="P142" s="1"/>
  <c r="L142"/>
  <c r="M142" s="1"/>
  <c r="I142"/>
  <c r="J142" s="1"/>
  <c r="G142"/>
  <c r="R213"/>
  <c r="S213" s="1"/>
  <c r="O213"/>
  <c r="P213" s="1"/>
  <c r="L213"/>
  <c r="M213" s="1"/>
  <c r="I213"/>
  <c r="J213" s="1"/>
  <c r="G213"/>
  <c r="R127"/>
  <c r="S127" s="1"/>
  <c r="O127"/>
  <c r="P127" s="1"/>
  <c r="L127"/>
  <c r="M127" s="1"/>
  <c r="I127"/>
  <c r="J127" s="1"/>
  <c r="G127"/>
  <c r="R80"/>
  <c r="S80" s="1"/>
  <c r="O80"/>
  <c r="P80" s="1"/>
  <c r="L80"/>
  <c r="M80" s="1"/>
  <c r="I80"/>
  <c r="J80" s="1"/>
  <c r="G80"/>
  <c r="R120"/>
  <c r="S120" s="1"/>
  <c r="O120"/>
  <c r="P120" s="1"/>
  <c r="L120"/>
  <c r="M120" s="1"/>
  <c r="I120"/>
  <c r="J120" s="1"/>
  <c r="G120"/>
  <c r="R235"/>
  <c r="S235" s="1"/>
  <c r="O235"/>
  <c r="P235" s="1"/>
  <c r="L235"/>
  <c r="M235" s="1"/>
  <c r="I235"/>
  <c r="J235" s="1"/>
  <c r="G235"/>
  <c r="R219"/>
  <c r="S219" s="1"/>
  <c r="O219"/>
  <c r="P219" s="1"/>
  <c r="L219"/>
  <c r="M219" s="1"/>
  <c r="I219"/>
  <c r="J219" s="1"/>
  <c r="G219"/>
  <c r="R211"/>
  <c r="S211" s="1"/>
  <c r="O211"/>
  <c r="P211" s="1"/>
  <c r="L211"/>
  <c r="M211" s="1"/>
  <c r="I211"/>
  <c r="J211" s="1"/>
  <c r="G211"/>
  <c r="R64"/>
  <c r="S64" s="1"/>
  <c r="O64"/>
  <c r="P64" s="1"/>
  <c r="L64"/>
  <c r="M64" s="1"/>
  <c r="I64"/>
  <c r="J64" s="1"/>
  <c r="G64"/>
  <c r="R218"/>
  <c r="S218" s="1"/>
  <c r="O218"/>
  <c r="P218" s="1"/>
  <c r="L218"/>
  <c r="M218" s="1"/>
  <c r="I218"/>
  <c r="J218" s="1"/>
  <c r="G218"/>
  <c r="R84"/>
  <c r="S84" s="1"/>
  <c r="O84"/>
  <c r="P84" s="1"/>
  <c r="L84"/>
  <c r="M84" s="1"/>
  <c r="I84"/>
  <c r="J84" s="1"/>
  <c r="G84"/>
  <c r="R72"/>
  <c r="S72" s="1"/>
  <c r="O72"/>
  <c r="P72" s="1"/>
  <c r="L72"/>
  <c r="M72" s="1"/>
  <c r="I72"/>
  <c r="J72" s="1"/>
  <c r="G72"/>
  <c r="R217"/>
  <c r="S217" s="1"/>
  <c r="O217"/>
  <c r="P217" s="1"/>
  <c r="L217"/>
  <c r="M217" s="1"/>
  <c r="I217"/>
  <c r="J217" s="1"/>
  <c r="G217"/>
  <c r="I256"/>
  <c r="J256" s="1"/>
  <c r="G256"/>
  <c r="R74"/>
  <c r="S74" s="1"/>
  <c r="O74"/>
  <c r="P74" s="1"/>
  <c r="L74"/>
  <c r="M74" s="1"/>
  <c r="I74"/>
  <c r="J74" s="1"/>
  <c r="G74"/>
  <c r="R95"/>
  <c r="S95" s="1"/>
  <c r="O95"/>
  <c r="P95" s="1"/>
  <c r="L95"/>
  <c r="M95" s="1"/>
  <c r="I95"/>
  <c r="J95" s="1"/>
  <c r="G95"/>
  <c r="R89"/>
  <c r="S89" s="1"/>
  <c r="O89"/>
  <c r="P89" s="1"/>
  <c r="L89"/>
  <c r="M89" s="1"/>
  <c r="I89"/>
  <c r="J89" s="1"/>
  <c r="G89"/>
  <c r="R124"/>
  <c r="S124" s="1"/>
  <c r="O124"/>
  <c r="P124" s="1"/>
  <c r="L124"/>
  <c r="M124" s="1"/>
  <c r="I124"/>
  <c r="J124" s="1"/>
  <c r="G124"/>
  <c r="R27"/>
  <c r="S27" s="1"/>
  <c r="O27"/>
  <c r="P27" s="1"/>
  <c r="L27"/>
  <c r="M27" s="1"/>
  <c r="I27"/>
  <c r="J27" s="1"/>
  <c r="G27"/>
  <c r="R134"/>
  <c r="S134" s="1"/>
  <c r="O134"/>
  <c r="P134" s="1"/>
  <c r="L134"/>
  <c r="M134" s="1"/>
  <c r="I134"/>
  <c r="J134" s="1"/>
  <c r="G134"/>
  <c r="R136"/>
  <c r="S136" s="1"/>
  <c r="O136"/>
  <c r="P136" s="1"/>
  <c r="L136"/>
  <c r="M136" s="1"/>
  <c r="I136"/>
  <c r="J136" s="1"/>
  <c r="G136"/>
  <c r="R78"/>
  <c r="S78" s="1"/>
  <c r="O78"/>
  <c r="P78" s="1"/>
  <c r="L78"/>
  <c r="M78" s="1"/>
  <c r="I78"/>
  <c r="J78" s="1"/>
  <c r="G78"/>
  <c r="R77"/>
  <c r="S77" s="1"/>
  <c r="O77"/>
  <c r="P77" s="1"/>
  <c r="L77"/>
  <c r="M77" s="1"/>
  <c r="I77"/>
  <c r="J77" s="1"/>
  <c r="G77"/>
  <c r="R15"/>
  <c r="S15" s="1"/>
  <c r="O15"/>
  <c r="P15" s="1"/>
  <c r="L15"/>
  <c r="M15" s="1"/>
  <c r="I15"/>
  <c r="J15" s="1"/>
  <c r="G15"/>
  <c r="R105"/>
  <c r="S105" s="1"/>
  <c r="O105"/>
  <c r="P105" s="1"/>
  <c r="L105"/>
  <c r="M105" s="1"/>
  <c r="I105"/>
  <c r="J105" s="1"/>
  <c r="G105"/>
  <c r="R30"/>
  <c r="S30" s="1"/>
  <c r="O30"/>
  <c r="P30" s="1"/>
  <c r="L30"/>
  <c r="M30" s="1"/>
  <c r="I30"/>
  <c r="J30" s="1"/>
  <c r="G30"/>
  <c r="R104"/>
  <c r="S104" s="1"/>
  <c r="O104"/>
  <c r="P104" s="1"/>
  <c r="L104"/>
  <c r="M104" s="1"/>
  <c r="I104"/>
  <c r="J104" s="1"/>
  <c r="G104"/>
  <c r="R52"/>
  <c r="S52" s="1"/>
  <c r="O52"/>
  <c r="P52" s="1"/>
  <c r="L52"/>
  <c r="M52" s="1"/>
  <c r="I52"/>
  <c r="J52" s="1"/>
  <c r="G52"/>
  <c r="R21"/>
  <c r="S21" s="1"/>
  <c r="O21"/>
  <c r="P21" s="1"/>
  <c r="L21"/>
  <c r="M21" s="1"/>
  <c r="I21"/>
  <c r="J21" s="1"/>
  <c r="G21"/>
  <c r="R19"/>
  <c r="S19" s="1"/>
  <c r="O19"/>
  <c r="P19" s="1"/>
  <c r="L19"/>
  <c r="M19" s="1"/>
  <c r="I19"/>
  <c r="J19" s="1"/>
  <c r="G19"/>
  <c r="R25"/>
  <c r="S25" s="1"/>
  <c r="O25"/>
  <c r="P25" s="1"/>
  <c r="L25"/>
  <c r="M25" s="1"/>
  <c r="I25"/>
  <c r="J25" s="1"/>
  <c r="G25"/>
  <c r="R139"/>
  <c r="S139" s="1"/>
  <c r="O139"/>
  <c r="P139" s="1"/>
  <c r="L139"/>
  <c r="M139" s="1"/>
  <c r="I139"/>
  <c r="J139" s="1"/>
  <c r="G139"/>
  <c r="R191"/>
  <c r="S191" s="1"/>
  <c r="O191"/>
  <c r="P191" s="1"/>
  <c r="L191"/>
  <c r="M191" s="1"/>
  <c r="I191"/>
  <c r="J191" s="1"/>
  <c r="G191"/>
  <c r="R247"/>
  <c r="S247" s="1"/>
  <c r="O247"/>
  <c r="P247" s="1"/>
  <c r="L247"/>
  <c r="M247" s="1"/>
  <c r="I247"/>
  <c r="J247" s="1"/>
  <c r="G247"/>
  <c r="R130"/>
  <c r="S130" s="1"/>
  <c r="O130"/>
  <c r="P130" s="1"/>
  <c r="L130"/>
  <c r="M130" s="1"/>
  <c r="I130"/>
  <c r="J130" s="1"/>
  <c r="G130"/>
  <c r="R232"/>
  <c r="S232" s="1"/>
  <c r="O232"/>
  <c r="P232" s="1"/>
  <c r="L232"/>
  <c r="M232" s="1"/>
  <c r="I232"/>
  <c r="J232" s="1"/>
  <c r="G232"/>
  <c r="R196"/>
  <c r="S196" s="1"/>
  <c r="O196"/>
  <c r="P196" s="1"/>
  <c r="L196"/>
  <c r="M196" s="1"/>
  <c r="I196"/>
  <c r="J196" s="1"/>
  <c r="G196"/>
  <c r="R143"/>
  <c r="S143" s="1"/>
  <c r="O143"/>
  <c r="P143" s="1"/>
  <c r="L143"/>
  <c r="M143" s="1"/>
  <c r="I143"/>
  <c r="J143" s="1"/>
  <c r="G143"/>
  <c r="R223"/>
  <c r="S223" s="1"/>
  <c r="O223"/>
  <c r="P223" s="1"/>
  <c r="L223"/>
  <c r="M223" s="1"/>
  <c r="I223"/>
  <c r="J223" s="1"/>
  <c r="G223"/>
  <c r="R240"/>
  <c r="S240" s="1"/>
  <c r="O240"/>
  <c r="P240" s="1"/>
  <c r="L240"/>
  <c r="M240" s="1"/>
  <c r="I240"/>
  <c r="J240" s="1"/>
  <c r="G240"/>
  <c r="R57"/>
  <c r="S57" s="1"/>
  <c r="O57"/>
  <c r="P57" s="1"/>
  <c r="L57"/>
  <c r="M57" s="1"/>
  <c r="I57"/>
  <c r="J57" s="1"/>
  <c r="G57"/>
  <c r="R146"/>
  <c r="S146" s="1"/>
  <c r="O146"/>
  <c r="P146" s="1"/>
  <c r="L146"/>
  <c r="M146" s="1"/>
  <c r="I146"/>
  <c r="J146" s="1"/>
  <c r="G146"/>
  <c r="R123"/>
  <c r="S123" s="1"/>
  <c r="O123"/>
  <c r="P123" s="1"/>
  <c r="L123"/>
  <c r="M123" s="1"/>
  <c r="I123"/>
  <c r="J123" s="1"/>
  <c r="G123"/>
  <c r="R249"/>
  <c r="S249" s="1"/>
  <c r="O249"/>
  <c r="P249" s="1"/>
  <c r="L249"/>
  <c r="M249" s="1"/>
  <c r="I249"/>
  <c r="J249" s="1"/>
  <c r="G249"/>
  <c r="R71"/>
  <c r="S71" s="1"/>
  <c r="O71"/>
  <c r="P71" s="1"/>
  <c r="L71"/>
  <c r="M71" s="1"/>
  <c r="I71"/>
  <c r="J71" s="1"/>
  <c r="G71"/>
  <c r="R118"/>
  <c r="S118" s="1"/>
  <c r="O118"/>
  <c r="P118" s="1"/>
  <c r="L118"/>
  <c r="M118" s="1"/>
  <c r="I118"/>
  <c r="J118" s="1"/>
  <c r="G118"/>
  <c r="R188"/>
  <c r="S188" s="1"/>
  <c r="O188"/>
  <c r="P188" s="1"/>
  <c r="L188"/>
  <c r="M188" s="1"/>
  <c r="I188"/>
  <c r="J188" s="1"/>
  <c r="G188"/>
  <c r="R43"/>
  <c r="S43" s="1"/>
  <c r="O43"/>
  <c r="P43" s="1"/>
  <c r="L43"/>
  <c r="M43" s="1"/>
  <c r="I43"/>
  <c r="J43" s="1"/>
  <c r="G43"/>
  <c r="R112"/>
  <c r="S112" s="1"/>
  <c r="O112"/>
  <c r="P112" s="1"/>
  <c r="L112"/>
  <c r="M112" s="1"/>
  <c r="I112"/>
  <c r="J112" s="1"/>
  <c r="G112"/>
  <c r="R22"/>
  <c r="S22" s="1"/>
  <c r="O22"/>
  <c r="P22" s="1"/>
  <c r="L22"/>
  <c r="M22" s="1"/>
  <c r="I22"/>
  <c r="J22" s="1"/>
  <c r="G22"/>
  <c r="R157"/>
  <c r="S157" s="1"/>
  <c r="O157"/>
  <c r="P157" s="1"/>
  <c r="L157"/>
  <c r="M157" s="1"/>
  <c r="I157"/>
  <c r="J157" s="1"/>
  <c r="G157"/>
  <c r="R202"/>
  <c r="S202" s="1"/>
  <c r="O202"/>
  <c r="P202" s="1"/>
  <c r="L202"/>
  <c r="M202" s="1"/>
  <c r="I202"/>
  <c r="J202" s="1"/>
  <c r="G202"/>
  <c r="R197"/>
  <c r="S197" s="1"/>
  <c r="O197"/>
  <c r="P197" s="1"/>
  <c r="L197"/>
  <c r="M197" s="1"/>
  <c r="I197"/>
  <c r="J197" s="1"/>
  <c r="G197"/>
  <c r="R65"/>
  <c r="S65" s="1"/>
  <c r="O65"/>
  <c r="P65" s="1"/>
  <c r="L65"/>
  <c r="M65" s="1"/>
  <c r="I65"/>
  <c r="J65" s="1"/>
  <c r="G65"/>
  <c r="R179"/>
  <c r="S179" s="1"/>
  <c r="O179"/>
  <c r="P179" s="1"/>
  <c r="L179"/>
  <c r="M179" s="1"/>
  <c r="I179"/>
  <c r="J179" s="1"/>
  <c r="G179"/>
  <c r="R185"/>
  <c r="S185" s="1"/>
  <c r="O185"/>
  <c r="P185" s="1"/>
  <c r="L185"/>
  <c r="M185" s="1"/>
  <c r="I185"/>
  <c r="J185" s="1"/>
  <c r="G185"/>
  <c r="R106"/>
  <c r="S106" s="1"/>
  <c r="O106"/>
  <c r="P106" s="1"/>
  <c r="L106"/>
  <c r="M106" s="1"/>
  <c r="I106"/>
  <c r="J106" s="1"/>
  <c r="G106"/>
  <c r="R69"/>
  <c r="S69" s="1"/>
  <c r="O69"/>
  <c r="P69" s="1"/>
  <c r="L69"/>
  <c r="M69" s="1"/>
  <c r="I69"/>
  <c r="J69" s="1"/>
  <c r="T69" s="1"/>
  <c r="U69" s="1"/>
  <c r="G69"/>
  <c r="R23"/>
  <c r="S23" s="1"/>
  <c r="O23"/>
  <c r="P23" s="1"/>
  <c r="L23"/>
  <c r="M23" s="1"/>
  <c r="I23"/>
  <c r="J23" s="1"/>
  <c r="G23"/>
  <c r="R167"/>
  <c r="S167" s="1"/>
  <c r="O167"/>
  <c r="P167" s="1"/>
  <c r="L167"/>
  <c r="M167" s="1"/>
  <c r="I167"/>
  <c r="J167" s="1"/>
  <c r="T167" s="1"/>
  <c r="U167" s="1"/>
  <c r="G167"/>
  <c r="R150"/>
  <c r="S150" s="1"/>
  <c r="O150"/>
  <c r="P150" s="1"/>
  <c r="L150"/>
  <c r="M150" s="1"/>
  <c r="I150"/>
  <c r="J150" s="1"/>
  <c r="G150"/>
  <c r="R182"/>
  <c r="S182" s="1"/>
  <c r="O182"/>
  <c r="P182" s="1"/>
  <c r="L182"/>
  <c r="M182" s="1"/>
  <c r="I182"/>
  <c r="J182" s="1"/>
  <c r="T182" s="1"/>
  <c r="U182" s="1"/>
  <c r="G182"/>
  <c r="R154"/>
  <c r="S154" s="1"/>
  <c r="O154"/>
  <c r="P154" s="1"/>
  <c r="L154"/>
  <c r="M154" s="1"/>
  <c r="I154"/>
  <c r="J154" s="1"/>
  <c r="G154"/>
  <c r="R215"/>
  <c r="S215" s="1"/>
  <c r="O215"/>
  <c r="P215" s="1"/>
  <c r="L215"/>
  <c r="M215" s="1"/>
  <c r="I215"/>
  <c r="J215" s="1"/>
  <c r="T215" s="1"/>
  <c r="U215" s="1"/>
  <c r="G215"/>
  <c r="R140"/>
  <c r="S140" s="1"/>
  <c r="O140"/>
  <c r="P140" s="1"/>
  <c r="L140"/>
  <c r="M140" s="1"/>
  <c r="I140"/>
  <c r="J140" s="1"/>
  <c r="G140"/>
  <c r="R151"/>
  <c r="S151" s="1"/>
  <c r="O151"/>
  <c r="P151" s="1"/>
  <c r="L151"/>
  <c r="M151" s="1"/>
  <c r="I151"/>
  <c r="J151" s="1"/>
  <c r="T151" s="1"/>
  <c r="U151" s="1"/>
  <c r="G151"/>
  <c r="R103"/>
  <c r="S103" s="1"/>
  <c r="O103"/>
  <c r="P103" s="1"/>
  <c r="L103"/>
  <c r="M103" s="1"/>
  <c r="I103"/>
  <c r="J103" s="1"/>
  <c r="G103"/>
  <c r="R36"/>
  <c r="S36" s="1"/>
  <c r="O36"/>
  <c r="P36" s="1"/>
  <c r="L36"/>
  <c r="M36" s="1"/>
  <c r="I36"/>
  <c r="J36" s="1"/>
  <c r="G36"/>
  <c r="R253"/>
  <c r="S253" s="1"/>
  <c r="O253"/>
  <c r="P253" s="1"/>
  <c r="L253"/>
  <c r="M253" s="1"/>
  <c r="I253"/>
  <c r="J253" s="1"/>
  <c r="G253"/>
  <c r="R75"/>
  <c r="S75" s="1"/>
  <c r="O75"/>
  <c r="P75" s="1"/>
  <c r="L75"/>
  <c r="M75" s="1"/>
  <c r="I75"/>
  <c r="J75" s="1"/>
  <c r="T75" s="1"/>
  <c r="U75" s="1"/>
  <c r="G75"/>
  <c r="R162"/>
  <c r="S162" s="1"/>
  <c r="O162"/>
  <c r="P162" s="1"/>
  <c r="L162"/>
  <c r="M162" s="1"/>
  <c r="I162"/>
  <c r="J162" s="1"/>
  <c r="G162"/>
  <c r="R145"/>
  <c r="S145" s="1"/>
  <c r="O145"/>
  <c r="P145" s="1"/>
  <c r="L145"/>
  <c r="M145" s="1"/>
  <c r="I145"/>
  <c r="J145" s="1"/>
  <c r="G145"/>
  <c r="R172"/>
  <c r="S172" s="1"/>
  <c r="O172"/>
  <c r="P172" s="1"/>
  <c r="L172"/>
  <c r="M172" s="1"/>
  <c r="I172"/>
  <c r="J172" s="1"/>
  <c r="G172"/>
  <c r="R214"/>
  <c r="S214" s="1"/>
  <c r="O214"/>
  <c r="P214" s="1"/>
  <c r="L214"/>
  <c r="M214" s="1"/>
  <c r="I214"/>
  <c r="J214" s="1"/>
  <c r="T214" s="1"/>
  <c r="U214" s="1"/>
  <c r="G214"/>
  <c r="R248"/>
  <c r="S248" s="1"/>
  <c r="O248"/>
  <c r="P248" s="1"/>
  <c r="L248"/>
  <c r="M248" s="1"/>
  <c r="I248"/>
  <c r="J248" s="1"/>
  <c r="G248"/>
  <c r="R110"/>
  <c r="S110" s="1"/>
  <c r="O110"/>
  <c r="P110" s="1"/>
  <c r="L110"/>
  <c r="M110" s="1"/>
  <c r="I110"/>
  <c r="J110" s="1"/>
  <c r="G110"/>
  <c r="R170"/>
  <c r="S170" s="1"/>
  <c r="O170"/>
  <c r="P170" s="1"/>
  <c r="L170"/>
  <c r="M170" s="1"/>
  <c r="I170"/>
  <c r="J170" s="1"/>
  <c r="G170"/>
  <c r="R228"/>
  <c r="S228" s="1"/>
  <c r="O228"/>
  <c r="P228" s="1"/>
  <c r="L228"/>
  <c r="M228" s="1"/>
  <c r="I228"/>
  <c r="J228" s="1"/>
  <c r="G228"/>
  <c r="R229"/>
  <c r="S229" s="1"/>
  <c r="O229"/>
  <c r="P229" s="1"/>
  <c r="L229"/>
  <c r="M229" s="1"/>
  <c r="I229"/>
  <c r="J229" s="1"/>
  <c r="G229"/>
  <c r="R250"/>
  <c r="S250" s="1"/>
  <c r="O250"/>
  <c r="P250" s="1"/>
  <c r="L250"/>
  <c r="M250" s="1"/>
  <c r="I250"/>
  <c r="J250" s="1"/>
  <c r="T250" s="1"/>
  <c r="U250" s="1"/>
  <c r="G250"/>
  <c r="R222"/>
  <c r="S222" s="1"/>
  <c r="O222"/>
  <c r="P222" s="1"/>
  <c r="L222"/>
  <c r="M222" s="1"/>
  <c r="I222"/>
  <c r="J222" s="1"/>
  <c r="G222"/>
  <c r="R100"/>
  <c r="S100" s="1"/>
  <c r="O100"/>
  <c r="P100" s="1"/>
  <c r="L100"/>
  <c r="M100" s="1"/>
  <c r="I100"/>
  <c r="J100" s="1"/>
  <c r="T100" s="1"/>
  <c r="U100" s="1"/>
  <c r="G100"/>
  <c r="R203"/>
  <c r="S203" s="1"/>
  <c r="O203"/>
  <c r="P203" s="1"/>
  <c r="L203"/>
  <c r="M203" s="1"/>
  <c r="I203"/>
  <c r="J203" s="1"/>
  <c r="G203"/>
  <c r="R113"/>
  <c r="S113" s="1"/>
  <c r="O113"/>
  <c r="P113" s="1"/>
  <c r="L113"/>
  <c r="M113" s="1"/>
  <c r="I113"/>
  <c r="J113" s="1"/>
  <c r="T113" s="1"/>
  <c r="U113" s="1"/>
  <c r="G113"/>
  <c r="R243"/>
  <c r="S243" s="1"/>
  <c r="O243"/>
  <c r="P243" s="1"/>
  <c r="L243"/>
  <c r="M243" s="1"/>
  <c r="I243"/>
  <c r="J243" s="1"/>
  <c r="G243"/>
  <c r="R233"/>
  <c r="S233" s="1"/>
  <c r="O233"/>
  <c r="P233" s="1"/>
  <c r="L233"/>
  <c r="M233" s="1"/>
  <c r="I233"/>
  <c r="J233" s="1"/>
  <c r="G233"/>
  <c r="R66"/>
  <c r="S66" s="1"/>
  <c r="O66"/>
  <c r="P66" s="1"/>
  <c r="L66"/>
  <c r="M66" s="1"/>
  <c r="I66"/>
  <c r="J66" s="1"/>
  <c r="G66"/>
  <c r="R165"/>
  <c r="S165" s="1"/>
  <c r="O165"/>
  <c r="P165" s="1"/>
  <c r="L165"/>
  <c r="M165" s="1"/>
  <c r="I165"/>
  <c r="J165" s="1"/>
  <c r="G165"/>
  <c r="R76"/>
  <c r="S76" s="1"/>
  <c r="O76"/>
  <c r="P76" s="1"/>
  <c r="L76"/>
  <c r="M76" s="1"/>
  <c r="I76"/>
  <c r="J76" s="1"/>
  <c r="G76"/>
  <c r="R73"/>
  <c r="S73" s="1"/>
  <c r="O73"/>
  <c r="P73" s="1"/>
  <c r="L73"/>
  <c r="M73" s="1"/>
  <c r="I73"/>
  <c r="J73" s="1"/>
  <c r="G73"/>
  <c r="R67"/>
  <c r="S67" s="1"/>
  <c r="O67"/>
  <c r="P67" s="1"/>
  <c r="L67"/>
  <c r="M67" s="1"/>
  <c r="I67"/>
  <c r="J67" s="1"/>
  <c r="G67"/>
  <c r="R128"/>
  <c r="S128" s="1"/>
  <c r="O128"/>
  <c r="P128" s="1"/>
  <c r="L128"/>
  <c r="M128" s="1"/>
  <c r="I128"/>
  <c r="J128" s="1"/>
  <c r="T128" s="1"/>
  <c r="U128" s="1"/>
  <c r="G128"/>
  <c r="R184"/>
  <c r="S184" s="1"/>
  <c r="O184"/>
  <c r="P184" s="1"/>
  <c r="L184"/>
  <c r="M184" s="1"/>
  <c r="I184"/>
  <c r="J184" s="1"/>
  <c r="G184"/>
  <c r="R231"/>
  <c r="S231" s="1"/>
  <c r="O231"/>
  <c r="P231" s="1"/>
  <c r="L231"/>
  <c r="M231" s="1"/>
  <c r="I231"/>
  <c r="J231" s="1"/>
  <c r="G231"/>
  <c r="R133"/>
  <c r="S133" s="1"/>
  <c r="O133"/>
  <c r="P133" s="1"/>
  <c r="L133"/>
  <c r="M133" s="1"/>
  <c r="I133"/>
  <c r="J133" s="1"/>
  <c r="G133"/>
  <c r="R119"/>
  <c r="S119" s="1"/>
  <c r="O119"/>
  <c r="P119" s="1"/>
  <c r="L119"/>
  <c r="M119" s="1"/>
  <c r="I119"/>
  <c r="J119" s="1"/>
  <c r="G119"/>
  <c r="R226"/>
  <c r="S226" s="1"/>
  <c r="O226"/>
  <c r="P226" s="1"/>
  <c r="L226"/>
  <c r="M226" s="1"/>
  <c r="I226"/>
  <c r="J226" s="1"/>
  <c r="G226"/>
  <c r="R135"/>
  <c r="S135" s="1"/>
  <c r="O135"/>
  <c r="P135" s="1"/>
  <c r="L135"/>
  <c r="M135" s="1"/>
  <c r="I135"/>
  <c r="J135" s="1"/>
  <c r="G135"/>
  <c r="R109"/>
  <c r="S109" s="1"/>
  <c r="O109"/>
  <c r="P109" s="1"/>
  <c r="L109"/>
  <c r="M109" s="1"/>
  <c r="I109"/>
  <c r="J109" s="1"/>
  <c r="G109"/>
  <c r="R192"/>
  <c r="S192" s="1"/>
  <c r="O192"/>
  <c r="P192" s="1"/>
  <c r="L192"/>
  <c r="M192" s="1"/>
  <c r="I192"/>
  <c r="J192" s="1"/>
  <c r="G192"/>
  <c r="R244"/>
  <c r="S244" s="1"/>
  <c r="O244"/>
  <c r="P244" s="1"/>
  <c r="L244"/>
  <c r="M244" s="1"/>
  <c r="I244"/>
  <c r="J244" s="1"/>
  <c r="G244"/>
  <c r="R138"/>
  <c r="S138" s="1"/>
  <c r="O138"/>
  <c r="P138" s="1"/>
  <c r="L138"/>
  <c r="M138" s="1"/>
  <c r="I138"/>
  <c r="J138" s="1"/>
  <c r="G138"/>
  <c r="R60"/>
  <c r="S60" s="1"/>
  <c r="O60"/>
  <c r="P60" s="1"/>
  <c r="L60"/>
  <c r="M60" s="1"/>
  <c r="I60"/>
  <c r="J60" s="1"/>
  <c r="G60"/>
  <c r="R166"/>
  <c r="S166" s="1"/>
  <c r="O166"/>
  <c r="P166" s="1"/>
  <c r="L166"/>
  <c r="M166" s="1"/>
  <c r="I166"/>
  <c r="J166" s="1"/>
  <c r="G166"/>
  <c r="R175"/>
  <c r="S175" s="1"/>
  <c r="O175"/>
  <c r="P175" s="1"/>
  <c r="L175"/>
  <c r="M175" s="1"/>
  <c r="I175"/>
  <c r="J175" s="1"/>
  <c r="G175"/>
  <c r="R148"/>
  <c r="S148" s="1"/>
  <c r="O148"/>
  <c r="P148" s="1"/>
  <c r="L148"/>
  <c r="M148" s="1"/>
  <c r="I148"/>
  <c r="J148" s="1"/>
  <c r="G148"/>
  <c r="R238"/>
  <c r="S238" s="1"/>
  <c r="O238"/>
  <c r="P238" s="1"/>
  <c r="L238"/>
  <c r="M238" s="1"/>
  <c r="I238"/>
  <c r="J238" s="1"/>
  <c r="G238"/>
  <c r="R96"/>
  <c r="S96" s="1"/>
  <c r="O96"/>
  <c r="P96" s="1"/>
  <c r="L96"/>
  <c r="M96" s="1"/>
  <c r="I96"/>
  <c r="J96" s="1"/>
  <c r="G96"/>
  <c r="R79"/>
  <c r="S79" s="1"/>
  <c r="O79"/>
  <c r="P79" s="1"/>
  <c r="L79"/>
  <c r="M79" s="1"/>
  <c r="I79"/>
  <c r="J79" s="1"/>
  <c r="G79"/>
  <c r="R174"/>
  <c r="S174" s="1"/>
  <c r="O174"/>
  <c r="P174" s="1"/>
  <c r="L174"/>
  <c r="M174" s="1"/>
  <c r="I174"/>
  <c r="J174" s="1"/>
  <c r="G174"/>
  <c r="R161"/>
  <c r="S161" s="1"/>
  <c r="O161"/>
  <c r="P161" s="1"/>
  <c r="L161"/>
  <c r="M161" s="1"/>
  <c r="I161"/>
  <c r="J161" s="1"/>
  <c r="G161"/>
  <c r="R230"/>
  <c r="S230" s="1"/>
  <c r="O230"/>
  <c r="P230" s="1"/>
  <c r="L230"/>
  <c r="M230" s="1"/>
  <c r="I230"/>
  <c r="J230" s="1"/>
  <c r="G230"/>
  <c r="R147"/>
  <c r="S147" s="1"/>
  <c r="O147"/>
  <c r="P147" s="1"/>
  <c r="L147"/>
  <c r="M147" s="1"/>
  <c r="I147"/>
  <c r="J147" s="1"/>
  <c r="G147"/>
  <c r="R227"/>
  <c r="S227" s="1"/>
  <c r="O227"/>
  <c r="P227" s="1"/>
  <c r="L227"/>
  <c r="M227" s="1"/>
  <c r="I227"/>
  <c r="J227" s="1"/>
  <c r="G227"/>
  <c r="R204"/>
  <c r="S204" s="1"/>
  <c r="O204"/>
  <c r="P204" s="1"/>
  <c r="L204"/>
  <c r="M204" s="1"/>
  <c r="I204"/>
  <c r="J204" s="1"/>
  <c r="G204"/>
  <c r="R70"/>
  <c r="S70" s="1"/>
  <c r="O70"/>
  <c r="P70" s="1"/>
  <c r="L70"/>
  <c r="M70" s="1"/>
  <c r="I70"/>
  <c r="J70" s="1"/>
  <c r="G70"/>
  <c r="R20"/>
  <c r="S20" s="1"/>
  <c r="O20"/>
  <c r="P20" s="1"/>
  <c r="L20"/>
  <c r="M20" s="1"/>
  <c r="I20"/>
  <c r="J20" s="1"/>
  <c r="G20"/>
  <c r="R14"/>
  <c r="O14"/>
  <c r="L14"/>
  <c r="M14" s="1"/>
  <c r="I14"/>
  <c r="J14" s="1"/>
  <c r="G14"/>
  <c r="R54"/>
  <c r="S54" s="1"/>
  <c r="O54"/>
  <c r="P54" s="1"/>
  <c r="L54"/>
  <c r="M54" s="1"/>
  <c r="I54"/>
  <c r="J54" s="1"/>
  <c r="G54"/>
  <c r="R16"/>
  <c r="S16" s="1"/>
  <c r="O16"/>
  <c r="P16" s="1"/>
  <c r="L16"/>
  <c r="M16" s="1"/>
  <c r="I16"/>
  <c r="J16" s="1"/>
  <c r="G16"/>
  <c r="R39"/>
  <c r="S39" s="1"/>
  <c r="O39"/>
  <c r="P39" s="1"/>
  <c r="L39"/>
  <c r="M39" s="1"/>
  <c r="I39"/>
  <c r="J39" s="1"/>
  <c r="G39"/>
  <c r="R31"/>
  <c r="S31" s="1"/>
  <c r="O31"/>
  <c r="P31" s="1"/>
  <c r="L31"/>
  <c r="M31" s="1"/>
  <c r="I31"/>
  <c r="J31" s="1"/>
  <c r="G31"/>
  <c r="R37"/>
  <c r="S37" s="1"/>
  <c r="O37"/>
  <c r="P37" s="1"/>
  <c r="L37"/>
  <c r="M37" s="1"/>
  <c r="I37"/>
  <c r="J37" s="1"/>
  <c r="G37"/>
  <c r="R53"/>
  <c r="S53" s="1"/>
  <c r="O53"/>
  <c r="P53" s="1"/>
  <c r="L53"/>
  <c r="M53" s="1"/>
  <c r="I53"/>
  <c r="J53" s="1"/>
  <c r="G53"/>
  <c r="R26"/>
  <c r="S26" s="1"/>
  <c r="O26"/>
  <c r="P26" s="1"/>
  <c r="L26"/>
  <c r="M26" s="1"/>
  <c r="I26"/>
  <c r="J26" s="1"/>
  <c r="G26"/>
  <c r="R58"/>
  <c r="S58" s="1"/>
  <c r="O58"/>
  <c r="P58" s="1"/>
  <c r="L58"/>
  <c r="M58" s="1"/>
  <c r="I58"/>
  <c r="J58" s="1"/>
  <c r="G58"/>
  <c r="R180"/>
  <c r="S180" s="1"/>
  <c r="O180"/>
  <c r="P180" s="1"/>
  <c r="L180"/>
  <c r="M180" s="1"/>
  <c r="I180"/>
  <c r="J180" s="1"/>
  <c r="G180"/>
  <c r="R152"/>
  <c r="S152" s="1"/>
  <c r="O152"/>
  <c r="P152" s="1"/>
  <c r="L152"/>
  <c r="M152" s="1"/>
  <c r="I152"/>
  <c r="J152" s="1"/>
  <c r="G152"/>
  <c r="R55"/>
  <c r="S55" s="1"/>
  <c r="O55"/>
  <c r="P55" s="1"/>
  <c r="L55"/>
  <c r="M55" s="1"/>
  <c r="I55"/>
  <c r="J55" s="1"/>
  <c r="G55"/>
  <c r="R117"/>
  <c r="S117" s="1"/>
  <c r="O117"/>
  <c r="P117" s="1"/>
  <c r="L117"/>
  <c r="M117" s="1"/>
  <c r="I117"/>
  <c r="J117" s="1"/>
  <c r="G117"/>
  <c r="R44"/>
  <c r="S44" s="1"/>
  <c r="O44"/>
  <c r="P44" s="1"/>
  <c r="M44"/>
  <c r="L44"/>
  <c r="J44"/>
  <c r="I44"/>
  <c r="G44"/>
  <c r="R132"/>
  <c r="S132" s="1"/>
  <c r="O132"/>
  <c r="P132" s="1"/>
  <c r="L132"/>
  <c r="M132" s="1"/>
  <c r="I132"/>
  <c r="J132" s="1"/>
  <c r="G132"/>
  <c r="S33"/>
  <c r="R33"/>
  <c r="P33"/>
  <c r="O33"/>
  <c r="M33"/>
  <c r="L33"/>
  <c r="J33"/>
  <c r="I33"/>
  <c r="G33"/>
  <c r="R171"/>
  <c r="S171" s="1"/>
  <c r="O171"/>
  <c r="P171" s="1"/>
  <c r="L171"/>
  <c r="M171" s="1"/>
  <c r="I171"/>
  <c r="J171" s="1"/>
  <c r="T171" s="1"/>
  <c r="U171" s="1"/>
  <c r="G171"/>
  <c r="S32"/>
  <c r="R32"/>
  <c r="P32"/>
  <c r="O32"/>
  <c r="M32"/>
  <c r="L32"/>
  <c r="J32"/>
  <c r="T32" s="1"/>
  <c r="U32" s="1"/>
  <c r="I32"/>
  <c r="G32"/>
  <c r="R125"/>
  <c r="O125"/>
  <c r="L125"/>
  <c r="I125"/>
  <c r="I259" s="1"/>
  <c r="G125"/>
  <c r="T102" l="1"/>
  <c r="U102" s="1"/>
  <c r="T116"/>
  <c r="U116" s="1"/>
  <c r="T63"/>
  <c r="U63" s="1"/>
  <c r="P14"/>
  <c r="T110"/>
  <c r="U110" s="1"/>
  <c r="T36"/>
  <c r="U36" s="1"/>
  <c r="T41"/>
  <c r="U41" s="1"/>
  <c r="V220"/>
  <c r="W220" s="1"/>
  <c r="T164"/>
  <c r="U164" s="1"/>
  <c r="V155"/>
  <c r="W155" s="1"/>
  <c r="T97"/>
  <c r="U97" s="1"/>
  <c r="V156"/>
  <c r="W156" s="1"/>
  <c r="T48"/>
  <c r="U48" s="1"/>
  <c r="V236"/>
  <c r="W236" s="1"/>
  <c r="T200"/>
  <c r="U200" s="1"/>
  <c r="V17"/>
  <c r="W17" s="1"/>
  <c r="T34"/>
  <c r="U34" s="1"/>
  <c r="G259"/>
  <c r="S14"/>
  <c r="R259"/>
  <c r="O241"/>
  <c r="P241" s="1"/>
  <c r="L256"/>
  <c r="M256" s="1"/>
  <c r="T256" s="1"/>
  <c r="U256" s="1"/>
  <c r="V256" s="1"/>
  <c r="W256" s="1"/>
  <c r="Z256" s="1"/>
  <c r="L255"/>
  <c r="M255" s="1"/>
  <c r="T132"/>
  <c r="U132" s="1"/>
  <c r="V41"/>
  <c r="W41" s="1"/>
  <c r="V164"/>
  <c r="W164" s="1"/>
  <c r="V97"/>
  <c r="W97" s="1"/>
  <c r="V48"/>
  <c r="W48" s="1"/>
  <c r="V200"/>
  <c r="W200" s="1"/>
  <c r="T193"/>
  <c r="U193" s="1"/>
  <c r="V193" s="1"/>
  <c r="W193" s="1"/>
  <c r="V102"/>
  <c r="W102" s="1"/>
  <c r="T126"/>
  <c r="U126" s="1"/>
  <c r="V126" s="1"/>
  <c r="W126" s="1"/>
  <c r="V116"/>
  <c r="W116" s="1"/>
  <c r="T94"/>
  <c r="U94" s="1"/>
  <c r="V94" s="1"/>
  <c r="W94" s="1"/>
  <c r="V63"/>
  <c r="W63" s="1"/>
  <c r="T18"/>
  <c r="U18" s="1"/>
  <c r="V18" s="1"/>
  <c r="W18" s="1"/>
  <c r="V49"/>
  <c r="W49" s="1"/>
  <c r="V34"/>
  <c r="W34" s="1"/>
  <c r="T159"/>
  <c r="U159" s="1"/>
  <c r="V159" s="1"/>
  <c r="W159" s="1"/>
  <c r="V28"/>
  <c r="W28" s="1"/>
  <c r="T254"/>
  <c r="U254" s="1"/>
  <c r="V254" s="1"/>
  <c r="W254" s="1"/>
  <c r="V181"/>
  <c r="W181" s="1"/>
  <c r="T82"/>
  <c r="U82" s="1"/>
  <c r="V82" s="1"/>
  <c r="W82" s="1"/>
  <c r="V62"/>
  <c r="W62" s="1"/>
  <c r="T201"/>
  <c r="U201" s="1"/>
  <c r="V201" s="1"/>
  <c r="W201" s="1"/>
  <c r="V93"/>
  <c r="W93" s="1"/>
  <c r="T50"/>
  <c r="U50" s="1"/>
  <c r="V50" s="1"/>
  <c r="W50" s="1"/>
  <c r="V206"/>
  <c r="W206" s="1"/>
  <c r="T239"/>
  <c r="U239" s="1"/>
  <c r="V239" s="1"/>
  <c r="W239" s="1"/>
  <c r="V224"/>
  <c r="W224" s="1"/>
  <c r="T92"/>
  <c r="U92" s="1"/>
  <c r="V92" s="1"/>
  <c r="W92" s="1"/>
  <c r="V163"/>
  <c r="W163" s="1"/>
  <c r="T160"/>
  <c r="U160" s="1"/>
  <c r="T178"/>
  <c r="U178" s="1"/>
  <c r="V178" s="1"/>
  <c r="W178" s="1"/>
  <c r="T44"/>
  <c r="U44" s="1"/>
  <c r="V44" s="1"/>
  <c r="W44" s="1"/>
  <c r="T233"/>
  <c r="U233" s="1"/>
  <c r="V160"/>
  <c r="W160" s="1"/>
  <c r="T33"/>
  <c r="U33" s="1"/>
  <c r="T231"/>
  <c r="U231" s="1"/>
  <c r="T73"/>
  <c r="U73" s="1"/>
  <c r="T228"/>
  <c r="U228" s="1"/>
  <c r="V32"/>
  <c r="W32" s="1"/>
  <c r="T145"/>
  <c r="U145" s="1"/>
  <c r="V33"/>
  <c r="W33" s="1"/>
  <c r="L259"/>
  <c r="T133"/>
  <c r="U133" s="1"/>
  <c r="V133" s="1"/>
  <c r="W133" s="1"/>
  <c r="T26"/>
  <c r="U26" s="1"/>
  <c r="T54"/>
  <c r="U54" s="1"/>
  <c r="T204"/>
  <c r="U204" s="1"/>
  <c r="V204" s="1"/>
  <c r="W204" s="1"/>
  <c r="T147"/>
  <c r="U147" s="1"/>
  <c r="V147" s="1"/>
  <c r="W147" s="1"/>
  <c r="T161"/>
  <c r="U161" s="1"/>
  <c r="T79"/>
  <c r="U79" s="1"/>
  <c r="V79" s="1"/>
  <c r="W79" s="1"/>
  <c r="T238"/>
  <c r="U238" s="1"/>
  <c r="T175"/>
  <c r="U175" s="1"/>
  <c r="V175" s="1"/>
  <c r="W175" s="1"/>
  <c r="T244"/>
  <c r="U244" s="1"/>
  <c r="T109"/>
  <c r="U109" s="1"/>
  <c r="T117"/>
  <c r="U117" s="1"/>
  <c r="T152"/>
  <c r="U152" s="1"/>
  <c r="T58"/>
  <c r="U58" s="1"/>
  <c r="V26"/>
  <c r="W26" s="1"/>
  <c r="T53"/>
  <c r="U53" s="1"/>
  <c r="T31"/>
  <c r="U31" s="1"/>
  <c r="T16"/>
  <c r="U16" s="1"/>
  <c r="V54"/>
  <c r="W54" s="1"/>
  <c r="T14"/>
  <c r="U14" s="1"/>
  <c r="T70"/>
  <c r="U70" s="1"/>
  <c r="T227"/>
  <c r="U227" s="1"/>
  <c r="T230"/>
  <c r="U230" s="1"/>
  <c r="V161"/>
  <c r="W161" s="1"/>
  <c r="T174"/>
  <c r="U174" s="1"/>
  <c r="T96"/>
  <c r="U96" s="1"/>
  <c r="V238"/>
  <c r="W238" s="1"/>
  <c r="T148"/>
  <c r="U148" s="1"/>
  <c r="T166"/>
  <c r="U166" s="1"/>
  <c r="T138"/>
  <c r="U138" s="1"/>
  <c r="V244"/>
  <c r="W244" s="1"/>
  <c r="T192"/>
  <c r="U192" s="1"/>
  <c r="T135"/>
  <c r="U135" s="1"/>
  <c r="T119"/>
  <c r="U119" s="1"/>
  <c r="V231"/>
  <c r="W231" s="1"/>
  <c r="T184"/>
  <c r="U184" s="1"/>
  <c r="V128"/>
  <c r="W128" s="1"/>
  <c r="T67"/>
  <c r="U67" s="1"/>
  <c r="V73"/>
  <c r="W73" s="1"/>
  <c r="T76"/>
  <c r="U76" s="1"/>
  <c r="T66"/>
  <c r="U66" s="1"/>
  <c r="V233"/>
  <c r="W233" s="1"/>
  <c r="T243"/>
  <c r="U243" s="1"/>
  <c r="V113"/>
  <c r="W113" s="1"/>
  <c r="T203"/>
  <c r="U203" s="1"/>
  <c r="V100"/>
  <c r="W100" s="1"/>
  <c r="T222"/>
  <c r="U222" s="1"/>
  <c r="V250"/>
  <c r="W250" s="1"/>
  <c r="V228"/>
  <c r="W228" s="1"/>
  <c r="T170"/>
  <c r="U170" s="1"/>
  <c r="V110"/>
  <c r="W110" s="1"/>
  <c r="T248"/>
  <c r="U248" s="1"/>
  <c r="V214"/>
  <c r="W214" s="1"/>
  <c r="T172"/>
  <c r="U172" s="1"/>
  <c r="V145"/>
  <c r="W145" s="1"/>
  <c r="T162"/>
  <c r="U162" s="1"/>
  <c r="V75"/>
  <c r="W75" s="1"/>
  <c r="T253"/>
  <c r="U253" s="1"/>
  <c r="V36"/>
  <c r="W36" s="1"/>
  <c r="T103"/>
  <c r="U103" s="1"/>
  <c r="V151"/>
  <c r="W151" s="1"/>
  <c r="T140"/>
  <c r="U140" s="1"/>
  <c r="V215"/>
  <c r="W215" s="1"/>
  <c r="T154"/>
  <c r="U154" s="1"/>
  <c r="V182"/>
  <c r="W182" s="1"/>
  <c r="T150"/>
  <c r="U150" s="1"/>
  <c r="V167"/>
  <c r="W167" s="1"/>
  <c r="T23"/>
  <c r="U23" s="1"/>
  <c r="V69"/>
  <c r="W69" s="1"/>
  <c r="T185"/>
  <c r="U185" s="1"/>
  <c r="T65"/>
  <c r="U65" s="1"/>
  <c r="V65" s="1"/>
  <c r="W65" s="1"/>
  <c r="T202"/>
  <c r="U202" s="1"/>
  <c r="T22"/>
  <c r="U22" s="1"/>
  <c r="V22" s="1"/>
  <c r="W22" s="1"/>
  <c r="T43"/>
  <c r="U43" s="1"/>
  <c r="T118"/>
  <c r="U118" s="1"/>
  <c r="V118" s="1"/>
  <c r="W118" s="1"/>
  <c r="T249"/>
  <c r="U249" s="1"/>
  <c r="T146"/>
  <c r="U146" s="1"/>
  <c r="V146" s="1"/>
  <c r="W146" s="1"/>
  <c r="T240"/>
  <c r="U240" s="1"/>
  <c r="T143"/>
  <c r="U143" s="1"/>
  <c r="V143" s="1"/>
  <c r="W143" s="1"/>
  <c r="T232"/>
  <c r="U232" s="1"/>
  <c r="T247"/>
  <c r="U247" s="1"/>
  <c r="V247" s="1"/>
  <c r="W247" s="1"/>
  <c r="T139"/>
  <c r="U139" s="1"/>
  <c r="T19"/>
  <c r="U19" s="1"/>
  <c r="V19" s="1"/>
  <c r="W19" s="1"/>
  <c r="T52"/>
  <c r="U52" s="1"/>
  <c r="T30"/>
  <c r="U30" s="1"/>
  <c r="V30" s="1"/>
  <c r="W30" s="1"/>
  <c r="T15"/>
  <c r="U15" s="1"/>
  <c r="T78"/>
  <c r="U78" s="1"/>
  <c r="T134"/>
  <c r="U134" s="1"/>
  <c r="T124"/>
  <c r="U124" s="1"/>
  <c r="T95"/>
  <c r="U95" s="1"/>
  <c r="T72"/>
  <c r="U72" s="1"/>
  <c r="T218"/>
  <c r="U218" s="1"/>
  <c r="T211"/>
  <c r="U211" s="1"/>
  <c r="T235"/>
  <c r="U235" s="1"/>
  <c r="T80"/>
  <c r="U80" s="1"/>
  <c r="T213"/>
  <c r="U213" s="1"/>
  <c r="T98"/>
  <c r="U98" s="1"/>
  <c r="T114"/>
  <c r="U114" s="1"/>
  <c r="T158"/>
  <c r="U158" s="1"/>
  <c r="T115"/>
  <c r="U115" s="1"/>
  <c r="T234"/>
  <c r="U234" s="1"/>
  <c r="T168"/>
  <c r="U168" s="1"/>
  <c r="T86"/>
  <c r="U86" s="1"/>
  <c r="T210"/>
  <c r="U210" s="1"/>
  <c r="T190"/>
  <c r="U190" s="1"/>
  <c r="T251"/>
  <c r="U251" s="1"/>
  <c r="T88"/>
  <c r="U88" s="1"/>
  <c r="T176"/>
  <c r="U176" s="1"/>
  <c r="T45"/>
  <c r="U45" s="1"/>
  <c r="T42"/>
  <c r="U42" s="1"/>
  <c r="T216"/>
  <c r="U216" s="1"/>
  <c r="T85"/>
  <c r="U85" s="1"/>
  <c r="T51"/>
  <c r="U51" s="1"/>
  <c r="T169"/>
  <c r="U169" s="1"/>
  <c r="T90"/>
  <c r="U90" s="1"/>
  <c r="T106"/>
  <c r="U106" s="1"/>
  <c r="V185"/>
  <c r="W185" s="1"/>
  <c r="T179"/>
  <c r="U179" s="1"/>
  <c r="T197"/>
  <c r="U197" s="1"/>
  <c r="V202"/>
  <c r="W202" s="1"/>
  <c r="T157"/>
  <c r="U157" s="1"/>
  <c r="T112"/>
  <c r="U112" s="1"/>
  <c r="V43"/>
  <c r="W43" s="1"/>
  <c r="T188"/>
  <c r="U188" s="1"/>
  <c r="T71"/>
  <c r="U71" s="1"/>
  <c r="V249"/>
  <c r="W249" s="1"/>
  <c r="T123"/>
  <c r="U123" s="1"/>
  <c r="T57"/>
  <c r="U57" s="1"/>
  <c r="V240"/>
  <c r="W240" s="1"/>
  <c r="T223"/>
  <c r="U223" s="1"/>
  <c r="T196"/>
  <c r="U196" s="1"/>
  <c r="V232"/>
  <c r="W232" s="1"/>
  <c r="T130"/>
  <c r="U130" s="1"/>
  <c r="T191"/>
  <c r="U191" s="1"/>
  <c r="V139"/>
  <c r="W139" s="1"/>
  <c r="T25"/>
  <c r="U25" s="1"/>
  <c r="T21"/>
  <c r="U21" s="1"/>
  <c r="V52"/>
  <c r="W52" s="1"/>
  <c r="T104"/>
  <c r="U104" s="1"/>
  <c r="T105"/>
  <c r="U105" s="1"/>
  <c r="V15"/>
  <c r="W15" s="1"/>
  <c r="T77"/>
  <c r="U77" s="1"/>
  <c r="V78"/>
  <c r="W78" s="1"/>
  <c r="T136"/>
  <c r="U136" s="1"/>
  <c r="V134"/>
  <c r="W134" s="1"/>
  <c r="T27"/>
  <c r="U27" s="1"/>
  <c r="V124"/>
  <c r="W124" s="1"/>
  <c r="T89"/>
  <c r="U89" s="1"/>
  <c r="T74"/>
  <c r="U74" s="1"/>
  <c r="T217"/>
  <c r="U217" s="1"/>
  <c r="T84"/>
  <c r="U84" s="1"/>
  <c r="T64"/>
  <c r="U64" s="1"/>
  <c r="T219"/>
  <c r="U219" s="1"/>
  <c r="T120"/>
  <c r="U120" s="1"/>
  <c r="T127"/>
  <c r="U127" s="1"/>
  <c r="T142"/>
  <c r="U142" s="1"/>
  <c r="T242"/>
  <c r="U242" s="1"/>
  <c r="T252"/>
  <c r="U252" s="1"/>
  <c r="T183"/>
  <c r="U183" s="1"/>
  <c r="T208"/>
  <c r="U208" s="1"/>
  <c r="T212"/>
  <c r="U212" s="1"/>
  <c r="T129"/>
  <c r="U129" s="1"/>
  <c r="T121"/>
  <c r="U121" s="1"/>
  <c r="T144"/>
  <c r="U144" s="1"/>
  <c r="T101"/>
  <c r="U101" s="1"/>
  <c r="T38"/>
  <c r="U38" s="1"/>
  <c r="T61"/>
  <c r="U61" s="1"/>
  <c r="T195"/>
  <c r="U195" s="1"/>
  <c r="T199"/>
  <c r="U199" s="1"/>
  <c r="T255"/>
  <c r="U255" s="1"/>
  <c r="T149"/>
  <c r="U149" s="1"/>
  <c r="T245"/>
  <c r="U245" s="1"/>
  <c r="T108"/>
  <c r="U108" s="1"/>
  <c r="T107"/>
  <c r="U107" s="1"/>
  <c r="T180"/>
  <c r="U180" s="1"/>
  <c r="T37"/>
  <c r="U37" s="1"/>
  <c r="V37" s="1"/>
  <c r="W37" s="1"/>
  <c r="T20"/>
  <c r="U20" s="1"/>
  <c r="V20" s="1"/>
  <c r="W20" s="1"/>
  <c r="T165"/>
  <c r="U165" s="1"/>
  <c r="V165" s="1"/>
  <c r="W165" s="1"/>
  <c r="D267"/>
  <c r="J125"/>
  <c r="J259" s="1"/>
  <c r="M125"/>
  <c r="M259" s="1"/>
  <c r="P125"/>
  <c r="S125"/>
  <c r="S259" s="1"/>
  <c r="V171"/>
  <c r="W171" s="1"/>
  <c r="V132"/>
  <c r="W132" s="1"/>
  <c r="V117"/>
  <c r="W117" s="1"/>
  <c r="V152"/>
  <c r="W152" s="1"/>
  <c r="V58"/>
  <c r="W58" s="1"/>
  <c r="V53"/>
  <c r="W53" s="1"/>
  <c r="V31"/>
  <c r="W31" s="1"/>
  <c r="V16"/>
  <c r="W16" s="1"/>
  <c r="V14"/>
  <c r="W14" s="1"/>
  <c r="V70"/>
  <c r="W70" s="1"/>
  <c r="V227"/>
  <c r="W227" s="1"/>
  <c r="V230"/>
  <c r="W230" s="1"/>
  <c r="V174"/>
  <c r="W174" s="1"/>
  <c r="V96"/>
  <c r="W96" s="1"/>
  <c r="V148"/>
  <c r="W148" s="1"/>
  <c r="V166"/>
  <c r="W166" s="1"/>
  <c r="V138"/>
  <c r="W138" s="1"/>
  <c r="V192"/>
  <c r="W192" s="1"/>
  <c r="V135"/>
  <c r="W135" s="1"/>
  <c r="V119"/>
  <c r="W119" s="1"/>
  <c r="T55"/>
  <c r="U55" s="1"/>
  <c r="V55" s="1"/>
  <c r="W55" s="1"/>
  <c r="T39"/>
  <c r="U39" s="1"/>
  <c r="V39" s="1"/>
  <c r="W39" s="1"/>
  <c r="T60"/>
  <c r="U60" s="1"/>
  <c r="V60" s="1"/>
  <c r="W60" s="1"/>
  <c r="V109"/>
  <c r="W109" s="1"/>
  <c r="T226"/>
  <c r="U226" s="1"/>
  <c r="V226" s="1"/>
  <c r="W226" s="1"/>
  <c r="T229"/>
  <c r="U229" s="1"/>
  <c r="V184"/>
  <c r="W184" s="1"/>
  <c r="V67"/>
  <c r="W67" s="1"/>
  <c r="V76"/>
  <c r="W76" s="1"/>
  <c r="V66"/>
  <c r="W66" s="1"/>
  <c r="V243"/>
  <c r="W243" s="1"/>
  <c r="V203"/>
  <c r="W203" s="1"/>
  <c r="V222"/>
  <c r="W222" s="1"/>
  <c r="V229"/>
  <c r="W229" s="1"/>
  <c r="V170"/>
  <c r="W170" s="1"/>
  <c r="V248"/>
  <c r="W248" s="1"/>
  <c r="V172"/>
  <c r="W172" s="1"/>
  <c r="V162"/>
  <c r="W162" s="1"/>
  <c r="V253"/>
  <c r="W253" s="1"/>
  <c r="V103"/>
  <c r="W103" s="1"/>
  <c r="V140"/>
  <c r="W140" s="1"/>
  <c r="V154"/>
  <c r="W154" s="1"/>
  <c r="V150"/>
  <c r="W150" s="1"/>
  <c r="V23"/>
  <c r="W23" s="1"/>
  <c r="V106"/>
  <c r="W106" s="1"/>
  <c r="V179"/>
  <c r="W179" s="1"/>
  <c r="V197"/>
  <c r="W197" s="1"/>
  <c r="V157"/>
  <c r="W157" s="1"/>
  <c r="V112"/>
  <c r="W112" s="1"/>
  <c r="V188"/>
  <c r="W188" s="1"/>
  <c r="V71"/>
  <c r="W71" s="1"/>
  <c r="V123"/>
  <c r="W123" s="1"/>
  <c r="V57"/>
  <c r="W57" s="1"/>
  <c r="V223"/>
  <c r="W223" s="1"/>
  <c r="V196"/>
  <c r="W196" s="1"/>
  <c r="V130"/>
  <c r="W130" s="1"/>
  <c r="V191"/>
  <c r="W191" s="1"/>
  <c r="V25"/>
  <c r="W25" s="1"/>
  <c r="V21"/>
  <c r="W21" s="1"/>
  <c r="V104"/>
  <c r="W104" s="1"/>
  <c r="V105"/>
  <c r="W105" s="1"/>
  <c r="V77"/>
  <c r="W77" s="1"/>
  <c r="V136"/>
  <c r="W136" s="1"/>
  <c r="V27"/>
  <c r="W27" s="1"/>
  <c r="T29"/>
  <c r="U29" s="1"/>
  <c r="T122"/>
  <c r="U122" s="1"/>
  <c r="T47"/>
  <c r="U47" s="1"/>
  <c r="T99"/>
  <c r="U99" s="1"/>
  <c r="T187"/>
  <c r="U187" s="1"/>
  <c r="T111"/>
  <c r="U111" s="1"/>
  <c r="T24"/>
  <c r="U24" s="1"/>
  <c r="T173"/>
  <c r="U173" s="1"/>
  <c r="T237"/>
  <c r="U237" s="1"/>
  <c r="T153"/>
  <c r="U153" s="1"/>
  <c r="T35"/>
  <c r="U35" s="1"/>
  <c r="T221"/>
  <c r="U221" s="1"/>
  <c r="T83"/>
  <c r="U83" s="1"/>
  <c r="T198"/>
  <c r="U198" s="1"/>
  <c r="T177"/>
  <c r="U177" s="1"/>
  <c r="T246"/>
  <c r="U246" s="1"/>
  <c r="T209"/>
  <c r="U209" s="1"/>
  <c r="T46"/>
  <c r="U46" s="1"/>
  <c r="T56"/>
  <c r="U56" s="1"/>
  <c r="T137"/>
  <c r="U137" s="1"/>
  <c r="T59"/>
  <c r="U59" s="1"/>
  <c r="T81"/>
  <c r="U81" s="1"/>
  <c r="T91"/>
  <c r="U91" s="1"/>
  <c r="T40"/>
  <c r="U40" s="1"/>
  <c r="T186"/>
  <c r="U186" s="1"/>
  <c r="T131"/>
  <c r="U131" s="1"/>
  <c r="T194"/>
  <c r="U194" s="1"/>
  <c r="T207"/>
  <c r="U207" s="1"/>
  <c r="T205"/>
  <c r="U205" s="1"/>
  <c r="T189"/>
  <c r="U189" s="1"/>
  <c r="T225"/>
  <c r="U225" s="1"/>
  <c r="T141"/>
  <c r="U141" s="1"/>
  <c r="T87"/>
  <c r="U87" s="1"/>
  <c r="T68"/>
  <c r="U68" s="1"/>
  <c r="T241"/>
  <c r="U241" s="1"/>
  <c r="V90"/>
  <c r="W90" s="1"/>
  <c r="V29"/>
  <c r="W29" s="1"/>
  <c r="V122"/>
  <c r="W122" s="1"/>
  <c r="V47"/>
  <c r="W47" s="1"/>
  <c r="V99"/>
  <c r="W99" s="1"/>
  <c r="V187"/>
  <c r="W187" s="1"/>
  <c r="V111"/>
  <c r="W111" s="1"/>
  <c r="V24"/>
  <c r="W24" s="1"/>
  <c r="V173"/>
  <c r="W173" s="1"/>
  <c r="V237"/>
  <c r="W237" s="1"/>
  <c r="V153"/>
  <c r="W153" s="1"/>
  <c r="V35"/>
  <c r="W35" s="1"/>
  <c r="V221"/>
  <c r="W221" s="1"/>
  <c r="V83"/>
  <c r="W83" s="1"/>
  <c r="V198"/>
  <c r="W198" s="1"/>
  <c r="V177"/>
  <c r="W177" s="1"/>
  <c r="V246"/>
  <c r="W246" s="1"/>
  <c r="V209"/>
  <c r="W209" s="1"/>
  <c r="V46"/>
  <c r="W46" s="1"/>
  <c r="V56"/>
  <c r="W56" s="1"/>
  <c r="V137"/>
  <c r="W137" s="1"/>
  <c r="V59"/>
  <c r="W59" s="1"/>
  <c r="V81"/>
  <c r="W81" s="1"/>
  <c r="V91"/>
  <c r="W91" s="1"/>
  <c r="V40"/>
  <c r="W40" s="1"/>
  <c r="V186"/>
  <c r="W186" s="1"/>
  <c r="V131"/>
  <c r="W131" s="1"/>
  <c r="V194"/>
  <c r="W194" s="1"/>
  <c r="V207"/>
  <c r="W207" s="1"/>
  <c r="V205"/>
  <c r="W205" s="1"/>
  <c r="V189"/>
  <c r="W189" s="1"/>
  <c r="V225"/>
  <c r="W225" s="1"/>
  <c r="V141"/>
  <c r="W141" s="1"/>
  <c r="V87"/>
  <c r="W87" s="1"/>
  <c r="V68"/>
  <c r="W68" s="1"/>
  <c r="V241"/>
  <c r="W241" s="1"/>
  <c r="V180"/>
  <c r="W180" s="1"/>
  <c r="T125"/>
  <c r="V89"/>
  <c r="W89" s="1"/>
  <c r="V95"/>
  <c r="W95" s="1"/>
  <c r="V74"/>
  <c r="W74" s="1"/>
  <c r="V217"/>
  <c r="W217" s="1"/>
  <c r="V72"/>
  <c r="W72" s="1"/>
  <c r="V84"/>
  <c r="W84" s="1"/>
  <c r="V218"/>
  <c r="W218" s="1"/>
  <c r="V64"/>
  <c r="W64" s="1"/>
  <c r="V211"/>
  <c r="W211" s="1"/>
  <c r="V219"/>
  <c r="W219" s="1"/>
  <c r="V235"/>
  <c r="W235" s="1"/>
  <c r="V120"/>
  <c r="W120" s="1"/>
  <c r="V80"/>
  <c r="W80" s="1"/>
  <c r="V127"/>
  <c r="W127" s="1"/>
  <c r="V213"/>
  <c r="W213" s="1"/>
  <c r="V142"/>
  <c r="W142" s="1"/>
  <c r="V98"/>
  <c r="W98" s="1"/>
  <c r="V242"/>
  <c r="W242" s="1"/>
  <c r="V114"/>
  <c r="W114" s="1"/>
  <c r="V252"/>
  <c r="W252" s="1"/>
  <c r="V158"/>
  <c r="W158" s="1"/>
  <c r="V183"/>
  <c r="W183" s="1"/>
  <c r="V115"/>
  <c r="W115" s="1"/>
  <c r="V208"/>
  <c r="W208" s="1"/>
  <c r="V234"/>
  <c r="W234" s="1"/>
  <c r="V212"/>
  <c r="W212" s="1"/>
  <c r="V168"/>
  <c r="W168" s="1"/>
  <c r="V129"/>
  <c r="W129" s="1"/>
  <c r="V86"/>
  <c r="W86" s="1"/>
  <c r="V121"/>
  <c r="W121" s="1"/>
  <c r="V210"/>
  <c r="W210" s="1"/>
  <c r="V144"/>
  <c r="W144" s="1"/>
  <c r="V190"/>
  <c r="W190" s="1"/>
  <c r="V101"/>
  <c r="W101" s="1"/>
  <c r="V251"/>
  <c r="W251" s="1"/>
  <c r="V38"/>
  <c r="W38" s="1"/>
  <c r="V88"/>
  <c r="W88" s="1"/>
  <c r="V61"/>
  <c r="W61" s="1"/>
  <c r="V176"/>
  <c r="W176" s="1"/>
  <c r="V195"/>
  <c r="W195" s="1"/>
  <c r="V45"/>
  <c r="W45" s="1"/>
  <c r="V199"/>
  <c r="W199" s="1"/>
  <c r="V42"/>
  <c r="W42" s="1"/>
  <c r="V255"/>
  <c r="W255" s="1"/>
  <c r="V216"/>
  <c r="W216" s="1"/>
  <c r="V149"/>
  <c r="W149" s="1"/>
  <c r="V85"/>
  <c r="W85" s="1"/>
  <c r="V245"/>
  <c r="W245" s="1"/>
  <c r="V51"/>
  <c r="W51" s="1"/>
  <c r="V108"/>
  <c r="W108" s="1"/>
  <c r="V169"/>
  <c r="W169" s="1"/>
  <c r="V107"/>
  <c r="W107" s="1"/>
  <c r="X18" l="1"/>
  <c r="Z18"/>
  <c r="X126"/>
  <c r="Z126"/>
  <c r="X44"/>
  <c r="Z44"/>
  <c r="X92"/>
  <c r="Z92"/>
  <c r="X50"/>
  <c r="Z50"/>
  <c r="X82"/>
  <c r="Z82"/>
  <c r="X159"/>
  <c r="Z159"/>
  <c r="X204"/>
  <c r="Z204"/>
  <c r="X94"/>
  <c r="Z94"/>
  <c r="X193"/>
  <c r="Z193"/>
  <c r="X239"/>
  <c r="Z239"/>
  <c r="X201"/>
  <c r="Z201"/>
  <c r="X254"/>
  <c r="Z254"/>
  <c r="X216"/>
  <c r="Z216"/>
  <c r="X190"/>
  <c r="Z190"/>
  <c r="X86"/>
  <c r="Z86"/>
  <c r="X234"/>
  <c r="Z234"/>
  <c r="X158"/>
  <c r="Z158"/>
  <c r="X98"/>
  <c r="Z98"/>
  <c r="X80"/>
  <c r="Z80"/>
  <c r="X211"/>
  <c r="Z211"/>
  <c r="X72"/>
  <c r="Z72"/>
  <c r="X95"/>
  <c r="Z95"/>
  <c r="X241"/>
  <c r="Z241"/>
  <c r="X225"/>
  <c r="Z225"/>
  <c r="X194"/>
  <c r="Z194"/>
  <c r="X91"/>
  <c r="Z91"/>
  <c r="X56"/>
  <c r="Z56"/>
  <c r="X177"/>
  <c r="Z177"/>
  <c r="X35"/>
  <c r="Z35"/>
  <c r="X24"/>
  <c r="Z24"/>
  <c r="X47"/>
  <c r="Z47"/>
  <c r="X136"/>
  <c r="Z136"/>
  <c r="X21"/>
  <c r="Z21"/>
  <c r="X196"/>
  <c r="Z196"/>
  <c r="X71"/>
  <c r="Z71"/>
  <c r="X197"/>
  <c r="Z197"/>
  <c r="X150"/>
  <c r="Z150"/>
  <c r="X253"/>
  <c r="Z253"/>
  <c r="X170"/>
  <c r="Z170"/>
  <c r="X243"/>
  <c r="Z243"/>
  <c r="X184"/>
  <c r="Z184"/>
  <c r="X60"/>
  <c r="Z60"/>
  <c r="X135"/>
  <c r="Z135"/>
  <c r="X148"/>
  <c r="Z148"/>
  <c r="X227"/>
  <c r="Z227"/>
  <c r="X31"/>
  <c r="Z31"/>
  <c r="X117"/>
  <c r="Z117"/>
  <c r="X165"/>
  <c r="Z165"/>
  <c r="X52"/>
  <c r="Z52"/>
  <c r="X249"/>
  <c r="Z249"/>
  <c r="X19"/>
  <c r="Z19"/>
  <c r="X143"/>
  <c r="Z143"/>
  <c r="X118"/>
  <c r="Z118"/>
  <c r="X65"/>
  <c r="Z65"/>
  <c r="X167"/>
  <c r="Z167"/>
  <c r="X215"/>
  <c r="Z215"/>
  <c r="X36"/>
  <c r="Z36"/>
  <c r="X145"/>
  <c r="Z145"/>
  <c r="X110"/>
  <c r="Z110"/>
  <c r="X73"/>
  <c r="Z73"/>
  <c r="X231"/>
  <c r="Z231"/>
  <c r="X244"/>
  <c r="Z244"/>
  <c r="X238"/>
  <c r="Z238"/>
  <c r="X63"/>
  <c r="Z63"/>
  <c r="X102"/>
  <c r="Z102"/>
  <c r="X97"/>
  <c r="Z97"/>
  <c r="P259"/>
  <c r="X199"/>
  <c r="Z199"/>
  <c r="X45"/>
  <c r="Z45"/>
  <c r="X107"/>
  <c r="Z107"/>
  <c r="X245"/>
  <c r="Z245"/>
  <c r="X255"/>
  <c r="Z255"/>
  <c r="X195"/>
  <c r="Z195"/>
  <c r="X38"/>
  <c r="Z38"/>
  <c r="X144"/>
  <c r="Z144"/>
  <c r="X129"/>
  <c r="Z129"/>
  <c r="X208"/>
  <c r="Z208"/>
  <c r="X252"/>
  <c r="Z252"/>
  <c r="X142"/>
  <c r="Z142"/>
  <c r="X120"/>
  <c r="Z120"/>
  <c r="X64"/>
  <c r="Z64"/>
  <c r="X217"/>
  <c r="Z217"/>
  <c r="X89"/>
  <c r="Z89"/>
  <c r="X68"/>
  <c r="Z68"/>
  <c r="X189"/>
  <c r="Z189"/>
  <c r="X131"/>
  <c r="Z131"/>
  <c r="X81"/>
  <c r="Z81"/>
  <c r="X46"/>
  <c r="Z46"/>
  <c r="X198"/>
  <c r="Z198"/>
  <c r="X153"/>
  <c r="Z153"/>
  <c r="X111"/>
  <c r="Z111"/>
  <c r="X122"/>
  <c r="Z122"/>
  <c r="X77"/>
  <c r="Z77"/>
  <c r="X25"/>
  <c r="Z25"/>
  <c r="X223"/>
  <c r="Z223"/>
  <c r="X188"/>
  <c r="Z188"/>
  <c r="X179"/>
  <c r="Z179"/>
  <c r="X154"/>
  <c r="Z154"/>
  <c r="X162"/>
  <c r="Z162"/>
  <c r="X229"/>
  <c r="Z229"/>
  <c r="X66"/>
  <c r="Z66"/>
  <c r="X39"/>
  <c r="Z39"/>
  <c r="X192"/>
  <c r="Z192"/>
  <c r="X96"/>
  <c r="Z96"/>
  <c r="X70"/>
  <c r="Z70"/>
  <c r="X53"/>
  <c r="Z53"/>
  <c r="X132"/>
  <c r="Z132"/>
  <c r="X20"/>
  <c r="Z20"/>
  <c r="X134"/>
  <c r="Z134"/>
  <c r="Z15"/>
  <c r="X15"/>
  <c r="X240"/>
  <c r="Z240"/>
  <c r="X185"/>
  <c r="Z185"/>
  <c r="X100"/>
  <c r="Z100"/>
  <c r="X233"/>
  <c r="Z233"/>
  <c r="X54"/>
  <c r="Z54"/>
  <c r="X26"/>
  <c r="Z26"/>
  <c r="X79"/>
  <c r="Z79"/>
  <c r="X33"/>
  <c r="Z33"/>
  <c r="X32"/>
  <c r="Z32"/>
  <c r="X178"/>
  <c r="Z178"/>
  <c r="X224"/>
  <c r="Z224"/>
  <c r="X93"/>
  <c r="Z93"/>
  <c r="X181"/>
  <c r="Z181"/>
  <c r="X34"/>
  <c r="Z34"/>
  <c r="X164"/>
  <c r="Z164"/>
  <c r="X236"/>
  <c r="Z236"/>
  <c r="X155"/>
  <c r="Z155"/>
  <c r="X108"/>
  <c r="Z108"/>
  <c r="X51"/>
  <c r="Z51"/>
  <c r="X88"/>
  <c r="Z88"/>
  <c r="X169"/>
  <c r="Z169"/>
  <c r="X85"/>
  <c r="Z85"/>
  <c r="X42"/>
  <c r="Z42"/>
  <c r="X176"/>
  <c r="Z176"/>
  <c r="X251"/>
  <c r="Z251"/>
  <c r="X210"/>
  <c r="Z210"/>
  <c r="X168"/>
  <c r="Z168"/>
  <c r="X115"/>
  <c r="Z115"/>
  <c r="X114"/>
  <c r="Z114"/>
  <c r="X213"/>
  <c r="Z213"/>
  <c r="X235"/>
  <c r="Z235"/>
  <c r="X218"/>
  <c r="Z218"/>
  <c r="X87"/>
  <c r="Z87"/>
  <c r="X205"/>
  <c r="Z205"/>
  <c r="X186"/>
  <c r="Z186"/>
  <c r="X59"/>
  <c r="Z59"/>
  <c r="X209"/>
  <c r="Z209"/>
  <c r="X83"/>
  <c r="Z83"/>
  <c r="X237"/>
  <c r="Z237"/>
  <c r="X187"/>
  <c r="Z187"/>
  <c r="X29"/>
  <c r="Z29"/>
  <c r="X105"/>
  <c r="Z105"/>
  <c r="X191"/>
  <c r="Z191"/>
  <c r="X57"/>
  <c r="Z57"/>
  <c r="X112"/>
  <c r="Z112"/>
  <c r="X106"/>
  <c r="Z106"/>
  <c r="X140"/>
  <c r="Z140"/>
  <c r="X172"/>
  <c r="Z172"/>
  <c r="X222"/>
  <c r="Z222"/>
  <c r="X76"/>
  <c r="Z76"/>
  <c r="X226"/>
  <c r="Z226"/>
  <c r="X55"/>
  <c r="Z55"/>
  <c r="X138"/>
  <c r="Z138"/>
  <c r="X174"/>
  <c r="Z174"/>
  <c r="X14"/>
  <c r="Z14"/>
  <c r="X58"/>
  <c r="Z58"/>
  <c r="X171"/>
  <c r="Z171"/>
  <c r="X37"/>
  <c r="Z37"/>
  <c r="X232"/>
  <c r="Z232"/>
  <c r="X202"/>
  <c r="Z202"/>
  <c r="X30"/>
  <c r="Z30"/>
  <c r="X247"/>
  <c r="Z247"/>
  <c r="X146"/>
  <c r="Z146"/>
  <c r="X22"/>
  <c r="Z22"/>
  <c r="X69"/>
  <c r="Z69"/>
  <c r="X182"/>
  <c r="Z182"/>
  <c r="X151"/>
  <c r="Z151"/>
  <c r="X75"/>
  <c r="Z75"/>
  <c r="X214"/>
  <c r="Z214"/>
  <c r="X228"/>
  <c r="Z228"/>
  <c r="X128"/>
  <c r="Z128"/>
  <c r="X160"/>
  <c r="Z160"/>
  <c r="X49"/>
  <c r="Z49"/>
  <c r="X116"/>
  <c r="Z116"/>
  <c r="X200"/>
  <c r="Z200"/>
  <c r="X41"/>
  <c r="Z41"/>
  <c r="X149"/>
  <c r="Z149"/>
  <c r="X61"/>
  <c r="Z61"/>
  <c r="X101"/>
  <c r="Z101"/>
  <c r="X121"/>
  <c r="Z121"/>
  <c r="X212"/>
  <c r="Z212"/>
  <c r="X183"/>
  <c r="Z183"/>
  <c r="X242"/>
  <c r="Z242"/>
  <c r="X127"/>
  <c r="Z127"/>
  <c r="X219"/>
  <c r="Z219"/>
  <c r="X84"/>
  <c r="Z84"/>
  <c r="X74"/>
  <c r="Z74"/>
  <c r="X180"/>
  <c r="Z180"/>
  <c r="X141"/>
  <c r="Z141"/>
  <c r="X207"/>
  <c r="Z207"/>
  <c r="X40"/>
  <c r="Z40"/>
  <c r="X137"/>
  <c r="Z137"/>
  <c r="X246"/>
  <c r="Z246"/>
  <c r="X221"/>
  <c r="Z221"/>
  <c r="X173"/>
  <c r="Z173"/>
  <c r="X99"/>
  <c r="Z99"/>
  <c r="X90"/>
  <c r="Z90"/>
  <c r="X27"/>
  <c r="Z27"/>
  <c r="X104"/>
  <c r="Z104"/>
  <c r="X130"/>
  <c r="Z130"/>
  <c r="X123"/>
  <c r="Z123"/>
  <c r="X157"/>
  <c r="Z157"/>
  <c r="X23"/>
  <c r="Z23"/>
  <c r="X103"/>
  <c r="Z103"/>
  <c r="X248"/>
  <c r="Z248"/>
  <c r="X203"/>
  <c r="Z203"/>
  <c r="X67"/>
  <c r="Z67"/>
  <c r="X109"/>
  <c r="Z109"/>
  <c r="X119"/>
  <c r="Z119"/>
  <c r="X166"/>
  <c r="Z166"/>
  <c r="X230"/>
  <c r="Z230"/>
  <c r="X16"/>
  <c r="Z16"/>
  <c r="X152"/>
  <c r="Z152"/>
  <c r="X124"/>
  <c r="Z124"/>
  <c r="X78"/>
  <c r="Z78"/>
  <c r="X139"/>
  <c r="Z139"/>
  <c r="X43"/>
  <c r="Z43"/>
  <c r="X250"/>
  <c r="Z250"/>
  <c r="X113"/>
  <c r="Z113"/>
  <c r="X161"/>
  <c r="Z161"/>
  <c r="X175"/>
  <c r="Z175"/>
  <c r="X147"/>
  <c r="Z147"/>
  <c r="X133"/>
  <c r="Z133"/>
  <c r="X163"/>
  <c r="Z163"/>
  <c r="X206"/>
  <c r="Z206"/>
  <c r="X62"/>
  <c r="Z62"/>
  <c r="X28"/>
  <c r="Z28"/>
  <c r="X48"/>
  <c r="Z48"/>
  <c r="X17"/>
  <c r="Z17"/>
  <c r="X156"/>
  <c r="Z156"/>
  <c r="X220"/>
  <c r="Z220"/>
  <c r="O259"/>
  <c r="T259"/>
  <c r="U125"/>
  <c r="U259" s="1"/>
  <c r="D269" l="1"/>
  <c r="V125"/>
  <c r="V259" l="1"/>
  <c r="W125"/>
  <c r="Z125" s="1"/>
  <c r="Z259" s="1"/>
  <c r="E1023" i="5"/>
  <c r="H116"/>
  <c r="H11"/>
  <c r="H79"/>
  <c r="H193"/>
  <c r="H233"/>
  <c r="H32"/>
  <c r="H117"/>
  <c r="H234"/>
  <c r="H159"/>
  <c r="H128"/>
  <c r="H175"/>
  <c r="H213"/>
  <c r="H33"/>
  <c r="H61"/>
  <c r="H12"/>
  <c r="H235"/>
  <c r="H176"/>
  <c r="H80"/>
  <c r="H45"/>
  <c r="H99"/>
  <c r="H100"/>
  <c r="H177"/>
  <c r="H13"/>
  <c r="H214"/>
  <c r="H129"/>
  <c r="H62"/>
  <c r="H178"/>
  <c r="H160"/>
  <c r="H46"/>
  <c r="H215"/>
  <c r="H14"/>
  <c r="H194"/>
  <c r="H47"/>
  <c r="H63"/>
  <c r="H145"/>
  <c r="H34"/>
  <c r="H81"/>
  <c r="H48"/>
  <c r="H179"/>
  <c r="H180"/>
  <c r="H35"/>
  <c r="H49"/>
  <c r="H50"/>
  <c r="H64"/>
  <c r="H216"/>
  <c r="H15"/>
  <c r="H161"/>
  <c r="H162"/>
  <c r="H51"/>
  <c r="H82"/>
  <c r="H130"/>
  <c r="H118"/>
  <c r="H83"/>
  <c r="H101"/>
  <c r="H52"/>
  <c r="H181"/>
  <c r="H146"/>
  <c r="H217"/>
  <c r="H236"/>
  <c r="H147"/>
  <c r="H36"/>
  <c r="H195"/>
  <c r="H37"/>
  <c r="H218"/>
  <c r="H237"/>
  <c r="H16"/>
  <c r="H17"/>
  <c r="H65"/>
  <c r="H219"/>
  <c r="H220"/>
  <c r="H119"/>
  <c r="H221"/>
  <c r="H84"/>
  <c r="H85"/>
  <c r="H120"/>
  <c r="H163"/>
  <c r="H121"/>
  <c r="H66"/>
  <c r="H196"/>
  <c r="H222"/>
  <c r="H197"/>
  <c r="H122"/>
  <c r="H131"/>
  <c r="H38"/>
  <c r="H123"/>
  <c r="H18"/>
  <c r="H223"/>
  <c r="H224"/>
  <c r="H132"/>
  <c r="H53"/>
  <c r="H198"/>
  <c r="H238"/>
  <c r="H182"/>
  <c r="H148"/>
  <c r="H67"/>
  <c r="H68"/>
  <c r="H54"/>
  <c r="H102"/>
  <c r="H69"/>
  <c r="H103"/>
  <c r="H149"/>
  <c r="H150"/>
  <c r="H104"/>
  <c r="H164"/>
  <c r="H225"/>
  <c r="H19"/>
  <c r="H20"/>
  <c r="H199"/>
  <c r="H55"/>
  <c r="H183"/>
  <c r="H21"/>
  <c r="H22"/>
  <c r="H105"/>
  <c r="H226"/>
  <c r="H227"/>
  <c r="H70"/>
  <c r="H23"/>
  <c r="H56"/>
  <c r="H151"/>
  <c r="H239"/>
  <c r="H200"/>
  <c r="H71"/>
  <c r="H228"/>
  <c r="H184"/>
  <c r="H185"/>
  <c r="H133"/>
  <c r="H106"/>
  <c r="H186"/>
  <c r="H107"/>
  <c r="H165"/>
  <c r="H108"/>
  <c r="H72"/>
  <c r="H86"/>
  <c r="H87"/>
  <c r="H88"/>
  <c r="H109"/>
  <c r="H24"/>
  <c r="H201"/>
  <c r="H202"/>
  <c r="H203"/>
  <c r="H204"/>
  <c r="H205"/>
  <c r="H134"/>
  <c r="H135"/>
  <c r="H136"/>
  <c r="H137"/>
  <c r="H138"/>
  <c r="H240"/>
  <c r="H241"/>
  <c r="H110"/>
  <c r="H152"/>
  <c r="H111"/>
  <c r="H242"/>
  <c r="H139"/>
  <c r="H243"/>
  <c r="H25"/>
  <c r="H166"/>
  <c r="H89"/>
  <c r="H57"/>
  <c r="H140"/>
  <c r="H73"/>
  <c r="H167"/>
  <c r="H187"/>
  <c r="H168"/>
  <c r="H244"/>
  <c r="H112"/>
  <c r="H90"/>
  <c r="H153"/>
  <c r="H91"/>
  <c r="H92"/>
  <c r="H206"/>
  <c r="H169"/>
  <c r="H39"/>
  <c r="H188"/>
  <c r="H154"/>
  <c r="H141"/>
  <c r="H113"/>
  <c r="H58"/>
  <c r="H142"/>
  <c r="H245"/>
  <c r="H93"/>
  <c r="H26"/>
  <c r="H246"/>
  <c r="H94"/>
  <c r="H189"/>
  <c r="H229"/>
  <c r="H40"/>
  <c r="H27"/>
  <c r="H95"/>
  <c r="H124"/>
  <c r="H190"/>
  <c r="H96"/>
  <c r="H114"/>
  <c r="H125"/>
  <c r="H28"/>
  <c r="H247"/>
  <c r="H74"/>
  <c r="H191"/>
  <c r="H155"/>
  <c r="H75"/>
  <c r="H59"/>
  <c r="H76"/>
  <c r="H170"/>
  <c r="H29"/>
  <c r="H207"/>
  <c r="H248"/>
  <c r="H97"/>
  <c r="H60"/>
  <c r="H171"/>
  <c r="H172"/>
  <c r="H98"/>
  <c r="H126"/>
  <c r="H249"/>
  <c r="H173"/>
  <c r="H41"/>
  <c r="H208"/>
  <c r="H30"/>
  <c r="H156"/>
  <c r="H250"/>
  <c r="H143"/>
  <c r="H209"/>
  <c r="H31"/>
  <c r="H251"/>
  <c r="H115"/>
  <c r="H42"/>
  <c r="H77"/>
  <c r="H43"/>
  <c r="H230"/>
  <c r="H127"/>
  <c r="H144"/>
  <c r="H157"/>
  <c r="H192"/>
  <c r="H252"/>
  <c r="H78"/>
  <c r="H210"/>
  <c r="H158"/>
  <c r="H253"/>
  <c r="H231"/>
  <c r="H211"/>
  <c r="H232"/>
  <c r="H212"/>
  <c r="H44"/>
  <c r="H174"/>
  <c r="L1012"/>
  <c r="M88" s="1"/>
  <c r="N88" s="1"/>
  <c r="R1012"/>
  <c r="O1012"/>
  <c r="P174" s="1"/>
  <c r="Q174" s="1"/>
  <c r="I1012"/>
  <c r="J116" s="1"/>
  <c r="K116" s="1"/>
  <c r="H1012"/>
  <c r="E1020" s="1"/>
  <c r="E1012"/>
  <c r="E1018" s="1"/>
  <c r="S11"/>
  <c r="S193"/>
  <c r="T193"/>
  <c r="S32"/>
  <c r="T32" s="1"/>
  <c r="S234"/>
  <c r="T234"/>
  <c r="S128"/>
  <c r="T128" s="1"/>
  <c r="S213"/>
  <c r="T213"/>
  <c r="S61"/>
  <c r="T61" s="1"/>
  <c r="S235"/>
  <c r="T235"/>
  <c r="S80"/>
  <c r="T80" s="1"/>
  <c r="S99"/>
  <c r="T99"/>
  <c r="S177"/>
  <c r="T177" s="1"/>
  <c r="S214"/>
  <c r="T214"/>
  <c r="S62"/>
  <c r="T62" s="1"/>
  <c r="S160"/>
  <c r="T160"/>
  <c r="S215"/>
  <c r="T215" s="1"/>
  <c r="S194"/>
  <c r="T194"/>
  <c r="S63"/>
  <c r="T63" s="1"/>
  <c r="S34"/>
  <c r="T34"/>
  <c r="S48"/>
  <c r="T48" s="1"/>
  <c r="S180"/>
  <c r="T180"/>
  <c r="S49"/>
  <c r="T49" s="1"/>
  <c r="S64"/>
  <c r="T64"/>
  <c r="S15"/>
  <c r="T15" s="1"/>
  <c r="S162"/>
  <c r="T162"/>
  <c r="S82"/>
  <c r="T82" s="1"/>
  <c r="S118"/>
  <c r="T118"/>
  <c r="S101"/>
  <c r="T101" s="1"/>
  <c r="S181"/>
  <c r="T181"/>
  <c r="S217"/>
  <c r="T217" s="1"/>
  <c r="S147"/>
  <c r="T147"/>
  <c r="S195"/>
  <c r="T195" s="1"/>
  <c r="S218"/>
  <c r="T218"/>
  <c r="S16"/>
  <c r="T16" s="1"/>
  <c r="S65"/>
  <c r="T65"/>
  <c r="S220"/>
  <c r="T220" s="1"/>
  <c r="S221"/>
  <c r="T221"/>
  <c r="S85"/>
  <c r="T85" s="1"/>
  <c r="S163"/>
  <c r="T163"/>
  <c r="S66"/>
  <c r="T66" s="1"/>
  <c r="S222"/>
  <c r="T222"/>
  <c r="S122"/>
  <c r="T122" s="1"/>
  <c r="S38"/>
  <c r="T38"/>
  <c r="S18"/>
  <c r="T18" s="1"/>
  <c r="S224"/>
  <c r="T224"/>
  <c r="S53"/>
  <c r="T53" s="1"/>
  <c r="S238"/>
  <c r="T238"/>
  <c r="S148"/>
  <c r="T148" s="1"/>
  <c r="S68"/>
  <c r="T68"/>
  <c r="S102"/>
  <c r="T102" s="1"/>
  <c r="S103"/>
  <c r="T103"/>
  <c r="S150"/>
  <c r="T150" s="1"/>
  <c r="S116"/>
  <c r="T116"/>
  <c r="S79"/>
  <c r="T79" s="1"/>
  <c r="S233"/>
  <c r="T233"/>
  <c r="S117"/>
  <c r="T117" s="1"/>
  <c r="S159"/>
  <c r="T159"/>
  <c r="S175"/>
  <c r="T175" s="1"/>
  <c r="S33"/>
  <c r="T33"/>
  <c r="S12"/>
  <c r="T12" s="1"/>
  <c r="S176"/>
  <c r="T176"/>
  <c r="S45"/>
  <c r="T45" s="1"/>
  <c r="S100"/>
  <c r="T100"/>
  <c r="S13"/>
  <c r="T13" s="1"/>
  <c r="S129"/>
  <c r="T129"/>
  <c r="S178"/>
  <c r="T178" s="1"/>
  <c r="S46"/>
  <c r="T46"/>
  <c r="S14"/>
  <c r="T14" s="1"/>
  <c r="S47"/>
  <c r="T47"/>
  <c r="S145"/>
  <c r="T145" s="1"/>
  <c r="S81"/>
  <c r="T81"/>
  <c r="S179"/>
  <c r="T179" s="1"/>
  <c r="S35"/>
  <c r="T35"/>
  <c r="S50"/>
  <c r="T50" s="1"/>
  <c r="S216"/>
  <c r="T216"/>
  <c r="S161"/>
  <c r="T161" s="1"/>
  <c r="S51"/>
  <c r="T51"/>
  <c r="S130"/>
  <c r="T130" s="1"/>
  <c r="S83"/>
  <c r="T83"/>
  <c r="S52"/>
  <c r="T52" s="1"/>
  <c r="S146"/>
  <c r="T146"/>
  <c r="S236"/>
  <c r="T236" s="1"/>
  <c r="S36"/>
  <c r="T36"/>
  <c r="S37"/>
  <c r="T37" s="1"/>
  <c r="S237"/>
  <c r="T237"/>
  <c r="S17"/>
  <c r="T17" s="1"/>
  <c r="S219"/>
  <c r="T219"/>
  <c r="S119"/>
  <c r="T119" s="1"/>
  <c r="S84"/>
  <c r="T84"/>
  <c r="S120"/>
  <c r="T120" s="1"/>
  <c r="S121"/>
  <c r="T121"/>
  <c r="S196"/>
  <c r="T196" s="1"/>
  <c r="S197"/>
  <c r="T197"/>
  <c r="S131"/>
  <c r="T131" s="1"/>
  <c r="S123"/>
  <c r="T123"/>
  <c r="S223"/>
  <c r="T223" s="1"/>
  <c r="S132"/>
  <c r="T132"/>
  <c r="S198"/>
  <c r="T198" s="1"/>
  <c r="S182"/>
  <c r="T182"/>
  <c r="S67"/>
  <c r="T67" s="1"/>
  <c r="S54"/>
  <c r="T54"/>
  <c r="S69"/>
  <c r="T69" s="1"/>
  <c r="S149"/>
  <c r="T149"/>
  <c r="S104"/>
  <c r="T104" s="1"/>
  <c r="S225"/>
  <c r="T225"/>
  <c r="S20"/>
  <c r="T20" s="1"/>
  <c r="S55"/>
  <c r="T55"/>
  <c r="S21"/>
  <c r="T21" s="1"/>
  <c r="S105"/>
  <c r="T105"/>
  <c r="S227"/>
  <c r="T227" s="1"/>
  <c r="S23"/>
  <c r="T23"/>
  <c r="S151"/>
  <c r="T151" s="1"/>
  <c r="S200"/>
  <c r="T200"/>
  <c r="S228"/>
  <c r="T228" s="1"/>
  <c r="S185"/>
  <c r="T185"/>
  <c r="S106"/>
  <c r="T106" s="1"/>
  <c r="S107"/>
  <c r="T107"/>
  <c r="S108"/>
  <c r="T108" s="1"/>
  <c r="S86"/>
  <c r="T86"/>
  <c r="S88"/>
  <c r="T88" s="1"/>
  <c r="S24"/>
  <c r="T24"/>
  <c r="S202"/>
  <c r="T202" s="1"/>
  <c r="S204"/>
  <c r="T204"/>
  <c r="S134"/>
  <c r="T134" s="1"/>
  <c r="S136"/>
  <c r="T136"/>
  <c r="S138"/>
  <c r="T138" s="1"/>
  <c r="S241"/>
  <c r="T241"/>
  <c r="S152"/>
  <c r="T152" s="1"/>
  <c r="S242"/>
  <c r="T242"/>
  <c r="S243"/>
  <c r="T243" s="1"/>
  <c r="S166"/>
  <c r="T166"/>
  <c r="S57"/>
  <c r="T57" s="1"/>
  <c r="S73"/>
  <c r="T73"/>
  <c r="S187"/>
  <c r="T187" s="1"/>
  <c r="S244"/>
  <c r="T244"/>
  <c r="S90"/>
  <c r="T90" s="1"/>
  <c r="S91"/>
  <c r="T91"/>
  <c r="S206"/>
  <c r="T206" s="1"/>
  <c r="S39"/>
  <c r="T39"/>
  <c r="S154"/>
  <c r="T154" s="1"/>
  <c r="S113"/>
  <c r="T113"/>
  <c r="S142"/>
  <c r="T142" s="1"/>
  <c r="S93"/>
  <c r="T93"/>
  <c r="S246"/>
  <c r="T246" s="1"/>
  <c r="S189"/>
  <c r="T189"/>
  <c r="S40"/>
  <c r="T40" s="1"/>
  <c r="S95"/>
  <c r="T95"/>
  <c r="S190"/>
  <c r="T190" s="1"/>
  <c r="S114"/>
  <c r="T114"/>
  <c r="S28"/>
  <c r="T28" s="1"/>
  <c r="S74"/>
  <c r="T74"/>
  <c r="S155"/>
  <c r="T155" s="1"/>
  <c r="S59"/>
  <c r="T59"/>
  <c r="S170"/>
  <c r="T170" s="1"/>
  <c r="S207"/>
  <c r="T207"/>
  <c r="S164"/>
  <c r="T164" s="1"/>
  <c r="S19"/>
  <c r="T19"/>
  <c r="S199"/>
  <c r="T199" s="1"/>
  <c r="S183"/>
  <c r="T183"/>
  <c r="S22"/>
  <c r="T22" s="1"/>
  <c r="S226"/>
  <c r="T226"/>
  <c r="S70"/>
  <c r="T70" s="1"/>
  <c r="S56"/>
  <c r="T56"/>
  <c r="S239"/>
  <c r="T239" s="1"/>
  <c r="S71"/>
  <c r="T71"/>
  <c r="S184"/>
  <c r="T184" s="1"/>
  <c r="S133"/>
  <c r="T133"/>
  <c r="S186"/>
  <c r="T186" s="1"/>
  <c r="S165"/>
  <c r="T165"/>
  <c r="S72"/>
  <c r="T72" s="1"/>
  <c r="S87"/>
  <c r="T87"/>
  <c r="S109"/>
  <c r="T109" s="1"/>
  <c r="S201"/>
  <c r="T201"/>
  <c r="S203"/>
  <c r="T203" s="1"/>
  <c r="S205"/>
  <c r="T205"/>
  <c r="S135"/>
  <c r="T135" s="1"/>
  <c r="S137"/>
  <c r="T137"/>
  <c r="S240"/>
  <c r="T240" s="1"/>
  <c r="S110"/>
  <c r="T110"/>
  <c r="S111"/>
  <c r="T111" s="1"/>
  <c r="S139"/>
  <c r="T139"/>
  <c r="S25"/>
  <c r="T25" s="1"/>
  <c r="S89"/>
  <c r="T89"/>
  <c r="S140"/>
  <c r="T140" s="1"/>
  <c r="S167"/>
  <c r="T167"/>
  <c r="S168"/>
  <c r="T168" s="1"/>
  <c r="S112"/>
  <c r="T112"/>
  <c r="S153"/>
  <c r="T153" s="1"/>
  <c r="S92"/>
  <c r="T92"/>
  <c r="S169"/>
  <c r="T169" s="1"/>
  <c r="S188"/>
  <c r="T188"/>
  <c r="S141"/>
  <c r="T141" s="1"/>
  <c r="S58"/>
  <c r="T58"/>
  <c r="S245"/>
  <c r="T245" s="1"/>
  <c r="S26"/>
  <c r="T26"/>
  <c r="S94"/>
  <c r="T94" s="1"/>
  <c r="S229"/>
  <c r="T229"/>
  <c r="S27"/>
  <c r="T27" s="1"/>
  <c r="S124"/>
  <c r="T124"/>
  <c r="S96"/>
  <c r="T96" s="1"/>
  <c r="S125"/>
  <c r="T125"/>
  <c r="S247"/>
  <c r="T247" s="1"/>
  <c r="S191"/>
  <c r="T191"/>
  <c r="S75"/>
  <c r="T75" s="1"/>
  <c r="S76"/>
  <c r="T76"/>
  <c r="S29"/>
  <c r="T29" s="1"/>
  <c r="S97"/>
  <c r="T97"/>
  <c r="S171"/>
  <c r="T171" s="1"/>
  <c r="S98"/>
  <c r="T98"/>
  <c r="S249"/>
  <c r="T249" s="1"/>
  <c r="S41"/>
  <c r="T41"/>
  <c r="S30"/>
  <c r="T30" s="1"/>
  <c r="S250"/>
  <c r="T250"/>
  <c r="S209"/>
  <c r="T209" s="1"/>
  <c r="S251"/>
  <c r="T251"/>
  <c r="S42"/>
  <c r="T42" s="1"/>
  <c r="S43"/>
  <c r="T43"/>
  <c r="S127"/>
  <c r="T127" s="1"/>
  <c r="S157"/>
  <c r="T157"/>
  <c r="S252"/>
  <c r="T252" s="1"/>
  <c r="S210"/>
  <c r="T210"/>
  <c r="S253"/>
  <c r="T253" s="1"/>
  <c r="S211"/>
  <c r="T211"/>
  <c r="S212"/>
  <c r="T212" s="1"/>
  <c r="S248"/>
  <c r="T248"/>
  <c r="S60"/>
  <c r="T60" s="1"/>
  <c r="S172"/>
  <c r="T172"/>
  <c r="S126"/>
  <c r="T126" s="1"/>
  <c r="S173"/>
  <c r="T173"/>
  <c r="S208"/>
  <c r="T208" s="1"/>
  <c r="S156"/>
  <c r="T156"/>
  <c r="S143"/>
  <c r="T143" s="1"/>
  <c r="S31"/>
  <c r="T31"/>
  <c r="S115"/>
  <c r="T115" s="1"/>
  <c r="S77"/>
  <c r="T77"/>
  <c r="S230"/>
  <c r="T230" s="1"/>
  <c r="S144"/>
  <c r="T144"/>
  <c r="S192"/>
  <c r="T192" s="1"/>
  <c r="S78"/>
  <c r="T78"/>
  <c r="S158"/>
  <c r="T158" s="1"/>
  <c r="S231"/>
  <c r="T231"/>
  <c r="S232"/>
  <c r="T232" s="1"/>
  <c r="S44"/>
  <c r="T44"/>
  <c r="S174"/>
  <c r="T174" s="1"/>
  <c r="M174"/>
  <c r="N174"/>
  <c r="J97"/>
  <c r="K97" s="1"/>
  <c r="J190"/>
  <c r="K190" s="1"/>
  <c r="J154"/>
  <c r="K154" s="1"/>
  <c r="J57"/>
  <c r="K57" s="1"/>
  <c r="J134"/>
  <c r="K134" s="1"/>
  <c r="J186"/>
  <c r="K186" s="1"/>
  <c r="J239"/>
  <c r="K239" s="1"/>
  <c r="J22"/>
  <c r="K22" s="1"/>
  <c r="J164"/>
  <c r="K164" s="1"/>
  <c r="J68"/>
  <c r="K68" s="1"/>
  <c r="J224"/>
  <c r="K224" s="1"/>
  <c r="J197"/>
  <c r="K197" s="1"/>
  <c r="J121"/>
  <c r="K121" s="1"/>
  <c r="J84"/>
  <c r="K84" s="1"/>
  <c r="J219"/>
  <c r="K219" s="1"/>
  <c r="J237"/>
  <c r="K237" s="1"/>
  <c r="J36"/>
  <c r="K36" s="1"/>
  <c r="J146"/>
  <c r="K146" s="1"/>
  <c r="J83"/>
  <c r="K83" s="1"/>
  <c r="J51"/>
  <c r="K51" s="1"/>
  <c r="J216"/>
  <c r="K216" s="1"/>
  <c r="J35"/>
  <c r="K35" s="1"/>
  <c r="J179"/>
  <c r="K179" s="1"/>
  <c r="J81"/>
  <c r="K81" s="1"/>
  <c r="J145"/>
  <c r="K145" s="1"/>
  <c r="J47"/>
  <c r="K47" s="1"/>
  <c r="J14"/>
  <c r="K14" s="1"/>
  <c r="J46"/>
  <c r="K46" s="1"/>
  <c r="J178"/>
  <c r="K178" s="1"/>
  <c r="J129"/>
  <c r="K129" s="1"/>
  <c r="J13"/>
  <c r="K13" s="1"/>
  <c r="J100"/>
  <c r="K100" s="1"/>
  <c r="J45"/>
  <c r="K45" s="1"/>
  <c r="J176"/>
  <c r="K176" s="1"/>
  <c r="J12"/>
  <c r="K12" s="1"/>
  <c r="J33"/>
  <c r="K33" s="1"/>
  <c r="J175"/>
  <c r="K175" s="1"/>
  <c r="J159"/>
  <c r="K159" s="1"/>
  <c r="J117"/>
  <c r="K117" s="1"/>
  <c r="J233"/>
  <c r="K233" s="1"/>
  <c r="J79"/>
  <c r="K79" s="1"/>
  <c r="M44"/>
  <c r="N44"/>
  <c r="M212"/>
  <c r="N212" s="1"/>
  <c r="M232"/>
  <c r="N232"/>
  <c r="M211"/>
  <c r="N211" s="1"/>
  <c r="M231"/>
  <c r="N231"/>
  <c r="M253"/>
  <c r="N253" s="1"/>
  <c r="M158"/>
  <c r="N158"/>
  <c r="M210"/>
  <c r="N210" s="1"/>
  <c r="M78"/>
  <c r="N78"/>
  <c r="M252"/>
  <c r="N252" s="1"/>
  <c r="M192"/>
  <c r="N192"/>
  <c r="M157"/>
  <c r="N157" s="1"/>
  <c r="M144"/>
  <c r="N144"/>
  <c r="M127"/>
  <c r="N127" s="1"/>
  <c r="M230"/>
  <c r="N230"/>
  <c r="M43"/>
  <c r="N43" s="1"/>
  <c r="M77"/>
  <c r="N77"/>
  <c r="M42"/>
  <c r="N42" s="1"/>
  <c r="M115"/>
  <c r="N115"/>
  <c r="M251"/>
  <c r="N251" s="1"/>
  <c r="M31"/>
  <c r="N31"/>
  <c r="M209"/>
  <c r="N209" s="1"/>
  <c r="M143"/>
  <c r="N143"/>
  <c r="M250"/>
  <c r="N250" s="1"/>
  <c r="M156"/>
  <c r="N156"/>
  <c r="M30"/>
  <c r="N30" s="1"/>
  <c r="M208"/>
  <c r="N208"/>
  <c r="M41"/>
  <c r="N41" s="1"/>
  <c r="M173"/>
  <c r="N173"/>
  <c r="M249"/>
  <c r="N249" s="1"/>
  <c r="M126"/>
  <c r="N126"/>
  <c r="M98"/>
  <c r="N98" s="1"/>
  <c r="M172"/>
  <c r="N172"/>
  <c r="M171"/>
  <c r="N171" s="1"/>
  <c r="M60"/>
  <c r="N60"/>
  <c r="M97"/>
  <c r="N97" s="1"/>
  <c r="M248"/>
  <c r="N248"/>
  <c r="M207"/>
  <c r="N207" s="1"/>
  <c r="M29"/>
  <c r="N29"/>
  <c r="M170"/>
  <c r="N170" s="1"/>
  <c r="M76"/>
  <c r="N76"/>
  <c r="M59"/>
  <c r="N59" s="1"/>
  <c r="M75"/>
  <c r="N75"/>
  <c r="M155"/>
  <c r="N155" s="1"/>
  <c r="M191"/>
  <c r="N191"/>
  <c r="M74"/>
  <c r="N74" s="1"/>
  <c r="M247"/>
  <c r="N247"/>
  <c r="M28"/>
  <c r="N28" s="1"/>
  <c r="M125"/>
  <c r="N125"/>
  <c r="M114"/>
  <c r="N114" s="1"/>
  <c r="M96"/>
  <c r="N96"/>
  <c r="M190"/>
  <c r="N190" s="1"/>
  <c r="M124"/>
  <c r="N124"/>
  <c r="M95"/>
  <c r="N95" s="1"/>
  <c r="M27"/>
  <c r="N27"/>
  <c r="M40"/>
  <c r="N40" s="1"/>
  <c r="M229"/>
  <c r="N229"/>
  <c r="M189"/>
  <c r="N189" s="1"/>
  <c r="M94"/>
  <c r="N94"/>
  <c r="M246"/>
  <c r="N246" s="1"/>
  <c r="M26"/>
  <c r="N26"/>
  <c r="M93"/>
  <c r="N93" s="1"/>
  <c r="M245"/>
  <c r="N245"/>
  <c r="M142"/>
  <c r="N142" s="1"/>
  <c r="M58"/>
  <c r="N58"/>
  <c r="M113"/>
  <c r="N113" s="1"/>
  <c r="M154"/>
  <c r="N154"/>
  <c r="M39"/>
  <c r="N39" s="1"/>
  <c r="M206"/>
  <c r="N206"/>
  <c r="M91"/>
  <c r="N91" s="1"/>
  <c r="M90"/>
  <c r="N90"/>
  <c r="M244"/>
  <c r="N244" s="1"/>
  <c r="M187"/>
  <c r="N187"/>
  <c r="M73"/>
  <c r="N73" s="1"/>
  <c r="M57"/>
  <c r="N57"/>
  <c r="M166"/>
  <c r="N166" s="1"/>
  <c r="M243"/>
  <c r="N243"/>
  <c r="M242"/>
  <c r="N242" s="1"/>
  <c r="M152"/>
  <c r="N152"/>
  <c r="M241"/>
  <c r="N241" s="1"/>
  <c r="M138"/>
  <c r="N138"/>
  <c r="M136"/>
  <c r="N136" s="1"/>
  <c r="M134"/>
  <c r="N134"/>
  <c r="M204"/>
  <c r="N204" s="1"/>
  <c r="M202"/>
  <c r="N202"/>
  <c r="M24"/>
  <c r="N24" s="1"/>
  <c r="P116"/>
  <c r="Q116"/>
  <c r="P11"/>
  <c r="P79"/>
  <c r="Q79" s="1"/>
  <c r="P193"/>
  <c r="Q193" s="1"/>
  <c r="P233"/>
  <c r="Q233" s="1"/>
  <c r="P32"/>
  <c r="Q32" s="1"/>
  <c r="P117"/>
  <c r="Q117" s="1"/>
  <c r="P234"/>
  <c r="Q234" s="1"/>
  <c r="P159"/>
  <c r="Q159" s="1"/>
  <c r="P128"/>
  <c r="Q128" s="1"/>
  <c r="P175"/>
  <c r="Q175"/>
  <c r="P213"/>
  <c r="Q213" s="1"/>
  <c r="P33"/>
  <c r="Q33"/>
  <c r="P61"/>
  <c r="Q61" s="1"/>
  <c r="P12"/>
  <c r="Q12"/>
  <c r="P235"/>
  <c r="Q235" s="1"/>
  <c r="P176"/>
  <c r="Q176"/>
  <c r="P80"/>
  <c r="Q80" s="1"/>
  <c r="P45"/>
  <c r="Q45"/>
  <c r="P99"/>
  <c r="Q99" s="1"/>
  <c r="P100"/>
  <c r="Q100"/>
  <c r="P177"/>
  <c r="Q177" s="1"/>
  <c r="P13"/>
  <c r="Q13"/>
  <c r="P214"/>
  <c r="Q214" s="1"/>
  <c r="P129"/>
  <c r="Q129"/>
  <c r="P62"/>
  <c r="Q62" s="1"/>
  <c r="P178"/>
  <c r="Q178"/>
  <c r="P160"/>
  <c r="Q160" s="1"/>
  <c r="P46"/>
  <c r="Q46"/>
  <c r="P215"/>
  <c r="Q215" s="1"/>
  <c r="P14"/>
  <c r="Q14"/>
  <c r="P194"/>
  <c r="Q194" s="1"/>
  <c r="P47"/>
  <c r="Q47"/>
  <c r="P63"/>
  <c r="Q63" s="1"/>
  <c r="P145"/>
  <c r="Q145"/>
  <c r="P34"/>
  <c r="Q34" s="1"/>
  <c r="P81"/>
  <c r="Q81"/>
  <c r="P48"/>
  <c r="Q48" s="1"/>
  <c r="P179"/>
  <c r="Q179"/>
  <c r="P180"/>
  <c r="Q180" s="1"/>
  <c r="P35"/>
  <c r="Q35"/>
  <c r="P49"/>
  <c r="Q49" s="1"/>
  <c r="P50"/>
  <c r="Q50"/>
  <c r="P64"/>
  <c r="Q64" s="1"/>
  <c r="P216"/>
  <c r="Q216"/>
  <c r="P15"/>
  <c r="Q15" s="1"/>
  <c r="P161"/>
  <c r="Q161"/>
  <c r="P162"/>
  <c r="Q162" s="1"/>
  <c r="P51"/>
  <c r="Q51"/>
  <c r="P82"/>
  <c r="Q82" s="1"/>
  <c r="P130"/>
  <c r="Q130"/>
  <c r="P118"/>
  <c r="Q118" s="1"/>
  <c r="P83"/>
  <c r="Q83"/>
  <c r="P101"/>
  <c r="Q101" s="1"/>
  <c r="P52"/>
  <c r="Q52"/>
  <c r="P181"/>
  <c r="Q181" s="1"/>
  <c r="P146"/>
  <c r="Q146"/>
  <c r="P217"/>
  <c r="Q217" s="1"/>
  <c r="P236"/>
  <c r="Q236"/>
  <c r="P147"/>
  <c r="Q147" s="1"/>
  <c r="P36"/>
  <c r="Q36"/>
  <c r="P195"/>
  <c r="Q195" s="1"/>
  <c r="P37"/>
  <c r="Q37"/>
  <c r="P218"/>
  <c r="Q218" s="1"/>
  <c r="P237"/>
  <c r="Q237"/>
  <c r="P16"/>
  <c r="Q16" s="1"/>
  <c r="P17"/>
  <c r="Q17"/>
  <c r="P65"/>
  <c r="Q65" s="1"/>
  <c r="P219"/>
  <c r="Q219"/>
  <c r="P220"/>
  <c r="Q220" s="1"/>
  <c r="P119"/>
  <c r="Q119"/>
  <c r="P221"/>
  <c r="Q221" s="1"/>
  <c r="P84"/>
  <c r="Q84"/>
  <c r="P85"/>
  <c r="Q85" s="1"/>
  <c r="P120"/>
  <c r="Q120"/>
  <c r="P163"/>
  <c r="Q163" s="1"/>
  <c r="P121"/>
  <c r="Q121"/>
  <c r="P66"/>
  <c r="Q66" s="1"/>
  <c r="P196"/>
  <c r="Q196"/>
  <c r="P222"/>
  <c r="Q222" s="1"/>
  <c r="P197"/>
  <c r="Q197"/>
  <c r="P122"/>
  <c r="Q122" s="1"/>
  <c r="P131"/>
  <c r="Q131"/>
  <c r="P38"/>
  <c r="Q38" s="1"/>
  <c r="P123"/>
  <c r="Q123"/>
  <c r="P18"/>
  <c r="Q18" s="1"/>
  <c r="P223"/>
  <c r="Q223"/>
  <c r="P224"/>
  <c r="Q224" s="1"/>
  <c r="P132"/>
  <c r="Q132"/>
  <c r="P53"/>
  <c r="Q53" s="1"/>
  <c r="P198"/>
  <c r="Q198"/>
  <c r="P238"/>
  <c r="Q238" s="1"/>
  <c r="P182"/>
  <c r="Q182"/>
  <c r="P148"/>
  <c r="Q148"/>
  <c r="P67"/>
  <c r="Q67"/>
  <c r="P68"/>
  <c r="Q68"/>
  <c r="P54"/>
  <c r="Q54"/>
  <c r="P102"/>
  <c r="Q102"/>
  <c r="P69"/>
  <c r="Q69"/>
  <c r="P103"/>
  <c r="Q103"/>
  <c r="P149"/>
  <c r="Q149"/>
  <c r="P150"/>
  <c r="Q150"/>
  <c r="P104"/>
  <c r="Q104"/>
  <c r="P164"/>
  <c r="Q164"/>
  <c r="P225"/>
  <c r="Q225"/>
  <c r="P19"/>
  <c r="Q19"/>
  <c r="P20"/>
  <c r="Q20"/>
  <c r="P199"/>
  <c r="Q199"/>
  <c r="P55"/>
  <c r="Q55"/>
  <c r="P183"/>
  <c r="Q183"/>
  <c r="P21"/>
  <c r="Q21"/>
  <c r="P22"/>
  <c r="Q22"/>
  <c r="P105"/>
  <c r="Q105"/>
  <c r="P226"/>
  <c r="Q226"/>
  <c r="P227"/>
  <c r="Q227"/>
  <c r="P70"/>
  <c r="Q70"/>
  <c r="P23"/>
  <c r="Q23"/>
  <c r="P56"/>
  <c r="Q56"/>
  <c r="P151"/>
  <c r="Q151"/>
  <c r="P239"/>
  <c r="Q239"/>
  <c r="P200"/>
  <c r="Q200"/>
  <c r="P71"/>
  <c r="Q71"/>
  <c r="P228"/>
  <c r="Q228"/>
  <c r="P184"/>
  <c r="Q184"/>
  <c r="P185"/>
  <c r="Q185"/>
  <c r="P133"/>
  <c r="Q133"/>
  <c r="P106"/>
  <c r="Q106"/>
  <c r="P186"/>
  <c r="Q186"/>
  <c r="P107"/>
  <c r="Q107"/>
  <c r="P165"/>
  <c r="Q165"/>
  <c r="P108"/>
  <c r="Q108" s="1"/>
  <c r="P72"/>
  <c r="Q72"/>
  <c r="P86"/>
  <c r="Q86"/>
  <c r="P87"/>
  <c r="Q87"/>
  <c r="P88"/>
  <c r="Q88"/>
  <c r="P109"/>
  <c r="Q109"/>
  <c r="P24"/>
  <c r="Q24"/>
  <c r="P201"/>
  <c r="Q201"/>
  <c r="P202"/>
  <c r="Q202"/>
  <c r="P203"/>
  <c r="Q203"/>
  <c r="P204"/>
  <c r="Q204"/>
  <c r="P205"/>
  <c r="Q205"/>
  <c r="P134"/>
  <c r="Q134"/>
  <c r="P135"/>
  <c r="Q135"/>
  <c r="P136"/>
  <c r="Q136"/>
  <c r="P137"/>
  <c r="Q137"/>
  <c r="P138"/>
  <c r="Q138"/>
  <c r="P240"/>
  <c r="Q240"/>
  <c r="P241"/>
  <c r="Q241"/>
  <c r="P110"/>
  <c r="Q110"/>
  <c r="P152"/>
  <c r="Q152"/>
  <c r="P111"/>
  <c r="Q111"/>
  <c r="P242"/>
  <c r="Q242"/>
  <c r="P139"/>
  <c r="Q139"/>
  <c r="P243"/>
  <c r="Q243"/>
  <c r="P25"/>
  <c r="Q25"/>
  <c r="P166"/>
  <c r="Q166"/>
  <c r="P89"/>
  <c r="Q89"/>
  <c r="P57"/>
  <c r="Q57"/>
  <c r="P140"/>
  <c r="Q140"/>
  <c r="P73"/>
  <c r="Q73"/>
  <c r="P167"/>
  <c r="Q167"/>
  <c r="P187"/>
  <c r="Q187"/>
  <c r="P168"/>
  <c r="Q168"/>
  <c r="P244"/>
  <c r="Q244"/>
  <c r="P112"/>
  <c r="Q112"/>
  <c r="P90"/>
  <c r="Q90"/>
  <c r="P153"/>
  <c r="Q153"/>
  <c r="P91"/>
  <c r="Q91"/>
  <c r="P92"/>
  <c r="Q92"/>
  <c r="P206"/>
  <c r="Q206"/>
  <c r="P169"/>
  <c r="Q169"/>
  <c r="P39"/>
  <c r="Q39"/>
  <c r="P188"/>
  <c r="Q188"/>
  <c r="P154"/>
  <c r="Q154"/>
  <c r="P141"/>
  <c r="Q141"/>
  <c r="P113"/>
  <c r="Q113"/>
  <c r="P58"/>
  <c r="Q58"/>
  <c r="P142"/>
  <c r="Q142"/>
  <c r="P245"/>
  <c r="Q245"/>
  <c r="P93"/>
  <c r="Q93"/>
  <c r="P26"/>
  <c r="Q26"/>
  <c r="P246"/>
  <c r="Q246"/>
  <c r="P94"/>
  <c r="Q94"/>
  <c r="P189"/>
  <c r="Q189"/>
  <c r="P229"/>
  <c r="Q229"/>
  <c r="P40"/>
  <c r="Q40"/>
  <c r="P27"/>
  <c r="Q27"/>
  <c r="P95"/>
  <c r="Q95"/>
  <c r="P124"/>
  <c r="Q124"/>
  <c r="P190"/>
  <c r="Q190"/>
  <c r="P96"/>
  <c r="Q96"/>
  <c r="P114"/>
  <c r="Q114"/>
  <c r="P125"/>
  <c r="Q125"/>
  <c r="P28"/>
  <c r="Q28"/>
  <c r="P247"/>
  <c r="Q247"/>
  <c r="P74"/>
  <c r="Q74"/>
  <c r="P191"/>
  <c r="Q191"/>
  <c r="P155"/>
  <c r="Q155"/>
  <c r="P75"/>
  <c r="Q75"/>
  <c r="P59"/>
  <c r="Q59"/>
  <c r="P76"/>
  <c r="Q76"/>
  <c r="P170"/>
  <c r="Q170"/>
  <c r="P29"/>
  <c r="Q29"/>
  <c r="P207"/>
  <c r="Q207"/>
  <c r="P248"/>
  <c r="Q248"/>
  <c r="P97"/>
  <c r="Q97"/>
  <c r="P60"/>
  <c r="Q60"/>
  <c r="P171"/>
  <c r="Q171"/>
  <c r="P172"/>
  <c r="Q172"/>
  <c r="P98"/>
  <c r="Q98"/>
  <c r="P126"/>
  <c r="Q126"/>
  <c r="P249"/>
  <c r="Q249"/>
  <c r="P173"/>
  <c r="Q173"/>
  <c r="P41"/>
  <c r="Q41"/>
  <c r="P208"/>
  <c r="Q208"/>
  <c r="P30"/>
  <c r="Q30"/>
  <c r="P156"/>
  <c r="Q156"/>
  <c r="P250"/>
  <c r="Q250"/>
  <c r="P143"/>
  <c r="Q143"/>
  <c r="P209"/>
  <c r="Q209"/>
  <c r="P31"/>
  <c r="Q31"/>
  <c r="P251"/>
  <c r="Q251"/>
  <c r="P115"/>
  <c r="Q115"/>
  <c r="P42"/>
  <c r="Q42"/>
  <c r="P77"/>
  <c r="Q77"/>
  <c r="P43"/>
  <c r="Q43"/>
  <c r="P230"/>
  <c r="Q230"/>
  <c r="P127"/>
  <c r="Q127"/>
  <c r="P144"/>
  <c r="Q144"/>
  <c r="P157"/>
  <c r="Q157"/>
  <c r="P192"/>
  <c r="Q192"/>
  <c r="P252"/>
  <c r="Q252"/>
  <c r="P78"/>
  <c r="Q78"/>
  <c r="P210"/>
  <c r="Q210"/>
  <c r="P158"/>
  <c r="Q158"/>
  <c r="P253"/>
  <c r="Q253"/>
  <c r="P231"/>
  <c r="Q231"/>
  <c r="P211"/>
  <c r="Q211"/>
  <c r="P232"/>
  <c r="Q232"/>
  <c r="P212"/>
  <c r="Q212"/>
  <c r="P44"/>
  <c r="Q44"/>
  <c r="M116"/>
  <c r="N116"/>
  <c r="M11"/>
  <c r="M79"/>
  <c r="N79" s="1"/>
  <c r="M193"/>
  <c r="N193" s="1"/>
  <c r="M233"/>
  <c r="N233" s="1"/>
  <c r="M32"/>
  <c r="N32" s="1"/>
  <c r="M117"/>
  <c r="N117" s="1"/>
  <c r="M234"/>
  <c r="N234" s="1"/>
  <c r="M159"/>
  <c r="N159" s="1"/>
  <c r="M128"/>
  <c r="N128" s="1"/>
  <c r="M175"/>
  <c r="N175" s="1"/>
  <c r="M213"/>
  <c r="N213" s="1"/>
  <c r="M33"/>
  <c r="N33" s="1"/>
  <c r="M61"/>
  <c r="N61" s="1"/>
  <c r="M12"/>
  <c r="N12" s="1"/>
  <c r="M235"/>
  <c r="N235" s="1"/>
  <c r="M176"/>
  <c r="N176" s="1"/>
  <c r="M80"/>
  <c r="N80" s="1"/>
  <c r="M45"/>
  <c r="N45" s="1"/>
  <c r="M99"/>
  <c r="N99" s="1"/>
  <c r="M100"/>
  <c r="N100" s="1"/>
  <c r="M177"/>
  <c r="N177" s="1"/>
  <c r="M13"/>
  <c r="N13" s="1"/>
  <c r="M214"/>
  <c r="N214" s="1"/>
  <c r="M129"/>
  <c r="N129" s="1"/>
  <c r="M62"/>
  <c r="N62" s="1"/>
  <c r="M178"/>
  <c r="N178" s="1"/>
  <c r="M160"/>
  <c r="N160" s="1"/>
  <c r="M46"/>
  <c r="N46" s="1"/>
  <c r="M215"/>
  <c r="N215" s="1"/>
  <c r="M14"/>
  <c r="N14" s="1"/>
  <c r="M194"/>
  <c r="N194" s="1"/>
  <c r="M47"/>
  <c r="N47" s="1"/>
  <c r="M63"/>
  <c r="N63" s="1"/>
  <c r="M145"/>
  <c r="N145" s="1"/>
  <c r="M34"/>
  <c r="N34" s="1"/>
  <c r="M81"/>
  <c r="N81" s="1"/>
  <c r="M48"/>
  <c r="N48" s="1"/>
  <c r="M179"/>
  <c r="N179" s="1"/>
  <c r="M180"/>
  <c r="N180" s="1"/>
  <c r="M35"/>
  <c r="N35" s="1"/>
  <c r="M49"/>
  <c r="N49" s="1"/>
  <c r="M50"/>
  <c r="N50" s="1"/>
  <c r="M64"/>
  <c r="N64" s="1"/>
  <c r="M216"/>
  <c r="N216" s="1"/>
  <c r="M15"/>
  <c r="N15" s="1"/>
  <c r="M161"/>
  <c r="N161" s="1"/>
  <c r="M162"/>
  <c r="N162" s="1"/>
  <c r="M51"/>
  <c r="N51" s="1"/>
  <c r="M82"/>
  <c r="N82" s="1"/>
  <c r="M130"/>
  <c r="N130" s="1"/>
  <c r="M118"/>
  <c r="N118" s="1"/>
  <c r="M83"/>
  <c r="N83" s="1"/>
  <c r="M101"/>
  <c r="N101" s="1"/>
  <c r="M52"/>
  <c r="N52" s="1"/>
  <c r="M181"/>
  <c r="N181" s="1"/>
  <c r="M146"/>
  <c r="N146" s="1"/>
  <c r="M217"/>
  <c r="N217" s="1"/>
  <c r="M236"/>
  <c r="N236" s="1"/>
  <c r="M147"/>
  <c r="N147" s="1"/>
  <c r="M36"/>
  <c r="N36" s="1"/>
  <c r="M195"/>
  <c r="N195" s="1"/>
  <c r="M37"/>
  <c r="N37" s="1"/>
  <c r="M218"/>
  <c r="N218" s="1"/>
  <c r="M237"/>
  <c r="N237" s="1"/>
  <c r="M16"/>
  <c r="N16" s="1"/>
  <c r="M17"/>
  <c r="N17" s="1"/>
  <c r="M65"/>
  <c r="N65" s="1"/>
  <c r="M219"/>
  <c r="N219" s="1"/>
  <c r="M220"/>
  <c r="N220" s="1"/>
  <c r="M119"/>
  <c r="N119" s="1"/>
  <c r="M221"/>
  <c r="N221" s="1"/>
  <c r="M84"/>
  <c r="N84" s="1"/>
  <c r="M85"/>
  <c r="N85" s="1"/>
  <c r="M120"/>
  <c r="N120" s="1"/>
  <c r="M163"/>
  <c r="N163" s="1"/>
  <c r="M121"/>
  <c r="N121" s="1"/>
  <c r="M66"/>
  <c r="N66" s="1"/>
  <c r="M196"/>
  <c r="N196" s="1"/>
  <c r="M222"/>
  <c r="N222" s="1"/>
  <c r="M197"/>
  <c r="N197" s="1"/>
  <c r="M122"/>
  <c r="N122" s="1"/>
  <c r="M131"/>
  <c r="N131" s="1"/>
  <c r="M38"/>
  <c r="N38" s="1"/>
  <c r="M123"/>
  <c r="N123" s="1"/>
  <c r="M18"/>
  <c r="N18" s="1"/>
  <c r="M223"/>
  <c r="N223" s="1"/>
  <c r="M224"/>
  <c r="N224" s="1"/>
  <c r="M132"/>
  <c r="N132" s="1"/>
  <c r="M53"/>
  <c r="N53" s="1"/>
  <c r="M198"/>
  <c r="N198" s="1"/>
  <c r="M238"/>
  <c r="N238" s="1"/>
  <c r="M182"/>
  <c r="N182" s="1"/>
  <c r="M148"/>
  <c r="N148" s="1"/>
  <c r="M67"/>
  <c r="N67" s="1"/>
  <c r="M68"/>
  <c r="N68" s="1"/>
  <c r="M54"/>
  <c r="N54" s="1"/>
  <c r="M102"/>
  <c r="N102" s="1"/>
  <c r="M69"/>
  <c r="N69" s="1"/>
  <c r="M103"/>
  <c r="N103" s="1"/>
  <c r="M149"/>
  <c r="N149" s="1"/>
  <c r="M150"/>
  <c r="N150" s="1"/>
  <c r="M104"/>
  <c r="N104" s="1"/>
  <c r="M164"/>
  <c r="N164" s="1"/>
  <c r="M225"/>
  <c r="N225" s="1"/>
  <c r="M19"/>
  <c r="N19" s="1"/>
  <c r="M20"/>
  <c r="N20" s="1"/>
  <c r="M199"/>
  <c r="N199" s="1"/>
  <c r="M55"/>
  <c r="N55" s="1"/>
  <c r="M183"/>
  <c r="N183" s="1"/>
  <c r="M21"/>
  <c r="N21" s="1"/>
  <c r="M22"/>
  <c r="N22" s="1"/>
  <c r="M105"/>
  <c r="N105" s="1"/>
  <c r="M226"/>
  <c r="N226" s="1"/>
  <c r="M227"/>
  <c r="N227" s="1"/>
  <c r="M70"/>
  <c r="N70" s="1"/>
  <c r="M23"/>
  <c r="N23" s="1"/>
  <c r="M56"/>
  <c r="N56" s="1"/>
  <c r="M151"/>
  <c r="N151" s="1"/>
  <c r="M239"/>
  <c r="N239" s="1"/>
  <c r="M200"/>
  <c r="N200" s="1"/>
  <c r="M71"/>
  <c r="N71" s="1"/>
  <c r="M228"/>
  <c r="N228" s="1"/>
  <c r="M184"/>
  <c r="N184" s="1"/>
  <c r="M185"/>
  <c r="N185" s="1"/>
  <c r="M133"/>
  <c r="N133" s="1"/>
  <c r="M106"/>
  <c r="N106" s="1"/>
  <c r="M186"/>
  <c r="N186" s="1"/>
  <c r="M107"/>
  <c r="N107" s="1"/>
  <c r="M165"/>
  <c r="N165" s="1"/>
  <c r="M108"/>
  <c r="N108" s="1"/>
  <c r="M72"/>
  <c r="N72" s="1"/>
  <c r="M86"/>
  <c r="N86" s="1"/>
  <c r="M87"/>
  <c r="N87" s="1"/>
  <c r="M141"/>
  <c r="N141" s="1"/>
  <c r="M188"/>
  <c r="N188" s="1"/>
  <c r="M169"/>
  <c r="N169" s="1"/>
  <c r="M92"/>
  <c r="N92" s="1"/>
  <c r="M153"/>
  <c r="N153" s="1"/>
  <c r="M112"/>
  <c r="N112" s="1"/>
  <c r="M168"/>
  <c r="N168" s="1"/>
  <c r="M167"/>
  <c r="N167" s="1"/>
  <c r="M140"/>
  <c r="N140" s="1"/>
  <c r="M89"/>
  <c r="N89" s="1"/>
  <c r="M25"/>
  <c r="N25" s="1"/>
  <c r="M139"/>
  <c r="N139" s="1"/>
  <c r="M111"/>
  <c r="N111" s="1"/>
  <c r="M110"/>
  <c r="N110" s="1"/>
  <c r="M240"/>
  <c r="N240" s="1"/>
  <c r="M137"/>
  <c r="N137" s="1"/>
  <c r="M135"/>
  <c r="N135" s="1"/>
  <c r="M205"/>
  <c r="N205" s="1"/>
  <c r="M203"/>
  <c r="N203" s="1"/>
  <c r="M201"/>
  <c r="N201" s="1"/>
  <c r="M109"/>
  <c r="N109" s="1"/>
  <c r="N1012" s="1"/>
  <c r="U134"/>
  <c r="V134" s="1"/>
  <c r="W134" s="1"/>
  <c r="U57"/>
  <c r="V57" s="1"/>
  <c r="W57" s="1"/>
  <c r="U154"/>
  <c r="V154" s="1"/>
  <c r="W154" s="1"/>
  <c r="U190"/>
  <c r="V190" s="1"/>
  <c r="W190" s="1"/>
  <c r="U97"/>
  <c r="V97" s="1"/>
  <c r="W97" s="1"/>
  <c r="N11"/>
  <c r="M1012"/>
  <c r="Q11"/>
  <c r="P1012"/>
  <c r="T11"/>
  <c r="T1012" s="1"/>
  <c r="S1012"/>
  <c r="U224"/>
  <c r="V224" s="1"/>
  <c r="W224" s="1"/>
  <c r="U68"/>
  <c r="V68" s="1"/>
  <c r="W68" s="1"/>
  <c r="U164"/>
  <c r="V164" s="1"/>
  <c r="W164" s="1"/>
  <c r="U22"/>
  <c r="V22" s="1"/>
  <c r="W22" s="1"/>
  <c r="U239"/>
  <c r="V239" s="1"/>
  <c r="W239" s="1"/>
  <c r="U186"/>
  <c r="V186" s="1"/>
  <c r="W186" s="1"/>
  <c r="Q1012" l="1"/>
  <c r="D263" i="6"/>
  <c r="X125"/>
  <c r="X259" s="1"/>
  <c r="J11" i="5"/>
  <c r="K11" s="1"/>
  <c r="U11" s="1"/>
  <c r="V11" s="1"/>
  <c r="W11" s="1"/>
  <c r="J193"/>
  <c r="K193" s="1"/>
  <c r="J32"/>
  <c r="K32" s="1"/>
  <c r="U32" s="1"/>
  <c r="V32" s="1"/>
  <c r="W32" s="1"/>
  <c r="J234"/>
  <c r="K234" s="1"/>
  <c r="J128"/>
  <c r="K128" s="1"/>
  <c r="U128" s="1"/>
  <c r="V128" s="1"/>
  <c r="W128" s="1"/>
  <c r="J213"/>
  <c r="K213" s="1"/>
  <c r="U213" s="1"/>
  <c r="V213" s="1"/>
  <c r="W213" s="1"/>
  <c r="J61"/>
  <c r="K61" s="1"/>
  <c r="J235"/>
  <c r="K235" s="1"/>
  <c r="U235" s="1"/>
  <c r="V235" s="1"/>
  <c r="W235" s="1"/>
  <c r="J80"/>
  <c r="K80" s="1"/>
  <c r="J99"/>
  <c r="K99" s="1"/>
  <c r="U99" s="1"/>
  <c r="V99" s="1"/>
  <c r="W99" s="1"/>
  <c r="J177"/>
  <c r="K177" s="1"/>
  <c r="J214"/>
  <c r="K214" s="1"/>
  <c r="U214" s="1"/>
  <c r="V214" s="1"/>
  <c r="W214" s="1"/>
  <c r="J62"/>
  <c r="K62" s="1"/>
  <c r="J160"/>
  <c r="K160" s="1"/>
  <c r="J215"/>
  <c r="K215" s="1"/>
  <c r="U215" s="1"/>
  <c r="V215" s="1"/>
  <c r="W215" s="1"/>
  <c r="J194"/>
  <c r="K194" s="1"/>
  <c r="J63"/>
  <c r="K63" s="1"/>
  <c r="U63" s="1"/>
  <c r="V63" s="1"/>
  <c r="W63" s="1"/>
  <c r="J34"/>
  <c r="K34" s="1"/>
  <c r="J48"/>
  <c r="K48" s="1"/>
  <c r="U48" s="1"/>
  <c r="V48" s="1"/>
  <c r="W48" s="1"/>
  <c r="J180"/>
  <c r="K180" s="1"/>
  <c r="J50"/>
  <c r="K50" s="1"/>
  <c r="J161"/>
  <c r="K161" s="1"/>
  <c r="J130"/>
  <c r="K130" s="1"/>
  <c r="J52"/>
  <c r="K52" s="1"/>
  <c r="J236"/>
  <c r="K236" s="1"/>
  <c r="J37"/>
  <c r="K37" s="1"/>
  <c r="J17"/>
  <c r="K17" s="1"/>
  <c r="J119"/>
  <c r="K119" s="1"/>
  <c r="J120"/>
  <c r="K120" s="1"/>
  <c r="J196"/>
  <c r="K196" s="1"/>
  <c r="J38"/>
  <c r="K38" s="1"/>
  <c r="U38" s="1"/>
  <c r="V38" s="1"/>
  <c r="W38" s="1"/>
  <c r="J238"/>
  <c r="K238" s="1"/>
  <c r="U238" s="1"/>
  <c r="V238" s="1"/>
  <c r="W238" s="1"/>
  <c r="J103"/>
  <c r="K103" s="1"/>
  <c r="U103" s="1"/>
  <c r="V103" s="1"/>
  <c r="W103" s="1"/>
  <c r="J199"/>
  <c r="K199" s="1"/>
  <c r="U199" s="1"/>
  <c r="V199" s="1"/>
  <c r="W199" s="1"/>
  <c r="J70"/>
  <c r="K70" s="1"/>
  <c r="U70" s="1"/>
  <c r="V70" s="1"/>
  <c r="W70" s="1"/>
  <c r="J184"/>
  <c r="K184" s="1"/>
  <c r="U184" s="1"/>
  <c r="V184" s="1"/>
  <c r="W184" s="1"/>
  <c r="J88"/>
  <c r="K88" s="1"/>
  <c r="J152"/>
  <c r="K152" s="1"/>
  <c r="J90"/>
  <c r="K90" s="1"/>
  <c r="U90" s="1"/>
  <c r="V90" s="1"/>
  <c r="W90" s="1"/>
  <c r="J246"/>
  <c r="K246" s="1"/>
  <c r="U246" s="1"/>
  <c r="V246" s="1"/>
  <c r="W246" s="1"/>
  <c r="J155"/>
  <c r="K155" s="1"/>
  <c r="U155" s="1"/>
  <c r="V155" s="1"/>
  <c r="W155" s="1"/>
  <c r="J49"/>
  <c r="K49" s="1"/>
  <c r="U49" s="1"/>
  <c r="V49" s="1"/>
  <c r="W49" s="1"/>
  <c r="J64"/>
  <c r="K64" s="1"/>
  <c r="U64" s="1"/>
  <c r="V64" s="1"/>
  <c r="W64" s="1"/>
  <c r="J15"/>
  <c r="K15" s="1"/>
  <c r="U15" s="1"/>
  <c r="V15" s="1"/>
  <c r="W15" s="1"/>
  <c r="J162"/>
  <c r="K162" s="1"/>
  <c r="U162" s="1"/>
  <c r="V162" s="1"/>
  <c r="W162" s="1"/>
  <c r="J82"/>
  <c r="K82" s="1"/>
  <c r="U82" s="1"/>
  <c r="V82" s="1"/>
  <c r="W82" s="1"/>
  <c r="J118"/>
  <c r="K118" s="1"/>
  <c r="U118" s="1"/>
  <c r="V118" s="1"/>
  <c r="W118" s="1"/>
  <c r="J101"/>
  <c r="K101" s="1"/>
  <c r="U101" s="1"/>
  <c r="V101" s="1"/>
  <c r="W101" s="1"/>
  <c r="J181"/>
  <c r="K181" s="1"/>
  <c r="U181" s="1"/>
  <c r="V181" s="1"/>
  <c r="W181" s="1"/>
  <c r="J217"/>
  <c r="K217" s="1"/>
  <c r="U217" s="1"/>
  <c r="V217" s="1"/>
  <c r="W217" s="1"/>
  <c r="J147"/>
  <c r="K147" s="1"/>
  <c r="U147" s="1"/>
  <c r="V147" s="1"/>
  <c r="W147" s="1"/>
  <c r="J195"/>
  <c r="K195" s="1"/>
  <c r="U195" s="1"/>
  <c r="V195" s="1"/>
  <c r="W195" s="1"/>
  <c r="J218"/>
  <c r="K218" s="1"/>
  <c r="U218" s="1"/>
  <c r="V218" s="1"/>
  <c r="W218" s="1"/>
  <c r="J16"/>
  <c r="K16" s="1"/>
  <c r="U16" s="1"/>
  <c r="V16" s="1"/>
  <c r="W16" s="1"/>
  <c r="J65"/>
  <c r="K65" s="1"/>
  <c r="U65" s="1"/>
  <c r="V65" s="1"/>
  <c r="W65" s="1"/>
  <c r="J220"/>
  <c r="K220" s="1"/>
  <c r="U220" s="1"/>
  <c r="V220" s="1"/>
  <c r="W220" s="1"/>
  <c r="J221"/>
  <c r="K221" s="1"/>
  <c r="U221" s="1"/>
  <c r="V221" s="1"/>
  <c r="W221" s="1"/>
  <c r="J85"/>
  <c r="K85" s="1"/>
  <c r="U85" s="1"/>
  <c r="V85" s="1"/>
  <c r="W85" s="1"/>
  <c r="J163"/>
  <c r="K163" s="1"/>
  <c r="U163" s="1"/>
  <c r="V163" s="1"/>
  <c r="W163" s="1"/>
  <c r="J66"/>
  <c r="K66" s="1"/>
  <c r="U66" s="1"/>
  <c r="V66" s="1"/>
  <c r="W66" s="1"/>
  <c r="J222"/>
  <c r="K222" s="1"/>
  <c r="U222" s="1"/>
  <c r="V222" s="1"/>
  <c r="W222" s="1"/>
  <c r="J122"/>
  <c r="K122" s="1"/>
  <c r="U122" s="1"/>
  <c r="V122" s="1"/>
  <c r="W122" s="1"/>
  <c r="J18"/>
  <c r="K18" s="1"/>
  <c r="U18" s="1"/>
  <c r="V18" s="1"/>
  <c r="W18" s="1"/>
  <c r="J53"/>
  <c r="K53" s="1"/>
  <c r="U53" s="1"/>
  <c r="V53" s="1"/>
  <c r="W53" s="1"/>
  <c r="J148"/>
  <c r="K148" s="1"/>
  <c r="U148" s="1"/>
  <c r="V148" s="1"/>
  <c r="W148" s="1"/>
  <c r="J102"/>
  <c r="K102" s="1"/>
  <c r="U102" s="1"/>
  <c r="V102" s="1"/>
  <c r="W102" s="1"/>
  <c r="J150"/>
  <c r="K150" s="1"/>
  <c r="U150" s="1"/>
  <c r="V150" s="1"/>
  <c r="W150" s="1"/>
  <c r="J19"/>
  <c r="K19" s="1"/>
  <c r="U19" s="1"/>
  <c r="V19" s="1"/>
  <c r="W19" s="1"/>
  <c r="J183"/>
  <c r="K183" s="1"/>
  <c r="U183" s="1"/>
  <c r="V183" s="1"/>
  <c r="W183" s="1"/>
  <c r="J226"/>
  <c r="K226" s="1"/>
  <c r="U226" s="1"/>
  <c r="V226" s="1"/>
  <c r="W226" s="1"/>
  <c r="J56"/>
  <c r="K56" s="1"/>
  <c r="U56" s="1"/>
  <c r="V56" s="1"/>
  <c r="W56" s="1"/>
  <c r="J71"/>
  <c r="K71" s="1"/>
  <c r="U71" s="1"/>
  <c r="V71" s="1"/>
  <c r="W71" s="1"/>
  <c r="J133"/>
  <c r="K133" s="1"/>
  <c r="U133" s="1"/>
  <c r="V133" s="1"/>
  <c r="W133" s="1"/>
  <c r="J108"/>
  <c r="K108" s="1"/>
  <c r="J202"/>
  <c r="K202" s="1"/>
  <c r="U202" s="1"/>
  <c r="V202" s="1"/>
  <c r="W202" s="1"/>
  <c r="J138"/>
  <c r="K138" s="1"/>
  <c r="J243"/>
  <c r="K243" s="1"/>
  <c r="U243" s="1"/>
  <c r="V243" s="1"/>
  <c r="W243" s="1"/>
  <c r="J187"/>
  <c r="K187" s="1"/>
  <c r="J206"/>
  <c r="K206" s="1"/>
  <c r="U206" s="1"/>
  <c r="V206" s="1"/>
  <c r="W206" s="1"/>
  <c r="J142"/>
  <c r="K142" s="1"/>
  <c r="U142" s="1"/>
  <c r="V142" s="1"/>
  <c r="W142" s="1"/>
  <c r="J40"/>
  <c r="K40" s="1"/>
  <c r="U40" s="1"/>
  <c r="V40" s="1"/>
  <c r="W40" s="1"/>
  <c r="J28"/>
  <c r="K28" s="1"/>
  <c r="U28" s="1"/>
  <c r="V28" s="1"/>
  <c r="W28" s="1"/>
  <c r="J170"/>
  <c r="K170" s="1"/>
  <c r="U170" s="1"/>
  <c r="V170" s="1"/>
  <c r="W170" s="1"/>
  <c r="U180"/>
  <c r="V180" s="1"/>
  <c r="W180" s="1"/>
  <c r="U34"/>
  <c r="V34" s="1"/>
  <c r="W34" s="1"/>
  <c r="U194"/>
  <c r="V194" s="1"/>
  <c r="W194" s="1"/>
  <c r="U160"/>
  <c r="V160" s="1"/>
  <c r="W160" s="1"/>
  <c r="U62"/>
  <c r="V62" s="1"/>
  <c r="W62" s="1"/>
  <c r="U177"/>
  <c r="V177" s="1"/>
  <c r="W177" s="1"/>
  <c r="U80"/>
  <c r="V80" s="1"/>
  <c r="W80" s="1"/>
  <c r="U61"/>
  <c r="V61" s="1"/>
  <c r="W61" s="1"/>
  <c r="U234"/>
  <c r="V234" s="1"/>
  <c r="W234" s="1"/>
  <c r="U193"/>
  <c r="V193" s="1"/>
  <c r="W193" s="1"/>
  <c r="J131"/>
  <c r="K131" s="1"/>
  <c r="J123"/>
  <c r="K123" s="1"/>
  <c r="J223"/>
  <c r="K223" s="1"/>
  <c r="J132"/>
  <c r="K132" s="1"/>
  <c r="J198"/>
  <c r="K198" s="1"/>
  <c r="J182"/>
  <c r="K182" s="1"/>
  <c r="J67"/>
  <c r="K67" s="1"/>
  <c r="J54"/>
  <c r="K54" s="1"/>
  <c r="J69"/>
  <c r="K69" s="1"/>
  <c r="J149"/>
  <c r="K149" s="1"/>
  <c r="J104"/>
  <c r="K104" s="1"/>
  <c r="J225"/>
  <c r="K225" s="1"/>
  <c r="J20"/>
  <c r="K20" s="1"/>
  <c r="J55"/>
  <c r="K55" s="1"/>
  <c r="J21"/>
  <c r="K21" s="1"/>
  <c r="J105"/>
  <c r="K105" s="1"/>
  <c r="J227"/>
  <c r="K227" s="1"/>
  <c r="J23"/>
  <c r="K23" s="1"/>
  <c r="J151"/>
  <c r="K151" s="1"/>
  <c r="J200"/>
  <c r="K200" s="1"/>
  <c r="J228"/>
  <c r="K228" s="1"/>
  <c r="J185"/>
  <c r="K185" s="1"/>
  <c r="J106"/>
  <c r="K106" s="1"/>
  <c r="J107"/>
  <c r="K107" s="1"/>
  <c r="J86"/>
  <c r="K86" s="1"/>
  <c r="U86" s="1"/>
  <c r="V86" s="1"/>
  <c r="W86" s="1"/>
  <c r="J24"/>
  <c r="K24" s="1"/>
  <c r="J204"/>
  <c r="K204" s="1"/>
  <c r="J136"/>
  <c r="K136" s="1"/>
  <c r="U136" s="1"/>
  <c r="V136" s="1"/>
  <c r="W136" s="1"/>
  <c r="J241"/>
  <c r="K241" s="1"/>
  <c r="U241" s="1"/>
  <c r="V241" s="1"/>
  <c r="W241" s="1"/>
  <c r="J242"/>
  <c r="K242" s="1"/>
  <c r="J166"/>
  <c r="K166" s="1"/>
  <c r="J73"/>
  <c r="K73" s="1"/>
  <c r="U73" s="1"/>
  <c r="V73" s="1"/>
  <c r="W73" s="1"/>
  <c r="J244"/>
  <c r="K244" s="1"/>
  <c r="U244" s="1"/>
  <c r="V244" s="1"/>
  <c r="W244" s="1"/>
  <c r="J91"/>
  <c r="K91" s="1"/>
  <c r="U91" s="1"/>
  <c r="V91" s="1"/>
  <c r="W91" s="1"/>
  <c r="J39"/>
  <c r="K39" s="1"/>
  <c r="U39" s="1"/>
  <c r="V39" s="1"/>
  <c r="W39" s="1"/>
  <c r="J113"/>
  <c r="K113" s="1"/>
  <c r="U113" s="1"/>
  <c r="V113" s="1"/>
  <c r="W113" s="1"/>
  <c r="J93"/>
  <c r="K93" s="1"/>
  <c r="U93" s="1"/>
  <c r="V93" s="1"/>
  <c r="W93" s="1"/>
  <c r="J189"/>
  <c r="K189" s="1"/>
  <c r="U189" s="1"/>
  <c r="V189" s="1"/>
  <c r="W189" s="1"/>
  <c r="J95"/>
  <c r="K95" s="1"/>
  <c r="U95" s="1"/>
  <c r="V95" s="1"/>
  <c r="W95" s="1"/>
  <c r="J114"/>
  <c r="K114" s="1"/>
  <c r="U114" s="1"/>
  <c r="V114" s="1"/>
  <c r="W114" s="1"/>
  <c r="J74"/>
  <c r="K74" s="1"/>
  <c r="U74" s="1"/>
  <c r="V74" s="1"/>
  <c r="W74" s="1"/>
  <c r="J59"/>
  <c r="K59" s="1"/>
  <c r="U59" s="1"/>
  <c r="V59" s="1"/>
  <c r="W59" s="1"/>
  <c r="J207"/>
  <c r="K207" s="1"/>
  <c r="U207" s="1"/>
  <c r="V207" s="1"/>
  <c r="W207" s="1"/>
  <c r="J165"/>
  <c r="K165" s="1"/>
  <c r="U165" s="1"/>
  <c r="V165" s="1"/>
  <c r="W165" s="1"/>
  <c r="J72"/>
  <c r="K72" s="1"/>
  <c r="U72" s="1"/>
  <c r="V72" s="1"/>
  <c r="W72" s="1"/>
  <c r="J87"/>
  <c r="K87" s="1"/>
  <c r="U87" s="1"/>
  <c r="V87" s="1"/>
  <c r="W87" s="1"/>
  <c r="J109"/>
  <c r="K109" s="1"/>
  <c r="U109" s="1"/>
  <c r="V109" s="1"/>
  <c r="W109" s="1"/>
  <c r="J201"/>
  <c r="K201" s="1"/>
  <c r="U201" s="1"/>
  <c r="V201" s="1"/>
  <c r="W201" s="1"/>
  <c r="J203"/>
  <c r="K203" s="1"/>
  <c r="U203" s="1"/>
  <c r="V203" s="1"/>
  <c r="W203" s="1"/>
  <c r="J205"/>
  <c r="K205" s="1"/>
  <c r="U205" s="1"/>
  <c r="V205" s="1"/>
  <c r="W205" s="1"/>
  <c r="J135"/>
  <c r="K135" s="1"/>
  <c r="U135" s="1"/>
  <c r="V135" s="1"/>
  <c r="W135" s="1"/>
  <c r="J137"/>
  <c r="K137" s="1"/>
  <c r="U137" s="1"/>
  <c r="V137" s="1"/>
  <c r="W137" s="1"/>
  <c r="J240"/>
  <c r="K240" s="1"/>
  <c r="U240" s="1"/>
  <c r="V240" s="1"/>
  <c r="W240" s="1"/>
  <c r="J110"/>
  <c r="K110" s="1"/>
  <c r="U110" s="1"/>
  <c r="V110" s="1"/>
  <c r="W110" s="1"/>
  <c r="J111"/>
  <c r="K111" s="1"/>
  <c r="U111" s="1"/>
  <c r="V111" s="1"/>
  <c r="W111" s="1"/>
  <c r="J139"/>
  <c r="K139" s="1"/>
  <c r="U139" s="1"/>
  <c r="V139" s="1"/>
  <c r="W139" s="1"/>
  <c r="J25"/>
  <c r="K25" s="1"/>
  <c r="U25" s="1"/>
  <c r="V25" s="1"/>
  <c r="W25" s="1"/>
  <c r="J89"/>
  <c r="K89" s="1"/>
  <c r="U89" s="1"/>
  <c r="V89" s="1"/>
  <c r="W89" s="1"/>
  <c r="J140"/>
  <c r="K140" s="1"/>
  <c r="U140" s="1"/>
  <c r="V140" s="1"/>
  <c r="W140" s="1"/>
  <c r="J167"/>
  <c r="K167" s="1"/>
  <c r="U167" s="1"/>
  <c r="V167" s="1"/>
  <c r="W167" s="1"/>
  <c r="J168"/>
  <c r="K168" s="1"/>
  <c r="U168" s="1"/>
  <c r="V168" s="1"/>
  <c r="W168" s="1"/>
  <c r="J112"/>
  <c r="K112" s="1"/>
  <c r="U112" s="1"/>
  <c r="V112" s="1"/>
  <c r="W112" s="1"/>
  <c r="J153"/>
  <c r="K153" s="1"/>
  <c r="U153" s="1"/>
  <c r="V153" s="1"/>
  <c r="W153" s="1"/>
  <c r="J92"/>
  <c r="K92" s="1"/>
  <c r="U92" s="1"/>
  <c r="V92" s="1"/>
  <c r="W92" s="1"/>
  <c r="J169"/>
  <c r="K169" s="1"/>
  <c r="U169" s="1"/>
  <c r="V169" s="1"/>
  <c r="W169" s="1"/>
  <c r="J188"/>
  <c r="K188" s="1"/>
  <c r="U188" s="1"/>
  <c r="V188" s="1"/>
  <c r="W188" s="1"/>
  <c r="J141"/>
  <c r="K141" s="1"/>
  <c r="U141" s="1"/>
  <c r="V141" s="1"/>
  <c r="W141" s="1"/>
  <c r="J58"/>
  <c r="K58" s="1"/>
  <c r="U58" s="1"/>
  <c r="V58" s="1"/>
  <c r="W58" s="1"/>
  <c r="J245"/>
  <c r="K245" s="1"/>
  <c r="U245" s="1"/>
  <c r="V245" s="1"/>
  <c r="W245" s="1"/>
  <c r="J26"/>
  <c r="K26" s="1"/>
  <c r="U26" s="1"/>
  <c r="V26" s="1"/>
  <c r="W26" s="1"/>
  <c r="J94"/>
  <c r="K94" s="1"/>
  <c r="U94" s="1"/>
  <c r="V94" s="1"/>
  <c r="W94" s="1"/>
  <c r="J229"/>
  <c r="K229" s="1"/>
  <c r="U229" s="1"/>
  <c r="V229" s="1"/>
  <c r="W229" s="1"/>
  <c r="J27"/>
  <c r="K27" s="1"/>
  <c r="U27" s="1"/>
  <c r="V27" s="1"/>
  <c r="W27" s="1"/>
  <c r="J124"/>
  <c r="K124" s="1"/>
  <c r="U124" s="1"/>
  <c r="V124" s="1"/>
  <c r="W124" s="1"/>
  <c r="J96"/>
  <c r="K96" s="1"/>
  <c r="U96" s="1"/>
  <c r="V96" s="1"/>
  <c r="W96" s="1"/>
  <c r="J125"/>
  <c r="K125" s="1"/>
  <c r="U125" s="1"/>
  <c r="V125" s="1"/>
  <c r="W125" s="1"/>
  <c r="J247"/>
  <c r="K247" s="1"/>
  <c r="U247" s="1"/>
  <c r="V247" s="1"/>
  <c r="W247" s="1"/>
  <c r="J191"/>
  <c r="K191" s="1"/>
  <c r="U191" s="1"/>
  <c r="V191" s="1"/>
  <c r="W191" s="1"/>
  <c r="J75"/>
  <c r="K75" s="1"/>
  <c r="U75" s="1"/>
  <c r="V75" s="1"/>
  <c r="W75" s="1"/>
  <c r="J76"/>
  <c r="K76" s="1"/>
  <c r="U76" s="1"/>
  <c r="V76" s="1"/>
  <c r="W76" s="1"/>
  <c r="J29"/>
  <c r="K29" s="1"/>
  <c r="U29" s="1"/>
  <c r="V29" s="1"/>
  <c r="W29" s="1"/>
  <c r="J248"/>
  <c r="K248" s="1"/>
  <c r="U248" s="1"/>
  <c r="V248" s="1"/>
  <c r="W248" s="1"/>
  <c r="U79"/>
  <c r="V79" s="1"/>
  <c r="W79" s="1"/>
  <c r="U233"/>
  <c r="V233" s="1"/>
  <c r="W233" s="1"/>
  <c r="U117"/>
  <c r="V117" s="1"/>
  <c r="W117" s="1"/>
  <c r="U159"/>
  <c r="V159" s="1"/>
  <c r="W159" s="1"/>
  <c r="U175"/>
  <c r="V175" s="1"/>
  <c r="W175" s="1"/>
  <c r="U33"/>
  <c r="V33" s="1"/>
  <c r="W33" s="1"/>
  <c r="U12"/>
  <c r="V12" s="1"/>
  <c r="W12" s="1"/>
  <c r="U176"/>
  <c r="V176" s="1"/>
  <c r="W176" s="1"/>
  <c r="U45"/>
  <c r="V45" s="1"/>
  <c r="W45" s="1"/>
  <c r="U100"/>
  <c r="V100" s="1"/>
  <c r="W100" s="1"/>
  <c r="U13"/>
  <c r="V13" s="1"/>
  <c r="W13" s="1"/>
  <c r="U129"/>
  <c r="V129" s="1"/>
  <c r="W129" s="1"/>
  <c r="U178"/>
  <c r="V178" s="1"/>
  <c r="W178" s="1"/>
  <c r="U46"/>
  <c r="V46" s="1"/>
  <c r="W46" s="1"/>
  <c r="U14"/>
  <c r="V14" s="1"/>
  <c r="W14" s="1"/>
  <c r="U47"/>
  <c r="V47" s="1"/>
  <c r="W47" s="1"/>
  <c r="U145"/>
  <c r="V145" s="1"/>
  <c r="W145" s="1"/>
  <c r="U81"/>
  <c r="V81" s="1"/>
  <c r="W81" s="1"/>
  <c r="U179"/>
  <c r="V179" s="1"/>
  <c r="W179" s="1"/>
  <c r="U35"/>
  <c r="V35" s="1"/>
  <c r="W35" s="1"/>
  <c r="U50"/>
  <c r="V50" s="1"/>
  <c r="W50" s="1"/>
  <c r="U216"/>
  <c r="V216" s="1"/>
  <c r="W216" s="1"/>
  <c r="U161"/>
  <c r="V161" s="1"/>
  <c r="W161" s="1"/>
  <c r="U51"/>
  <c r="V51" s="1"/>
  <c r="W51" s="1"/>
  <c r="U130"/>
  <c r="V130" s="1"/>
  <c r="W130" s="1"/>
  <c r="U83"/>
  <c r="V83" s="1"/>
  <c r="W83" s="1"/>
  <c r="U52"/>
  <c r="V52" s="1"/>
  <c r="W52" s="1"/>
  <c r="U146"/>
  <c r="V146" s="1"/>
  <c r="W146" s="1"/>
  <c r="U236"/>
  <c r="V236" s="1"/>
  <c r="W236" s="1"/>
  <c r="U36"/>
  <c r="V36" s="1"/>
  <c r="W36" s="1"/>
  <c r="U37"/>
  <c r="V37" s="1"/>
  <c r="W37" s="1"/>
  <c r="U237"/>
  <c r="V237" s="1"/>
  <c r="W237" s="1"/>
  <c r="U17"/>
  <c r="V17" s="1"/>
  <c r="W17" s="1"/>
  <c r="U219"/>
  <c r="V219" s="1"/>
  <c r="W219" s="1"/>
  <c r="U119"/>
  <c r="V119" s="1"/>
  <c r="W119" s="1"/>
  <c r="U84"/>
  <c r="V84" s="1"/>
  <c r="W84" s="1"/>
  <c r="U120"/>
  <c r="V120" s="1"/>
  <c r="W120" s="1"/>
  <c r="U121"/>
  <c r="V121" s="1"/>
  <c r="W121" s="1"/>
  <c r="U196"/>
  <c r="V196" s="1"/>
  <c r="W196" s="1"/>
  <c r="U197"/>
  <c r="V197" s="1"/>
  <c r="W197" s="1"/>
  <c r="U131"/>
  <c r="V131" s="1"/>
  <c r="W131" s="1"/>
  <c r="U123"/>
  <c r="V123" s="1"/>
  <c r="W123" s="1"/>
  <c r="U223"/>
  <c r="V223" s="1"/>
  <c r="W223" s="1"/>
  <c r="U132"/>
  <c r="V132" s="1"/>
  <c r="W132" s="1"/>
  <c r="U198"/>
  <c r="V198" s="1"/>
  <c r="W198" s="1"/>
  <c r="U182"/>
  <c r="V182" s="1"/>
  <c r="W182" s="1"/>
  <c r="U67"/>
  <c r="V67" s="1"/>
  <c r="W67" s="1"/>
  <c r="U54"/>
  <c r="V54" s="1"/>
  <c r="W54" s="1"/>
  <c r="U69"/>
  <c r="V69" s="1"/>
  <c r="W69" s="1"/>
  <c r="U149"/>
  <c r="V149" s="1"/>
  <c r="W149" s="1"/>
  <c r="U104"/>
  <c r="V104" s="1"/>
  <c r="W104" s="1"/>
  <c r="U225"/>
  <c r="V225" s="1"/>
  <c r="W225" s="1"/>
  <c r="U20"/>
  <c r="V20" s="1"/>
  <c r="W20" s="1"/>
  <c r="U55"/>
  <c r="V55" s="1"/>
  <c r="W55" s="1"/>
  <c r="U21"/>
  <c r="V21" s="1"/>
  <c r="W21" s="1"/>
  <c r="U105"/>
  <c r="V105" s="1"/>
  <c r="W105" s="1"/>
  <c r="U227"/>
  <c r="V227" s="1"/>
  <c r="W227" s="1"/>
  <c r="U23"/>
  <c r="V23" s="1"/>
  <c r="W23" s="1"/>
  <c r="U151"/>
  <c r="V151" s="1"/>
  <c r="W151" s="1"/>
  <c r="U200"/>
  <c r="V200" s="1"/>
  <c r="W200" s="1"/>
  <c r="U228"/>
  <c r="V228" s="1"/>
  <c r="W228" s="1"/>
  <c r="U185"/>
  <c r="V185" s="1"/>
  <c r="W185" s="1"/>
  <c r="U106"/>
  <c r="V106" s="1"/>
  <c r="W106" s="1"/>
  <c r="U107"/>
  <c r="V107" s="1"/>
  <c r="W107" s="1"/>
  <c r="U108"/>
  <c r="V108" s="1"/>
  <c r="W108" s="1"/>
  <c r="U88"/>
  <c r="V88" s="1"/>
  <c r="W88" s="1"/>
  <c r="U24"/>
  <c r="V24" s="1"/>
  <c r="W24" s="1"/>
  <c r="U204"/>
  <c r="V204" s="1"/>
  <c r="W204" s="1"/>
  <c r="U138"/>
  <c r="V138" s="1"/>
  <c r="W138" s="1"/>
  <c r="U152"/>
  <c r="V152" s="1"/>
  <c r="W152" s="1"/>
  <c r="U242"/>
  <c r="V242" s="1"/>
  <c r="W242" s="1"/>
  <c r="U166"/>
  <c r="V166" s="1"/>
  <c r="W166" s="1"/>
  <c r="U187"/>
  <c r="V187" s="1"/>
  <c r="W187" s="1"/>
  <c r="U116"/>
  <c r="V116" s="1"/>
  <c r="W116" s="1"/>
  <c r="J60"/>
  <c r="K60" s="1"/>
  <c r="U60" s="1"/>
  <c r="V60" s="1"/>
  <c r="W60" s="1"/>
  <c r="J171"/>
  <c r="K171" s="1"/>
  <c r="U171" s="1"/>
  <c r="V171" s="1"/>
  <c r="W171" s="1"/>
  <c r="J172"/>
  <c r="K172" s="1"/>
  <c r="U172" s="1"/>
  <c r="V172" s="1"/>
  <c r="W172" s="1"/>
  <c r="J98"/>
  <c r="K98" s="1"/>
  <c r="U98" s="1"/>
  <c r="V98" s="1"/>
  <c r="W98" s="1"/>
  <c r="J126"/>
  <c r="K126" s="1"/>
  <c r="U126" s="1"/>
  <c r="V126" s="1"/>
  <c r="W126" s="1"/>
  <c r="J249"/>
  <c r="K249" s="1"/>
  <c r="U249" s="1"/>
  <c r="V249" s="1"/>
  <c r="W249" s="1"/>
  <c r="J173"/>
  <c r="K173" s="1"/>
  <c r="U173" s="1"/>
  <c r="V173" s="1"/>
  <c r="W173" s="1"/>
  <c r="J41"/>
  <c r="K41" s="1"/>
  <c r="U41" s="1"/>
  <c r="V41" s="1"/>
  <c r="W41" s="1"/>
  <c r="J208"/>
  <c r="K208" s="1"/>
  <c r="U208" s="1"/>
  <c r="V208" s="1"/>
  <c r="W208" s="1"/>
  <c r="J30"/>
  <c r="J156"/>
  <c r="K156" s="1"/>
  <c r="U156" s="1"/>
  <c r="V156" s="1"/>
  <c r="W156" s="1"/>
  <c r="J250"/>
  <c r="K250" s="1"/>
  <c r="U250" s="1"/>
  <c r="V250" s="1"/>
  <c r="W250" s="1"/>
  <c r="J143"/>
  <c r="K143" s="1"/>
  <c r="U143" s="1"/>
  <c r="V143" s="1"/>
  <c r="W143" s="1"/>
  <c r="J209"/>
  <c r="K209" s="1"/>
  <c r="U209" s="1"/>
  <c r="V209" s="1"/>
  <c r="W209" s="1"/>
  <c r="J31"/>
  <c r="K31" s="1"/>
  <c r="U31" s="1"/>
  <c r="V31" s="1"/>
  <c r="W31" s="1"/>
  <c r="J251"/>
  <c r="K251" s="1"/>
  <c r="U251" s="1"/>
  <c r="V251" s="1"/>
  <c r="W251" s="1"/>
  <c r="J115"/>
  <c r="K115" s="1"/>
  <c r="U115" s="1"/>
  <c r="V115" s="1"/>
  <c r="W115" s="1"/>
  <c r="J42"/>
  <c r="K42" s="1"/>
  <c r="U42" s="1"/>
  <c r="V42" s="1"/>
  <c r="W42" s="1"/>
  <c r="J77"/>
  <c r="K77" s="1"/>
  <c r="U77" s="1"/>
  <c r="V77" s="1"/>
  <c r="W77" s="1"/>
  <c r="J43"/>
  <c r="K43" s="1"/>
  <c r="U43" s="1"/>
  <c r="V43" s="1"/>
  <c r="W43" s="1"/>
  <c r="J230"/>
  <c r="K230" s="1"/>
  <c r="U230" s="1"/>
  <c r="V230" s="1"/>
  <c r="W230" s="1"/>
  <c r="J127"/>
  <c r="K127" s="1"/>
  <c r="U127" s="1"/>
  <c r="V127" s="1"/>
  <c r="W127" s="1"/>
  <c r="J144"/>
  <c r="K144" s="1"/>
  <c r="U144" s="1"/>
  <c r="V144" s="1"/>
  <c r="W144" s="1"/>
  <c r="J157"/>
  <c r="K157" s="1"/>
  <c r="U157" s="1"/>
  <c r="V157" s="1"/>
  <c r="W157" s="1"/>
  <c r="J192"/>
  <c r="K192" s="1"/>
  <c r="U192" s="1"/>
  <c r="V192" s="1"/>
  <c r="W192" s="1"/>
  <c r="J252"/>
  <c r="K252" s="1"/>
  <c r="U252" s="1"/>
  <c r="V252" s="1"/>
  <c r="W252" s="1"/>
  <c r="J78"/>
  <c r="K78" s="1"/>
  <c r="U78" s="1"/>
  <c r="V78" s="1"/>
  <c r="W78" s="1"/>
  <c r="J210"/>
  <c r="K210" s="1"/>
  <c r="U210" s="1"/>
  <c r="V210" s="1"/>
  <c r="W210" s="1"/>
  <c r="J158"/>
  <c r="K158" s="1"/>
  <c r="U158" s="1"/>
  <c r="V158" s="1"/>
  <c r="W158" s="1"/>
  <c r="J253"/>
  <c r="K253" s="1"/>
  <c r="U253" s="1"/>
  <c r="V253" s="1"/>
  <c r="W253" s="1"/>
  <c r="J231"/>
  <c r="K231" s="1"/>
  <c r="U231" s="1"/>
  <c r="V231" s="1"/>
  <c r="W231" s="1"/>
  <c r="J211"/>
  <c r="K211" s="1"/>
  <c r="U211" s="1"/>
  <c r="V211" s="1"/>
  <c r="W211" s="1"/>
  <c r="J232"/>
  <c r="K232" s="1"/>
  <c r="U232" s="1"/>
  <c r="V232" s="1"/>
  <c r="W232" s="1"/>
  <c r="J212"/>
  <c r="K212" s="1"/>
  <c r="U212" s="1"/>
  <c r="V212" s="1"/>
  <c r="W212" s="1"/>
  <c r="J44"/>
  <c r="K44" s="1"/>
  <c r="U44" s="1"/>
  <c r="V44" s="1"/>
  <c r="W44" s="1"/>
  <c r="J174"/>
  <c r="K174" s="1"/>
  <c r="U174" s="1"/>
  <c r="V174" s="1"/>
  <c r="W174" s="1"/>
  <c r="K30" l="1"/>
  <c r="J1012"/>
  <c r="U30" l="1"/>
  <c r="K1012"/>
  <c r="V30" l="1"/>
  <c r="U1012"/>
  <c r="W30" l="1"/>
  <c r="W1012" s="1"/>
  <c r="E1016" s="1"/>
  <c r="V1012"/>
  <c r="E1022" s="1"/>
  <c r="W259" i="6"/>
  <c r="W262" s="1"/>
  <c r="D258" i="8" l="1"/>
  <c r="X269" i="6" l="1"/>
  <c r="G258" i="8"/>
  <c r="F258" l="1"/>
  <c r="J286" s="1"/>
  <c r="E258"/>
  <c r="X262" i="6"/>
</calcChain>
</file>

<file path=xl/sharedStrings.xml><?xml version="1.0" encoding="utf-8"?>
<sst xmlns="http://schemas.openxmlformats.org/spreadsheetml/2006/main" count="2970" uniqueCount="323">
  <si>
    <t>No.</t>
  </si>
  <si>
    <t>Nama Desa</t>
  </si>
  <si>
    <t>Alokasi Dasar</t>
  </si>
  <si>
    <t>Pagu Dana Desa per-Desa</t>
  </si>
  <si>
    <t>Jumlah Penduduk</t>
  </si>
  <si>
    <t>Jumlah Penduduk Miskin</t>
  </si>
  <si>
    <t>Luas Wilayah</t>
  </si>
  <si>
    <t>IKG</t>
  </si>
  <si>
    <t>Total Bobot</t>
  </si>
  <si>
    <t>Rasio Jumlah Penduduk</t>
  </si>
  <si>
    <t>Bobot</t>
  </si>
  <si>
    <t>Rasio Jumlah Penduduk Miskin</t>
  </si>
  <si>
    <t>Rasio Luas Wilayah</t>
  </si>
  <si>
    <t>Indeks Kesulitan Geografis</t>
  </si>
  <si>
    <t>Rasio Indeks Kesulitan Geografis</t>
  </si>
  <si>
    <t>(1)</t>
  </si>
  <si>
    <t>(2)</t>
  </si>
  <si>
    <t>(3)</t>
  </si>
  <si>
    <t>(4)</t>
  </si>
  <si>
    <t>(5)</t>
  </si>
  <si>
    <t>(7)</t>
  </si>
  <si>
    <t>(8)</t>
  </si>
  <si>
    <t>(10)</t>
  </si>
  <si>
    <t>(11)</t>
  </si>
  <si>
    <t>(13)</t>
  </si>
  <si>
    <t>(14)</t>
  </si>
  <si>
    <t>Total</t>
  </si>
  <si>
    <t>Kontrol Penghitungan</t>
  </si>
  <si>
    <t>JP</t>
  </si>
  <si>
    <t>LW</t>
  </si>
  <si>
    <t>Jumlah Desa</t>
  </si>
  <si>
    <t>Tempat Kedudukan, DD/MM/YYYY</t>
  </si>
  <si>
    <t>Nama Jelas</t>
  </si>
  <si>
    <t>NIP</t>
  </si>
  <si>
    <t>Alokasi Formula</t>
  </si>
  <si>
    <t>(6)</t>
  </si>
  <si>
    <t>(9)</t>
  </si>
  <si>
    <t>(12)</t>
  </si>
  <si>
    <t>Kecamatan</t>
  </si>
  <si>
    <t>(15)</t>
  </si>
  <si>
    <t>(16)</t>
  </si>
  <si>
    <t>(18)</t>
  </si>
  <si>
    <t>Mengetahui,</t>
  </si>
  <si>
    <t>Pejabat SKPKD (n)</t>
  </si>
  <si>
    <r>
      <t xml:space="preserve">Pejabat di Bidang Pemberdayaan Masyarakat Desa </t>
    </r>
    <r>
      <rPr>
        <i/>
        <sz val="11"/>
        <color indexed="8"/>
        <rFont val="Calibri"/>
        <family val="2"/>
      </rPr>
      <t>(0)</t>
    </r>
  </si>
  <si>
    <r>
      <t xml:space="preserve">Petugas Penghitung Dana Desa </t>
    </r>
    <r>
      <rPr>
        <i/>
        <sz val="11"/>
        <color indexed="8"/>
        <rFont val="Calibri"/>
        <family val="2"/>
      </rPr>
      <t>(p)</t>
    </r>
  </si>
  <si>
    <t>(eselon II)</t>
  </si>
  <si>
    <t>(eselon III)</t>
  </si>
  <si>
    <t>KERTAS KERJA PENGHITUNGAN DANA DESA SETIAP DESA</t>
  </si>
  <si>
    <t>KABUPATEN/KOTA ...........................................................................................................</t>
  </si>
  <si>
    <t>Pagu Dana Desa Kab/Kota ............</t>
  </si>
  <si>
    <t>Hasil Perhitungan Pagu Dana Desa Kab/Kota ............</t>
  </si>
  <si>
    <t>Pagu Alokasi Dasar Kab/Kota ............</t>
  </si>
  <si>
    <t>Hasil Hitung Alokasi Dasar Kab/Kota ............</t>
  </si>
  <si>
    <t>Pagu Alokasi Afirmasi Kab/Kota ............</t>
  </si>
  <si>
    <t>Hasil Hitung Alokasi Afirmasi Kab/Kota ............</t>
  </si>
  <si>
    <t>Pagu Alokasi Formula Kab/Kota ............</t>
  </si>
  <si>
    <t>Klasifikasi Desa IDM</t>
  </si>
  <si>
    <t>Desil JPM</t>
  </si>
  <si>
    <t>Alokasi Afirmasi</t>
  </si>
  <si>
    <t>Hasil Hitung Alokasi Formula Kab/Kota ............</t>
  </si>
  <si>
    <t>(17)</t>
  </si>
  <si>
    <t>(19)</t>
  </si>
  <si>
    <t>(20) = (10) + (13) + (16) + (19)</t>
  </si>
  <si>
    <t>(21)</t>
  </si>
  <si>
    <t>(22)= (4) + (7) + (21)</t>
  </si>
  <si>
    <t>(ribu rupiah)</t>
  </si>
  <si>
    <t>JPM</t>
  </si>
  <si>
    <t>TAHUN ANGGARAN 2019</t>
  </si>
  <si>
    <t>Mranggen</t>
  </si>
  <si>
    <t>Ngemplak</t>
  </si>
  <si>
    <t>Karangawen</t>
  </si>
  <si>
    <t>Margohayu</t>
  </si>
  <si>
    <t>Bonang</t>
  </si>
  <si>
    <t>Sukodono</t>
  </si>
  <si>
    <t>Guntur</t>
  </si>
  <si>
    <t>Bogosari</t>
  </si>
  <si>
    <t>Sayung</t>
  </si>
  <si>
    <t>Prampelan</t>
  </si>
  <si>
    <t>Wonosalam</t>
  </si>
  <si>
    <t>Botorejo</t>
  </si>
  <si>
    <t>Demak</t>
  </si>
  <si>
    <t>Karangmlati</t>
  </si>
  <si>
    <t>Rejosari</t>
  </si>
  <si>
    <t>Kuncir</t>
  </si>
  <si>
    <t>Mijen</t>
  </si>
  <si>
    <t>Mlaten</t>
  </si>
  <si>
    <t>Karangtengah</t>
  </si>
  <si>
    <t>Tambakbulusan</t>
  </si>
  <si>
    <t>Tamansari</t>
  </si>
  <si>
    <t>Wedung</t>
  </si>
  <si>
    <t>Berahan Kulon</t>
  </si>
  <si>
    <t>Bolo</t>
  </si>
  <si>
    <t>Gajah</t>
  </si>
  <si>
    <t>Tanjunganyar</t>
  </si>
  <si>
    <t>Margolinduk</t>
  </si>
  <si>
    <t>Karangrowo</t>
  </si>
  <si>
    <t>Candisari</t>
  </si>
  <si>
    <t>Tangkis</t>
  </si>
  <si>
    <t>Dempet</t>
  </si>
  <si>
    <t>Kunir</t>
  </si>
  <si>
    <t>Karanganyar</t>
  </si>
  <si>
    <t>Kotaan</t>
  </si>
  <si>
    <t>Wonorejo</t>
  </si>
  <si>
    <t>Karangsono</t>
  </si>
  <si>
    <t>Jali</t>
  </si>
  <si>
    <t>Berahan Wetan</t>
  </si>
  <si>
    <t>Grogol</t>
  </si>
  <si>
    <t>Surodadi</t>
  </si>
  <si>
    <t>Bandungrejo</t>
  </si>
  <si>
    <t>Ngelowetan</t>
  </si>
  <si>
    <t>Botosengon</t>
  </si>
  <si>
    <t>Mandung</t>
  </si>
  <si>
    <t>Gebang</t>
  </si>
  <si>
    <t>Bedono</t>
  </si>
  <si>
    <t>Jerukgulung</t>
  </si>
  <si>
    <t>Medini</t>
  </si>
  <si>
    <t>Kebonagung</t>
  </si>
  <si>
    <t>Donorojo</t>
  </si>
  <si>
    <t>Turitempel</t>
  </si>
  <si>
    <t>Kebonsari</t>
  </si>
  <si>
    <t>Kangkung</t>
  </si>
  <si>
    <t>Menur</t>
  </si>
  <si>
    <t>Sedo</t>
  </si>
  <si>
    <t>Kramat</t>
  </si>
  <si>
    <t>Karangrejo</t>
  </si>
  <si>
    <t>Tambirejo</t>
  </si>
  <si>
    <t>Kenduren</t>
  </si>
  <si>
    <t>Bonangrejo</t>
  </si>
  <si>
    <t>Jleper</t>
  </si>
  <si>
    <t>Balerejo</t>
  </si>
  <si>
    <t>Batu</t>
  </si>
  <si>
    <t>Jragung</t>
  </si>
  <si>
    <t>Pamongan</t>
  </si>
  <si>
    <t>Ketanjung</t>
  </si>
  <si>
    <t>Harjowinangun</t>
  </si>
  <si>
    <t>Werdoyo</t>
  </si>
  <si>
    <t>Mutihwetan</t>
  </si>
  <si>
    <t>Bunderan</t>
  </si>
  <si>
    <t>Mangunrejo</t>
  </si>
  <si>
    <t>Kedondong</t>
  </si>
  <si>
    <t>Purwosari</t>
  </si>
  <si>
    <t>Mulyorejo</t>
  </si>
  <si>
    <t>Babalan</t>
  </si>
  <si>
    <t>Sumberejo</t>
  </si>
  <si>
    <t>Krajanbogo</t>
  </si>
  <si>
    <t>Mojosimo</t>
  </si>
  <si>
    <t>Tedunan</t>
  </si>
  <si>
    <t>Kedungkarang</t>
  </si>
  <si>
    <t>Brambang</t>
  </si>
  <si>
    <t>Jetak</t>
  </si>
  <si>
    <t>Bumiharjo</t>
  </si>
  <si>
    <t>Sarirejo</t>
  </si>
  <si>
    <t>Bumirejo</t>
  </si>
  <si>
    <t>Tanggul</t>
  </si>
  <si>
    <t>Teluk</t>
  </si>
  <si>
    <t>Jatisono</t>
  </si>
  <si>
    <t>Tugu</t>
  </si>
  <si>
    <t>Ruwit</t>
  </si>
  <si>
    <t>Sidogemah</t>
  </si>
  <si>
    <t>Donorejo</t>
  </si>
  <si>
    <t>Bango</t>
  </si>
  <si>
    <t>Wonosekar</t>
  </si>
  <si>
    <t>Gebangarum</t>
  </si>
  <si>
    <t>Bungo</t>
  </si>
  <si>
    <t>Sampang</t>
  </si>
  <si>
    <t>Gempoldenok</t>
  </si>
  <si>
    <t>Karangasem</t>
  </si>
  <si>
    <t>Kalianyar</t>
  </si>
  <si>
    <t>Kalitengah</t>
  </si>
  <si>
    <t>Klampok Lor</t>
  </si>
  <si>
    <t>Wilalung</t>
  </si>
  <si>
    <t>Kedungori</t>
  </si>
  <si>
    <t>Ngaluran</t>
  </si>
  <si>
    <t>Tlogopandogan</t>
  </si>
  <si>
    <t>Undaan Lor</t>
  </si>
  <si>
    <t>Mangunanlor</t>
  </si>
  <si>
    <t>Pilangwetan</t>
  </si>
  <si>
    <t>Kedungwaru Lor</t>
  </si>
  <si>
    <t>Ngelokulon</t>
  </si>
  <si>
    <t>Mutihkulon</t>
  </si>
  <si>
    <t>Jatimulyo</t>
  </si>
  <si>
    <t>Serangan</t>
  </si>
  <si>
    <t>Jetaksari</t>
  </si>
  <si>
    <t>Kuwu</t>
  </si>
  <si>
    <t>Kembangarum</t>
  </si>
  <si>
    <t>Wonosari</t>
  </si>
  <si>
    <t>Weding</t>
  </si>
  <si>
    <t>Kedungwaru Kidul</t>
  </si>
  <si>
    <t>Ngawen</t>
  </si>
  <si>
    <t>Tempel</t>
  </si>
  <si>
    <t>Banjarsari</t>
  </si>
  <si>
    <t>Jatirogo</t>
  </si>
  <si>
    <t>Sidomulyo</t>
  </si>
  <si>
    <t>Tlogosih</t>
  </si>
  <si>
    <t>Trengguli</t>
  </si>
  <si>
    <t>Pilangsari</t>
  </si>
  <si>
    <t>Mlekang</t>
  </si>
  <si>
    <t>Buko</t>
  </si>
  <si>
    <t>Batursari</t>
  </si>
  <si>
    <t>Karangtowo</t>
  </si>
  <si>
    <t>Tugu Lor</t>
  </si>
  <si>
    <t>Waru</t>
  </si>
  <si>
    <t>Undaan Kidul</t>
  </si>
  <si>
    <t>Gempolsongo</t>
  </si>
  <si>
    <t>Tuwang</t>
  </si>
  <si>
    <t>Sambiroto</t>
  </si>
  <si>
    <t>Sidokumpul</t>
  </si>
  <si>
    <t>Temuroso</t>
  </si>
  <si>
    <t>Tlogoboyo</t>
  </si>
  <si>
    <t>Tambakroto</t>
  </si>
  <si>
    <t>Sriwulan</t>
  </si>
  <si>
    <t>Gemulak</t>
  </si>
  <si>
    <t>Sidorejo</t>
  </si>
  <si>
    <t>Ploso</t>
  </si>
  <si>
    <t>Pidodo</t>
  </si>
  <si>
    <t>Klitih</t>
  </si>
  <si>
    <t>Wonowoso</t>
  </si>
  <si>
    <t>Wonoagung</t>
  </si>
  <si>
    <t>Kendaldoyong</t>
  </si>
  <si>
    <t>Solowire</t>
  </si>
  <si>
    <t>Cangkringrembang</t>
  </si>
  <si>
    <t>Lempuyang</t>
  </si>
  <si>
    <t>Karangsari</t>
  </si>
  <si>
    <t>Betahwalang</t>
  </si>
  <si>
    <t>Pasir</t>
  </si>
  <si>
    <t>Bakalrejo</t>
  </si>
  <si>
    <t>Baleromo</t>
  </si>
  <si>
    <t>Wonokerto</t>
  </si>
  <si>
    <t>Sambung</t>
  </si>
  <si>
    <t>Brumbung</t>
  </si>
  <si>
    <t>Mrisen</t>
  </si>
  <si>
    <t>Wonoketingal</t>
  </si>
  <si>
    <t>Krandon</t>
  </si>
  <si>
    <t>Babat</t>
  </si>
  <si>
    <t>Banjarejo</t>
  </si>
  <si>
    <t>Sukorejo</t>
  </si>
  <si>
    <t>Dombo</t>
  </si>
  <si>
    <t>Ngegot</t>
  </si>
  <si>
    <t>Kalikondang</t>
  </si>
  <si>
    <t>Tegalarum</t>
  </si>
  <si>
    <t>Prigi</t>
  </si>
  <si>
    <t>Ngemplikwetan</t>
  </si>
  <si>
    <t>Brakas</t>
  </si>
  <si>
    <t>Dukun</t>
  </si>
  <si>
    <t>Jogoloyo</t>
  </si>
  <si>
    <t>Sidoharjo</t>
  </si>
  <si>
    <t>Poncoharjo</t>
  </si>
  <si>
    <t>Tlogodowo</t>
  </si>
  <si>
    <t>Gaji</t>
  </si>
  <si>
    <t>Kebonbatur</t>
  </si>
  <si>
    <t>Kendalasem</t>
  </si>
  <si>
    <t>Katonsari</t>
  </si>
  <si>
    <t>Morodemak</t>
  </si>
  <si>
    <t>Tlogoweru</t>
  </si>
  <si>
    <t>Tlogorejo</t>
  </si>
  <si>
    <t>Wringinjajar</t>
  </si>
  <si>
    <t>Cangkring</t>
  </si>
  <si>
    <t>Kembangan</t>
  </si>
  <si>
    <t>Doreng</t>
  </si>
  <si>
    <t>Sari</t>
  </si>
  <si>
    <t>Banyumeneng</t>
  </si>
  <si>
    <t>Sokokidul</t>
  </si>
  <si>
    <t>Merak</t>
  </si>
  <si>
    <t>Gedangalas</t>
  </si>
  <si>
    <t>Geneng</t>
  </si>
  <si>
    <t>Purworejo</t>
  </si>
  <si>
    <t>Loireng</t>
  </si>
  <si>
    <t>Mojodemak</t>
  </si>
  <si>
    <t>Blerong</t>
  </si>
  <si>
    <t>Bakung</t>
  </si>
  <si>
    <t>Pecuk</t>
  </si>
  <si>
    <t>Trimulyo</t>
  </si>
  <si>
    <t>Pundenarum</t>
  </si>
  <si>
    <t>Bantengmati</t>
  </si>
  <si>
    <t>Raji</t>
  </si>
  <si>
    <t>Kalisari</t>
  </si>
  <si>
    <t>Megonten</t>
  </si>
  <si>
    <t>Kerangkulon</t>
  </si>
  <si>
    <t>Kedunguter</t>
  </si>
  <si>
    <t>Tridonorejo</t>
  </si>
  <si>
    <t>Getas</t>
  </si>
  <si>
    <t>Jatirejo</t>
  </si>
  <si>
    <t>Tempuran</t>
  </si>
  <si>
    <t>Mlatiharjo</t>
  </si>
  <si>
    <t>Cabean</t>
  </si>
  <si>
    <t>Jungpasir</t>
  </si>
  <si>
    <t>Kuripan</t>
  </si>
  <si>
    <t>Pulosari</t>
  </si>
  <si>
    <t>Sarimulyo</t>
  </si>
  <si>
    <t>Jamus</t>
  </si>
  <si>
    <t>Pilangrejo</t>
  </si>
  <si>
    <t>Boyolali</t>
  </si>
  <si>
    <t>Timbulsloko</t>
  </si>
  <si>
    <t>Mranak</t>
  </si>
  <si>
    <t>Kedungmutih</t>
  </si>
  <si>
    <t>Bulusari</t>
  </si>
  <si>
    <t>Jungsemi</t>
  </si>
  <si>
    <t>Turirejo</t>
  </si>
  <si>
    <t>Berkembang</t>
  </si>
  <si>
    <t>Tertinggal</t>
  </si>
  <si>
    <t>Sangat Tertinggal</t>
  </si>
  <si>
    <t>Maju</t>
  </si>
  <si>
    <t>Mandiri</t>
  </si>
  <si>
    <t>Bermi</t>
  </si>
  <si>
    <t>LAMPIRAN I</t>
  </si>
  <si>
    <t>PERATURAN BUPATI DEMAK</t>
  </si>
  <si>
    <t>TENTANG</t>
  </si>
  <si>
    <t>TATA CARA PEMBAGIAN PENETAPAN RINCIAN</t>
  </si>
  <si>
    <t xml:space="preserve"> </t>
  </si>
  <si>
    <t>Pagu Dana Desa per-Desa Pembulatan</t>
  </si>
  <si>
    <t>BUPATI DEMAK</t>
  </si>
  <si>
    <t>HM. NATSIR</t>
  </si>
  <si>
    <t>NOMOR                   TAHUN 2018</t>
  </si>
  <si>
    <t>DAN PENGGUNAAN DANA DESA TAHUN 2019</t>
  </si>
  <si>
    <t>LAMPIRAN II</t>
  </si>
  <si>
    <t>JUMLAH DANA</t>
  </si>
  <si>
    <t>TAHAP I (20%)</t>
  </si>
  <si>
    <t>TAHAP II (40%)</t>
  </si>
  <si>
    <t>TAHAP III (40%)</t>
  </si>
  <si>
    <t>RINCIAN DANA DESA UNTUK SETIAP DESA DI KABUPATEN DEMAK TAHUN 2019</t>
  </si>
  <si>
    <t>TAHAPAN PENYALURAN DANA DESA KABUPATEN DEMAK TAHUN 2019</t>
  </si>
  <si>
    <t>TAHAP II</t>
  </si>
</sst>
</file>

<file path=xl/styles.xml><?xml version="1.0" encoding="utf-8"?>
<styleSheet xmlns="http://schemas.openxmlformats.org/spreadsheetml/2006/main">
  <numFmts count="9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_(* #,##0_);_(* \(#,##0\);_(* &quot;-&quot;??_);_(@_)"/>
    <numFmt numFmtId="166" formatCode="#,##0.0000;[Red]#,##0.0000"/>
    <numFmt numFmtId="167" formatCode="#,##0;[Red]#,##0"/>
    <numFmt numFmtId="168" formatCode="_(* #,##0.000_);_(* \(#,##0.000\);_(* &quot;-&quot;??_);_(@_)"/>
    <numFmt numFmtId="169" formatCode="_(* #,##0.0000_);_(* \(#,##0.0000\);_(* &quot;-&quot;??_);_(@_)"/>
    <numFmt numFmtId="170" formatCode="0.0000"/>
  </numFmts>
  <fonts count="27">
    <font>
      <sz val="11"/>
      <color theme="1"/>
      <name val="Calibri"/>
      <family val="2"/>
      <charset val="1"/>
      <scheme val="minor"/>
    </font>
    <font>
      <i/>
      <sz val="11"/>
      <color indexed="8"/>
      <name val="Calibri"/>
      <family val="2"/>
    </font>
    <font>
      <sz val="8"/>
      <name val="Calibri"/>
      <family val="2"/>
      <charset val="1"/>
    </font>
    <font>
      <sz val="11"/>
      <color theme="1"/>
      <name val="Calibri"/>
      <family val="2"/>
      <charset val="1"/>
      <scheme val="minor"/>
    </font>
    <font>
      <i/>
      <sz val="11"/>
      <color rgb="FF0070C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color rgb="FF0070C0"/>
      <name val="Calibri"/>
      <family val="2"/>
      <scheme val="minor"/>
    </font>
    <font>
      <sz val="12"/>
      <color theme="1"/>
      <name val="Bookman Old Style"/>
      <family val="1"/>
    </font>
    <font>
      <b/>
      <sz val="12"/>
      <color theme="1"/>
      <name val="Bookman Old Style"/>
      <family val="1"/>
    </font>
    <font>
      <sz val="11"/>
      <name val="Calibri"/>
      <family val="2"/>
      <charset val="1"/>
      <scheme val="minor"/>
    </font>
    <font>
      <i/>
      <sz val="11"/>
      <name val="Calibri"/>
      <family val="2"/>
      <charset val="1"/>
      <scheme val="minor"/>
    </font>
    <font>
      <b/>
      <sz val="11"/>
      <name val="Calibri"/>
      <family val="2"/>
      <charset val="1"/>
      <scheme val="minor"/>
    </font>
    <font>
      <sz val="11"/>
      <name val="Calibri"/>
      <family val="2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u/>
      <sz val="11"/>
      <color theme="10"/>
      <name val="Calibri"/>
      <family val="2"/>
      <charset val="1"/>
      <scheme val="minor"/>
    </font>
    <font>
      <sz val="11"/>
      <color rgb="FF000000"/>
      <name val="Bookman Old Style"/>
      <family val="1"/>
    </font>
    <font>
      <sz val="11"/>
      <name val="Bookman Old Style"/>
      <family val="1"/>
    </font>
    <font>
      <i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0" fillId="0" borderId="0"/>
    <xf numFmtId="0" fontId="23" fillId="0" borderId="0" applyNumberFormat="0" applyFill="0" applyBorder="0" applyAlignment="0" applyProtection="0"/>
  </cellStyleXfs>
  <cellXfs count="116"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/>
    <xf numFmtId="0" fontId="5" fillId="0" borderId="0" xfId="0" quotePrefix="1" applyFont="1" applyAlignment="1">
      <alignment horizontal="left"/>
    </xf>
    <xf numFmtId="9" fontId="3" fillId="0" borderId="2" xfId="4" quotePrefix="1" applyFont="1" applyBorder="1"/>
    <xf numFmtId="41" fontId="3" fillId="0" borderId="2" xfId="2" quotePrefix="1" applyFont="1" applyBorder="1" applyAlignment="1">
      <alignment horizontal="left"/>
    </xf>
    <xf numFmtId="9" fontId="3" fillId="0" borderId="2" xfId="4" applyFont="1" applyBorder="1"/>
    <xf numFmtId="0" fontId="0" fillId="0" borderId="0" xfId="0" applyBorder="1" applyAlignment="1">
      <alignment horizontal="center"/>
    </xf>
    <xf numFmtId="0" fontId="0" fillId="0" borderId="0" xfId="0" applyBorder="1"/>
    <xf numFmtId="9" fontId="3" fillId="0" borderId="0" xfId="4" quotePrefix="1" applyFont="1" applyBorder="1"/>
    <xf numFmtId="164" fontId="0" fillId="0" borderId="0" xfId="0" applyNumberFormat="1" applyBorder="1"/>
    <xf numFmtId="9" fontId="3" fillId="0" borderId="0" xfId="4" applyFont="1" applyBorder="1"/>
    <xf numFmtId="41" fontId="3" fillId="0" borderId="0" xfId="2" applyFont="1" applyBorder="1" applyAlignment="1">
      <alignment horizontal="right"/>
    </xf>
    <xf numFmtId="0" fontId="6" fillId="0" borderId="0" xfId="0" applyFont="1" applyAlignment="1">
      <alignment horizontal="center"/>
    </xf>
    <xf numFmtId="0" fontId="0" fillId="0" borderId="0" xfId="0" applyFill="1"/>
    <xf numFmtId="41" fontId="0" fillId="0" borderId="2" xfId="0" applyNumberFormat="1" applyBorder="1"/>
    <xf numFmtId="0" fontId="7" fillId="0" borderId="2" xfId="0" quotePrefix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2" xfId="0" quotePrefix="1" applyFont="1" applyFill="1" applyBorder="1" applyAlignment="1">
      <alignment horizontal="center"/>
    </xf>
    <xf numFmtId="165" fontId="11" fillId="0" borderId="3" xfId="0" applyNumberFormat="1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2" fillId="0" borderId="2" xfId="0" applyFont="1" applyFill="1" applyBorder="1" applyAlignment="1" applyProtection="1">
      <alignment vertical="center" wrapText="1"/>
    </xf>
    <xf numFmtId="165" fontId="12" fillId="0" borderId="2" xfId="1" applyNumberFormat="1" applyFont="1" applyFill="1" applyBorder="1" applyAlignment="1" applyProtection="1">
      <alignment vertical="center" wrapText="1"/>
    </xf>
    <xf numFmtId="41" fontId="13" fillId="0" borderId="2" xfId="0" applyNumberFormat="1" applyFont="1" applyBorder="1"/>
    <xf numFmtId="0" fontId="12" fillId="3" borderId="0" xfId="0" applyFont="1" applyFill="1" applyBorder="1" applyAlignment="1" applyProtection="1">
      <alignment vertical="center" wrapText="1"/>
    </xf>
    <xf numFmtId="41" fontId="13" fillId="3" borderId="0" xfId="0" applyNumberFormat="1" applyFont="1" applyFill="1" applyBorder="1"/>
    <xf numFmtId="0" fontId="10" fillId="0" borderId="2" xfId="0" quotePrefix="1" applyNumberFormat="1" applyFont="1" applyFill="1" applyBorder="1" applyAlignment="1">
      <alignment horizontal="center"/>
    </xf>
    <xf numFmtId="165" fontId="10" fillId="0" borderId="2" xfId="0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0" fillId="3" borderId="0" xfId="0" quotePrefix="1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166" fontId="10" fillId="0" borderId="2" xfId="0" quotePrefix="1" applyNumberFormat="1" applyFont="1" applyFill="1" applyBorder="1" applyAlignment="1">
      <alignment horizontal="center"/>
    </xf>
    <xf numFmtId="166" fontId="10" fillId="3" borderId="0" xfId="0" quotePrefix="1" applyNumberFormat="1" applyFont="1" applyFill="1" applyBorder="1" applyAlignment="1">
      <alignment horizontal="center"/>
    </xf>
    <xf numFmtId="166" fontId="11" fillId="0" borderId="3" xfId="0" applyNumberFormat="1" applyFont="1" applyFill="1" applyBorder="1" applyAlignment="1">
      <alignment horizontal="center"/>
    </xf>
    <xf numFmtId="167" fontId="12" fillId="0" borderId="2" xfId="0" applyNumberFormat="1" applyFont="1" applyFill="1" applyBorder="1" applyAlignment="1" applyProtection="1">
      <alignment horizontal="right" vertical="center" wrapText="1"/>
    </xf>
    <xf numFmtId="167" fontId="12" fillId="3" borderId="0" xfId="0" applyNumberFormat="1" applyFont="1" applyFill="1" applyBorder="1" applyAlignment="1" applyProtection="1">
      <alignment horizontal="right" vertical="center" wrapText="1"/>
    </xf>
    <xf numFmtId="167" fontId="11" fillId="0" borderId="3" xfId="0" applyNumberFormat="1" applyFont="1" applyFill="1" applyBorder="1" applyAlignment="1">
      <alignment horizontal="center"/>
    </xf>
    <xf numFmtId="4" fontId="10" fillId="0" borderId="2" xfId="0" quotePrefix="1" applyNumberFormat="1" applyFont="1" applyFill="1" applyBorder="1" applyAlignment="1">
      <alignment horizontal="center"/>
    </xf>
    <xf numFmtId="4" fontId="10" fillId="3" borderId="0" xfId="0" quotePrefix="1" applyNumberFormat="1" applyFont="1" applyFill="1" applyBorder="1" applyAlignment="1">
      <alignment horizontal="center"/>
    </xf>
    <xf numFmtId="4" fontId="11" fillId="0" borderId="3" xfId="0" applyNumberFormat="1" applyFont="1" applyFill="1" applyBorder="1" applyAlignment="1">
      <alignment horizontal="center"/>
    </xf>
    <xf numFmtId="0" fontId="0" fillId="0" borderId="2" xfId="0" applyBorder="1" applyAlignment="1"/>
    <xf numFmtId="1" fontId="0" fillId="0" borderId="2" xfId="0" applyNumberFormat="1" applyBorder="1" applyAlignment="1"/>
    <xf numFmtId="1" fontId="0" fillId="4" borderId="2" xfId="0" applyNumberFormat="1" applyFill="1" applyBorder="1" applyAlignment="1"/>
    <xf numFmtId="0" fontId="6" fillId="0" borderId="0" xfId="0" applyFont="1" applyAlignment="1">
      <alignment horizontal="center"/>
    </xf>
    <xf numFmtId="0" fontId="0" fillId="4" borderId="2" xfId="0" applyFill="1" applyBorder="1" applyAlignment="1"/>
    <xf numFmtId="165" fontId="12" fillId="4" borderId="2" xfId="1" applyNumberFormat="1" applyFont="1" applyFill="1" applyBorder="1" applyAlignment="1" applyProtection="1">
      <alignment vertical="center" wrapText="1"/>
    </xf>
    <xf numFmtId="41" fontId="13" fillId="4" borderId="2" xfId="0" applyNumberFormat="1" applyFont="1" applyFill="1" applyBorder="1"/>
    <xf numFmtId="0" fontId="0" fillId="0" borderId="4" xfId="0" applyBorder="1" applyAlignment="1"/>
    <xf numFmtId="0" fontId="0" fillId="0" borderId="5" xfId="0" applyBorder="1" applyAlignment="1"/>
    <xf numFmtId="0" fontId="6" fillId="0" borderId="0" xfId="0" applyFont="1" applyAlignment="1">
      <alignment horizontal="center"/>
    </xf>
    <xf numFmtId="0" fontId="14" fillId="0" borderId="0" xfId="0" applyFont="1" applyAlignment="1"/>
    <xf numFmtId="0" fontId="6" fillId="0" borderId="0" xfId="0" applyFont="1" applyAlignment="1"/>
    <xf numFmtId="0" fontId="15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/>
    <xf numFmtId="0" fontId="18" fillId="0" borderId="0" xfId="0" applyFont="1"/>
    <xf numFmtId="41" fontId="21" fillId="0" borderId="2" xfId="2" applyFont="1" applyBorder="1" applyAlignment="1">
      <alignment horizontal="right"/>
    </xf>
    <xf numFmtId="165" fontId="17" fillId="0" borderId="0" xfId="0" applyNumberFormat="1" applyFont="1"/>
    <xf numFmtId="165" fontId="0" fillId="0" borderId="0" xfId="0" applyNumberFormat="1"/>
    <xf numFmtId="41" fontId="0" fillId="0" borderId="0" xfId="0" applyNumberFormat="1"/>
    <xf numFmtId="9" fontId="0" fillId="0" borderId="0" xfId="4" quotePrefix="1" applyFont="1" applyBorder="1"/>
    <xf numFmtId="9" fontId="0" fillId="0" borderId="0" xfId="4" applyFont="1" applyBorder="1"/>
    <xf numFmtId="0" fontId="22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21" fillId="0" borderId="2" xfId="0" quotePrefix="1" applyFont="1" applyFill="1" applyBorder="1" applyAlignment="1">
      <alignment horizontal="center"/>
    </xf>
    <xf numFmtId="0" fontId="21" fillId="0" borderId="2" xfId="0" applyFont="1" applyBorder="1" applyAlignment="1"/>
    <xf numFmtId="1" fontId="21" fillId="0" borderId="2" xfId="0" applyNumberFormat="1" applyFont="1" applyBorder="1" applyAlignment="1"/>
    <xf numFmtId="166" fontId="21" fillId="0" borderId="2" xfId="0" quotePrefix="1" applyNumberFormat="1" applyFont="1" applyFill="1" applyBorder="1" applyAlignment="1">
      <alignment horizontal="center"/>
    </xf>
    <xf numFmtId="0" fontId="21" fillId="0" borderId="2" xfId="0" quotePrefix="1" applyNumberFormat="1" applyFont="1" applyFill="1" applyBorder="1" applyAlignment="1">
      <alignment horizontal="center"/>
    </xf>
    <xf numFmtId="165" fontId="21" fillId="0" borderId="2" xfId="0" applyNumberFormat="1" applyFont="1" applyFill="1" applyBorder="1" applyAlignment="1">
      <alignment horizontal="center"/>
    </xf>
    <xf numFmtId="0" fontId="21" fillId="4" borderId="2" xfId="0" applyFont="1" applyFill="1" applyBorder="1" applyAlignment="1"/>
    <xf numFmtId="1" fontId="21" fillId="4" borderId="2" xfId="0" applyNumberFormat="1" applyFont="1" applyFill="1" applyBorder="1" applyAlignment="1"/>
    <xf numFmtId="41" fontId="21" fillId="0" borderId="2" xfId="0" applyNumberFormat="1" applyFont="1" applyBorder="1"/>
    <xf numFmtId="0" fontId="5" fillId="0" borderId="4" xfId="0" applyFont="1" applyBorder="1"/>
    <xf numFmtId="43" fontId="11" fillId="0" borderId="3" xfId="0" applyNumberFormat="1" applyFont="1" applyFill="1" applyBorder="1" applyAlignment="1">
      <alignment horizontal="center"/>
    </xf>
    <xf numFmtId="168" fontId="11" fillId="0" borderId="3" xfId="0" applyNumberFormat="1" applyFont="1" applyFill="1" applyBorder="1" applyAlignment="1">
      <alignment horizontal="center"/>
    </xf>
    <xf numFmtId="169" fontId="11" fillId="0" borderId="3" xfId="0" applyNumberFormat="1" applyFont="1" applyFill="1" applyBorder="1" applyAlignment="1">
      <alignment horizontal="center"/>
    </xf>
    <xf numFmtId="168" fontId="21" fillId="0" borderId="2" xfId="0" applyNumberFormat="1" applyFont="1" applyFill="1" applyBorder="1" applyAlignment="1">
      <alignment horizontal="center"/>
    </xf>
    <xf numFmtId="170" fontId="21" fillId="0" borderId="2" xfId="0" quotePrefix="1" applyNumberFormat="1" applyFont="1" applyFill="1" applyBorder="1" applyAlignment="1">
      <alignment horizontal="center"/>
    </xf>
    <xf numFmtId="41" fontId="26" fillId="0" borderId="0" xfId="2" applyFont="1"/>
    <xf numFmtId="0" fontId="26" fillId="0" borderId="0" xfId="2" applyNumberFormat="1" applyFont="1"/>
    <xf numFmtId="0" fontId="26" fillId="0" borderId="0" xfId="0" applyNumberFormat="1" applyFont="1"/>
    <xf numFmtId="43" fontId="24" fillId="0" borderId="2" xfId="1" applyNumberFormat="1" applyFont="1" applyFill="1" applyBorder="1" applyAlignment="1" applyProtection="1">
      <alignment vertical="center" wrapText="1"/>
    </xf>
    <xf numFmtId="43" fontId="24" fillId="4" borderId="2" xfId="1" applyNumberFormat="1" applyFont="1" applyFill="1" applyBorder="1" applyAlignment="1" applyProtection="1">
      <alignment vertical="center" wrapText="1"/>
    </xf>
    <xf numFmtId="164" fontId="25" fillId="0" borderId="2" xfId="0" applyNumberFormat="1" applyFont="1" applyBorder="1"/>
    <xf numFmtId="164" fontId="25" fillId="4" borderId="2" xfId="0" applyNumberFormat="1" applyFont="1" applyFill="1" applyBorder="1"/>
    <xf numFmtId="41" fontId="3" fillId="0" borderId="2" xfId="2" quotePrefix="1" applyNumberFormat="1" applyFont="1" applyBorder="1" applyAlignment="1">
      <alignment horizontal="left"/>
    </xf>
    <xf numFmtId="165" fontId="17" fillId="2" borderId="2" xfId="6" applyNumberFormat="1" applyFont="1" applyFill="1" applyBorder="1"/>
    <xf numFmtId="41" fontId="21" fillId="2" borderId="2" xfId="0" applyNumberFormat="1" applyFont="1" applyFill="1" applyBorder="1"/>
    <xf numFmtId="165" fontId="19" fillId="0" borderId="3" xfId="0" applyNumberFormat="1" applyFont="1" applyFill="1" applyBorder="1" applyAlignment="1">
      <alignment horizontal="center"/>
    </xf>
    <xf numFmtId="41" fontId="22" fillId="0" borderId="3" xfId="0" applyNumberFormat="1" applyFont="1" applyBorder="1"/>
    <xf numFmtId="0" fontId="10" fillId="2" borderId="2" xfId="0" quotePrefix="1" applyFont="1" applyFill="1" applyBorder="1" applyAlignment="1">
      <alignment horizontal="center"/>
    </xf>
    <xf numFmtId="0" fontId="12" fillId="2" borderId="2" xfId="0" applyFont="1" applyFill="1" applyBorder="1" applyAlignment="1" applyProtection="1">
      <alignment vertical="center" wrapText="1"/>
    </xf>
    <xf numFmtId="41" fontId="5" fillId="0" borderId="0" xfId="0" applyNumberFormat="1" applyFont="1"/>
    <xf numFmtId="41" fontId="0" fillId="0" borderId="0" xfId="0" applyNumberFormat="1" applyFill="1"/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1" fillId="2" borderId="2" xfId="0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</cellXfs>
  <cellStyles count="7">
    <cellStyle name="Comma" xfId="1" builtinId="3"/>
    <cellStyle name="Comma [0]" xfId="2" builtinId="6"/>
    <cellStyle name="Comma [0] 2 10 4 2" xfId="3"/>
    <cellStyle name="Hyperlink" xfId="6" builtinId="8"/>
    <cellStyle name="Normal" xfId="0" builtinId="0"/>
    <cellStyle name="Normal 2" xfId="5"/>
    <cellStyle name="Percent" xfId="4" builtinId="5"/>
  </cellStyles>
  <dxfs count="1">
    <dxf>
      <font>
        <strike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W1031"/>
  <sheetViews>
    <sheetView view="pageBreakPreview" topLeftCell="R1010" zoomScale="160" zoomScaleSheetLayoutView="160" workbookViewId="0">
      <selection activeCell="X11" sqref="X11"/>
    </sheetView>
  </sheetViews>
  <sheetFormatPr defaultColWidth="8.85546875" defaultRowHeight="15"/>
  <cols>
    <col min="1" max="1" width="4.28515625" customWidth="1"/>
    <col min="2" max="2" width="7.28515625" customWidth="1"/>
    <col min="3" max="4" width="22.85546875" customWidth="1"/>
    <col min="5" max="5" width="14.140625" customWidth="1"/>
    <col min="6" max="6" width="16" customWidth="1"/>
    <col min="7" max="7" width="7.140625" customWidth="1"/>
    <col min="8" max="8" width="13.7109375" customWidth="1"/>
    <col min="9" max="9" width="12.28515625" customWidth="1"/>
    <col min="10" max="10" width="14.28515625" customWidth="1"/>
    <col min="11" max="11" width="12.140625" customWidth="1"/>
    <col min="12" max="12" width="12.28515625" customWidth="1"/>
    <col min="13" max="14" width="12.140625" customWidth="1"/>
    <col min="15" max="15" width="10.85546875" customWidth="1"/>
    <col min="16" max="16" width="12.28515625" customWidth="1"/>
    <col min="17" max="17" width="11.85546875" customWidth="1"/>
    <col min="18" max="18" width="11.5703125" customWidth="1"/>
    <col min="19" max="19" width="14.28515625" customWidth="1"/>
    <col min="20" max="20" width="13.5703125" customWidth="1"/>
    <col min="21" max="21" width="18.42578125" customWidth="1"/>
    <col min="22" max="22" width="16.7109375" customWidth="1"/>
    <col min="23" max="23" width="19.5703125" customWidth="1"/>
  </cols>
  <sheetData>
    <row r="1" spans="2:23" s="1" customFormat="1" ht="18.75"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</row>
    <row r="2" spans="2:23" ht="18.75"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pans="2:23" ht="18.75">
      <c r="B3" s="110" t="s">
        <v>48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</row>
    <row r="4" spans="2:23" ht="18.75">
      <c r="B4" s="110" t="s">
        <v>49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</row>
    <row r="5" spans="2:23" ht="18.75">
      <c r="B5" s="110" t="s">
        <v>68</v>
      </c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</row>
    <row r="6" spans="2:23" ht="18.75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W6" s="21" t="s">
        <v>66</v>
      </c>
    </row>
    <row r="7" spans="2:23" ht="15" customHeight="1">
      <c r="B7" s="103" t="s">
        <v>0</v>
      </c>
      <c r="C7" s="103" t="s">
        <v>38</v>
      </c>
      <c r="D7" s="103" t="s">
        <v>1</v>
      </c>
      <c r="E7" s="103" t="s">
        <v>2</v>
      </c>
      <c r="F7" s="103" t="s">
        <v>57</v>
      </c>
      <c r="G7" s="103" t="s">
        <v>58</v>
      </c>
      <c r="H7" s="103" t="s">
        <v>59</v>
      </c>
      <c r="I7" s="111" t="s">
        <v>34</v>
      </c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03" t="s">
        <v>3</v>
      </c>
    </row>
    <row r="8" spans="2:23" ht="15" customHeight="1">
      <c r="B8" s="103"/>
      <c r="C8" s="103"/>
      <c r="D8" s="103"/>
      <c r="E8" s="103"/>
      <c r="F8" s="103"/>
      <c r="G8" s="103"/>
      <c r="H8" s="103"/>
      <c r="I8" s="103" t="s">
        <v>4</v>
      </c>
      <c r="J8" s="103"/>
      <c r="K8" s="103"/>
      <c r="L8" s="103" t="s">
        <v>5</v>
      </c>
      <c r="M8" s="103"/>
      <c r="N8" s="103"/>
      <c r="O8" s="103" t="s">
        <v>6</v>
      </c>
      <c r="P8" s="103"/>
      <c r="Q8" s="103"/>
      <c r="R8" s="103" t="s">
        <v>7</v>
      </c>
      <c r="S8" s="103"/>
      <c r="T8" s="103"/>
      <c r="U8" s="103" t="s">
        <v>8</v>
      </c>
      <c r="V8" s="103" t="s">
        <v>34</v>
      </c>
      <c r="W8" s="103"/>
    </row>
    <row r="9" spans="2:23" ht="36">
      <c r="B9" s="103"/>
      <c r="C9" s="103"/>
      <c r="D9" s="103"/>
      <c r="E9" s="103"/>
      <c r="F9" s="103"/>
      <c r="G9" s="103"/>
      <c r="H9" s="103"/>
      <c r="I9" s="20" t="s">
        <v>4</v>
      </c>
      <c r="J9" s="20" t="s">
        <v>9</v>
      </c>
      <c r="K9" s="20" t="s">
        <v>10</v>
      </c>
      <c r="L9" s="20" t="s">
        <v>5</v>
      </c>
      <c r="M9" s="20" t="s">
        <v>11</v>
      </c>
      <c r="N9" s="20" t="s">
        <v>10</v>
      </c>
      <c r="O9" s="20" t="s">
        <v>6</v>
      </c>
      <c r="P9" s="20" t="s">
        <v>12</v>
      </c>
      <c r="Q9" s="20" t="s">
        <v>10</v>
      </c>
      <c r="R9" s="20" t="s">
        <v>13</v>
      </c>
      <c r="S9" s="20" t="s">
        <v>14</v>
      </c>
      <c r="T9" s="20" t="s">
        <v>10</v>
      </c>
      <c r="U9" s="103"/>
      <c r="V9" s="103"/>
      <c r="W9" s="103"/>
    </row>
    <row r="10" spans="2:23" s="2" customFormat="1" ht="12">
      <c r="B10" s="18" t="s">
        <v>15</v>
      </c>
      <c r="C10" s="18" t="s">
        <v>16</v>
      </c>
      <c r="D10" s="18" t="s">
        <v>17</v>
      </c>
      <c r="E10" s="18" t="s">
        <v>18</v>
      </c>
      <c r="F10" s="18" t="s">
        <v>19</v>
      </c>
      <c r="G10" s="18" t="s">
        <v>35</v>
      </c>
      <c r="H10" s="18" t="s">
        <v>20</v>
      </c>
      <c r="I10" s="18" t="s">
        <v>21</v>
      </c>
      <c r="J10" s="18" t="s">
        <v>36</v>
      </c>
      <c r="K10" s="18" t="s">
        <v>22</v>
      </c>
      <c r="L10" s="18" t="s">
        <v>23</v>
      </c>
      <c r="M10" s="18" t="s">
        <v>37</v>
      </c>
      <c r="N10" s="18" t="s">
        <v>24</v>
      </c>
      <c r="O10" s="18" t="s">
        <v>25</v>
      </c>
      <c r="P10" s="18" t="s">
        <v>39</v>
      </c>
      <c r="Q10" s="18" t="s">
        <v>40</v>
      </c>
      <c r="R10" s="18" t="s">
        <v>61</v>
      </c>
      <c r="S10" s="18" t="s">
        <v>41</v>
      </c>
      <c r="T10" s="18" t="s">
        <v>62</v>
      </c>
      <c r="U10" s="18" t="s">
        <v>63</v>
      </c>
      <c r="V10" s="18" t="s">
        <v>64</v>
      </c>
      <c r="W10" s="19" t="s">
        <v>65</v>
      </c>
    </row>
    <row r="11" spans="2:23" s="2" customFormat="1">
      <c r="B11" s="22">
        <v>1</v>
      </c>
      <c r="C11" s="44" t="s">
        <v>73</v>
      </c>
      <c r="D11" s="44" t="s">
        <v>74</v>
      </c>
      <c r="E11" s="26">
        <v>672421.38670000003</v>
      </c>
      <c r="F11" s="44" t="s">
        <v>299</v>
      </c>
      <c r="G11" s="44">
        <v>10</v>
      </c>
      <c r="H11" s="27">
        <f t="shared" ref="H11:H74" si="0">IF(AND(F11="TERTINGGAL",G11&gt;=8),211288.8641,IF(AND(F11="SANGAT TERTINGGAL",G11&gt;=8),422577.7283,0))</f>
        <v>0</v>
      </c>
      <c r="I11" s="45">
        <v>3217</v>
      </c>
      <c r="J11" s="35">
        <f t="shared" ref="J11:J74" si="1">I11/$I$1012</f>
        <v>2.9647091783414955E-3</v>
      </c>
      <c r="K11" s="35">
        <f t="shared" ref="K11:K74" si="2">J11*$H$1015</f>
        <v>2.9647091783414957E-4</v>
      </c>
      <c r="L11" s="45">
        <v>1148</v>
      </c>
      <c r="M11" s="35">
        <f t="shared" ref="M11:M74" si="3">L11/$L$1012</f>
        <v>5.4895134990388568E-3</v>
      </c>
      <c r="N11" s="35">
        <f t="shared" ref="N11:N74" si="4">M11*$H$1016</f>
        <v>2.7447567495194284E-3</v>
      </c>
      <c r="O11" s="44">
        <v>2.4411100000000001</v>
      </c>
      <c r="P11" s="35">
        <f t="shared" ref="P11:P74" si="5">O11/$O$1012</f>
        <v>2.7650795437892763E-3</v>
      </c>
      <c r="Q11" s="35">
        <f t="shared" ref="Q11:Q74" si="6">P11*$H$1017</f>
        <v>4.1476193156839142E-4</v>
      </c>
      <c r="R11" s="44">
        <v>40.955477000000002</v>
      </c>
      <c r="S11" s="35">
        <f t="shared" ref="S11:S74" si="7">R11/$R$1012</f>
        <v>5.0438196851978426E-3</v>
      </c>
      <c r="T11" s="35">
        <f t="shared" ref="T11:T74" si="8">S11*$H$1018</f>
        <v>1.2609549212994607E-3</v>
      </c>
      <c r="U11" s="22">
        <f t="shared" ref="U11:U74" si="9">K11+N11+Q11+T11</f>
        <v>4.71694452022143E-3</v>
      </c>
      <c r="V11" s="30">
        <f t="shared" ref="V11:V74" si="10">U11*$E$1021</f>
        <v>444926.60790128837</v>
      </c>
      <c r="W11" s="31">
        <f t="shared" ref="W11:W74" si="11">E11+H11+V11</f>
        <v>1117347.9946012883</v>
      </c>
    </row>
    <row r="12" spans="2:23" s="2" customFormat="1">
      <c r="B12" s="22">
        <v>2</v>
      </c>
      <c r="C12" s="44" t="s">
        <v>73</v>
      </c>
      <c r="D12" s="44" t="s">
        <v>95</v>
      </c>
      <c r="E12" s="26">
        <v>672421.38670000003</v>
      </c>
      <c r="F12" s="44" t="s">
        <v>300</v>
      </c>
      <c r="G12" s="44">
        <v>10</v>
      </c>
      <c r="H12" s="27">
        <f t="shared" si="0"/>
        <v>211288.86410000001</v>
      </c>
      <c r="I12" s="45">
        <v>3237</v>
      </c>
      <c r="J12" s="35">
        <f t="shared" si="1"/>
        <v>2.9831406932830031E-3</v>
      </c>
      <c r="K12" s="35">
        <f t="shared" si="2"/>
        <v>2.9831406932830031E-4</v>
      </c>
      <c r="L12" s="45">
        <v>1791</v>
      </c>
      <c r="M12" s="35">
        <f t="shared" si="3"/>
        <v>8.5642148752426775E-3</v>
      </c>
      <c r="N12" s="35">
        <f t="shared" si="4"/>
        <v>4.2821074376213387E-3</v>
      </c>
      <c r="O12" s="44">
        <v>1.54538</v>
      </c>
      <c r="P12" s="35">
        <f t="shared" si="5"/>
        <v>1.750473606425385E-3</v>
      </c>
      <c r="Q12" s="35">
        <f t="shared" si="6"/>
        <v>2.6257104096380772E-4</v>
      </c>
      <c r="R12" s="44">
        <v>43.343845999999999</v>
      </c>
      <c r="S12" s="35">
        <f t="shared" si="7"/>
        <v>5.3379562320073513E-3</v>
      </c>
      <c r="T12" s="35">
        <f t="shared" si="8"/>
        <v>1.3344890580018378E-3</v>
      </c>
      <c r="U12" s="22">
        <f t="shared" si="9"/>
        <v>6.1774816059152844E-3</v>
      </c>
      <c r="V12" s="30">
        <f t="shared" si="10"/>
        <v>582692.02118227701</v>
      </c>
      <c r="W12" s="31">
        <f t="shared" si="11"/>
        <v>1466402.271982277</v>
      </c>
    </row>
    <row r="13" spans="2:23" s="2" customFormat="1">
      <c r="B13" s="22">
        <v>3</v>
      </c>
      <c r="C13" s="44" t="s">
        <v>73</v>
      </c>
      <c r="D13" s="44" t="s">
        <v>105</v>
      </c>
      <c r="E13" s="26">
        <v>672421.38670000003</v>
      </c>
      <c r="F13" s="44" t="s">
        <v>299</v>
      </c>
      <c r="G13" s="44">
        <v>9</v>
      </c>
      <c r="H13" s="27">
        <f t="shared" si="0"/>
        <v>0</v>
      </c>
      <c r="I13" s="45">
        <v>4140</v>
      </c>
      <c r="J13" s="35">
        <f t="shared" si="1"/>
        <v>3.8153235928920707E-3</v>
      </c>
      <c r="K13" s="35">
        <f t="shared" si="2"/>
        <v>3.8153235928920707E-4</v>
      </c>
      <c r="L13" s="45">
        <v>595</v>
      </c>
      <c r="M13" s="35">
        <f t="shared" si="3"/>
        <v>2.8451746793798955E-3</v>
      </c>
      <c r="N13" s="35">
        <f t="shared" si="4"/>
        <v>1.4225873396899477E-3</v>
      </c>
      <c r="O13" s="44">
        <v>3.4746450000000002</v>
      </c>
      <c r="P13" s="35">
        <f t="shared" si="5"/>
        <v>3.9357791379453161E-3</v>
      </c>
      <c r="Q13" s="35">
        <f t="shared" si="6"/>
        <v>5.9036687069179735E-4</v>
      </c>
      <c r="R13" s="44">
        <v>34.806618999999998</v>
      </c>
      <c r="S13" s="35">
        <f t="shared" si="7"/>
        <v>4.2865648979593428E-3</v>
      </c>
      <c r="T13" s="35">
        <f t="shared" si="8"/>
        <v>1.0716412244898357E-3</v>
      </c>
      <c r="U13" s="22">
        <f t="shared" si="9"/>
        <v>3.4661277941607877E-3</v>
      </c>
      <c r="V13" s="30">
        <f t="shared" si="10"/>
        <v>326943.10382432467</v>
      </c>
      <c r="W13" s="31">
        <f t="shared" si="11"/>
        <v>999364.4905243247</v>
      </c>
    </row>
    <row r="14" spans="2:23" s="2" customFormat="1">
      <c r="B14" s="22">
        <v>4</v>
      </c>
      <c r="C14" s="44" t="s">
        <v>73</v>
      </c>
      <c r="D14" s="44" t="s">
        <v>113</v>
      </c>
      <c r="E14" s="26">
        <v>672421.38670000003</v>
      </c>
      <c r="F14" s="44" t="s">
        <v>299</v>
      </c>
      <c r="G14" s="44">
        <v>10</v>
      </c>
      <c r="H14" s="27">
        <f t="shared" si="0"/>
        <v>0</v>
      </c>
      <c r="I14" s="45">
        <v>5009</v>
      </c>
      <c r="J14" s="35">
        <f t="shared" si="1"/>
        <v>4.6161729171005752E-3</v>
      </c>
      <c r="K14" s="35">
        <f t="shared" si="2"/>
        <v>4.6161729171005753E-4</v>
      </c>
      <c r="L14" s="45">
        <v>2419</v>
      </c>
      <c r="M14" s="35">
        <f t="shared" si="3"/>
        <v>1.1567189158689021E-2</v>
      </c>
      <c r="N14" s="35">
        <f t="shared" si="4"/>
        <v>5.7835945793445103E-3</v>
      </c>
      <c r="O14" s="44">
        <v>3.258095</v>
      </c>
      <c r="P14" s="35">
        <f t="shared" si="5"/>
        <v>3.6904899149248177E-3</v>
      </c>
      <c r="Q14" s="35">
        <f t="shared" si="6"/>
        <v>5.5357348723872259E-4</v>
      </c>
      <c r="R14" s="44">
        <v>41.758719999999997</v>
      </c>
      <c r="S14" s="35">
        <f t="shared" si="7"/>
        <v>5.1427420553462194E-3</v>
      </c>
      <c r="T14" s="35">
        <f t="shared" si="8"/>
        <v>1.2856855138365549E-3</v>
      </c>
      <c r="U14" s="22">
        <f t="shared" si="9"/>
        <v>8.0844708721298439E-3</v>
      </c>
      <c r="V14" s="30">
        <f t="shared" si="10"/>
        <v>762569.1136271084</v>
      </c>
      <c r="W14" s="31">
        <f t="shared" si="11"/>
        <v>1434990.5003271084</v>
      </c>
    </row>
    <row r="15" spans="2:23" s="2" customFormat="1">
      <c r="B15" s="22">
        <v>5</v>
      </c>
      <c r="C15" s="44" t="s">
        <v>73</v>
      </c>
      <c r="D15" s="44" t="s">
        <v>128</v>
      </c>
      <c r="E15" s="26">
        <v>672421.38670000003</v>
      </c>
      <c r="F15" s="44" t="s">
        <v>299</v>
      </c>
      <c r="G15" s="44">
        <v>10</v>
      </c>
      <c r="H15" s="27">
        <f t="shared" si="0"/>
        <v>0</v>
      </c>
      <c r="I15" s="45">
        <v>3646</v>
      </c>
      <c r="J15" s="35">
        <f t="shared" si="1"/>
        <v>3.3600651738368331E-3</v>
      </c>
      <c r="K15" s="35">
        <f t="shared" si="2"/>
        <v>3.3600651738368334E-4</v>
      </c>
      <c r="L15" s="45">
        <v>1102</v>
      </c>
      <c r="M15" s="35">
        <f t="shared" si="3"/>
        <v>5.2695504145825961E-3</v>
      </c>
      <c r="N15" s="35">
        <f t="shared" si="4"/>
        <v>2.6347752072912981E-3</v>
      </c>
      <c r="O15" s="44">
        <v>3.4155859999999998</v>
      </c>
      <c r="P15" s="35">
        <f t="shared" si="5"/>
        <v>3.8688821800955458E-3</v>
      </c>
      <c r="Q15" s="35">
        <f t="shared" si="6"/>
        <v>5.8033232701433187E-4</v>
      </c>
      <c r="R15" s="44">
        <v>33.771507</v>
      </c>
      <c r="S15" s="35">
        <f t="shared" si="7"/>
        <v>4.1590869959931545E-3</v>
      </c>
      <c r="T15" s="35">
        <f t="shared" si="8"/>
        <v>1.0397717489982886E-3</v>
      </c>
      <c r="U15" s="22">
        <f t="shared" si="9"/>
        <v>4.5908858006876024E-3</v>
      </c>
      <c r="V15" s="30">
        <f t="shared" si="10"/>
        <v>433036.09737310163</v>
      </c>
      <c r="W15" s="31">
        <f t="shared" si="11"/>
        <v>1105457.4840731015</v>
      </c>
    </row>
    <row r="16" spans="2:23" s="2" customFormat="1">
      <c r="B16" s="22">
        <v>6</v>
      </c>
      <c r="C16" s="44" t="s">
        <v>73</v>
      </c>
      <c r="D16" s="44" t="s">
        <v>144</v>
      </c>
      <c r="E16" s="26">
        <v>672421.38670000003</v>
      </c>
      <c r="F16" s="44" t="s">
        <v>299</v>
      </c>
      <c r="G16" s="44">
        <v>10</v>
      </c>
      <c r="H16" s="27">
        <f t="shared" si="0"/>
        <v>0</v>
      </c>
      <c r="I16" s="45">
        <v>7755</v>
      </c>
      <c r="J16" s="35">
        <f t="shared" si="1"/>
        <v>7.1468199185695672E-3</v>
      </c>
      <c r="K16" s="35">
        <f t="shared" si="2"/>
        <v>7.1468199185695681E-4</v>
      </c>
      <c r="L16" s="45">
        <v>2023</v>
      </c>
      <c r="M16" s="35">
        <f t="shared" si="3"/>
        <v>9.6735939098916441E-3</v>
      </c>
      <c r="N16" s="35">
        <f t="shared" si="4"/>
        <v>4.836796954945822E-3</v>
      </c>
      <c r="O16" s="44">
        <v>5.1086140000000002</v>
      </c>
      <c r="P16" s="35">
        <f t="shared" si="5"/>
        <v>5.7865987475023703E-3</v>
      </c>
      <c r="Q16" s="35">
        <f t="shared" si="6"/>
        <v>8.6798981212535557E-4</v>
      </c>
      <c r="R16" s="44">
        <v>37.065511000000001</v>
      </c>
      <c r="S16" s="35">
        <f t="shared" si="7"/>
        <v>4.5647558694949927E-3</v>
      </c>
      <c r="T16" s="35">
        <f t="shared" si="8"/>
        <v>1.1411889673737482E-3</v>
      </c>
      <c r="U16" s="22">
        <f t="shared" si="9"/>
        <v>7.5606577263018825E-3</v>
      </c>
      <c r="V16" s="30">
        <f t="shared" si="10"/>
        <v>713160.34802721173</v>
      </c>
      <c r="W16" s="31">
        <f t="shared" si="11"/>
        <v>1385581.7347272118</v>
      </c>
    </row>
    <row r="17" spans="2:23" s="2" customFormat="1">
      <c r="B17" s="22">
        <v>7</v>
      </c>
      <c r="C17" s="44" t="s">
        <v>73</v>
      </c>
      <c r="D17" s="44" t="s">
        <v>145</v>
      </c>
      <c r="E17" s="26">
        <v>672421.38670000003</v>
      </c>
      <c r="F17" s="44" t="s">
        <v>299</v>
      </c>
      <c r="G17" s="44">
        <v>10</v>
      </c>
      <c r="H17" s="27">
        <f t="shared" si="0"/>
        <v>0</v>
      </c>
      <c r="I17" s="45">
        <v>3461</v>
      </c>
      <c r="J17" s="35">
        <f t="shared" si="1"/>
        <v>3.1895736606278881E-3</v>
      </c>
      <c r="K17" s="35">
        <f t="shared" si="2"/>
        <v>3.1895736606278883E-4</v>
      </c>
      <c r="L17" s="45">
        <v>1287</v>
      </c>
      <c r="M17" s="35">
        <f t="shared" si="3"/>
        <v>6.1541845585914709E-3</v>
      </c>
      <c r="N17" s="35">
        <f t="shared" si="4"/>
        <v>3.0770922792957354E-3</v>
      </c>
      <c r="O17" s="44">
        <v>2.7265630000000001</v>
      </c>
      <c r="P17" s="35">
        <f t="shared" si="5"/>
        <v>3.088416161562863E-3</v>
      </c>
      <c r="Q17" s="35">
        <f t="shared" si="6"/>
        <v>4.6326242423442942E-4</v>
      </c>
      <c r="R17" s="44">
        <v>40.673822999999999</v>
      </c>
      <c r="S17" s="35">
        <f t="shared" si="7"/>
        <v>5.0091329450186297E-3</v>
      </c>
      <c r="T17" s="35">
        <f t="shared" si="8"/>
        <v>1.2522832362546574E-3</v>
      </c>
      <c r="U17" s="22">
        <f t="shared" si="9"/>
        <v>5.1115953058476112E-3</v>
      </c>
      <c r="V17" s="30">
        <f t="shared" si="10"/>
        <v>482152.11153006385</v>
      </c>
      <c r="W17" s="31">
        <f t="shared" si="11"/>
        <v>1154573.4982300638</v>
      </c>
    </row>
    <row r="18" spans="2:23" s="2" customFormat="1">
      <c r="B18" s="22">
        <v>8</v>
      </c>
      <c r="C18" s="44" t="s">
        <v>73</v>
      </c>
      <c r="D18" s="44" t="s">
        <v>163</v>
      </c>
      <c r="E18" s="26">
        <v>672421.38670000003</v>
      </c>
      <c r="F18" s="44" t="s">
        <v>300</v>
      </c>
      <c r="G18" s="44">
        <v>10</v>
      </c>
      <c r="H18" s="27">
        <f t="shared" si="0"/>
        <v>211288.86410000001</v>
      </c>
      <c r="I18" s="45">
        <v>3107</v>
      </c>
      <c r="J18" s="35">
        <f t="shared" si="1"/>
        <v>2.8633358461632036E-3</v>
      </c>
      <c r="K18" s="35">
        <f t="shared" si="2"/>
        <v>2.8633358461632036E-4</v>
      </c>
      <c r="L18" s="45">
        <v>1222</v>
      </c>
      <c r="M18" s="35">
        <f t="shared" si="3"/>
        <v>5.8433671566424069E-3</v>
      </c>
      <c r="N18" s="35">
        <f t="shared" si="4"/>
        <v>2.9216835783212034E-3</v>
      </c>
      <c r="O18" s="44">
        <v>2.90374</v>
      </c>
      <c r="P18" s="35">
        <f t="shared" si="5"/>
        <v>3.2891070351121713E-3</v>
      </c>
      <c r="Q18" s="35">
        <f t="shared" si="6"/>
        <v>4.9336605526682569E-4</v>
      </c>
      <c r="R18" s="44">
        <v>40.44896</v>
      </c>
      <c r="S18" s="35">
        <f t="shared" si="7"/>
        <v>4.9814402282210048E-3</v>
      </c>
      <c r="T18" s="35">
        <f t="shared" si="8"/>
        <v>1.2453600570552512E-3</v>
      </c>
      <c r="U18" s="22">
        <f t="shared" si="9"/>
        <v>4.9467432752596007E-3</v>
      </c>
      <c r="V18" s="30">
        <f t="shared" si="10"/>
        <v>466602.41522544844</v>
      </c>
      <c r="W18" s="31">
        <f t="shared" si="11"/>
        <v>1350312.6660254486</v>
      </c>
    </row>
    <row r="19" spans="2:23" s="2" customFormat="1">
      <c r="B19" s="22">
        <v>9</v>
      </c>
      <c r="C19" s="44" t="s">
        <v>73</v>
      </c>
      <c r="D19" s="44" t="s">
        <v>181</v>
      </c>
      <c r="E19" s="26">
        <v>672421.38670000003</v>
      </c>
      <c r="F19" s="44" t="s">
        <v>299</v>
      </c>
      <c r="G19" s="44">
        <v>9</v>
      </c>
      <c r="H19" s="27">
        <f t="shared" si="0"/>
        <v>0</v>
      </c>
      <c r="I19" s="45">
        <v>3225</v>
      </c>
      <c r="J19" s="35">
        <f t="shared" si="1"/>
        <v>2.9720817843180984E-3</v>
      </c>
      <c r="K19" s="35">
        <f t="shared" si="2"/>
        <v>2.9720817843180989E-4</v>
      </c>
      <c r="L19" s="45">
        <v>843</v>
      </c>
      <c r="M19" s="35">
        <f t="shared" si="3"/>
        <v>4.0310626129701713E-3</v>
      </c>
      <c r="N19" s="35">
        <f t="shared" si="4"/>
        <v>2.0155313064850857E-3</v>
      </c>
      <c r="O19" s="44">
        <v>2.6478169999999999</v>
      </c>
      <c r="P19" s="35">
        <f t="shared" si="5"/>
        <v>2.999219462620484E-3</v>
      </c>
      <c r="Q19" s="35">
        <f t="shared" si="6"/>
        <v>4.4988291939307261E-4</v>
      </c>
      <c r="R19" s="44">
        <v>39.686286000000003</v>
      </c>
      <c r="S19" s="35">
        <f t="shared" si="7"/>
        <v>4.8875140816743885E-3</v>
      </c>
      <c r="T19" s="35">
        <f t="shared" si="8"/>
        <v>1.2218785204185971E-3</v>
      </c>
      <c r="U19" s="22">
        <f t="shared" si="9"/>
        <v>3.9845009247285647E-3</v>
      </c>
      <c r="V19" s="30">
        <f t="shared" si="10"/>
        <v>375838.73904368182</v>
      </c>
      <c r="W19" s="31">
        <f t="shared" si="11"/>
        <v>1048260.1257436818</v>
      </c>
    </row>
    <row r="20" spans="2:23" s="2" customFormat="1">
      <c r="B20" s="22">
        <v>10</v>
      </c>
      <c r="C20" s="44" t="s">
        <v>73</v>
      </c>
      <c r="D20" s="44" t="s">
        <v>182</v>
      </c>
      <c r="E20" s="26">
        <v>672421.38670000003</v>
      </c>
      <c r="F20" s="44" t="s">
        <v>299</v>
      </c>
      <c r="G20" s="44">
        <v>9</v>
      </c>
      <c r="H20" s="27">
        <f t="shared" si="0"/>
        <v>0</v>
      </c>
      <c r="I20" s="45">
        <v>3894</v>
      </c>
      <c r="J20" s="35">
        <f t="shared" si="1"/>
        <v>3.588615959111527E-3</v>
      </c>
      <c r="K20" s="35">
        <f t="shared" si="2"/>
        <v>3.588615959111527E-4</v>
      </c>
      <c r="L20" s="45">
        <v>605</v>
      </c>
      <c r="M20" s="35">
        <f t="shared" si="3"/>
        <v>2.8929927412182132E-3</v>
      </c>
      <c r="N20" s="35">
        <f t="shared" si="4"/>
        <v>1.4464963706091066E-3</v>
      </c>
      <c r="O20" s="44">
        <v>3.6419790000000001</v>
      </c>
      <c r="P20" s="35">
        <f t="shared" si="5"/>
        <v>4.1253207073053341E-3</v>
      </c>
      <c r="Q20" s="35">
        <f t="shared" si="6"/>
        <v>6.1879810609580005E-4</v>
      </c>
      <c r="R20" s="44">
        <v>29.999903</v>
      </c>
      <c r="S20" s="35">
        <f t="shared" si="7"/>
        <v>3.6945999018745601E-3</v>
      </c>
      <c r="T20" s="35">
        <f t="shared" si="8"/>
        <v>9.2364997546864002E-4</v>
      </c>
      <c r="U20" s="22">
        <f t="shared" si="9"/>
        <v>3.3478060480846995E-3</v>
      </c>
      <c r="V20" s="30">
        <f t="shared" si="10"/>
        <v>315782.38465603557</v>
      </c>
      <c r="W20" s="31">
        <f t="shared" si="11"/>
        <v>988203.77135603561</v>
      </c>
    </row>
    <row r="21" spans="2:23" s="2" customFormat="1">
      <c r="B21" s="22">
        <v>11</v>
      </c>
      <c r="C21" s="44" t="s">
        <v>73</v>
      </c>
      <c r="D21" s="44" t="s">
        <v>186</v>
      </c>
      <c r="E21" s="26">
        <v>672421.38670000003</v>
      </c>
      <c r="F21" s="44" t="s">
        <v>300</v>
      </c>
      <c r="G21" s="44">
        <v>10</v>
      </c>
      <c r="H21" s="27">
        <f t="shared" si="0"/>
        <v>211288.86410000001</v>
      </c>
      <c r="I21" s="45">
        <v>3770</v>
      </c>
      <c r="J21" s="35">
        <f t="shared" si="1"/>
        <v>3.4743405664741803E-3</v>
      </c>
      <c r="K21" s="35">
        <f t="shared" si="2"/>
        <v>3.4743405664741807E-4</v>
      </c>
      <c r="L21" s="45">
        <v>1101</v>
      </c>
      <c r="M21" s="35">
        <f t="shared" si="3"/>
        <v>5.2647686083987641E-3</v>
      </c>
      <c r="N21" s="35">
        <f t="shared" si="4"/>
        <v>2.632384304199382E-3</v>
      </c>
      <c r="O21" s="44">
        <v>3.8683719999999999</v>
      </c>
      <c r="P21" s="35">
        <f t="shared" si="5"/>
        <v>4.3817592345151224E-3</v>
      </c>
      <c r="Q21" s="35">
        <f t="shared" si="6"/>
        <v>6.5726388517726834E-4</v>
      </c>
      <c r="R21" s="44">
        <v>38.824302000000003</v>
      </c>
      <c r="S21" s="35">
        <f t="shared" si="7"/>
        <v>4.7813575383743173E-3</v>
      </c>
      <c r="T21" s="35">
        <f t="shared" si="8"/>
        <v>1.1953393845935793E-3</v>
      </c>
      <c r="U21" s="22">
        <f t="shared" si="9"/>
        <v>4.8324216306176474E-3</v>
      </c>
      <c r="V21" s="30">
        <f t="shared" si="10"/>
        <v>455819.00631695171</v>
      </c>
      <c r="W21" s="31">
        <f t="shared" si="11"/>
        <v>1339529.2571169517</v>
      </c>
    </row>
    <row r="22" spans="2:23" s="2" customFormat="1">
      <c r="B22" s="22">
        <v>12</v>
      </c>
      <c r="C22" s="44" t="s">
        <v>73</v>
      </c>
      <c r="D22" s="44" t="s">
        <v>187</v>
      </c>
      <c r="E22" s="26">
        <v>672421.38670000003</v>
      </c>
      <c r="F22" s="44" t="s">
        <v>299</v>
      </c>
      <c r="G22" s="44">
        <v>10</v>
      </c>
      <c r="H22" s="27">
        <f t="shared" si="0"/>
        <v>0</v>
      </c>
      <c r="I22" s="45">
        <v>7073</v>
      </c>
      <c r="J22" s="35">
        <f t="shared" si="1"/>
        <v>6.5183052590641584E-3</v>
      </c>
      <c r="K22" s="35">
        <f t="shared" si="2"/>
        <v>6.5183052590641591E-4</v>
      </c>
      <c r="L22" s="45">
        <v>2541</v>
      </c>
      <c r="M22" s="35">
        <f t="shared" si="3"/>
        <v>1.2150569513116494E-2</v>
      </c>
      <c r="N22" s="35">
        <f t="shared" si="4"/>
        <v>6.0752847565582468E-3</v>
      </c>
      <c r="O22" s="44">
        <v>6.0338729999999998</v>
      </c>
      <c r="P22" s="35">
        <f t="shared" si="5"/>
        <v>6.8346525974341309E-3</v>
      </c>
      <c r="Q22" s="35">
        <f t="shared" si="6"/>
        <v>1.0251978896151197E-3</v>
      </c>
      <c r="R22" s="44">
        <v>41.026125999999998</v>
      </c>
      <c r="S22" s="35">
        <f t="shared" si="7"/>
        <v>5.0525203729456505E-3</v>
      </c>
      <c r="T22" s="35">
        <f t="shared" si="8"/>
        <v>1.2631300932364126E-3</v>
      </c>
      <c r="U22" s="22">
        <f t="shared" si="9"/>
        <v>9.0154432653161941E-3</v>
      </c>
      <c r="V22" s="30">
        <f t="shared" si="10"/>
        <v>850383.24567263492</v>
      </c>
      <c r="W22" s="31">
        <f t="shared" si="11"/>
        <v>1522804.632372635</v>
      </c>
    </row>
    <row r="23" spans="2:23" s="2" customFormat="1">
      <c r="B23" s="22">
        <v>13</v>
      </c>
      <c r="C23" s="44" t="s">
        <v>73</v>
      </c>
      <c r="D23" s="44" t="s">
        <v>192</v>
      </c>
      <c r="E23" s="26">
        <v>672421.38670000003</v>
      </c>
      <c r="F23" s="44" t="s">
        <v>300</v>
      </c>
      <c r="G23" s="44">
        <v>10</v>
      </c>
      <c r="H23" s="27">
        <f t="shared" si="0"/>
        <v>211288.86410000001</v>
      </c>
      <c r="I23" s="45">
        <v>3961</v>
      </c>
      <c r="J23" s="35">
        <f t="shared" si="1"/>
        <v>3.6503615341655776E-3</v>
      </c>
      <c r="K23" s="35">
        <f t="shared" si="2"/>
        <v>3.6503615341655778E-4</v>
      </c>
      <c r="L23" s="45">
        <v>1401</v>
      </c>
      <c r="M23" s="35">
        <f t="shared" si="3"/>
        <v>6.6993104635482918E-3</v>
      </c>
      <c r="N23" s="35">
        <f t="shared" si="4"/>
        <v>3.3496552317741459E-3</v>
      </c>
      <c r="O23" s="44">
        <v>3.1793490000000002</v>
      </c>
      <c r="P23" s="35">
        <f t="shared" si="5"/>
        <v>3.6012932159824392E-3</v>
      </c>
      <c r="Q23" s="35">
        <f t="shared" si="6"/>
        <v>5.4019398239736583E-4</v>
      </c>
      <c r="R23" s="44">
        <v>24.141919000000001</v>
      </c>
      <c r="S23" s="35">
        <f t="shared" si="7"/>
        <v>2.9731673321898269E-3</v>
      </c>
      <c r="T23" s="35">
        <f t="shared" si="8"/>
        <v>7.4329183304745674E-4</v>
      </c>
      <c r="U23" s="22">
        <f t="shared" si="9"/>
        <v>4.9981772006355259E-3</v>
      </c>
      <c r="V23" s="30">
        <f t="shared" si="10"/>
        <v>471453.92913460167</v>
      </c>
      <c r="W23" s="31">
        <f t="shared" si="11"/>
        <v>1355164.1799346018</v>
      </c>
    </row>
    <row r="24" spans="2:23" s="2" customFormat="1">
      <c r="B24" s="22">
        <v>14</v>
      </c>
      <c r="C24" s="44" t="s">
        <v>73</v>
      </c>
      <c r="D24" s="44" t="s">
        <v>209</v>
      </c>
      <c r="E24" s="26">
        <v>672421.38670000003</v>
      </c>
      <c r="F24" s="44" t="s">
        <v>300</v>
      </c>
      <c r="G24" s="44">
        <v>10</v>
      </c>
      <c r="H24" s="27">
        <f t="shared" si="0"/>
        <v>211288.86410000001</v>
      </c>
      <c r="I24" s="45">
        <v>4326</v>
      </c>
      <c r="J24" s="35">
        <f t="shared" si="1"/>
        <v>3.9867366818480913E-3</v>
      </c>
      <c r="K24" s="35">
        <f t="shared" si="2"/>
        <v>3.9867366818480913E-4</v>
      </c>
      <c r="L24" s="45">
        <v>1437</v>
      </c>
      <c r="M24" s="35">
        <f t="shared" si="3"/>
        <v>6.8714554861662343E-3</v>
      </c>
      <c r="N24" s="35">
        <f t="shared" si="4"/>
        <v>3.4357277430831171E-3</v>
      </c>
      <c r="O24" s="44">
        <v>3.6026060000000002</v>
      </c>
      <c r="P24" s="35">
        <f t="shared" si="5"/>
        <v>4.0807223578341453E-3</v>
      </c>
      <c r="Q24" s="35">
        <f t="shared" si="6"/>
        <v>6.1210835367512173E-4</v>
      </c>
      <c r="R24" s="44">
        <v>41.888077000000003</v>
      </c>
      <c r="S24" s="35">
        <f t="shared" si="7"/>
        <v>5.1586728521726896E-3</v>
      </c>
      <c r="T24" s="35">
        <f t="shared" si="8"/>
        <v>1.2896682130431724E-3</v>
      </c>
      <c r="U24" s="22">
        <f t="shared" si="9"/>
        <v>5.7361779779862201E-3</v>
      </c>
      <c r="V24" s="30">
        <f t="shared" si="10"/>
        <v>541065.98013234045</v>
      </c>
      <c r="W24" s="31">
        <f t="shared" si="11"/>
        <v>1424776.2309323405</v>
      </c>
    </row>
    <row r="25" spans="2:23" s="2" customFormat="1">
      <c r="B25" s="22">
        <v>15</v>
      </c>
      <c r="C25" s="44" t="s">
        <v>73</v>
      </c>
      <c r="D25" s="44" t="s">
        <v>224</v>
      </c>
      <c r="E25" s="26">
        <v>672421.38670000003</v>
      </c>
      <c r="F25" s="44" t="s">
        <v>300</v>
      </c>
      <c r="G25" s="44">
        <v>10</v>
      </c>
      <c r="H25" s="27">
        <f t="shared" si="0"/>
        <v>211288.86410000001</v>
      </c>
      <c r="I25" s="45">
        <v>5010</v>
      </c>
      <c r="J25" s="35">
        <f t="shared" si="1"/>
        <v>4.6170944928476503E-3</v>
      </c>
      <c r="K25" s="35">
        <f t="shared" si="2"/>
        <v>4.6170944928476503E-4</v>
      </c>
      <c r="L25" s="45">
        <v>1621</v>
      </c>
      <c r="M25" s="35">
        <f t="shared" si="3"/>
        <v>7.7513078239912778E-3</v>
      </c>
      <c r="N25" s="35">
        <f t="shared" si="4"/>
        <v>3.8756539119956389E-3</v>
      </c>
      <c r="O25" s="44">
        <v>4.606611</v>
      </c>
      <c r="P25" s="35">
        <f t="shared" si="5"/>
        <v>5.2179729067082853E-3</v>
      </c>
      <c r="Q25" s="35">
        <f t="shared" si="6"/>
        <v>7.8269593600624281E-4</v>
      </c>
      <c r="R25" s="44">
        <v>36.063111999999997</v>
      </c>
      <c r="S25" s="35">
        <f t="shared" si="7"/>
        <v>4.4413066954413572E-3</v>
      </c>
      <c r="T25" s="35">
        <f t="shared" si="8"/>
        <v>1.1103266738603393E-3</v>
      </c>
      <c r="U25" s="22">
        <f t="shared" si="9"/>
        <v>6.2303859711469855E-3</v>
      </c>
      <c r="V25" s="30">
        <f t="shared" si="10"/>
        <v>587682.23458521243</v>
      </c>
      <c r="W25" s="31">
        <f t="shared" si="11"/>
        <v>1471392.4853852126</v>
      </c>
    </row>
    <row r="26" spans="2:23" s="2" customFormat="1">
      <c r="B26" s="22">
        <v>16</v>
      </c>
      <c r="C26" s="44" t="s">
        <v>73</v>
      </c>
      <c r="D26" s="44" t="s">
        <v>247</v>
      </c>
      <c r="E26" s="26">
        <v>672421.38670000003</v>
      </c>
      <c r="F26" s="44" t="s">
        <v>300</v>
      </c>
      <c r="G26" s="44">
        <v>10</v>
      </c>
      <c r="H26" s="27">
        <f t="shared" si="0"/>
        <v>211288.86410000001</v>
      </c>
      <c r="I26" s="45">
        <v>4712</v>
      </c>
      <c r="J26" s="35">
        <f t="shared" si="1"/>
        <v>4.3424649202191872E-3</v>
      </c>
      <c r="K26" s="35">
        <f t="shared" si="2"/>
        <v>4.3424649202191876E-4</v>
      </c>
      <c r="L26" s="45">
        <v>1148</v>
      </c>
      <c r="M26" s="35">
        <f t="shared" si="3"/>
        <v>5.4895134990388568E-3</v>
      </c>
      <c r="N26" s="35">
        <f t="shared" si="4"/>
        <v>2.7447567495194284E-3</v>
      </c>
      <c r="O26" s="44">
        <v>6.8311710000000003</v>
      </c>
      <c r="P26" s="35">
        <f t="shared" si="5"/>
        <v>7.737763227477064E-3</v>
      </c>
      <c r="Q26" s="35">
        <f t="shared" si="6"/>
        <v>1.1606644841215595E-3</v>
      </c>
      <c r="R26" s="44">
        <v>44.792090999999999</v>
      </c>
      <c r="S26" s="35">
        <f t="shared" si="7"/>
        <v>5.5163130031905894E-3</v>
      </c>
      <c r="T26" s="35">
        <f t="shared" si="8"/>
        <v>1.3790782507976474E-3</v>
      </c>
      <c r="U26" s="22">
        <f t="shared" si="9"/>
        <v>5.7187459764605538E-3</v>
      </c>
      <c r="V26" s="30">
        <f t="shared" si="10"/>
        <v>539421.70357269561</v>
      </c>
      <c r="W26" s="31">
        <f t="shared" si="11"/>
        <v>1423131.9543726956</v>
      </c>
    </row>
    <row r="27" spans="2:23" s="2" customFormat="1">
      <c r="B27" s="22">
        <v>17</v>
      </c>
      <c r="C27" s="44" t="s">
        <v>73</v>
      </c>
      <c r="D27" s="44" t="s">
        <v>253</v>
      </c>
      <c r="E27" s="26">
        <v>672421.38670000003</v>
      </c>
      <c r="F27" s="44" t="s">
        <v>300</v>
      </c>
      <c r="G27" s="44">
        <v>10</v>
      </c>
      <c r="H27" s="27">
        <f t="shared" si="0"/>
        <v>211288.86410000001</v>
      </c>
      <c r="I27" s="45">
        <v>5610</v>
      </c>
      <c r="J27" s="35">
        <f t="shared" si="1"/>
        <v>5.1700399410928785E-3</v>
      </c>
      <c r="K27" s="35">
        <f t="shared" si="2"/>
        <v>5.1700399410928787E-4</v>
      </c>
      <c r="L27" s="45">
        <v>3274</v>
      </c>
      <c r="M27" s="35">
        <f t="shared" si="3"/>
        <v>1.5655633445865173E-2</v>
      </c>
      <c r="N27" s="35">
        <f t="shared" si="4"/>
        <v>7.8278167229325867E-3</v>
      </c>
      <c r="O27" s="44">
        <v>4.2128839999999999</v>
      </c>
      <c r="P27" s="35">
        <f t="shared" si="5"/>
        <v>4.7719928101384781E-3</v>
      </c>
      <c r="Q27" s="35">
        <f t="shared" si="6"/>
        <v>7.1579892152077171E-4</v>
      </c>
      <c r="R27" s="44">
        <v>46.113357000000001</v>
      </c>
      <c r="S27" s="35">
        <f t="shared" si="7"/>
        <v>5.6790318371131585E-3</v>
      </c>
      <c r="T27" s="35">
        <f t="shared" si="8"/>
        <v>1.4197579592782896E-3</v>
      </c>
      <c r="U27" s="22">
        <f t="shared" si="9"/>
        <v>1.0480377597840936E-2</v>
      </c>
      <c r="V27" s="30">
        <f t="shared" si="10"/>
        <v>988563.43002167065</v>
      </c>
      <c r="W27" s="31">
        <f t="shared" si="11"/>
        <v>1872273.6808216707</v>
      </c>
    </row>
    <row r="28" spans="2:23" s="2" customFormat="1">
      <c r="B28" s="22">
        <v>18</v>
      </c>
      <c r="C28" s="44" t="s">
        <v>73</v>
      </c>
      <c r="D28" s="44" t="s">
        <v>258</v>
      </c>
      <c r="E28" s="26">
        <v>672421.38670000003</v>
      </c>
      <c r="F28" s="44" t="s">
        <v>300</v>
      </c>
      <c r="G28" s="44">
        <v>10</v>
      </c>
      <c r="H28" s="27">
        <f t="shared" si="0"/>
        <v>211288.86410000001</v>
      </c>
      <c r="I28" s="45">
        <v>3450</v>
      </c>
      <c r="J28" s="35">
        <f t="shared" si="1"/>
        <v>3.179436327410059E-3</v>
      </c>
      <c r="K28" s="35">
        <f t="shared" si="2"/>
        <v>3.1794363274100591E-4</v>
      </c>
      <c r="L28" s="45">
        <v>1286</v>
      </c>
      <c r="M28" s="35">
        <f t="shared" si="3"/>
        <v>6.1494027524076397E-3</v>
      </c>
      <c r="N28" s="35">
        <f t="shared" si="4"/>
        <v>3.0747013762038198E-3</v>
      </c>
      <c r="O28" s="44">
        <v>2.1064419999999999</v>
      </c>
      <c r="P28" s="35">
        <f t="shared" si="5"/>
        <v>2.385996405069239E-3</v>
      </c>
      <c r="Q28" s="35">
        <f t="shared" si="6"/>
        <v>3.5789946076038586E-4</v>
      </c>
      <c r="R28" s="44">
        <v>39.804549999999999</v>
      </c>
      <c r="S28" s="35">
        <f t="shared" si="7"/>
        <v>4.9020787341932746E-3</v>
      </c>
      <c r="T28" s="35">
        <f t="shared" si="8"/>
        <v>1.2255196835483186E-3</v>
      </c>
      <c r="U28" s="22">
        <f t="shared" si="9"/>
        <v>4.9760641532535302E-3</v>
      </c>
      <c r="V28" s="30">
        <f t="shared" si="10"/>
        <v>469368.11211473774</v>
      </c>
      <c r="W28" s="31">
        <f t="shared" si="11"/>
        <v>1353078.3629147378</v>
      </c>
    </row>
    <row r="29" spans="2:23" s="2" customFormat="1">
      <c r="B29" s="22">
        <v>19</v>
      </c>
      <c r="C29" s="44" t="s">
        <v>73</v>
      </c>
      <c r="D29" s="44" t="s">
        <v>266</v>
      </c>
      <c r="E29" s="26">
        <v>672421.38670000003</v>
      </c>
      <c r="F29" s="44" t="s">
        <v>301</v>
      </c>
      <c r="G29" s="44">
        <v>10</v>
      </c>
      <c r="H29" s="27">
        <f t="shared" si="0"/>
        <v>422577.72830000002</v>
      </c>
      <c r="I29" s="45">
        <v>8574</v>
      </c>
      <c r="J29" s="35">
        <f t="shared" si="1"/>
        <v>7.9015904554243024E-3</v>
      </c>
      <c r="K29" s="35">
        <f t="shared" si="2"/>
        <v>7.9015904554243031E-4</v>
      </c>
      <c r="L29" s="45">
        <v>4801</v>
      </c>
      <c r="M29" s="35">
        <f t="shared" si="3"/>
        <v>2.2957451488576266E-2</v>
      </c>
      <c r="N29" s="35">
        <f t="shared" si="4"/>
        <v>1.1478725744288133E-2</v>
      </c>
      <c r="O29" s="44">
        <v>7.8450189999999997</v>
      </c>
      <c r="P29" s="35">
        <f t="shared" si="5"/>
        <v>8.8861630805404934E-3</v>
      </c>
      <c r="Q29" s="35">
        <f t="shared" si="6"/>
        <v>1.332924462081074E-3</v>
      </c>
      <c r="R29" s="44">
        <v>31.226026000000001</v>
      </c>
      <c r="S29" s="35">
        <f t="shared" si="7"/>
        <v>3.8456015206293323E-3</v>
      </c>
      <c r="T29" s="35">
        <f t="shared" si="8"/>
        <v>9.6140038015733308E-4</v>
      </c>
      <c r="U29" s="22">
        <f t="shared" si="9"/>
        <v>1.4563209632068971E-2</v>
      </c>
      <c r="V29" s="30">
        <f t="shared" si="10"/>
        <v>1373677.2679801721</v>
      </c>
      <c r="W29" s="31">
        <f t="shared" si="11"/>
        <v>2468676.3829801721</v>
      </c>
    </row>
    <row r="30" spans="2:23" s="2" customFormat="1">
      <c r="B30" s="22">
        <v>20</v>
      </c>
      <c r="C30" s="44" t="s">
        <v>73</v>
      </c>
      <c r="D30" s="44" t="s">
        <v>125</v>
      </c>
      <c r="E30" s="26">
        <v>672421.38670000003</v>
      </c>
      <c r="F30" s="44" t="s">
        <v>300</v>
      </c>
      <c r="G30" s="44">
        <v>10</v>
      </c>
      <c r="H30" s="27">
        <f t="shared" si="0"/>
        <v>211288.86410000001</v>
      </c>
      <c r="I30" s="45">
        <v>5667</v>
      </c>
      <c r="J30" s="35">
        <f t="shared" si="1"/>
        <v>5.2225697586761747E-3</v>
      </c>
      <c r="K30" s="35">
        <f t="shared" si="2"/>
        <v>5.2225697586761753E-4</v>
      </c>
      <c r="L30" s="45">
        <v>2422</v>
      </c>
      <c r="M30" s="35">
        <f t="shared" si="3"/>
        <v>1.1581534577240515E-2</v>
      </c>
      <c r="N30" s="35">
        <f t="shared" si="4"/>
        <v>5.7907672886202575E-3</v>
      </c>
      <c r="O30" s="44">
        <v>4.9904950000000001</v>
      </c>
      <c r="P30" s="35">
        <f t="shared" si="5"/>
        <v>5.6528036990888013E-3</v>
      </c>
      <c r="Q30" s="35">
        <f t="shared" si="6"/>
        <v>8.4792055486332017E-4</v>
      </c>
      <c r="R30" s="44">
        <v>33.128825999999997</v>
      </c>
      <c r="S30" s="35">
        <f t="shared" si="7"/>
        <v>4.0799384347615843E-3</v>
      </c>
      <c r="T30" s="35">
        <f t="shared" si="8"/>
        <v>1.0199846086903961E-3</v>
      </c>
      <c r="U30" s="22">
        <f t="shared" si="9"/>
        <v>8.1809294280415917E-3</v>
      </c>
      <c r="V30" s="30">
        <f t="shared" si="10"/>
        <v>771667.58360081422</v>
      </c>
      <c r="W30" s="31">
        <f t="shared" si="11"/>
        <v>1655377.8344008143</v>
      </c>
    </row>
    <row r="31" spans="2:23" s="2" customFormat="1">
      <c r="B31" s="22">
        <v>21</v>
      </c>
      <c r="C31" s="44" t="s">
        <v>73</v>
      </c>
      <c r="D31" s="44" t="s">
        <v>280</v>
      </c>
      <c r="E31" s="26">
        <v>672421.38670000003</v>
      </c>
      <c r="F31" s="44" t="s">
        <v>299</v>
      </c>
      <c r="G31" s="44">
        <v>10</v>
      </c>
      <c r="H31" s="27">
        <f t="shared" si="0"/>
        <v>0</v>
      </c>
      <c r="I31" s="45">
        <v>6155</v>
      </c>
      <c r="J31" s="35">
        <f t="shared" si="1"/>
        <v>5.67229872324896E-3</v>
      </c>
      <c r="K31" s="35">
        <f t="shared" si="2"/>
        <v>5.6722987232489606E-4</v>
      </c>
      <c r="L31" s="45">
        <v>1650</v>
      </c>
      <c r="M31" s="35">
        <f t="shared" si="3"/>
        <v>7.8899802033223984E-3</v>
      </c>
      <c r="N31" s="35">
        <f t="shared" si="4"/>
        <v>3.9449901016611992E-3</v>
      </c>
      <c r="O31" s="44">
        <v>5.9649710000000002</v>
      </c>
      <c r="P31" s="35">
        <f t="shared" si="5"/>
        <v>6.756606335395072E-3</v>
      </c>
      <c r="Q31" s="35">
        <f t="shared" si="6"/>
        <v>1.0134909503092607E-3</v>
      </c>
      <c r="R31" s="44">
        <v>28.594787</v>
      </c>
      <c r="S31" s="35">
        <f t="shared" si="7"/>
        <v>3.5215546278374284E-3</v>
      </c>
      <c r="T31" s="35">
        <f t="shared" si="8"/>
        <v>8.803886569593571E-4</v>
      </c>
      <c r="U31" s="22">
        <f t="shared" si="9"/>
        <v>6.4060995812547129E-3</v>
      </c>
      <c r="V31" s="30">
        <f t="shared" si="10"/>
        <v>604256.45125707833</v>
      </c>
      <c r="W31" s="31">
        <f t="shared" si="11"/>
        <v>1276677.8379570784</v>
      </c>
    </row>
    <row r="32" spans="2:23" s="2" customFormat="1">
      <c r="B32" s="22">
        <v>22</v>
      </c>
      <c r="C32" s="44" t="s">
        <v>81</v>
      </c>
      <c r="D32" s="44" t="s">
        <v>82</v>
      </c>
      <c r="E32" s="26">
        <v>672421.38670000003</v>
      </c>
      <c r="F32" s="44" t="s">
        <v>299</v>
      </c>
      <c r="G32" s="44">
        <v>9</v>
      </c>
      <c r="H32" s="27">
        <f t="shared" si="0"/>
        <v>0</v>
      </c>
      <c r="I32" s="45">
        <v>4140</v>
      </c>
      <c r="J32" s="35">
        <f t="shared" si="1"/>
        <v>3.8153235928920707E-3</v>
      </c>
      <c r="K32" s="35">
        <f t="shared" si="2"/>
        <v>3.8153235928920707E-4</v>
      </c>
      <c r="L32" s="45">
        <v>536</v>
      </c>
      <c r="M32" s="35">
        <f t="shared" si="3"/>
        <v>2.5630481145338217E-3</v>
      </c>
      <c r="N32" s="35">
        <f t="shared" si="4"/>
        <v>1.2815240572669109E-3</v>
      </c>
      <c r="O32" s="44">
        <v>3.3171539999999999</v>
      </c>
      <c r="P32" s="35">
        <f t="shared" si="5"/>
        <v>3.7573868727745871E-3</v>
      </c>
      <c r="Q32" s="35">
        <f t="shared" si="6"/>
        <v>5.6360803091618807E-4</v>
      </c>
      <c r="R32" s="44">
        <v>21.704526999999999</v>
      </c>
      <c r="S32" s="35">
        <f t="shared" si="7"/>
        <v>2.6729934201598499E-3</v>
      </c>
      <c r="T32" s="35">
        <f t="shared" si="8"/>
        <v>6.6824835503996247E-4</v>
      </c>
      <c r="U32" s="22">
        <f t="shared" si="9"/>
        <v>2.8949128025122684E-3</v>
      </c>
      <c r="V32" s="30">
        <f t="shared" si="10"/>
        <v>273063.15091688454</v>
      </c>
      <c r="W32" s="31">
        <f t="shared" si="11"/>
        <v>945484.53761688457</v>
      </c>
    </row>
    <row r="33" spans="2:23" s="2" customFormat="1">
      <c r="B33" s="22">
        <v>23</v>
      </c>
      <c r="C33" s="44" t="s">
        <v>81</v>
      </c>
      <c r="D33" s="44" t="s">
        <v>92</v>
      </c>
      <c r="E33" s="26">
        <v>672421.38670000003</v>
      </c>
      <c r="F33" s="44" t="s">
        <v>299</v>
      </c>
      <c r="G33" s="44">
        <v>8</v>
      </c>
      <c r="H33" s="27">
        <f t="shared" si="0"/>
        <v>0</v>
      </c>
      <c r="I33" s="45">
        <v>3905</v>
      </c>
      <c r="J33" s="35">
        <f t="shared" si="1"/>
        <v>3.5987532923293566E-3</v>
      </c>
      <c r="K33" s="35">
        <f t="shared" si="2"/>
        <v>3.5987532923293568E-4</v>
      </c>
      <c r="L33" s="45">
        <v>334</v>
      </c>
      <c r="M33" s="35">
        <f t="shared" si="3"/>
        <v>1.5971232653998067E-3</v>
      </c>
      <c r="N33" s="35">
        <f t="shared" si="4"/>
        <v>7.9856163269990336E-4</v>
      </c>
      <c r="O33" s="44">
        <v>2.4017369999999998</v>
      </c>
      <c r="P33" s="35">
        <f t="shared" si="5"/>
        <v>2.7204811943180866E-3</v>
      </c>
      <c r="Q33" s="35">
        <f t="shared" si="6"/>
        <v>4.0807217914771299E-4</v>
      </c>
      <c r="R33" s="44">
        <v>33.293652999999999</v>
      </c>
      <c r="S33" s="35">
        <f t="shared" si="7"/>
        <v>4.1002374943294199E-3</v>
      </c>
      <c r="T33" s="35">
        <f t="shared" si="8"/>
        <v>1.025059373582355E-3</v>
      </c>
      <c r="U33" s="22">
        <f t="shared" si="9"/>
        <v>2.5915685146629067E-3</v>
      </c>
      <c r="V33" s="30">
        <f t="shared" si="10"/>
        <v>244450.14848693172</v>
      </c>
      <c r="W33" s="31">
        <f t="shared" si="11"/>
        <v>916871.53518693172</v>
      </c>
    </row>
    <row r="34" spans="2:23" s="2" customFormat="1">
      <c r="B34" s="22">
        <v>24</v>
      </c>
      <c r="C34" s="44" t="s">
        <v>81</v>
      </c>
      <c r="D34" s="44" t="s">
        <v>118</v>
      </c>
      <c r="E34" s="26">
        <v>672421.38670000003</v>
      </c>
      <c r="F34" s="44" t="s">
        <v>299</v>
      </c>
      <c r="G34" s="44">
        <v>10</v>
      </c>
      <c r="H34" s="27">
        <f t="shared" si="0"/>
        <v>0</v>
      </c>
      <c r="I34" s="45">
        <v>3538</v>
      </c>
      <c r="J34" s="35">
        <f t="shared" si="1"/>
        <v>3.2605349931526923E-3</v>
      </c>
      <c r="K34" s="35">
        <f t="shared" si="2"/>
        <v>3.2605349931526923E-4</v>
      </c>
      <c r="L34" s="45">
        <v>875</v>
      </c>
      <c r="M34" s="35">
        <f t="shared" si="3"/>
        <v>4.1840804108527873E-3</v>
      </c>
      <c r="N34" s="35">
        <f t="shared" si="4"/>
        <v>2.0920402054263936E-3</v>
      </c>
      <c r="O34" s="44">
        <v>2.2344029999999999</v>
      </c>
      <c r="P34" s="35">
        <f t="shared" si="5"/>
        <v>2.5309396249580682E-3</v>
      </c>
      <c r="Q34" s="35">
        <f t="shared" si="6"/>
        <v>3.7964094374371023E-4</v>
      </c>
      <c r="R34" s="44">
        <v>44.701341999999997</v>
      </c>
      <c r="S34" s="35">
        <f t="shared" si="7"/>
        <v>5.5051369255047639E-3</v>
      </c>
      <c r="T34" s="35">
        <f t="shared" si="8"/>
        <v>1.376284231376191E-3</v>
      </c>
      <c r="U34" s="22">
        <f t="shared" si="9"/>
        <v>4.1740188798615645E-3</v>
      </c>
      <c r="V34" s="30">
        <f t="shared" si="10"/>
        <v>393715.05294820829</v>
      </c>
      <c r="W34" s="31">
        <f t="shared" si="11"/>
        <v>1066136.4396482082</v>
      </c>
    </row>
    <row r="35" spans="2:23" s="2" customFormat="1">
      <c r="B35" s="22">
        <v>25</v>
      </c>
      <c r="C35" s="44" t="s">
        <v>81</v>
      </c>
      <c r="D35" s="44" t="s">
        <v>123</v>
      </c>
      <c r="E35" s="26">
        <v>672421.38670000003</v>
      </c>
      <c r="F35" s="44" t="s">
        <v>299</v>
      </c>
      <c r="G35" s="44">
        <v>7</v>
      </c>
      <c r="H35" s="27">
        <f t="shared" si="0"/>
        <v>0</v>
      </c>
      <c r="I35" s="45">
        <v>3082</v>
      </c>
      <c r="J35" s="35">
        <f t="shared" si="1"/>
        <v>2.8402964524863192E-3</v>
      </c>
      <c r="K35" s="35">
        <f t="shared" si="2"/>
        <v>2.8402964524863191E-4</v>
      </c>
      <c r="L35" s="45">
        <v>294</v>
      </c>
      <c r="M35" s="35">
        <f t="shared" si="3"/>
        <v>1.4058510180465365E-3</v>
      </c>
      <c r="N35" s="35">
        <f t="shared" si="4"/>
        <v>7.0292550902326827E-4</v>
      </c>
      <c r="O35" s="44">
        <v>4.3014720000000004</v>
      </c>
      <c r="P35" s="35">
        <f t="shared" si="5"/>
        <v>4.8723376805561184E-3</v>
      </c>
      <c r="Q35" s="35">
        <f t="shared" si="6"/>
        <v>7.3085065208341776E-4</v>
      </c>
      <c r="R35" s="44">
        <v>26.507975999999999</v>
      </c>
      <c r="S35" s="35">
        <f t="shared" si="7"/>
        <v>3.2645560730144092E-3</v>
      </c>
      <c r="T35" s="35">
        <f t="shared" si="8"/>
        <v>8.1613901825360231E-4</v>
      </c>
      <c r="U35" s="22">
        <f t="shared" si="9"/>
        <v>2.5339448246089204E-3</v>
      </c>
      <c r="V35" s="30">
        <f t="shared" si="10"/>
        <v>239014.78395369108</v>
      </c>
      <c r="W35" s="31">
        <f t="shared" si="11"/>
        <v>911436.17065369105</v>
      </c>
    </row>
    <row r="36" spans="2:23" s="2" customFormat="1">
      <c r="B36" s="22">
        <v>26</v>
      </c>
      <c r="C36" s="44" t="s">
        <v>81</v>
      </c>
      <c r="D36" s="44" t="s">
        <v>140</v>
      </c>
      <c r="E36" s="26">
        <v>672421.38670000003</v>
      </c>
      <c r="F36" s="44" t="s">
        <v>299</v>
      </c>
      <c r="G36" s="44">
        <v>9</v>
      </c>
      <c r="H36" s="27">
        <f t="shared" si="0"/>
        <v>0</v>
      </c>
      <c r="I36" s="45">
        <v>4738</v>
      </c>
      <c r="J36" s="35">
        <f t="shared" si="1"/>
        <v>4.3664258896431475E-3</v>
      </c>
      <c r="K36" s="35">
        <f t="shared" si="2"/>
        <v>4.3664258896431476E-4</v>
      </c>
      <c r="L36" s="45">
        <v>776</v>
      </c>
      <c r="M36" s="35">
        <f t="shared" si="3"/>
        <v>3.7106815986534432E-3</v>
      </c>
      <c r="N36" s="35">
        <f t="shared" si="4"/>
        <v>1.8553407993267216E-3</v>
      </c>
      <c r="O36" s="44">
        <v>2.667503</v>
      </c>
      <c r="P36" s="35">
        <f t="shared" si="5"/>
        <v>3.0215180709990642E-3</v>
      </c>
      <c r="Q36" s="35">
        <f t="shared" si="6"/>
        <v>4.532277106498596E-4</v>
      </c>
      <c r="R36" s="44">
        <v>33.327559999999998</v>
      </c>
      <c r="S36" s="35">
        <f t="shared" si="7"/>
        <v>4.104413267793516E-3</v>
      </c>
      <c r="T36" s="35">
        <f t="shared" si="8"/>
        <v>1.026103316948379E-3</v>
      </c>
      <c r="U36" s="22">
        <f t="shared" si="9"/>
        <v>3.7713144158892753E-3</v>
      </c>
      <c r="V36" s="30">
        <f t="shared" si="10"/>
        <v>355729.88471614983</v>
      </c>
      <c r="W36" s="31">
        <f t="shared" si="11"/>
        <v>1028151.2714161498</v>
      </c>
    </row>
    <row r="37" spans="2:23" s="2" customFormat="1">
      <c r="B37" s="22">
        <v>27</v>
      </c>
      <c r="C37" s="44" t="s">
        <v>81</v>
      </c>
      <c r="D37" s="44" t="s">
        <v>142</v>
      </c>
      <c r="E37" s="26">
        <v>672421.38670000003</v>
      </c>
      <c r="F37" s="44" t="s">
        <v>299</v>
      </c>
      <c r="G37" s="44">
        <v>9</v>
      </c>
      <c r="H37" s="27">
        <f t="shared" si="0"/>
        <v>0</v>
      </c>
      <c r="I37" s="45">
        <v>4335</v>
      </c>
      <c r="J37" s="35">
        <f t="shared" si="1"/>
        <v>3.9950308635717698E-3</v>
      </c>
      <c r="K37" s="35">
        <f t="shared" si="2"/>
        <v>3.99503086357177E-4</v>
      </c>
      <c r="L37" s="45">
        <v>748</v>
      </c>
      <c r="M37" s="35">
        <f t="shared" si="3"/>
        <v>3.5767910255061542E-3</v>
      </c>
      <c r="N37" s="35">
        <f t="shared" si="4"/>
        <v>1.7883955127530771E-3</v>
      </c>
      <c r="O37" s="44">
        <v>3.3663699999999999</v>
      </c>
      <c r="P37" s="35">
        <f t="shared" si="5"/>
        <v>3.8131345264350667E-3</v>
      </c>
      <c r="Q37" s="35">
        <f t="shared" si="6"/>
        <v>5.7197017896526002E-4</v>
      </c>
      <c r="R37" s="44">
        <v>22.320392999999999</v>
      </c>
      <c r="S37" s="35">
        <f t="shared" si="7"/>
        <v>2.7488396141681398E-3</v>
      </c>
      <c r="T37" s="35">
        <f t="shared" si="8"/>
        <v>6.8720990354203496E-4</v>
      </c>
      <c r="U37" s="22">
        <f t="shared" si="9"/>
        <v>3.447078681617549E-3</v>
      </c>
      <c r="V37" s="30">
        <f t="shared" si="10"/>
        <v>325146.29298818723</v>
      </c>
      <c r="W37" s="31">
        <f t="shared" si="11"/>
        <v>997567.67968818732</v>
      </c>
    </row>
    <row r="38" spans="2:23" s="2" customFormat="1">
      <c r="B38" s="22">
        <v>28</v>
      </c>
      <c r="C38" s="44" t="s">
        <v>81</v>
      </c>
      <c r="D38" s="44" t="s">
        <v>161</v>
      </c>
      <c r="E38" s="26">
        <v>672421.38670000003</v>
      </c>
      <c r="F38" s="44" t="s">
        <v>300</v>
      </c>
      <c r="G38" s="44">
        <v>9</v>
      </c>
      <c r="H38" s="27">
        <f t="shared" si="0"/>
        <v>211288.86410000001</v>
      </c>
      <c r="I38" s="45">
        <v>6439</v>
      </c>
      <c r="J38" s="35">
        <f t="shared" si="1"/>
        <v>5.9340262354183673E-3</v>
      </c>
      <c r="K38" s="35">
        <f t="shared" si="2"/>
        <v>5.934026235418368E-4</v>
      </c>
      <c r="L38" s="45">
        <v>675</v>
      </c>
      <c r="M38" s="35">
        <f t="shared" si="3"/>
        <v>3.2277191740864358E-3</v>
      </c>
      <c r="N38" s="35">
        <f t="shared" si="4"/>
        <v>1.6138595870432179E-3</v>
      </c>
      <c r="O38" s="44">
        <v>3.2482510000000002</v>
      </c>
      <c r="P38" s="35">
        <f t="shared" si="5"/>
        <v>3.6793394780214989E-3</v>
      </c>
      <c r="Q38" s="35">
        <f t="shared" si="6"/>
        <v>5.5190092170322484E-4</v>
      </c>
      <c r="R38" s="44">
        <v>36.563977000000001</v>
      </c>
      <c r="S38" s="35">
        <f t="shared" si="7"/>
        <v>4.5029900875460721E-3</v>
      </c>
      <c r="T38" s="35">
        <f t="shared" si="8"/>
        <v>1.125747521886518E-3</v>
      </c>
      <c r="U38" s="22">
        <f t="shared" si="9"/>
        <v>3.8849106541747978E-3</v>
      </c>
      <c r="V38" s="30">
        <f t="shared" si="10"/>
        <v>366444.86954458099</v>
      </c>
      <c r="W38" s="31">
        <f t="shared" si="11"/>
        <v>1250155.1203445811</v>
      </c>
    </row>
    <row r="39" spans="2:23" s="2" customFormat="1">
      <c r="B39" s="22">
        <v>29</v>
      </c>
      <c r="C39" s="44" t="s">
        <v>81</v>
      </c>
      <c r="D39" s="44" t="s">
        <v>239</v>
      </c>
      <c r="E39" s="26">
        <v>672421.38670000003</v>
      </c>
      <c r="F39" s="44" t="s">
        <v>300</v>
      </c>
      <c r="G39" s="44">
        <v>9</v>
      </c>
      <c r="H39" s="27">
        <f t="shared" si="0"/>
        <v>211288.86410000001</v>
      </c>
      <c r="I39" s="45">
        <v>6269</v>
      </c>
      <c r="J39" s="35">
        <f t="shared" si="1"/>
        <v>5.7773583584155531E-3</v>
      </c>
      <c r="K39" s="35">
        <f t="shared" si="2"/>
        <v>5.7773583584155538E-4</v>
      </c>
      <c r="L39" s="45">
        <v>582</v>
      </c>
      <c r="M39" s="35">
        <f t="shared" si="3"/>
        <v>2.7830111989900824E-3</v>
      </c>
      <c r="N39" s="35">
        <f t="shared" si="4"/>
        <v>1.3915055994950412E-3</v>
      </c>
      <c r="O39" s="44">
        <v>3.405742</v>
      </c>
      <c r="P39" s="35">
        <f t="shared" si="5"/>
        <v>3.857731743192227E-3</v>
      </c>
      <c r="Q39" s="35">
        <f t="shared" si="6"/>
        <v>5.7865976147883401E-4</v>
      </c>
      <c r="R39" s="44">
        <v>23.413253999999998</v>
      </c>
      <c r="S39" s="35">
        <f t="shared" si="7"/>
        <v>2.8834295207875887E-3</v>
      </c>
      <c r="T39" s="35">
        <f t="shared" si="8"/>
        <v>7.2085738019689717E-4</v>
      </c>
      <c r="U39" s="22">
        <f t="shared" si="9"/>
        <v>3.2687585770123278E-3</v>
      </c>
      <c r="V39" s="30">
        <f t="shared" si="10"/>
        <v>308326.21827192162</v>
      </c>
      <c r="W39" s="31">
        <f t="shared" si="11"/>
        <v>1192036.4690719217</v>
      </c>
    </row>
    <row r="40" spans="2:23" s="2" customFormat="1">
      <c r="B40" s="22">
        <v>30</v>
      </c>
      <c r="C40" s="44" t="s">
        <v>81</v>
      </c>
      <c r="D40" s="44" t="s">
        <v>252</v>
      </c>
      <c r="E40" s="26">
        <v>672421.38670000003</v>
      </c>
      <c r="F40" s="44" t="s">
        <v>303</v>
      </c>
      <c r="G40" s="44">
        <v>6</v>
      </c>
      <c r="H40" s="27">
        <f t="shared" si="0"/>
        <v>0</v>
      </c>
      <c r="I40" s="45">
        <v>6864</v>
      </c>
      <c r="J40" s="35">
        <f t="shared" si="1"/>
        <v>6.3256959279254042E-3</v>
      </c>
      <c r="K40" s="35">
        <f t="shared" si="2"/>
        <v>6.3256959279254046E-4</v>
      </c>
      <c r="L40" s="45">
        <v>193</v>
      </c>
      <c r="M40" s="35">
        <f t="shared" si="3"/>
        <v>9.2288859347952905E-4</v>
      </c>
      <c r="N40" s="35">
        <f t="shared" si="4"/>
        <v>4.6144429673976452E-4</v>
      </c>
      <c r="O40" s="44">
        <v>2.480483</v>
      </c>
      <c r="P40" s="35">
        <f t="shared" si="5"/>
        <v>2.8096778932604656E-3</v>
      </c>
      <c r="Q40" s="35">
        <f t="shared" si="6"/>
        <v>4.2145168398906985E-4</v>
      </c>
      <c r="R40" s="44">
        <v>26.561312000000001</v>
      </c>
      <c r="S40" s="35">
        <f t="shared" si="7"/>
        <v>3.2711246002648602E-3</v>
      </c>
      <c r="T40" s="35">
        <f t="shared" si="8"/>
        <v>8.1778115006621505E-4</v>
      </c>
      <c r="U40" s="22">
        <f t="shared" si="9"/>
        <v>2.3332467235875898E-3</v>
      </c>
      <c r="V40" s="30">
        <f t="shared" si="10"/>
        <v>220083.90085408257</v>
      </c>
      <c r="W40" s="31">
        <f t="shared" si="11"/>
        <v>892505.28755408258</v>
      </c>
    </row>
    <row r="41" spans="2:23" s="2" customFormat="1">
      <c r="B41" s="22">
        <v>31</v>
      </c>
      <c r="C41" s="44" t="s">
        <v>81</v>
      </c>
      <c r="D41" s="44" t="s">
        <v>275</v>
      </c>
      <c r="E41" s="26">
        <v>672421.38670000003</v>
      </c>
      <c r="F41" s="44" t="s">
        <v>299</v>
      </c>
      <c r="G41" s="44">
        <v>9</v>
      </c>
      <c r="H41" s="27">
        <f t="shared" si="0"/>
        <v>0</v>
      </c>
      <c r="I41" s="45">
        <v>4121</v>
      </c>
      <c r="J41" s="35">
        <f t="shared" si="1"/>
        <v>3.7978136536976383E-3</v>
      </c>
      <c r="K41" s="35">
        <f t="shared" si="2"/>
        <v>3.7978136536976384E-4</v>
      </c>
      <c r="L41" s="45">
        <v>743</v>
      </c>
      <c r="M41" s="35">
        <f t="shared" si="3"/>
        <v>3.5528819945869956E-3</v>
      </c>
      <c r="N41" s="35">
        <f t="shared" si="4"/>
        <v>1.7764409972934978E-3</v>
      </c>
      <c r="O41" s="44">
        <v>4.0750789999999997</v>
      </c>
      <c r="P41" s="35">
        <f t="shared" si="5"/>
        <v>4.6158991533463301E-3</v>
      </c>
      <c r="Q41" s="35">
        <f t="shared" si="6"/>
        <v>6.9238487300194947E-4</v>
      </c>
      <c r="R41" s="44">
        <v>41.756850999999997</v>
      </c>
      <c r="S41" s="35">
        <f t="shared" si="7"/>
        <v>5.1425118810281027E-3</v>
      </c>
      <c r="T41" s="35">
        <f t="shared" si="8"/>
        <v>1.2856279702570257E-3</v>
      </c>
      <c r="U41" s="22">
        <f t="shared" si="9"/>
        <v>4.1342352059222367E-3</v>
      </c>
      <c r="V41" s="30">
        <f t="shared" si="10"/>
        <v>389962.45102130558</v>
      </c>
      <c r="W41" s="31">
        <f t="shared" si="11"/>
        <v>1062383.8377213057</v>
      </c>
    </row>
    <row r="42" spans="2:23" s="2" customFormat="1">
      <c r="B42" s="22">
        <v>32</v>
      </c>
      <c r="C42" s="44" t="s">
        <v>81</v>
      </c>
      <c r="D42" s="44" t="s">
        <v>283</v>
      </c>
      <c r="E42" s="26">
        <v>672421.38670000003</v>
      </c>
      <c r="F42" s="44" t="s">
        <v>299</v>
      </c>
      <c r="G42" s="44">
        <v>9</v>
      </c>
      <c r="H42" s="27">
        <f t="shared" si="0"/>
        <v>0</v>
      </c>
      <c r="I42" s="45">
        <v>3593</v>
      </c>
      <c r="J42" s="35">
        <f t="shared" si="1"/>
        <v>3.3112216592418382E-3</v>
      </c>
      <c r="K42" s="35">
        <f t="shared" si="2"/>
        <v>3.3112216592418384E-4</v>
      </c>
      <c r="L42" s="45">
        <v>591</v>
      </c>
      <c r="M42" s="35">
        <f t="shared" si="3"/>
        <v>2.8260474546445685E-3</v>
      </c>
      <c r="N42" s="35">
        <f t="shared" si="4"/>
        <v>1.4130237273222842E-3</v>
      </c>
      <c r="O42" s="44">
        <v>1.8111459999999999</v>
      </c>
      <c r="P42" s="35">
        <f t="shared" si="5"/>
        <v>2.0515104831063625E-3</v>
      </c>
      <c r="Q42" s="35">
        <f t="shared" si="6"/>
        <v>3.0772657246595439E-4</v>
      </c>
      <c r="R42" s="44">
        <v>44.701341999999997</v>
      </c>
      <c r="S42" s="35">
        <f t="shared" si="7"/>
        <v>5.5051369255047639E-3</v>
      </c>
      <c r="T42" s="35">
        <f t="shared" si="8"/>
        <v>1.376284231376191E-3</v>
      </c>
      <c r="U42" s="22">
        <f t="shared" si="9"/>
        <v>3.4281566970886133E-3</v>
      </c>
      <c r="V42" s="30">
        <f t="shared" si="10"/>
        <v>323361.47352399206</v>
      </c>
      <c r="W42" s="31">
        <f t="shared" si="11"/>
        <v>995782.86022399203</v>
      </c>
    </row>
    <row r="43" spans="2:23" s="2" customFormat="1">
      <c r="B43" s="22">
        <v>33</v>
      </c>
      <c r="C43" s="44" t="s">
        <v>81</v>
      </c>
      <c r="D43" s="44" t="s">
        <v>285</v>
      </c>
      <c r="E43" s="26">
        <v>672421.38670000003</v>
      </c>
      <c r="F43" s="44" t="s">
        <v>299</v>
      </c>
      <c r="G43" s="44">
        <v>9</v>
      </c>
      <c r="H43" s="27">
        <f t="shared" si="0"/>
        <v>0</v>
      </c>
      <c r="I43" s="45">
        <v>7393</v>
      </c>
      <c r="J43" s="35">
        <f t="shared" si="1"/>
        <v>6.8132094981282797E-3</v>
      </c>
      <c r="K43" s="35">
        <f t="shared" si="2"/>
        <v>6.8132094981282801E-4</v>
      </c>
      <c r="L43" s="45">
        <v>617</v>
      </c>
      <c r="M43" s="35">
        <f t="shared" si="3"/>
        <v>2.9503744154241941E-3</v>
      </c>
      <c r="N43" s="35">
        <f t="shared" si="4"/>
        <v>1.4751872077120971E-3</v>
      </c>
      <c r="O43" s="44">
        <v>3.4746450000000002</v>
      </c>
      <c r="P43" s="35">
        <f t="shared" si="5"/>
        <v>3.9357791379453161E-3</v>
      </c>
      <c r="Q43" s="35">
        <f t="shared" si="6"/>
        <v>5.9036687069179735E-4</v>
      </c>
      <c r="R43" s="44">
        <v>28.347685999999999</v>
      </c>
      <c r="S43" s="35">
        <f t="shared" si="7"/>
        <v>3.4911232184307675E-3</v>
      </c>
      <c r="T43" s="35">
        <f t="shared" si="8"/>
        <v>8.7278080460769186E-4</v>
      </c>
      <c r="U43" s="22">
        <f t="shared" si="9"/>
        <v>3.6196558328244143E-3</v>
      </c>
      <c r="V43" s="30">
        <f t="shared" si="10"/>
        <v>341424.66263162193</v>
      </c>
      <c r="W43" s="31">
        <f t="shared" si="11"/>
        <v>1013846.049331622</v>
      </c>
    </row>
    <row r="44" spans="2:23" s="2" customFormat="1">
      <c r="B44" s="22">
        <v>34</v>
      </c>
      <c r="C44" s="44" t="s">
        <v>81</v>
      </c>
      <c r="D44" s="44" t="s">
        <v>298</v>
      </c>
      <c r="E44" s="26">
        <v>672421.38670000003</v>
      </c>
      <c r="F44" s="44" t="s">
        <v>299</v>
      </c>
      <c r="G44" s="44">
        <v>10</v>
      </c>
      <c r="H44" s="27">
        <f t="shared" si="0"/>
        <v>0</v>
      </c>
      <c r="I44" s="45">
        <v>7621</v>
      </c>
      <c r="J44" s="35">
        <f t="shared" si="1"/>
        <v>7.023328768461466E-3</v>
      </c>
      <c r="K44" s="35">
        <f t="shared" si="2"/>
        <v>7.0233287684614665E-4</v>
      </c>
      <c r="L44" s="45">
        <v>1722</v>
      </c>
      <c r="M44" s="35">
        <f t="shared" si="3"/>
        <v>8.2342702485582852E-3</v>
      </c>
      <c r="N44" s="35">
        <f t="shared" si="4"/>
        <v>4.1171351242791426E-3</v>
      </c>
      <c r="O44" s="44">
        <v>6.181521</v>
      </c>
      <c r="P44" s="35">
        <f t="shared" si="5"/>
        <v>7.0018955584155692E-3</v>
      </c>
      <c r="Q44" s="35">
        <f t="shared" si="6"/>
        <v>1.0502843337623353E-3</v>
      </c>
      <c r="R44" s="44">
        <v>35.951123000000003</v>
      </c>
      <c r="S44" s="35">
        <f t="shared" si="7"/>
        <v>4.4275148325673003E-3</v>
      </c>
      <c r="T44" s="35">
        <f t="shared" si="8"/>
        <v>1.1068787081418251E-3</v>
      </c>
      <c r="U44" s="22">
        <f t="shared" si="9"/>
        <v>6.9766310430294503E-3</v>
      </c>
      <c r="V44" s="30">
        <f t="shared" si="10"/>
        <v>658071.93009092333</v>
      </c>
      <c r="W44" s="31">
        <f t="shared" si="11"/>
        <v>1330493.3167909235</v>
      </c>
    </row>
    <row r="45" spans="2:23" s="2" customFormat="1">
      <c r="B45" s="22">
        <v>35</v>
      </c>
      <c r="C45" s="44" t="s">
        <v>99</v>
      </c>
      <c r="D45" s="44" t="s">
        <v>100</v>
      </c>
      <c r="E45" s="26">
        <v>672421.38670000003</v>
      </c>
      <c r="F45" s="44" t="s">
        <v>299</v>
      </c>
      <c r="G45" s="44">
        <v>9</v>
      </c>
      <c r="H45" s="27">
        <f t="shared" si="0"/>
        <v>0</v>
      </c>
      <c r="I45" s="45">
        <v>4181</v>
      </c>
      <c r="J45" s="35">
        <f t="shared" si="1"/>
        <v>3.853108198522161E-3</v>
      </c>
      <c r="K45" s="35">
        <f t="shared" si="2"/>
        <v>3.853108198522161E-4</v>
      </c>
      <c r="L45" s="45">
        <v>796</v>
      </c>
      <c r="M45" s="35">
        <f t="shared" si="3"/>
        <v>3.8063177223300786E-3</v>
      </c>
      <c r="N45" s="35">
        <f t="shared" si="4"/>
        <v>1.9031588611650393E-3</v>
      </c>
      <c r="O45" s="44">
        <v>5.5712429999999999</v>
      </c>
      <c r="P45" s="35">
        <f t="shared" si="5"/>
        <v>6.3106251061112355E-3</v>
      </c>
      <c r="Q45" s="35">
        <f t="shared" si="6"/>
        <v>9.4659376591668524E-4</v>
      </c>
      <c r="R45" s="44">
        <v>39.698352999999997</v>
      </c>
      <c r="S45" s="35">
        <f t="shared" si="7"/>
        <v>4.8890001777132956E-3</v>
      </c>
      <c r="T45" s="35">
        <f t="shared" si="8"/>
        <v>1.2222500444283239E-3</v>
      </c>
      <c r="U45" s="22">
        <f t="shared" si="9"/>
        <v>4.4573134913622643E-3</v>
      </c>
      <c r="V45" s="30">
        <f t="shared" si="10"/>
        <v>420436.86618797958</v>
      </c>
      <c r="W45" s="31">
        <f t="shared" si="11"/>
        <v>1092858.2528879796</v>
      </c>
    </row>
    <row r="46" spans="2:23" s="2" customFormat="1">
      <c r="B46" s="22">
        <v>36</v>
      </c>
      <c r="C46" s="44" t="s">
        <v>99</v>
      </c>
      <c r="D46" s="44" t="s">
        <v>111</v>
      </c>
      <c r="E46" s="26">
        <v>672421.38670000003</v>
      </c>
      <c r="F46" s="44" t="s">
        <v>299</v>
      </c>
      <c r="G46" s="44">
        <v>8</v>
      </c>
      <c r="H46" s="27">
        <f t="shared" si="0"/>
        <v>0</v>
      </c>
      <c r="I46" s="45">
        <v>2629</v>
      </c>
      <c r="J46" s="35">
        <f t="shared" si="1"/>
        <v>2.4228226390611723E-3</v>
      </c>
      <c r="K46" s="35">
        <f t="shared" si="2"/>
        <v>2.4228226390611725E-4</v>
      </c>
      <c r="L46" s="45">
        <v>428</v>
      </c>
      <c r="M46" s="35">
        <f t="shared" si="3"/>
        <v>2.046613046679992E-3</v>
      </c>
      <c r="N46" s="35">
        <f t="shared" si="4"/>
        <v>1.023306523339996E-3</v>
      </c>
      <c r="O46" s="44">
        <v>1.565067</v>
      </c>
      <c r="P46" s="35">
        <f t="shared" si="5"/>
        <v>1.7727733475179943E-3</v>
      </c>
      <c r="Q46" s="35">
        <f t="shared" si="6"/>
        <v>2.6591600212769911E-4</v>
      </c>
      <c r="R46" s="44">
        <v>23.343529</v>
      </c>
      <c r="S46" s="35">
        <f t="shared" si="7"/>
        <v>2.8748426270846926E-3</v>
      </c>
      <c r="T46" s="35">
        <f t="shared" si="8"/>
        <v>7.1871065677117315E-4</v>
      </c>
      <c r="U46" s="22">
        <f t="shared" si="9"/>
        <v>2.2502154461449854E-3</v>
      </c>
      <c r="V46" s="30">
        <f t="shared" si="10"/>
        <v>212251.96124489792</v>
      </c>
      <c r="W46" s="31">
        <f t="shared" si="11"/>
        <v>884673.34794489795</v>
      </c>
    </row>
    <row r="47" spans="2:23" s="2" customFormat="1">
      <c r="B47" s="22">
        <v>37</v>
      </c>
      <c r="C47" s="44" t="s">
        <v>99</v>
      </c>
      <c r="D47" s="44" t="s">
        <v>115</v>
      </c>
      <c r="E47" s="26">
        <v>672421.38670000003</v>
      </c>
      <c r="F47" s="44" t="s">
        <v>299</v>
      </c>
      <c r="G47" s="44">
        <v>9</v>
      </c>
      <c r="H47" s="27">
        <f t="shared" si="0"/>
        <v>0</v>
      </c>
      <c r="I47" s="45">
        <v>2274</v>
      </c>
      <c r="J47" s="35">
        <f t="shared" si="1"/>
        <v>2.0956632488494126E-3</v>
      </c>
      <c r="K47" s="35">
        <f t="shared" si="2"/>
        <v>2.0956632488494128E-4</v>
      </c>
      <c r="L47" s="45">
        <v>529</v>
      </c>
      <c r="M47" s="35">
        <f t="shared" si="3"/>
        <v>2.5295754712469994E-3</v>
      </c>
      <c r="N47" s="35">
        <f t="shared" si="4"/>
        <v>1.2647877356234997E-3</v>
      </c>
      <c r="O47" s="44">
        <v>3.4352719999999999</v>
      </c>
      <c r="P47" s="35">
        <f t="shared" si="5"/>
        <v>3.8911807884741264E-3</v>
      </c>
      <c r="Q47" s="35">
        <f t="shared" si="6"/>
        <v>5.8367711827111892E-4</v>
      </c>
      <c r="R47" s="44">
        <v>33.177674000000003</v>
      </c>
      <c r="S47" s="35">
        <f t="shared" si="7"/>
        <v>4.0859542480796074E-3</v>
      </c>
      <c r="T47" s="35">
        <f t="shared" si="8"/>
        <v>1.0214885620199018E-3</v>
      </c>
      <c r="U47" s="22">
        <f t="shared" si="9"/>
        <v>3.0795197407994619E-3</v>
      </c>
      <c r="V47" s="30">
        <f t="shared" si="10"/>
        <v>290476.23230782442</v>
      </c>
      <c r="W47" s="31">
        <f t="shared" si="11"/>
        <v>962897.61900782445</v>
      </c>
    </row>
    <row r="48" spans="2:23" s="2" customFormat="1">
      <c r="B48" s="22">
        <v>38</v>
      </c>
      <c r="C48" s="44" t="s">
        <v>99</v>
      </c>
      <c r="D48" s="44" t="s">
        <v>120</v>
      </c>
      <c r="E48" s="26">
        <v>672421.38670000003</v>
      </c>
      <c r="F48" s="44" t="s">
        <v>300</v>
      </c>
      <c r="G48" s="44">
        <v>8</v>
      </c>
      <c r="H48" s="27">
        <f t="shared" si="0"/>
        <v>211288.86410000001</v>
      </c>
      <c r="I48" s="45">
        <v>1989</v>
      </c>
      <c r="J48" s="35">
        <f t="shared" si="1"/>
        <v>1.8330141609329295E-3</v>
      </c>
      <c r="K48" s="35">
        <f t="shared" si="2"/>
        <v>1.8330141609329296E-4</v>
      </c>
      <c r="L48" s="45">
        <v>470</v>
      </c>
      <c r="M48" s="35">
        <f t="shared" si="3"/>
        <v>2.2474489064009257E-3</v>
      </c>
      <c r="N48" s="35">
        <f t="shared" si="4"/>
        <v>1.1237244532004628E-3</v>
      </c>
      <c r="O48" s="44">
        <v>3.1695060000000002</v>
      </c>
      <c r="P48" s="35">
        <f t="shared" si="5"/>
        <v>3.5901439117931493E-3</v>
      </c>
      <c r="Q48" s="35">
        <f t="shared" si="6"/>
        <v>5.3852158676897242E-4</v>
      </c>
      <c r="R48" s="44">
        <v>38.329980999999997</v>
      </c>
      <c r="S48" s="35">
        <f t="shared" si="7"/>
        <v>4.7204800642673328E-3</v>
      </c>
      <c r="T48" s="35">
        <f t="shared" si="8"/>
        <v>1.1801200160668332E-3</v>
      </c>
      <c r="U48" s="22">
        <f t="shared" si="9"/>
        <v>3.0256674721295613E-3</v>
      </c>
      <c r="V48" s="30">
        <f t="shared" si="10"/>
        <v>285396.60774909356</v>
      </c>
      <c r="W48" s="31">
        <f t="shared" si="11"/>
        <v>1169106.8585490936</v>
      </c>
    </row>
    <row r="49" spans="2:23" s="2" customFormat="1">
      <c r="B49" s="22">
        <v>39</v>
      </c>
      <c r="C49" s="44" t="s">
        <v>99</v>
      </c>
      <c r="D49" s="44" t="s">
        <v>124</v>
      </c>
      <c r="E49" s="26">
        <v>672421.38670000003</v>
      </c>
      <c r="F49" s="44" t="s">
        <v>299</v>
      </c>
      <c r="G49" s="44">
        <v>10</v>
      </c>
      <c r="H49" s="27">
        <f t="shared" si="0"/>
        <v>0</v>
      </c>
      <c r="I49" s="45">
        <v>4411</v>
      </c>
      <c r="J49" s="35">
        <f t="shared" si="1"/>
        <v>4.065070620349498E-3</v>
      </c>
      <c r="K49" s="35">
        <f t="shared" si="2"/>
        <v>4.0650706203494984E-4</v>
      </c>
      <c r="L49" s="45">
        <v>855</v>
      </c>
      <c r="M49" s="35">
        <f t="shared" si="3"/>
        <v>4.0884442871761519E-3</v>
      </c>
      <c r="N49" s="35">
        <f t="shared" si="4"/>
        <v>2.0442221435880759E-3</v>
      </c>
      <c r="O49" s="44">
        <v>4.7444160000000002</v>
      </c>
      <c r="P49" s="35">
        <f t="shared" si="5"/>
        <v>5.3740665635004332E-3</v>
      </c>
      <c r="Q49" s="35">
        <f t="shared" si="6"/>
        <v>8.0610998452506494E-4</v>
      </c>
      <c r="R49" s="44">
        <v>41.314017</v>
      </c>
      <c r="S49" s="35">
        <f t="shared" si="7"/>
        <v>5.0879752229280178E-3</v>
      </c>
      <c r="T49" s="35">
        <f t="shared" si="8"/>
        <v>1.2719938057320045E-3</v>
      </c>
      <c r="U49" s="22">
        <f t="shared" si="9"/>
        <v>4.5288329958800954E-3</v>
      </c>
      <c r="V49" s="30">
        <f t="shared" si="10"/>
        <v>427182.95582449826</v>
      </c>
      <c r="W49" s="31">
        <f t="shared" si="11"/>
        <v>1099604.3425244982</v>
      </c>
    </row>
    <row r="50" spans="2:23" s="2" customFormat="1">
      <c r="B50" s="22">
        <v>40</v>
      </c>
      <c r="C50" s="44" t="s">
        <v>99</v>
      </c>
      <c r="D50" s="44" t="s">
        <v>125</v>
      </c>
      <c r="E50" s="26">
        <v>672421.38670000003</v>
      </c>
      <c r="F50" s="44" t="s">
        <v>299</v>
      </c>
      <c r="G50" s="44">
        <v>8</v>
      </c>
      <c r="H50" s="27">
        <f t="shared" si="0"/>
        <v>0</v>
      </c>
      <c r="I50" s="45">
        <v>2392</v>
      </c>
      <c r="J50" s="35">
        <f t="shared" si="1"/>
        <v>2.2044091870043075E-3</v>
      </c>
      <c r="K50" s="35">
        <f t="shared" si="2"/>
        <v>2.2044091870043075E-4</v>
      </c>
      <c r="L50" s="45">
        <v>399</v>
      </c>
      <c r="M50" s="35">
        <f t="shared" si="3"/>
        <v>1.9079406673488709E-3</v>
      </c>
      <c r="N50" s="35">
        <f t="shared" si="4"/>
        <v>9.5397033367443547E-4</v>
      </c>
      <c r="O50" s="44">
        <v>3.33684</v>
      </c>
      <c r="P50" s="35">
        <f t="shared" si="5"/>
        <v>3.7796854811531673E-3</v>
      </c>
      <c r="Q50" s="35">
        <f t="shared" si="6"/>
        <v>5.6695282217297512E-4</v>
      </c>
      <c r="R50" s="44">
        <v>27.948858999999999</v>
      </c>
      <c r="S50" s="35">
        <f t="shared" si="7"/>
        <v>3.4420061864502E-3</v>
      </c>
      <c r="T50" s="35">
        <f t="shared" si="8"/>
        <v>8.6050154661254999E-4</v>
      </c>
      <c r="U50" s="22">
        <f t="shared" si="9"/>
        <v>2.6018656211603914E-3</v>
      </c>
      <c r="V50" s="30">
        <f t="shared" si="10"/>
        <v>245421.42483870639</v>
      </c>
      <c r="W50" s="31">
        <f t="shared" si="11"/>
        <v>917842.81153870642</v>
      </c>
    </row>
    <row r="51" spans="2:23" s="2" customFormat="1">
      <c r="B51" s="22">
        <v>41</v>
      </c>
      <c r="C51" s="44" t="s">
        <v>99</v>
      </c>
      <c r="D51" s="44" t="s">
        <v>130</v>
      </c>
      <c r="E51" s="26">
        <v>672421.38670000003</v>
      </c>
      <c r="F51" s="44" t="s">
        <v>299</v>
      </c>
      <c r="G51" s="44">
        <v>10</v>
      </c>
      <c r="H51" s="27">
        <f t="shared" si="0"/>
        <v>0</v>
      </c>
      <c r="I51" s="45">
        <v>4213</v>
      </c>
      <c r="J51" s="35">
        <f t="shared" si="1"/>
        <v>3.8825986224285732E-3</v>
      </c>
      <c r="K51" s="35">
        <f t="shared" si="2"/>
        <v>3.8825986224285737E-4</v>
      </c>
      <c r="L51" s="45">
        <v>1103</v>
      </c>
      <c r="M51" s="35">
        <f t="shared" si="3"/>
        <v>5.2743322207664282E-3</v>
      </c>
      <c r="N51" s="35">
        <f t="shared" si="4"/>
        <v>2.6371661103832141E-3</v>
      </c>
      <c r="O51" s="44">
        <v>5.0003390000000003</v>
      </c>
      <c r="P51" s="35">
        <f t="shared" si="5"/>
        <v>5.6639541359921209E-3</v>
      </c>
      <c r="Q51" s="35">
        <f t="shared" si="6"/>
        <v>8.4959312039881814E-4</v>
      </c>
      <c r="R51" s="44">
        <v>35.557583000000001</v>
      </c>
      <c r="S51" s="35">
        <f t="shared" si="7"/>
        <v>4.3790489143480408E-3</v>
      </c>
      <c r="T51" s="35">
        <f t="shared" si="8"/>
        <v>1.0947622285870102E-3</v>
      </c>
      <c r="U51" s="22">
        <f t="shared" si="9"/>
        <v>4.9697813216118998E-3</v>
      </c>
      <c r="V51" s="30">
        <f t="shared" si="10"/>
        <v>468775.48293321108</v>
      </c>
      <c r="W51" s="31">
        <f t="shared" si="11"/>
        <v>1141196.8696332111</v>
      </c>
    </row>
    <row r="52" spans="2:23" s="2" customFormat="1">
      <c r="B52" s="22">
        <v>42</v>
      </c>
      <c r="C52" s="44" t="s">
        <v>99</v>
      </c>
      <c r="D52" s="44" t="s">
        <v>135</v>
      </c>
      <c r="E52" s="26">
        <v>672421.38670000003</v>
      </c>
      <c r="F52" s="44" t="s">
        <v>299</v>
      </c>
      <c r="G52" s="44">
        <v>10</v>
      </c>
      <c r="H52" s="27">
        <f t="shared" si="0"/>
        <v>0</v>
      </c>
      <c r="I52" s="45">
        <v>5311</v>
      </c>
      <c r="J52" s="35">
        <f t="shared" si="1"/>
        <v>4.8944887927173395E-3</v>
      </c>
      <c r="K52" s="35">
        <f t="shared" si="2"/>
        <v>4.8944887927173395E-4</v>
      </c>
      <c r="L52" s="45">
        <v>937</v>
      </c>
      <c r="M52" s="35">
        <f t="shared" si="3"/>
        <v>4.4805523942503559E-3</v>
      </c>
      <c r="N52" s="35">
        <f t="shared" si="4"/>
        <v>2.240276197125178E-3</v>
      </c>
      <c r="O52" s="44">
        <v>5.0495539999999997</v>
      </c>
      <c r="P52" s="35">
        <f t="shared" si="5"/>
        <v>5.7197006569385707E-3</v>
      </c>
      <c r="Q52" s="35">
        <f t="shared" si="6"/>
        <v>8.5795509854078554E-4</v>
      </c>
      <c r="R52" s="44">
        <v>31.144096999999999</v>
      </c>
      <c r="S52" s="35">
        <f t="shared" si="7"/>
        <v>3.835511658826756E-3</v>
      </c>
      <c r="T52" s="35">
        <f t="shared" si="8"/>
        <v>9.5887791470668899E-4</v>
      </c>
      <c r="U52" s="22">
        <f t="shared" si="9"/>
        <v>4.5465580896443866E-3</v>
      </c>
      <c r="V52" s="30">
        <f t="shared" si="10"/>
        <v>428854.87836025626</v>
      </c>
      <c r="W52" s="31">
        <f t="shared" si="11"/>
        <v>1101276.2650602562</v>
      </c>
    </row>
    <row r="53" spans="2:23" s="2" customFormat="1">
      <c r="B53" s="22">
        <v>43</v>
      </c>
      <c r="C53" s="44" t="s">
        <v>99</v>
      </c>
      <c r="D53" s="44" t="s">
        <v>166</v>
      </c>
      <c r="E53" s="26">
        <v>672421.38670000003</v>
      </c>
      <c r="F53" s="44" t="s">
        <v>299</v>
      </c>
      <c r="G53" s="44">
        <v>7</v>
      </c>
      <c r="H53" s="27">
        <f t="shared" si="0"/>
        <v>0</v>
      </c>
      <c r="I53" s="45">
        <v>1660</v>
      </c>
      <c r="J53" s="35">
        <f t="shared" si="1"/>
        <v>1.5298157401451298E-3</v>
      </c>
      <c r="K53" s="35">
        <f t="shared" si="2"/>
        <v>1.5298157401451298E-4</v>
      </c>
      <c r="L53" s="45">
        <v>268</v>
      </c>
      <c r="M53" s="35">
        <f t="shared" si="3"/>
        <v>1.2815240572669109E-3</v>
      </c>
      <c r="N53" s="35">
        <f t="shared" si="4"/>
        <v>6.4076202863345543E-4</v>
      </c>
      <c r="O53" s="44">
        <v>2.2245599999999999</v>
      </c>
      <c r="P53" s="35">
        <f t="shared" si="5"/>
        <v>2.5197903207687783E-3</v>
      </c>
      <c r="Q53" s="35">
        <f t="shared" si="6"/>
        <v>3.7796854811531676E-4</v>
      </c>
      <c r="R53" s="44">
        <v>43.848697999999999</v>
      </c>
      <c r="S53" s="35">
        <f t="shared" si="7"/>
        <v>5.4001306380266371E-3</v>
      </c>
      <c r="T53" s="35">
        <f t="shared" si="8"/>
        <v>1.3500326595066593E-3</v>
      </c>
      <c r="U53" s="22">
        <f t="shared" si="9"/>
        <v>2.5217448102699443E-3</v>
      </c>
      <c r="V53" s="30">
        <f t="shared" si="10"/>
        <v>237864.01549056466</v>
      </c>
      <c r="W53" s="31">
        <f t="shared" si="11"/>
        <v>910285.40219056467</v>
      </c>
    </row>
    <row r="54" spans="2:23" s="2" customFormat="1">
      <c r="B54" s="22">
        <v>44</v>
      </c>
      <c r="C54" s="44" t="s">
        <v>99</v>
      </c>
      <c r="D54" s="44" t="s">
        <v>172</v>
      </c>
      <c r="E54" s="26">
        <v>672421.38670000003</v>
      </c>
      <c r="F54" s="44" t="s">
        <v>299</v>
      </c>
      <c r="G54" s="44">
        <v>9</v>
      </c>
      <c r="H54" s="27">
        <f t="shared" si="0"/>
        <v>0</v>
      </c>
      <c r="I54" s="45">
        <v>3196</v>
      </c>
      <c r="J54" s="35">
        <f t="shared" si="1"/>
        <v>2.9453560876529124E-3</v>
      </c>
      <c r="K54" s="35">
        <f t="shared" si="2"/>
        <v>2.9453560876529128E-4</v>
      </c>
      <c r="L54" s="45">
        <v>541</v>
      </c>
      <c r="M54" s="35">
        <f t="shared" si="3"/>
        <v>2.5869571454529804E-3</v>
      </c>
      <c r="N54" s="35">
        <f t="shared" si="4"/>
        <v>1.2934785727264902E-3</v>
      </c>
      <c r="O54" s="44">
        <v>3.405742</v>
      </c>
      <c r="P54" s="35">
        <f t="shared" si="5"/>
        <v>3.857731743192227E-3</v>
      </c>
      <c r="Q54" s="35">
        <f t="shared" si="6"/>
        <v>5.7865976147883401E-4</v>
      </c>
      <c r="R54" s="44">
        <v>35.322729000000002</v>
      </c>
      <c r="S54" s="35">
        <f t="shared" si="7"/>
        <v>4.350125768651375E-3</v>
      </c>
      <c r="T54" s="35">
        <f t="shared" si="8"/>
        <v>1.0875314421628438E-3</v>
      </c>
      <c r="U54" s="22">
        <f t="shared" si="9"/>
        <v>3.2542053851334594E-3</v>
      </c>
      <c r="V54" s="30">
        <f t="shared" si="10"/>
        <v>306953.4859302452</v>
      </c>
      <c r="W54" s="31">
        <f t="shared" si="11"/>
        <v>979374.87263024529</v>
      </c>
    </row>
    <row r="55" spans="2:23" s="2" customFormat="1">
      <c r="B55" s="22">
        <v>45</v>
      </c>
      <c r="C55" s="44" t="s">
        <v>99</v>
      </c>
      <c r="D55" s="44" t="s">
        <v>184</v>
      </c>
      <c r="E55" s="26">
        <v>672421.38670000003</v>
      </c>
      <c r="F55" s="44" t="s">
        <v>299</v>
      </c>
      <c r="G55" s="44">
        <v>10</v>
      </c>
      <c r="H55" s="27">
        <f t="shared" si="0"/>
        <v>0</v>
      </c>
      <c r="I55" s="45">
        <v>3186</v>
      </c>
      <c r="J55" s="35">
        <f t="shared" si="1"/>
        <v>2.9361403301821588E-3</v>
      </c>
      <c r="K55" s="35">
        <f t="shared" si="2"/>
        <v>2.9361403301821591E-4</v>
      </c>
      <c r="L55" s="45">
        <v>1083</v>
      </c>
      <c r="M55" s="35">
        <f t="shared" si="3"/>
        <v>5.1786960970897928E-3</v>
      </c>
      <c r="N55" s="35">
        <f t="shared" si="4"/>
        <v>2.5893480485448964E-3</v>
      </c>
      <c r="O55" s="44">
        <v>2.4017369999999998</v>
      </c>
      <c r="P55" s="35">
        <f t="shared" si="5"/>
        <v>2.7204811943180866E-3</v>
      </c>
      <c r="Q55" s="35">
        <f t="shared" si="6"/>
        <v>4.0807217914771299E-4</v>
      </c>
      <c r="R55" s="44">
        <v>44.525511000000002</v>
      </c>
      <c r="S55" s="35">
        <f t="shared" si="7"/>
        <v>5.4834826823111612E-3</v>
      </c>
      <c r="T55" s="35">
        <f t="shared" si="8"/>
        <v>1.3708706705777903E-3</v>
      </c>
      <c r="U55" s="22">
        <f t="shared" si="9"/>
        <v>4.6619049312886154E-3</v>
      </c>
      <c r="V55" s="30">
        <f t="shared" si="10"/>
        <v>439734.98915335175</v>
      </c>
      <c r="W55" s="31">
        <f t="shared" si="11"/>
        <v>1112156.3758533518</v>
      </c>
    </row>
    <row r="56" spans="2:23" s="2" customFormat="1">
      <c r="B56" s="22">
        <v>46</v>
      </c>
      <c r="C56" s="44" t="s">
        <v>99</v>
      </c>
      <c r="D56" s="44" t="s">
        <v>193</v>
      </c>
      <c r="E56" s="26">
        <v>672421.38670000003</v>
      </c>
      <c r="F56" s="44" t="s">
        <v>299</v>
      </c>
      <c r="G56" s="44">
        <v>10</v>
      </c>
      <c r="H56" s="27">
        <f t="shared" si="0"/>
        <v>0</v>
      </c>
      <c r="I56" s="45">
        <v>4752</v>
      </c>
      <c r="J56" s="35">
        <f t="shared" si="1"/>
        <v>4.3793279501022023E-3</v>
      </c>
      <c r="K56" s="35">
        <f t="shared" si="2"/>
        <v>4.3793279501022023E-4</v>
      </c>
      <c r="L56" s="45">
        <v>1744</v>
      </c>
      <c r="M56" s="35">
        <f t="shared" si="3"/>
        <v>8.3394699846025839E-3</v>
      </c>
      <c r="N56" s="35">
        <f t="shared" si="4"/>
        <v>4.1697349923012919E-3</v>
      </c>
      <c r="O56" s="44">
        <v>5.1184570000000003</v>
      </c>
      <c r="P56" s="35">
        <f t="shared" si="5"/>
        <v>5.7977480516916598E-3</v>
      </c>
      <c r="Q56" s="35">
        <f t="shared" si="6"/>
        <v>8.6966220775374899E-4</v>
      </c>
      <c r="R56" s="44">
        <v>34.825966000000001</v>
      </c>
      <c r="S56" s="35">
        <f t="shared" si="7"/>
        <v>4.2889475531399804E-3</v>
      </c>
      <c r="T56" s="35">
        <f t="shared" si="8"/>
        <v>1.0722368882849951E-3</v>
      </c>
      <c r="U56" s="22">
        <f t="shared" si="9"/>
        <v>6.5495668833502564E-3</v>
      </c>
      <c r="V56" s="30">
        <f t="shared" si="10"/>
        <v>617789.02934708376</v>
      </c>
      <c r="W56" s="31">
        <f t="shared" si="11"/>
        <v>1290210.4160470837</v>
      </c>
    </row>
    <row r="57" spans="2:23" s="2" customFormat="1">
      <c r="B57" s="22">
        <v>47</v>
      </c>
      <c r="C57" s="44" t="s">
        <v>99</v>
      </c>
      <c r="D57" s="44" t="s">
        <v>227</v>
      </c>
      <c r="E57" s="26">
        <v>672421.38670000003</v>
      </c>
      <c r="F57" s="44" t="s">
        <v>300</v>
      </c>
      <c r="G57" s="44">
        <v>9</v>
      </c>
      <c r="H57" s="27">
        <f t="shared" si="0"/>
        <v>211288.86410000001</v>
      </c>
      <c r="I57" s="45">
        <v>3035</v>
      </c>
      <c r="J57" s="35">
        <f t="shared" si="1"/>
        <v>2.7969823923737762E-3</v>
      </c>
      <c r="K57" s="35">
        <f t="shared" si="2"/>
        <v>2.7969823923737762E-4</v>
      </c>
      <c r="L57" s="45">
        <v>741</v>
      </c>
      <c r="M57" s="35">
        <f t="shared" si="3"/>
        <v>3.5433183822193319E-3</v>
      </c>
      <c r="N57" s="35">
        <f t="shared" si="4"/>
        <v>1.7716591911096659E-3</v>
      </c>
      <c r="O57" s="44">
        <v>3.9569610000000002</v>
      </c>
      <c r="P57" s="35">
        <f t="shared" si="5"/>
        <v>4.4821052376467913E-3</v>
      </c>
      <c r="Q57" s="35">
        <f t="shared" si="6"/>
        <v>6.7231578564701862E-4</v>
      </c>
      <c r="R57" s="44">
        <v>42.799323000000001</v>
      </c>
      <c r="S57" s="35">
        <f t="shared" si="7"/>
        <v>5.2708961944342827E-3</v>
      </c>
      <c r="T57" s="35">
        <f t="shared" si="8"/>
        <v>1.3177240486085707E-3</v>
      </c>
      <c r="U57" s="22">
        <f t="shared" si="9"/>
        <v>4.0413972646026327E-3</v>
      </c>
      <c r="V57" s="30">
        <f t="shared" si="10"/>
        <v>381205.49614537013</v>
      </c>
      <c r="W57" s="31">
        <f t="shared" si="11"/>
        <v>1264915.7469453702</v>
      </c>
    </row>
    <row r="58" spans="2:23" s="2" customFormat="1">
      <c r="B58" s="22">
        <v>48</v>
      </c>
      <c r="C58" s="44" t="s">
        <v>99</v>
      </c>
      <c r="D58" s="44" t="s">
        <v>243</v>
      </c>
      <c r="E58" s="26">
        <v>672421.38670000003</v>
      </c>
      <c r="F58" s="44" t="s">
        <v>300</v>
      </c>
      <c r="G58" s="44">
        <v>10</v>
      </c>
      <c r="H58" s="27">
        <f t="shared" si="0"/>
        <v>211288.86410000001</v>
      </c>
      <c r="I58" s="45">
        <v>2914</v>
      </c>
      <c r="J58" s="35">
        <f t="shared" si="1"/>
        <v>2.6854717269776556E-3</v>
      </c>
      <c r="K58" s="35">
        <f t="shared" si="2"/>
        <v>2.685471726977656E-4</v>
      </c>
      <c r="L58" s="45">
        <v>859</v>
      </c>
      <c r="M58" s="35">
        <f t="shared" si="3"/>
        <v>4.1075715119114793E-3</v>
      </c>
      <c r="N58" s="35">
        <f t="shared" si="4"/>
        <v>2.0537857559557397E-3</v>
      </c>
      <c r="O58" s="44">
        <v>2.90374</v>
      </c>
      <c r="P58" s="35">
        <f t="shared" si="5"/>
        <v>3.2891070351121713E-3</v>
      </c>
      <c r="Q58" s="35">
        <f t="shared" si="6"/>
        <v>4.9336605526682569E-4</v>
      </c>
      <c r="R58" s="44">
        <v>37.369900999999999</v>
      </c>
      <c r="S58" s="35">
        <f t="shared" si="7"/>
        <v>4.6022426328399136E-3</v>
      </c>
      <c r="T58" s="35">
        <f t="shared" si="8"/>
        <v>1.1505606582099784E-3</v>
      </c>
      <c r="U58" s="22">
        <f t="shared" si="9"/>
        <v>3.9662596421303088E-3</v>
      </c>
      <c r="V58" s="30">
        <f t="shared" si="10"/>
        <v>374118.12690685946</v>
      </c>
      <c r="W58" s="31">
        <f t="shared" si="11"/>
        <v>1257828.3777068595</v>
      </c>
    </row>
    <row r="59" spans="2:23" s="2" customFormat="1">
      <c r="B59" s="22">
        <v>49</v>
      </c>
      <c r="C59" s="44" t="s">
        <v>99</v>
      </c>
      <c r="D59" s="44" t="s">
        <v>263</v>
      </c>
      <c r="E59" s="26">
        <v>672421.38670000003</v>
      </c>
      <c r="F59" s="44" t="s">
        <v>299</v>
      </c>
      <c r="G59" s="44">
        <v>9</v>
      </c>
      <c r="H59" s="27">
        <f t="shared" si="0"/>
        <v>0</v>
      </c>
      <c r="I59" s="45">
        <v>4079</v>
      </c>
      <c r="J59" s="35">
        <f t="shared" si="1"/>
        <v>3.7591074723204725E-3</v>
      </c>
      <c r="K59" s="35">
        <f t="shared" si="2"/>
        <v>3.7591074723204726E-4</v>
      </c>
      <c r="L59" s="45">
        <v>641</v>
      </c>
      <c r="M59" s="35">
        <f t="shared" si="3"/>
        <v>3.0651377638361561E-3</v>
      </c>
      <c r="N59" s="35">
        <f t="shared" si="4"/>
        <v>1.5325688819180781E-3</v>
      </c>
      <c r="O59" s="44">
        <v>4.8034749999999997</v>
      </c>
      <c r="P59" s="35">
        <f t="shared" si="5"/>
        <v>5.4409635213502026E-3</v>
      </c>
      <c r="Q59" s="35">
        <f t="shared" si="6"/>
        <v>8.1614452820253042E-4</v>
      </c>
      <c r="R59" s="44">
        <v>29.915814999999998</v>
      </c>
      <c r="S59" s="35">
        <f t="shared" si="7"/>
        <v>3.6842441511726718E-3</v>
      </c>
      <c r="T59" s="35">
        <f t="shared" si="8"/>
        <v>9.2106103779316794E-4</v>
      </c>
      <c r="U59" s="22">
        <f t="shared" si="9"/>
        <v>3.6456851951458236E-3</v>
      </c>
      <c r="V59" s="30">
        <f t="shared" si="10"/>
        <v>343879.88673566858</v>
      </c>
      <c r="W59" s="31">
        <f t="shared" si="11"/>
        <v>1016301.2734356686</v>
      </c>
    </row>
    <row r="60" spans="2:23" s="2" customFormat="1">
      <c r="B60" s="22">
        <v>50</v>
      </c>
      <c r="C60" s="44" t="s">
        <v>99</v>
      </c>
      <c r="D60" s="44" t="s">
        <v>99</v>
      </c>
      <c r="E60" s="26">
        <v>672421.38670000003</v>
      </c>
      <c r="F60" s="44" t="s">
        <v>299</v>
      </c>
      <c r="G60" s="44">
        <v>10</v>
      </c>
      <c r="H60" s="27">
        <f t="shared" si="0"/>
        <v>0</v>
      </c>
      <c r="I60" s="45">
        <v>7177</v>
      </c>
      <c r="J60" s="35">
        <f t="shared" si="1"/>
        <v>6.614149136759998E-3</v>
      </c>
      <c r="K60" s="35">
        <f t="shared" si="2"/>
        <v>6.614149136759998E-4</v>
      </c>
      <c r="L60" s="45">
        <v>1870</v>
      </c>
      <c r="M60" s="35">
        <f t="shared" si="3"/>
        <v>8.9419775637653853E-3</v>
      </c>
      <c r="N60" s="35">
        <f t="shared" si="4"/>
        <v>4.4709887818826927E-3</v>
      </c>
      <c r="O60" s="44">
        <v>3.9471180000000001</v>
      </c>
      <c r="P60" s="35">
        <f t="shared" si="5"/>
        <v>4.4709559334575009E-3</v>
      </c>
      <c r="Q60" s="35">
        <f t="shared" si="6"/>
        <v>6.706433900186251E-4</v>
      </c>
      <c r="R60" s="44">
        <v>26.680634999999999</v>
      </c>
      <c r="S60" s="35">
        <f t="shared" si="7"/>
        <v>3.2858196725819729E-3</v>
      </c>
      <c r="T60" s="35">
        <f t="shared" si="8"/>
        <v>8.2145491814549323E-4</v>
      </c>
      <c r="U60" s="22">
        <f t="shared" si="9"/>
        <v>6.6245020037228111E-3</v>
      </c>
      <c r="V60" s="30">
        <f t="shared" si="10"/>
        <v>624857.29754000076</v>
      </c>
      <c r="W60" s="31">
        <f t="shared" si="11"/>
        <v>1297278.6842400008</v>
      </c>
    </row>
    <row r="61" spans="2:23" s="2" customFormat="1">
      <c r="B61" s="22">
        <v>51</v>
      </c>
      <c r="C61" s="44" t="s">
        <v>93</v>
      </c>
      <c r="D61" s="44" t="s">
        <v>94</v>
      </c>
      <c r="E61" s="26">
        <v>672421.38670000003</v>
      </c>
      <c r="F61" s="44" t="s">
        <v>299</v>
      </c>
      <c r="G61" s="44">
        <v>7</v>
      </c>
      <c r="H61" s="27">
        <f t="shared" si="0"/>
        <v>0</v>
      </c>
      <c r="I61" s="45">
        <v>2915</v>
      </c>
      <c r="J61" s="35">
        <f t="shared" si="1"/>
        <v>2.6863933027247307E-3</v>
      </c>
      <c r="K61" s="35">
        <f t="shared" si="2"/>
        <v>2.6863933027247309E-4</v>
      </c>
      <c r="L61" s="45">
        <v>311</v>
      </c>
      <c r="M61" s="35">
        <f t="shared" si="3"/>
        <v>1.4871417231716764E-3</v>
      </c>
      <c r="N61" s="35">
        <f t="shared" si="4"/>
        <v>7.4357086158583819E-4</v>
      </c>
      <c r="O61" s="44">
        <v>2.8742100000000002</v>
      </c>
      <c r="P61" s="35">
        <f t="shared" si="5"/>
        <v>3.2556579898302723E-3</v>
      </c>
      <c r="Q61" s="35">
        <f t="shared" si="6"/>
        <v>4.8834869847454079E-4</v>
      </c>
      <c r="R61" s="44">
        <v>32.309148999999998</v>
      </c>
      <c r="S61" s="35">
        <f t="shared" si="7"/>
        <v>3.9789921562429897E-3</v>
      </c>
      <c r="T61" s="35">
        <f t="shared" si="8"/>
        <v>9.9474803906074742E-4</v>
      </c>
      <c r="U61" s="22">
        <f t="shared" si="9"/>
        <v>2.4953069293935995E-3</v>
      </c>
      <c r="V61" s="30">
        <f t="shared" si="10"/>
        <v>235370.25780315005</v>
      </c>
      <c r="W61" s="31">
        <f t="shared" si="11"/>
        <v>907791.64450315014</v>
      </c>
    </row>
    <row r="62" spans="2:23" s="2" customFormat="1">
      <c r="B62" s="22">
        <v>52</v>
      </c>
      <c r="C62" s="44" t="s">
        <v>93</v>
      </c>
      <c r="D62" s="48" t="s">
        <v>108</v>
      </c>
      <c r="E62" s="26">
        <v>672421.38670000003</v>
      </c>
      <c r="F62" s="44" t="s">
        <v>299</v>
      </c>
      <c r="G62" s="44">
        <v>6</v>
      </c>
      <c r="H62" s="27">
        <f t="shared" si="0"/>
        <v>0</v>
      </c>
      <c r="I62" s="46">
        <v>1750</v>
      </c>
      <c r="J62" s="35">
        <f t="shared" si="1"/>
        <v>1.6127575573819139E-3</v>
      </c>
      <c r="K62" s="35">
        <f t="shared" si="2"/>
        <v>1.612757557381914E-4</v>
      </c>
      <c r="L62" s="45">
        <v>216</v>
      </c>
      <c r="M62" s="35">
        <f t="shared" si="3"/>
        <v>1.0328701357076595E-3</v>
      </c>
      <c r="N62" s="35">
        <f t="shared" si="4"/>
        <v>5.1643506785382974E-4</v>
      </c>
      <c r="O62" s="44">
        <v>1.988324</v>
      </c>
      <c r="P62" s="35">
        <f t="shared" si="5"/>
        <v>2.2522024893697002E-3</v>
      </c>
      <c r="Q62" s="35">
        <f t="shared" si="6"/>
        <v>3.37830373405455E-4</v>
      </c>
      <c r="R62" s="44">
        <v>40.574629000000002</v>
      </c>
      <c r="S62" s="35">
        <f t="shared" si="7"/>
        <v>4.9969168340976535E-3</v>
      </c>
      <c r="T62" s="35">
        <f t="shared" si="8"/>
        <v>1.2492292085244134E-3</v>
      </c>
      <c r="U62" s="22">
        <f t="shared" si="9"/>
        <v>2.2647704055218897E-3</v>
      </c>
      <c r="V62" s="30">
        <f t="shared" si="10"/>
        <v>213624.86030613241</v>
      </c>
      <c r="W62" s="31">
        <f t="shared" si="11"/>
        <v>886046.2470061325</v>
      </c>
    </row>
    <row r="63" spans="2:23" s="2" customFormat="1">
      <c r="B63" s="22">
        <v>53</v>
      </c>
      <c r="C63" s="44" t="s">
        <v>93</v>
      </c>
      <c r="D63" s="44" t="s">
        <v>116</v>
      </c>
      <c r="E63" s="26">
        <v>672421.38670000003</v>
      </c>
      <c r="F63" s="44" t="s">
        <v>300</v>
      </c>
      <c r="G63" s="44">
        <v>8</v>
      </c>
      <c r="H63" s="27">
        <f t="shared" si="0"/>
        <v>211288.86410000001</v>
      </c>
      <c r="I63" s="45">
        <v>2461</v>
      </c>
      <c r="J63" s="35">
        <f t="shared" si="1"/>
        <v>2.2679979135525087E-3</v>
      </c>
      <c r="K63" s="35">
        <f t="shared" si="2"/>
        <v>2.2679979135525088E-4</v>
      </c>
      <c r="L63" s="45">
        <v>392</v>
      </c>
      <c r="M63" s="35">
        <f t="shared" si="3"/>
        <v>1.8744680240620488E-3</v>
      </c>
      <c r="N63" s="35">
        <f t="shared" si="4"/>
        <v>9.372340120310244E-4</v>
      </c>
      <c r="O63" s="44">
        <v>3.208879</v>
      </c>
      <c r="P63" s="35">
        <f t="shared" si="5"/>
        <v>3.6347422612643386E-3</v>
      </c>
      <c r="Q63" s="35">
        <f t="shared" si="6"/>
        <v>5.4521133918965074E-4</v>
      </c>
      <c r="R63" s="44">
        <v>39.178925999999997</v>
      </c>
      <c r="S63" s="35">
        <f t="shared" si="7"/>
        <v>4.8250308061046276E-3</v>
      </c>
      <c r="T63" s="35">
        <f t="shared" si="8"/>
        <v>1.2062577015261569E-3</v>
      </c>
      <c r="U63" s="22">
        <f t="shared" si="9"/>
        <v>2.9155028441020829E-3</v>
      </c>
      <c r="V63" s="30">
        <f t="shared" si="10"/>
        <v>275005.310151921</v>
      </c>
      <c r="W63" s="31">
        <f t="shared" si="11"/>
        <v>1158715.5609519212</v>
      </c>
    </row>
    <row r="64" spans="2:23" s="2" customFormat="1">
      <c r="B64" s="22">
        <v>54</v>
      </c>
      <c r="C64" s="44" t="s">
        <v>93</v>
      </c>
      <c r="D64" s="44" t="s">
        <v>126</v>
      </c>
      <c r="E64" s="26">
        <v>672421.38670000003</v>
      </c>
      <c r="F64" s="44" t="s">
        <v>299</v>
      </c>
      <c r="G64" s="44">
        <v>9</v>
      </c>
      <c r="H64" s="27">
        <f t="shared" si="0"/>
        <v>0</v>
      </c>
      <c r="I64" s="45">
        <v>2207</v>
      </c>
      <c r="J64" s="35">
        <f t="shared" si="1"/>
        <v>2.0339176737953621E-3</v>
      </c>
      <c r="K64" s="35">
        <f t="shared" si="2"/>
        <v>2.0339176737953622E-4</v>
      </c>
      <c r="L64" s="45">
        <v>567</v>
      </c>
      <c r="M64" s="35">
        <f t="shared" si="3"/>
        <v>2.711284106232606E-3</v>
      </c>
      <c r="N64" s="35">
        <f t="shared" si="4"/>
        <v>1.355642053116303E-3</v>
      </c>
      <c r="O64" s="44">
        <v>2.785622</v>
      </c>
      <c r="P64" s="35">
        <f t="shared" si="5"/>
        <v>3.1553131194126324E-3</v>
      </c>
      <c r="Q64" s="35">
        <f t="shared" si="6"/>
        <v>4.7329696791189484E-4</v>
      </c>
      <c r="R64" s="44">
        <v>28.276174999999999</v>
      </c>
      <c r="S64" s="35">
        <f t="shared" si="7"/>
        <v>3.4823163721691996E-3</v>
      </c>
      <c r="T64" s="35">
        <f t="shared" si="8"/>
        <v>8.705790930422999E-4</v>
      </c>
      <c r="U64" s="22">
        <f t="shared" si="9"/>
        <v>2.902909881450034E-3</v>
      </c>
      <c r="V64" s="30">
        <f t="shared" si="10"/>
        <v>273817.47677118395</v>
      </c>
      <c r="W64" s="31">
        <f t="shared" si="11"/>
        <v>946238.86347118393</v>
      </c>
    </row>
    <row r="65" spans="2:23" s="2" customFormat="1">
      <c r="B65" s="22">
        <v>55</v>
      </c>
      <c r="C65" s="44" t="s">
        <v>93</v>
      </c>
      <c r="D65" s="44" t="s">
        <v>146</v>
      </c>
      <c r="E65" s="26">
        <v>672421.38670000003</v>
      </c>
      <c r="F65" s="44" t="s">
        <v>300</v>
      </c>
      <c r="G65" s="44">
        <v>9</v>
      </c>
      <c r="H65" s="27">
        <f t="shared" si="0"/>
        <v>211288.86410000001</v>
      </c>
      <c r="I65" s="45">
        <v>1487</v>
      </c>
      <c r="J65" s="35">
        <f t="shared" si="1"/>
        <v>1.3703831359010892E-3</v>
      </c>
      <c r="K65" s="35">
        <f t="shared" si="2"/>
        <v>1.3703831359010893E-4</v>
      </c>
      <c r="L65" s="45">
        <v>669</v>
      </c>
      <c r="M65" s="35">
        <f t="shared" si="3"/>
        <v>3.1990283369834455E-3</v>
      </c>
      <c r="N65" s="35">
        <f t="shared" si="4"/>
        <v>1.5995141684917228E-3</v>
      </c>
      <c r="O65" s="44">
        <v>1.988324</v>
      </c>
      <c r="P65" s="35">
        <f t="shared" si="5"/>
        <v>2.2522024893697002E-3</v>
      </c>
      <c r="Q65" s="35">
        <f t="shared" si="6"/>
        <v>3.37830373405455E-4</v>
      </c>
      <c r="R65" s="44">
        <v>37.511937000000003</v>
      </c>
      <c r="S65" s="35">
        <f t="shared" si="7"/>
        <v>4.6197348957869857E-3</v>
      </c>
      <c r="T65" s="35">
        <f t="shared" si="8"/>
        <v>1.1549337239467464E-3</v>
      </c>
      <c r="U65" s="22">
        <f t="shared" si="9"/>
        <v>3.2293165794340332E-3</v>
      </c>
      <c r="V65" s="30">
        <f t="shared" si="10"/>
        <v>304605.84502688341</v>
      </c>
      <c r="W65" s="31">
        <f t="shared" si="11"/>
        <v>1188316.0958268833</v>
      </c>
    </row>
    <row r="66" spans="2:23" s="2" customFormat="1">
      <c r="B66" s="22">
        <v>56</v>
      </c>
      <c r="C66" s="44" t="s">
        <v>93</v>
      </c>
      <c r="D66" s="44" t="s">
        <v>156</v>
      </c>
      <c r="E66" s="26">
        <v>672421.38670000003</v>
      </c>
      <c r="F66" s="44" t="s">
        <v>302</v>
      </c>
      <c r="G66" s="44">
        <v>8</v>
      </c>
      <c r="H66" s="27">
        <f t="shared" si="0"/>
        <v>0</v>
      </c>
      <c r="I66" s="45">
        <v>3449</v>
      </c>
      <c r="J66" s="35">
        <f t="shared" si="1"/>
        <v>3.1785147516629835E-3</v>
      </c>
      <c r="K66" s="35">
        <f t="shared" si="2"/>
        <v>3.1785147516629836E-4</v>
      </c>
      <c r="L66" s="45">
        <v>395</v>
      </c>
      <c r="M66" s="35">
        <f t="shared" si="3"/>
        <v>1.8888134426135439E-3</v>
      </c>
      <c r="N66" s="35">
        <f t="shared" si="4"/>
        <v>9.4440672130677197E-4</v>
      </c>
      <c r="O66" s="44">
        <v>2.2245599999999999</v>
      </c>
      <c r="P66" s="35">
        <f t="shared" si="5"/>
        <v>2.5197903207687783E-3</v>
      </c>
      <c r="Q66" s="35">
        <f t="shared" si="6"/>
        <v>3.7796854811531676E-4</v>
      </c>
      <c r="R66" s="44">
        <v>33.234850000000002</v>
      </c>
      <c r="S66" s="35">
        <f t="shared" si="7"/>
        <v>4.0929956856465746E-3</v>
      </c>
      <c r="T66" s="35">
        <f t="shared" si="8"/>
        <v>1.0232489214116436E-3</v>
      </c>
      <c r="U66" s="22">
        <f t="shared" si="9"/>
        <v>2.6634756660000305E-3</v>
      </c>
      <c r="V66" s="30">
        <f t="shared" si="10"/>
        <v>251232.80297674309</v>
      </c>
      <c r="W66" s="31">
        <f t="shared" si="11"/>
        <v>923654.18967674312</v>
      </c>
    </row>
    <row r="67" spans="2:23" s="2" customFormat="1">
      <c r="B67" s="22">
        <v>57</v>
      </c>
      <c r="C67" s="44" t="s">
        <v>93</v>
      </c>
      <c r="D67" s="44" t="s">
        <v>93</v>
      </c>
      <c r="E67" s="26">
        <v>672421.38670000003</v>
      </c>
      <c r="F67" s="44" t="s">
        <v>302</v>
      </c>
      <c r="G67" s="44">
        <v>7</v>
      </c>
      <c r="H67" s="27">
        <f t="shared" si="0"/>
        <v>0</v>
      </c>
      <c r="I67" s="45">
        <v>3640</v>
      </c>
      <c r="J67" s="35">
        <f t="shared" si="1"/>
        <v>3.3545357193543808E-3</v>
      </c>
      <c r="K67" s="35">
        <f t="shared" si="2"/>
        <v>3.3545357193543813E-4</v>
      </c>
      <c r="L67" s="45">
        <v>296</v>
      </c>
      <c r="M67" s="35">
        <f t="shared" si="3"/>
        <v>1.4154146304142E-3</v>
      </c>
      <c r="N67" s="35">
        <f t="shared" si="4"/>
        <v>7.0770731520710002E-4</v>
      </c>
      <c r="O67" s="44">
        <v>2.2836189999999998</v>
      </c>
      <c r="P67" s="35">
        <f t="shared" si="5"/>
        <v>2.5866872786185478E-3</v>
      </c>
      <c r="Q67" s="35">
        <f t="shared" si="6"/>
        <v>3.8800309179278213E-4</v>
      </c>
      <c r="R67" s="44">
        <v>20.561881</v>
      </c>
      <c r="S67" s="35">
        <f t="shared" si="7"/>
        <v>2.5322723051789996E-3</v>
      </c>
      <c r="T67" s="35">
        <f t="shared" si="8"/>
        <v>6.330680762947499E-4</v>
      </c>
      <c r="U67" s="22">
        <f t="shared" si="9"/>
        <v>2.0642320552300706E-3</v>
      </c>
      <c r="V67" s="30">
        <f t="shared" si="10"/>
        <v>194709.04572172195</v>
      </c>
      <c r="W67" s="31">
        <f t="shared" si="11"/>
        <v>867130.43242172198</v>
      </c>
    </row>
    <row r="68" spans="2:23" s="2" customFormat="1">
      <c r="B68" s="22">
        <v>58</v>
      </c>
      <c r="C68" s="44" t="s">
        <v>93</v>
      </c>
      <c r="D68" s="44" t="s">
        <v>171</v>
      </c>
      <c r="E68" s="26">
        <v>672421.38670000003</v>
      </c>
      <c r="F68" s="44" t="s">
        <v>299</v>
      </c>
      <c r="G68" s="44">
        <v>7</v>
      </c>
      <c r="H68" s="27">
        <f t="shared" si="0"/>
        <v>0</v>
      </c>
      <c r="I68" s="45">
        <v>2888</v>
      </c>
      <c r="J68" s="35">
        <f t="shared" si="1"/>
        <v>2.6615107575536957E-3</v>
      </c>
      <c r="K68" s="35">
        <f t="shared" si="2"/>
        <v>2.6615107575536959E-4</v>
      </c>
      <c r="L68" s="45">
        <v>245</v>
      </c>
      <c r="M68" s="35">
        <f t="shared" si="3"/>
        <v>1.1715425150387805E-3</v>
      </c>
      <c r="N68" s="35">
        <f t="shared" si="4"/>
        <v>5.8577125751939027E-4</v>
      </c>
      <c r="O68" s="44">
        <v>3.701038</v>
      </c>
      <c r="P68" s="35">
        <f t="shared" si="5"/>
        <v>4.1922176651551036E-3</v>
      </c>
      <c r="Q68" s="35">
        <f t="shared" si="6"/>
        <v>6.2883264977326553E-4</v>
      </c>
      <c r="R68" s="44">
        <v>34.362228999999999</v>
      </c>
      <c r="S68" s="35">
        <f t="shared" si="7"/>
        <v>4.2318366126580867E-3</v>
      </c>
      <c r="T68" s="35">
        <f t="shared" si="8"/>
        <v>1.0579591531645217E-3</v>
      </c>
      <c r="U68" s="22">
        <f t="shared" si="9"/>
        <v>2.538714136212547E-3</v>
      </c>
      <c r="V68" s="30">
        <f t="shared" si="10"/>
        <v>239464.65009579406</v>
      </c>
      <c r="W68" s="31">
        <f t="shared" si="11"/>
        <v>911886.03679579403</v>
      </c>
    </row>
    <row r="69" spans="2:23" s="2" customFormat="1">
      <c r="B69" s="22">
        <v>59</v>
      </c>
      <c r="C69" s="44" t="s">
        <v>93</v>
      </c>
      <c r="D69" s="44" t="s">
        <v>174</v>
      </c>
      <c r="E69" s="26">
        <v>672421.38670000003</v>
      </c>
      <c r="F69" s="44" t="s">
        <v>299</v>
      </c>
      <c r="G69" s="44">
        <v>8</v>
      </c>
      <c r="H69" s="27">
        <f t="shared" si="0"/>
        <v>0</v>
      </c>
      <c r="I69" s="45">
        <v>1901</v>
      </c>
      <c r="J69" s="35">
        <f t="shared" si="1"/>
        <v>1.7519154951902963E-3</v>
      </c>
      <c r="K69" s="35">
        <f t="shared" si="2"/>
        <v>1.7519154951902964E-4</v>
      </c>
      <c r="L69" s="45">
        <v>364</v>
      </c>
      <c r="M69" s="35">
        <f t="shared" si="3"/>
        <v>1.7405774509147596E-3</v>
      </c>
      <c r="N69" s="35">
        <f t="shared" si="4"/>
        <v>8.7028872545737981E-4</v>
      </c>
      <c r="O69" s="44">
        <v>2.1556579999999999</v>
      </c>
      <c r="P69" s="35">
        <f t="shared" si="5"/>
        <v>2.4417440587297186E-3</v>
      </c>
      <c r="Q69" s="35">
        <f t="shared" si="6"/>
        <v>3.6626160880945776E-4</v>
      </c>
      <c r="R69" s="44">
        <v>36.971254999999999</v>
      </c>
      <c r="S69" s="35">
        <f t="shared" si="7"/>
        <v>4.553147891684161E-3</v>
      </c>
      <c r="T69" s="35">
        <f t="shared" si="8"/>
        <v>1.1382869729210402E-3</v>
      </c>
      <c r="U69" s="22">
        <f t="shared" si="9"/>
        <v>2.5500288567069074E-3</v>
      </c>
      <c r="V69" s="30">
        <f t="shared" si="10"/>
        <v>240531.91306387127</v>
      </c>
      <c r="W69" s="31">
        <f t="shared" si="11"/>
        <v>912953.29976387136</v>
      </c>
    </row>
    <row r="70" spans="2:23" s="2" customFormat="1">
      <c r="B70" s="22">
        <v>60</v>
      </c>
      <c r="C70" s="44" t="s">
        <v>93</v>
      </c>
      <c r="D70" s="44" t="s">
        <v>191</v>
      </c>
      <c r="E70" s="26">
        <v>672421.38670000003</v>
      </c>
      <c r="F70" s="44" t="s">
        <v>299</v>
      </c>
      <c r="G70" s="44">
        <v>8</v>
      </c>
      <c r="H70" s="27">
        <f t="shared" si="0"/>
        <v>0</v>
      </c>
      <c r="I70" s="45">
        <v>3534</v>
      </c>
      <c r="J70" s="35">
        <f t="shared" si="1"/>
        <v>3.2568486901643906E-3</v>
      </c>
      <c r="K70" s="35">
        <f t="shared" si="2"/>
        <v>3.2568486901643907E-4</v>
      </c>
      <c r="L70" s="45">
        <v>457</v>
      </c>
      <c r="M70" s="35">
        <f t="shared" si="3"/>
        <v>2.185285426011113E-3</v>
      </c>
      <c r="N70" s="35">
        <f t="shared" si="4"/>
        <v>1.0926427130055565E-3</v>
      </c>
      <c r="O70" s="44">
        <v>4.9215929999999997</v>
      </c>
      <c r="P70" s="35">
        <f t="shared" si="5"/>
        <v>5.5747574370497415E-3</v>
      </c>
      <c r="Q70" s="35">
        <f t="shared" si="6"/>
        <v>8.3621361555746116E-4</v>
      </c>
      <c r="R70" s="44">
        <v>39.670675000000003</v>
      </c>
      <c r="S70" s="35">
        <f t="shared" si="7"/>
        <v>4.8855915288225291E-3</v>
      </c>
      <c r="T70" s="35">
        <f t="shared" si="8"/>
        <v>1.2213978822056323E-3</v>
      </c>
      <c r="U70" s="22">
        <f t="shared" si="9"/>
        <v>3.4759390797850891E-3</v>
      </c>
      <c r="V70" s="30">
        <f t="shared" si="10"/>
        <v>327868.55503818934</v>
      </c>
      <c r="W70" s="31">
        <f t="shared" si="11"/>
        <v>1000289.9417381894</v>
      </c>
    </row>
    <row r="71" spans="2:23" s="2" customFormat="1">
      <c r="B71" s="22">
        <v>61</v>
      </c>
      <c r="C71" s="44" t="s">
        <v>93</v>
      </c>
      <c r="D71" s="44" t="s">
        <v>197</v>
      </c>
      <c r="E71" s="26">
        <v>672421.38670000003</v>
      </c>
      <c r="F71" s="44" t="s">
        <v>300</v>
      </c>
      <c r="G71" s="44">
        <v>8</v>
      </c>
      <c r="H71" s="27">
        <f t="shared" si="0"/>
        <v>211288.86410000001</v>
      </c>
      <c r="I71" s="45">
        <v>2717</v>
      </c>
      <c r="J71" s="35">
        <f t="shared" si="1"/>
        <v>2.5039213048038056E-3</v>
      </c>
      <c r="K71" s="35">
        <f t="shared" si="2"/>
        <v>2.5039213048038057E-4</v>
      </c>
      <c r="L71" s="45">
        <v>403</v>
      </c>
      <c r="M71" s="35">
        <f t="shared" si="3"/>
        <v>1.9270678920841982E-3</v>
      </c>
      <c r="N71" s="35">
        <f t="shared" si="4"/>
        <v>9.6353394604209908E-4</v>
      </c>
      <c r="O71" s="44">
        <v>4.0160200000000001</v>
      </c>
      <c r="P71" s="35">
        <f t="shared" si="5"/>
        <v>4.5490021954965607E-3</v>
      </c>
      <c r="Q71" s="35">
        <f t="shared" si="6"/>
        <v>6.823503293244841E-4</v>
      </c>
      <c r="R71" s="44">
        <v>35.747086000000003</v>
      </c>
      <c r="S71" s="35">
        <f t="shared" si="7"/>
        <v>4.4023869153144088E-3</v>
      </c>
      <c r="T71" s="35">
        <f t="shared" si="8"/>
        <v>1.1005967288286022E-3</v>
      </c>
      <c r="U71" s="22">
        <f t="shared" si="9"/>
        <v>2.996873134675566E-3</v>
      </c>
      <c r="V71" s="30">
        <f t="shared" si="10"/>
        <v>282680.57688732503</v>
      </c>
      <c r="W71" s="31">
        <f t="shared" si="11"/>
        <v>1166390.827687325</v>
      </c>
    </row>
    <row r="72" spans="2:23" s="2" customFormat="1">
      <c r="B72" s="22">
        <v>62</v>
      </c>
      <c r="C72" s="44" t="s">
        <v>93</v>
      </c>
      <c r="D72" s="44" t="s">
        <v>206</v>
      </c>
      <c r="E72" s="26">
        <v>672421.38670000003</v>
      </c>
      <c r="F72" s="44" t="s">
        <v>299</v>
      </c>
      <c r="G72" s="44">
        <v>6</v>
      </c>
      <c r="H72" s="27">
        <f t="shared" si="0"/>
        <v>0</v>
      </c>
      <c r="I72" s="45">
        <v>1689</v>
      </c>
      <c r="J72" s="35">
        <f t="shared" si="1"/>
        <v>1.5565414368103158E-3</v>
      </c>
      <c r="K72" s="35">
        <f t="shared" si="2"/>
        <v>1.5565414368103159E-4</v>
      </c>
      <c r="L72" s="45">
        <v>192</v>
      </c>
      <c r="M72" s="35">
        <f t="shared" si="3"/>
        <v>9.181067872956973E-4</v>
      </c>
      <c r="N72" s="35">
        <f t="shared" si="4"/>
        <v>4.5905339364784865E-4</v>
      </c>
      <c r="O72" s="44">
        <v>1.8013030000000001</v>
      </c>
      <c r="P72" s="35">
        <f t="shared" si="5"/>
        <v>2.0403611789170726E-3</v>
      </c>
      <c r="Q72" s="35">
        <f t="shared" si="6"/>
        <v>3.0605417683756086E-4</v>
      </c>
      <c r="R72" s="44">
        <v>38.971646999999997</v>
      </c>
      <c r="S72" s="35">
        <f t="shared" si="7"/>
        <v>4.7995036244647188E-3</v>
      </c>
      <c r="T72" s="35">
        <f t="shared" si="8"/>
        <v>1.1998759061161797E-3</v>
      </c>
      <c r="U72" s="22">
        <f t="shared" si="9"/>
        <v>2.1206376202826207E-3</v>
      </c>
      <c r="V72" s="30">
        <f t="shared" si="10"/>
        <v>200029.5104034665</v>
      </c>
      <c r="W72" s="31">
        <f t="shared" si="11"/>
        <v>872450.89710346656</v>
      </c>
    </row>
    <row r="73" spans="2:23" s="2" customFormat="1">
      <c r="B73" s="22">
        <v>63</v>
      </c>
      <c r="C73" s="44" t="s">
        <v>93</v>
      </c>
      <c r="D73" s="44" t="s">
        <v>229</v>
      </c>
      <c r="E73" s="26">
        <v>672421.38670000003</v>
      </c>
      <c r="F73" s="44" t="s">
        <v>299</v>
      </c>
      <c r="G73" s="44">
        <v>8</v>
      </c>
      <c r="H73" s="27">
        <f t="shared" si="0"/>
        <v>0</v>
      </c>
      <c r="I73" s="45">
        <v>2523</v>
      </c>
      <c r="J73" s="35">
        <f t="shared" si="1"/>
        <v>2.3251356098711821E-3</v>
      </c>
      <c r="K73" s="35">
        <f t="shared" si="2"/>
        <v>2.3251356098711822E-4</v>
      </c>
      <c r="L73" s="45">
        <v>416</v>
      </c>
      <c r="M73" s="35">
        <f t="shared" si="3"/>
        <v>1.989231372474011E-3</v>
      </c>
      <c r="N73" s="35">
        <f t="shared" si="4"/>
        <v>9.946156862370055E-4</v>
      </c>
      <c r="O73" s="44">
        <v>2.834838</v>
      </c>
      <c r="P73" s="35">
        <f t="shared" si="5"/>
        <v>3.211060773073112E-3</v>
      </c>
      <c r="Q73" s="35">
        <f t="shared" si="6"/>
        <v>4.816591159609668E-4</v>
      </c>
      <c r="R73" s="44">
        <v>33.194524999999999</v>
      </c>
      <c r="S73" s="35">
        <f t="shared" si="7"/>
        <v>4.0880295115545079E-3</v>
      </c>
      <c r="T73" s="35">
        <f t="shared" si="8"/>
        <v>1.022007377888627E-3</v>
      </c>
      <c r="U73" s="22">
        <f t="shared" si="9"/>
        <v>2.7307957410737174E-3</v>
      </c>
      <c r="V73" s="30">
        <f t="shared" si="10"/>
        <v>257582.7807044416</v>
      </c>
      <c r="W73" s="31">
        <f t="shared" si="11"/>
        <v>930004.16740444163</v>
      </c>
    </row>
    <row r="74" spans="2:23" s="2" customFormat="1">
      <c r="B74" s="22">
        <v>64</v>
      </c>
      <c r="C74" s="44" t="s">
        <v>93</v>
      </c>
      <c r="D74" s="44" t="s">
        <v>260</v>
      </c>
      <c r="E74" s="26">
        <v>672421.38670000003</v>
      </c>
      <c r="F74" s="44" t="s">
        <v>299</v>
      </c>
      <c r="G74" s="44">
        <v>8</v>
      </c>
      <c r="H74" s="27">
        <f t="shared" si="0"/>
        <v>0</v>
      </c>
      <c r="I74" s="45">
        <v>3802</v>
      </c>
      <c r="J74" s="35">
        <f t="shared" si="1"/>
        <v>3.5038309903805925E-3</v>
      </c>
      <c r="K74" s="35">
        <f t="shared" si="2"/>
        <v>3.5038309903805928E-4</v>
      </c>
      <c r="L74" s="45">
        <v>473</v>
      </c>
      <c r="M74" s="35">
        <f t="shared" si="3"/>
        <v>2.261794324952421E-3</v>
      </c>
      <c r="N74" s="35">
        <f t="shared" si="4"/>
        <v>1.1308971624762105E-3</v>
      </c>
      <c r="O74" s="44">
        <v>3.5927630000000002</v>
      </c>
      <c r="P74" s="35">
        <f t="shared" si="5"/>
        <v>4.069573053644855E-3</v>
      </c>
      <c r="Q74" s="35">
        <f t="shared" si="6"/>
        <v>6.1043595804672821E-4</v>
      </c>
      <c r="R74" s="44">
        <v>44.357864999999997</v>
      </c>
      <c r="S74" s="35">
        <f t="shared" si="7"/>
        <v>5.4628364523833621E-3</v>
      </c>
      <c r="T74" s="35">
        <f t="shared" si="8"/>
        <v>1.3657091130958405E-3</v>
      </c>
      <c r="U74" s="22">
        <f t="shared" si="9"/>
        <v>3.4574253326568388E-3</v>
      </c>
      <c r="V74" s="30">
        <f t="shared" si="10"/>
        <v>326122.24263743887</v>
      </c>
      <c r="W74" s="31">
        <f t="shared" si="11"/>
        <v>998543.62933743885</v>
      </c>
    </row>
    <row r="75" spans="2:23" s="2" customFormat="1">
      <c r="B75" s="22">
        <v>65</v>
      </c>
      <c r="C75" s="44" t="s">
        <v>93</v>
      </c>
      <c r="D75" s="48" t="s">
        <v>140</v>
      </c>
      <c r="E75" s="26">
        <v>672421.38670000003</v>
      </c>
      <c r="F75" s="44" t="s">
        <v>299</v>
      </c>
      <c r="G75" s="44">
        <v>9</v>
      </c>
      <c r="H75" s="27">
        <f t="shared" ref="H75:H138" si="12">IF(AND(F75="TERTINGGAL",G75&gt;=8),211288.8641,IF(AND(F75="SANGAT TERTINGGAL",G75&gt;=8),422577.7283,0))</f>
        <v>0</v>
      </c>
      <c r="I75" s="46">
        <v>5089</v>
      </c>
      <c r="J75" s="35">
        <f t="shared" ref="J75:J138" si="13">I75/$I$1012</f>
        <v>4.6898989768666055E-3</v>
      </c>
      <c r="K75" s="35">
        <f t="shared" ref="K75:K138" si="14">J75*$H$1015</f>
        <v>4.6898989768666058E-4</v>
      </c>
      <c r="L75" s="45">
        <v>811</v>
      </c>
      <c r="M75" s="35">
        <f t="shared" ref="M75:M138" si="15">L75/$L$1012</f>
        <v>3.8780448150875549E-3</v>
      </c>
      <c r="N75" s="35">
        <f t="shared" ref="N75:N138" si="16">M75*$H$1016</f>
        <v>1.9390224075437775E-3</v>
      </c>
      <c r="O75" s="44">
        <v>4.4983360000000001</v>
      </c>
      <c r="P75" s="35">
        <f t="shared" ref="P75:P138" si="17">O75/$O$1012</f>
        <v>5.0953282951980358E-3</v>
      </c>
      <c r="Q75" s="35">
        <f t="shared" ref="Q75:Q138" si="18">P75*$H$1017</f>
        <v>7.6429924427970537E-4</v>
      </c>
      <c r="R75" s="44">
        <v>34.203400000000002</v>
      </c>
      <c r="S75" s="35">
        <f t="shared" ref="S75:S138" si="19">R75/$R$1012</f>
        <v>4.2122762291523525E-3</v>
      </c>
      <c r="T75" s="35">
        <f t="shared" ref="T75:T138" si="20">S75*$H$1018</f>
        <v>1.0530690572880881E-3</v>
      </c>
      <c r="U75" s="22">
        <f t="shared" ref="U75:U138" si="21">K75+N75+Q75+T75</f>
        <v>4.2253806067982314E-3</v>
      </c>
      <c r="V75" s="30">
        <f t="shared" ref="V75:V138" si="22">U75*$E$1021</f>
        <v>398559.75672708813</v>
      </c>
      <c r="W75" s="31">
        <f t="shared" ref="W75:W138" si="23">E75+H75+V75</f>
        <v>1070981.1434270882</v>
      </c>
    </row>
    <row r="76" spans="2:23" s="2" customFormat="1">
      <c r="B76" s="22">
        <v>66</v>
      </c>
      <c r="C76" s="44" t="s">
        <v>93</v>
      </c>
      <c r="D76" s="44" t="s">
        <v>264</v>
      </c>
      <c r="E76" s="26">
        <v>672421.38670000003</v>
      </c>
      <c r="F76" s="44" t="s">
        <v>299</v>
      </c>
      <c r="G76" s="44">
        <v>9</v>
      </c>
      <c r="H76" s="27">
        <f t="shared" si="12"/>
        <v>0</v>
      </c>
      <c r="I76" s="45">
        <v>3038</v>
      </c>
      <c r="J76" s="35">
        <f t="shared" si="13"/>
        <v>2.7997471196150024E-3</v>
      </c>
      <c r="K76" s="35">
        <f t="shared" si="14"/>
        <v>2.7997471196150023E-4</v>
      </c>
      <c r="L76" s="45">
        <v>771</v>
      </c>
      <c r="M76" s="35">
        <f t="shared" si="15"/>
        <v>3.6867725677342846E-3</v>
      </c>
      <c r="N76" s="35">
        <f t="shared" si="16"/>
        <v>1.8433862838671423E-3</v>
      </c>
      <c r="O76" s="44">
        <v>2.490326</v>
      </c>
      <c r="P76" s="35">
        <f t="shared" si="17"/>
        <v>2.8208271974497559E-3</v>
      </c>
      <c r="Q76" s="35">
        <f t="shared" si="18"/>
        <v>4.2312407961746338E-4</v>
      </c>
      <c r="R76" s="44">
        <v>38.564971999999997</v>
      </c>
      <c r="S76" s="35">
        <f t="shared" si="19"/>
        <v>4.7494200820247705E-3</v>
      </c>
      <c r="T76" s="35">
        <f t="shared" si="20"/>
        <v>1.1873550205061926E-3</v>
      </c>
      <c r="U76" s="22">
        <f t="shared" si="21"/>
        <v>3.7338400959522986E-3</v>
      </c>
      <c r="V76" s="30">
        <f t="shared" si="22"/>
        <v>352195.11300503719</v>
      </c>
      <c r="W76" s="31">
        <f t="shared" si="23"/>
        <v>1024616.4997050372</v>
      </c>
    </row>
    <row r="77" spans="2:23" s="2" customFormat="1">
      <c r="B77" s="22">
        <v>67</v>
      </c>
      <c r="C77" s="44" t="s">
        <v>93</v>
      </c>
      <c r="D77" s="44" t="s">
        <v>284</v>
      </c>
      <c r="E77" s="26">
        <v>672421.38670000003</v>
      </c>
      <c r="F77" s="44" t="s">
        <v>300</v>
      </c>
      <c r="G77" s="44">
        <v>9</v>
      </c>
      <c r="H77" s="27">
        <f t="shared" si="12"/>
        <v>211288.86410000001</v>
      </c>
      <c r="I77" s="45">
        <v>2795</v>
      </c>
      <c r="J77" s="35">
        <f t="shared" si="13"/>
        <v>2.5758042130756852E-3</v>
      </c>
      <c r="K77" s="35">
        <f t="shared" si="14"/>
        <v>2.5758042130756851E-4</v>
      </c>
      <c r="L77" s="45">
        <v>743</v>
      </c>
      <c r="M77" s="35">
        <f t="shared" si="15"/>
        <v>3.5528819945869956E-3</v>
      </c>
      <c r="N77" s="35">
        <f t="shared" si="16"/>
        <v>1.7764409972934978E-3</v>
      </c>
      <c r="O77" s="44">
        <v>4.0849219999999997</v>
      </c>
      <c r="P77" s="35">
        <f t="shared" si="17"/>
        <v>4.6270484575356196E-3</v>
      </c>
      <c r="Q77" s="35">
        <f t="shared" si="18"/>
        <v>6.9405726863034289E-4</v>
      </c>
      <c r="R77" s="44">
        <v>40.271872999999999</v>
      </c>
      <c r="S77" s="35">
        <f t="shared" si="19"/>
        <v>4.9596313039447079E-3</v>
      </c>
      <c r="T77" s="35">
        <f t="shared" si="20"/>
        <v>1.239907825986177E-3</v>
      </c>
      <c r="U77" s="22">
        <f t="shared" si="21"/>
        <v>3.9679865132175862E-3</v>
      </c>
      <c r="V77" s="30">
        <f t="shared" si="22"/>
        <v>374281.01432091562</v>
      </c>
      <c r="W77" s="31">
        <f t="shared" si="23"/>
        <v>1257991.2651209156</v>
      </c>
    </row>
    <row r="78" spans="2:23" s="2" customFormat="1">
      <c r="B78" s="22">
        <v>68</v>
      </c>
      <c r="C78" s="44" t="s">
        <v>93</v>
      </c>
      <c r="D78" s="44" t="s">
        <v>292</v>
      </c>
      <c r="E78" s="26">
        <v>672421.38670000003</v>
      </c>
      <c r="F78" s="44" t="s">
        <v>299</v>
      </c>
      <c r="G78" s="44">
        <v>5</v>
      </c>
      <c r="H78" s="27">
        <f t="shared" si="12"/>
        <v>0</v>
      </c>
      <c r="I78" s="45">
        <v>1365</v>
      </c>
      <c r="J78" s="35">
        <f t="shared" si="13"/>
        <v>1.2579508947578929E-3</v>
      </c>
      <c r="K78" s="35">
        <f t="shared" si="14"/>
        <v>1.257950894757893E-4</v>
      </c>
      <c r="L78" s="45">
        <v>115</v>
      </c>
      <c r="M78" s="35">
        <f t="shared" si="15"/>
        <v>5.4990771114065209E-4</v>
      </c>
      <c r="N78" s="35">
        <f t="shared" si="16"/>
        <v>2.7495385557032605E-4</v>
      </c>
      <c r="O78" s="44">
        <v>1.6634979999999999</v>
      </c>
      <c r="P78" s="35">
        <f t="shared" si="17"/>
        <v>1.884267522124924E-3</v>
      </c>
      <c r="Q78" s="35">
        <f t="shared" si="18"/>
        <v>2.8264012831873857E-4</v>
      </c>
      <c r="R78" s="44">
        <v>42.468057000000002</v>
      </c>
      <c r="S78" s="35">
        <f t="shared" si="19"/>
        <v>5.2300995514886579E-3</v>
      </c>
      <c r="T78" s="35">
        <f t="shared" si="20"/>
        <v>1.3075248878721645E-3</v>
      </c>
      <c r="U78" s="22">
        <f t="shared" si="21"/>
        <v>1.9909139612370183E-3</v>
      </c>
      <c r="V78" s="30">
        <f t="shared" si="22"/>
        <v>187793.30382179705</v>
      </c>
      <c r="W78" s="31">
        <f t="shared" si="23"/>
        <v>860214.69052179705</v>
      </c>
    </row>
    <row r="79" spans="2:23" s="2" customFormat="1">
      <c r="B79" s="22">
        <v>69</v>
      </c>
      <c r="C79" s="44" t="s">
        <v>75</v>
      </c>
      <c r="D79" s="44" t="s">
        <v>76</v>
      </c>
      <c r="E79" s="26">
        <v>672421.38670000003</v>
      </c>
      <c r="F79" s="44" t="s">
        <v>300</v>
      </c>
      <c r="G79" s="44">
        <v>10</v>
      </c>
      <c r="H79" s="27">
        <f t="shared" si="12"/>
        <v>211288.86410000001</v>
      </c>
      <c r="I79" s="45">
        <v>6775</v>
      </c>
      <c r="J79" s="35">
        <f t="shared" si="13"/>
        <v>6.2436756864356954E-3</v>
      </c>
      <c r="K79" s="35">
        <f t="shared" si="14"/>
        <v>6.2436756864356954E-4</v>
      </c>
      <c r="L79" s="45">
        <v>1376</v>
      </c>
      <c r="M79" s="35">
        <f t="shared" si="15"/>
        <v>6.5797653089524977E-3</v>
      </c>
      <c r="N79" s="35">
        <f t="shared" si="16"/>
        <v>3.2898826544762489E-3</v>
      </c>
      <c r="O79" s="44">
        <v>4.9314359999999997</v>
      </c>
      <c r="P79" s="35">
        <f t="shared" si="17"/>
        <v>5.5859067412390318E-3</v>
      </c>
      <c r="Q79" s="35">
        <f t="shared" si="18"/>
        <v>8.3788601118585479E-4</v>
      </c>
      <c r="R79" s="44">
        <v>33.709542999999996</v>
      </c>
      <c r="S79" s="35">
        <f t="shared" si="19"/>
        <v>4.1514558983752796E-3</v>
      </c>
      <c r="T79" s="35">
        <f t="shared" si="20"/>
        <v>1.0378639745938199E-3</v>
      </c>
      <c r="U79" s="22">
        <f t="shared" si="21"/>
        <v>5.7900002088994932E-3</v>
      </c>
      <c r="V79" s="30">
        <f t="shared" si="22"/>
        <v>546142.7713744808</v>
      </c>
      <c r="W79" s="31">
        <f t="shared" si="23"/>
        <v>1429853.0221744808</v>
      </c>
    </row>
    <row r="80" spans="2:23" s="2" customFormat="1">
      <c r="B80" s="22">
        <v>70</v>
      </c>
      <c r="C80" s="44" t="s">
        <v>75</v>
      </c>
      <c r="D80" s="44" t="s">
        <v>98</v>
      </c>
      <c r="E80" s="26">
        <v>672421.38670000003</v>
      </c>
      <c r="F80" s="44" t="s">
        <v>300</v>
      </c>
      <c r="G80" s="44">
        <v>9</v>
      </c>
      <c r="H80" s="27">
        <f t="shared" si="12"/>
        <v>211288.86410000001</v>
      </c>
      <c r="I80" s="45">
        <v>2770</v>
      </c>
      <c r="J80" s="35">
        <f t="shared" si="13"/>
        <v>2.5527648193988009E-3</v>
      </c>
      <c r="K80" s="35">
        <f t="shared" si="14"/>
        <v>2.5527648193988012E-4</v>
      </c>
      <c r="L80" s="45">
        <v>568</v>
      </c>
      <c r="M80" s="35">
        <f t="shared" si="15"/>
        <v>2.7160659124164381E-3</v>
      </c>
      <c r="N80" s="35">
        <f t="shared" si="16"/>
        <v>1.3580329562082191E-3</v>
      </c>
      <c r="O80" s="44">
        <v>1.4469479999999999</v>
      </c>
      <c r="P80" s="35">
        <f t="shared" si="17"/>
        <v>1.638978299104426E-3</v>
      </c>
      <c r="Q80" s="35">
        <f t="shared" si="18"/>
        <v>2.4584674486566392E-4</v>
      </c>
      <c r="R80" s="44">
        <v>42.436169</v>
      </c>
      <c r="S80" s="35">
        <f t="shared" si="19"/>
        <v>5.2261724254019171E-3</v>
      </c>
      <c r="T80" s="35">
        <f t="shared" si="20"/>
        <v>1.3065431063504793E-3</v>
      </c>
      <c r="U80" s="22">
        <f t="shared" si="21"/>
        <v>3.1656992893642428E-3</v>
      </c>
      <c r="V80" s="30">
        <f t="shared" si="22"/>
        <v>298605.13313525927</v>
      </c>
      <c r="W80" s="31">
        <f t="shared" si="23"/>
        <v>1182315.3839352592</v>
      </c>
    </row>
    <row r="81" spans="2:23" s="2" customFormat="1">
      <c r="B81" s="22">
        <v>71</v>
      </c>
      <c r="C81" s="44" t="s">
        <v>75</v>
      </c>
      <c r="D81" s="44" t="s">
        <v>119</v>
      </c>
      <c r="E81" s="26">
        <v>672421.38670000003</v>
      </c>
      <c r="F81" s="44" t="s">
        <v>299</v>
      </c>
      <c r="G81" s="44">
        <v>10</v>
      </c>
      <c r="H81" s="27">
        <f t="shared" si="12"/>
        <v>0</v>
      </c>
      <c r="I81" s="45">
        <v>2966</v>
      </c>
      <c r="J81" s="35">
        <f t="shared" si="13"/>
        <v>2.733393665825575E-3</v>
      </c>
      <c r="K81" s="35">
        <f t="shared" si="14"/>
        <v>2.7333936658255749E-4</v>
      </c>
      <c r="L81" s="45">
        <v>929</v>
      </c>
      <c r="M81" s="35">
        <f t="shared" si="15"/>
        <v>4.442297944779702E-3</v>
      </c>
      <c r="N81" s="35">
        <f t="shared" si="16"/>
        <v>2.221148972389851E-3</v>
      </c>
      <c r="O81" s="44">
        <v>1.76193</v>
      </c>
      <c r="P81" s="35">
        <f t="shared" si="17"/>
        <v>1.995762829445883E-3</v>
      </c>
      <c r="Q81" s="35">
        <f t="shared" si="18"/>
        <v>2.9936442441688243E-4</v>
      </c>
      <c r="R81" s="44">
        <v>39.026313000000002</v>
      </c>
      <c r="S81" s="35">
        <f t="shared" si="19"/>
        <v>4.8062359461737555E-3</v>
      </c>
      <c r="T81" s="35">
        <f t="shared" si="20"/>
        <v>1.2015589865434389E-3</v>
      </c>
      <c r="U81" s="22">
        <f t="shared" si="21"/>
        <v>3.9954117499327296E-3</v>
      </c>
      <c r="V81" s="30">
        <f t="shared" si="22"/>
        <v>376867.90451863746</v>
      </c>
      <c r="W81" s="31">
        <f t="shared" si="23"/>
        <v>1049289.2912186375</v>
      </c>
    </row>
    <row r="82" spans="2:23" s="2" customFormat="1">
      <c r="B82" s="22">
        <v>72</v>
      </c>
      <c r="C82" s="44" t="s">
        <v>75</v>
      </c>
      <c r="D82" s="44" t="s">
        <v>75</v>
      </c>
      <c r="E82" s="26">
        <v>672421.38670000003</v>
      </c>
      <c r="F82" s="44" t="s">
        <v>299</v>
      </c>
      <c r="G82" s="44">
        <v>10</v>
      </c>
      <c r="H82" s="27">
        <f t="shared" si="12"/>
        <v>0</v>
      </c>
      <c r="I82" s="45">
        <v>5165</v>
      </c>
      <c r="J82" s="35">
        <f t="shared" si="13"/>
        <v>4.7599387336443345E-3</v>
      </c>
      <c r="K82" s="35">
        <f t="shared" si="14"/>
        <v>4.7599387336443348E-4</v>
      </c>
      <c r="L82" s="45">
        <v>1201</v>
      </c>
      <c r="M82" s="35">
        <f t="shared" si="15"/>
        <v>5.7429492267819402E-3</v>
      </c>
      <c r="N82" s="35">
        <f t="shared" si="16"/>
        <v>2.8714746133909701E-3</v>
      </c>
      <c r="O82" s="44">
        <v>2.8151510000000002</v>
      </c>
      <c r="P82" s="35">
        <f t="shared" si="17"/>
        <v>3.1887610319805029E-3</v>
      </c>
      <c r="Q82" s="35">
        <f t="shared" si="18"/>
        <v>4.7831415479707541E-4</v>
      </c>
      <c r="R82" s="44">
        <v>19.4269</v>
      </c>
      <c r="S82" s="35">
        <f t="shared" si="19"/>
        <v>2.3924951635252586E-3</v>
      </c>
      <c r="T82" s="35">
        <f t="shared" si="20"/>
        <v>5.9812379088131464E-4</v>
      </c>
      <c r="U82" s="22">
        <f t="shared" si="21"/>
        <v>4.4239064324337937E-3</v>
      </c>
      <c r="V82" s="30">
        <f t="shared" si="22"/>
        <v>417285.7395751304</v>
      </c>
      <c r="W82" s="31">
        <f t="shared" si="23"/>
        <v>1089707.1262751305</v>
      </c>
    </row>
    <row r="83" spans="2:23" s="2" customFormat="1">
      <c r="B83" s="22">
        <v>73</v>
      </c>
      <c r="C83" s="44" t="s">
        <v>75</v>
      </c>
      <c r="D83" s="44" t="s">
        <v>133</v>
      </c>
      <c r="E83" s="26">
        <v>672421.38670000003</v>
      </c>
      <c r="F83" s="44" t="s">
        <v>299</v>
      </c>
      <c r="G83" s="44">
        <v>8</v>
      </c>
      <c r="H83" s="27">
        <f t="shared" si="12"/>
        <v>0</v>
      </c>
      <c r="I83" s="45">
        <v>3615</v>
      </c>
      <c r="J83" s="35">
        <f t="shared" si="13"/>
        <v>3.3314963256774965E-3</v>
      </c>
      <c r="K83" s="35">
        <f t="shared" si="14"/>
        <v>3.3314963256774968E-4</v>
      </c>
      <c r="L83" s="45">
        <v>476</v>
      </c>
      <c r="M83" s="35">
        <f t="shared" si="15"/>
        <v>2.2761397435039164E-3</v>
      </c>
      <c r="N83" s="35">
        <f t="shared" si="16"/>
        <v>1.1380698717519582E-3</v>
      </c>
      <c r="O83" s="44">
        <v>2.549385</v>
      </c>
      <c r="P83" s="35">
        <f t="shared" si="17"/>
        <v>2.8877241552995253E-3</v>
      </c>
      <c r="Q83" s="35">
        <f t="shared" si="18"/>
        <v>4.331586232949288E-4</v>
      </c>
      <c r="R83" s="44">
        <v>26.438162999999999</v>
      </c>
      <c r="S83" s="35">
        <f t="shared" si="19"/>
        <v>3.255958341783426E-3</v>
      </c>
      <c r="T83" s="35">
        <f t="shared" si="20"/>
        <v>8.139895854458565E-4</v>
      </c>
      <c r="U83" s="22">
        <f t="shared" si="21"/>
        <v>2.7183677130604932E-3</v>
      </c>
      <c r="V83" s="30">
        <f t="shared" si="22"/>
        <v>256410.50481204537</v>
      </c>
      <c r="W83" s="31">
        <f t="shared" si="23"/>
        <v>928831.8915120454</v>
      </c>
    </row>
    <row r="84" spans="2:23" s="2" customFormat="1">
      <c r="B84" s="22">
        <v>74</v>
      </c>
      <c r="C84" s="44" t="s">
        <v>75</v>
      </c>
      <c r="D84" s="44" t="s">
        <v>151</v>
      </c>
      <c r="E84" s="26">
        <v>672421.38670000003</v>
      </c>
      <c r="F84" s="44" t="s">
        <v>299</v>
      </c>
      <c r="G84" s="44">
        <v>9</v>
      </c>
      <c r="H84" s="27">
        <f t="shared" si="12"/>
        <v>0</v>
      </c>
      <c r="I84" s="45">
        <v>3267</v>
      </c>
      <c r="J84" s="35">
        <f t="shared" si="13"/>
        <v>3.0107879656952642E-3</v>
      </c>
      <c r="K84" s="35">
        <f t="shared" si="14"/>
        <v>3.0107879656952647E-4</v>
      </c>
      <c r="L84" s="45">
        <v>722</v>
      </c>
      <c r="M84" s="35">
        <f t="shared" si="15"/>
        <v>3.4524640647265285E-3</v>
      </c>
      <c r="N84" s="35">
        <f t="shared" si="16"/>
        <v>1.7262320323632643E-3</v>
      </c>
      <c r="O84" s="44">
        <v>3.819156</v>
      </c>
      <c r="P84" s="35">
        <f t="shared" si="17"/>
        <v>4.3260115808546424E-3</v>
      </c>
      <c r="Q84" s="35">
        <f t="shared" si="18"/>
        <v>6.4890173712819639E-4</v>
      </c>
      <c r="R84" s="44">
        <v>41.748252000000001</v>
      </c>
      <c r="S84" s="35">
        <f t="shared" si="19"/>
        <v>5.1414528821187994E-3</v>
      </c>
      <c r="T84" s="35">
        <f t="shared" si="20"/>
        <v>1.2853632205296998E-3</v>
      </c>
      <c r="U84" s="22">
        <f t="shared" si="21"/>
        <v>3.9615757865906868E-3</v>
      </c>
      <c r="V84" s="30">
        <f t="shared" si="22"/>
        <v>373676.3214227776</v>
      </c>
      <c r="W84" s="31">
        <f t="shared" si="23"/>
        <v>1046097.7081227776</v>
      </c>
    </row>
    <row r="85" spans="2:23" s="2" customFormat="1">
      <c r="B85" s="22">
        <v>75</v>
      </c>
      <c r="C85" s="44" t="s">
        <v>75</v>
      </c>
      <c r="D85" s="44" t="s">
        <v>152</v>
      </c>
      <c r="E85" s="26">
        <v>672421.38670000003</v>
      </c>
      <c r="F85" s="44" t="s">
        <v>299</v>
      </c>
      <c r="G85" s="44">
        <v>9</v>
      </c>
      <c r="H85" s="27">
        <f t="shared" si="12"/>
        <v>0</v>
      </c>
      <c r="I85" s="45">
        <v>3508</v>
      </c>
      <c r="J85" s="35">
        <f t="shared" si="13"/>
        <v>3.2328877207404307E-3</v>
      </c>
      <c r="K85" s="35">
        <f t="shared" si="14"/>
        <v>3.2328877207404307E-4</v>
      </c>
      <c r="L85" s="45">
        <v>763</v>
      </c>
      <c r="M85" s="35">
        <f t="shared" si="15"/>
        <v>3.6485181182636306E-3</v>
      </c>
      <c r="N85" s="35">
        <f t="shared" si="16"/>
        <v>1.8242590591318153E-3</v>
      </c>
      <c r="O85" s="44">
        <v>1.3682030000000001</v>
      </c>
      <c r="P85" s="35">
        <f t="shared" si="17"/>
        <v>1.5497827328760766E-3</v>
      </c>
      <c r="Q85" s="35">
        <f t="shared" si="18"/>
        <v>2.324674099314115E-4</v>
      </c>
      <c r="R85" s="44">
        <v>29.289069999999999</v>
      </c>
      <c r="S85" s="35">
        <f t="shared" si="19"/>
        <v>3.6070581677546463E-3</v>
      </c>
      <c r="T85" s="35">
        <f t="shared" si="20"/>
        <v>9.0176454193866158E-4</v>
      </c>
      <c r="U85" s="22">
        <f t="shared" si="21"/>
        <v>3.2817797830759312E-3</v>
      </c>
      <c r="V85" s="30">
        <f t="shared" si="22"/>
        <v>309554.4457865397</v>
      </c>
      <c r="W85" s="31">
        <f t="shared" si="23"/>
        <v>981975.83248653973</v>
      </c>
    </row>
    <row r="86" spans="2:23" s="2" customFormat="1">
      <c r="B86" s="22">
        <v>76</v>
      </c>
      <c r="C86" s="44" t="s">
        <v>75</v>
      </c>
      <c r="D86" s="44" t="s">
        <v>103</v>
      </c>
      <c r="E86" s="26">
        <v>672421.38670000003</v>
      </c>
      <c r="F86" s="44" t="s">
        <v>299</v>
      </c>
      <c r="G86" s="44">
        <v>9</v>
      </c>
      <c r="H86" s="27">
        <f t="shared" si="12"/>
        <v>0</v>
      </c>
      <c r="I86" s="45">
        <v>4628</v>
      </c>
      <c r="J86" s="35">
        <f t="shared" si="13"/>
        <v>4.2650525574648556E-3</v>
      </c>
      <c r="K86" s="35">
        <f t="shared" si="14"/>
        <v>4.265052557464856E-4</v>
      </c>
      <c r="L86" s="45">
        <v>690</v>
      </c>
      <c r="M86" s="35">
        <f t="shared" si="15"/>
        <v>3.2994462668439121E-3</v>
      </c>
      <c r="N86" s="35">
        <f t="shared" si="16"/>
        <v>1.6497231334219561E-3</v>
      </c>
      <c r="O86" s="44">
        <v>2.8545240000000001</v>
      </c>
      <c r="P86" s="35">
        <f t="shared" si="17"/>
        <v>3.2333593814516922E-3</v>
      </c>
      <c r="Q86" s="35">
        <f t="shared" si="18"/>
        <v>4.8500390721775379E-4</v>
      </c>
      <c r="R86" s="44">
        <v>48.677616</v>
      </c>
      <c r="S86" s="35">
        <f t="shared" si="19"/>
        <v>5.9948298931862386E-3</v>
      </c>
      <c r="T86" s="35">
        <f t="shared" si="20"/>
        <v>1.4987074732965597E-3</v>
      </c>
      <c r="U86" s="22">
        <f t="shared" si="21"/>
        <v>4.0599397696827553E-3</v>
      </c>
      <c r="V86" s="30">
        <f t="shared" si="22"/>
        <v>382954.52114490606</v>
      </c>
      <c r="W86" s="31">
        <f t="shared" si="23"/>
        <v>1055375.9078449062</v>
      </c>
    </row>
    <row r="87" spans="2:23" s="2" customFormat="1">
      <c r="B87" s="22">
        <v>77</v>
      </c>
      <c r="C87" s="44" t="s">
        <v>75</v>
      </c>
      <c r="D87" s="44" t="s">
        <v>207</v>
      </c>
      <c r="E87" s="26">
        <v>672421.38670000003</v>
      </c>
      <c r="F87" s="44" t="s">
        <v>302</v>
      </c>
      <c r="G87" s="44">
        <v>9</v>
      </c>
      <c r="H87" s="27">
        <f t="shared" si="12"/>
        <v>0</v>
      </c>
      <c r="I87" s="45">
        <v>4533</v>
      </c>
      <c r="J87" s="35">
        <f t="shared" si="13"/>
        <v>4.1775028614926945E-3</v>
      </c>
      <c r="K87" s="35">
        <f t="shared" si="14"/>
        <v>4.1775028614926947E-4</v>
      </c>
      <c r="L87" s="45">
        <v>756</v>
      </c>
      <c r="M87" s="35">
        <f t="shared" si="15"/>
        <v>3.6150454749768082E-3</v>
      </c>
      <c r="N87" s="35">
        <f t="shared" si="16"/>
        <v>1.8075227374884041E-3</v>
      </c>
      <c r="O87" s="44">
        <v>2.362365</v>
      </c>
      <c r="P87" s="35">
        <f t="shared" si="17"/>
        <v>2.6758839775609267E-3</v>
      </c>
      <c r="Q87" s="35">
        <f t="shared" si="18"/>
        <v>4.01382596634139E-4</v>
      </c>
      <c r="R87" s="44">
        <v>30.942616999999998</v>
      </c>
      <c r="S87" s="35">
        <f t="shared" si="19"/>
        <v>3.8106986456570239E-3</v>
      </c>
      <c r="T87" s="35">
        <f t="shared" si="20"/>
        <v>9.5267466141425597E-4</v>
      </c>
      <c r="U87" s="22">
        <f t="shared" si="21"/>
        <v>3.5793302816860685E-3</v>
      </c>
      <c r="V87" s="30">
        <f t="shared" si="22"/>
        <v>337620.94804417714</v>
      </c>
      <c r="W87" s="31">
        <f t="shared" si="23"/>
        <v>1010042.3347441772</v>
      </c>
    </row>
    <row r="88" spans="2:23" s="2" customFormat="1">
      <c r="B88" s="22">
        <v>78</v>
      </c>
      <c r="C88" s="44" t="s">
        <v>75</v>
      </c>
      <c r="D88" s="44" t="s">
        <v>208</v>
      </c>
      <c r="E88" s="26">
        <v>672421.38670000003</v>
      </c>
      <c r="F88" s="44" t="s">
        <v>299</v>
      </c>
      <c r="G88" s="44">
        <v>10</v>
      </c>
      <c r="H88" s="27">
        <f t="shared" si="12"/>
        <v>0</v>
      </c>
      <c r="I88" s="45">
        <v>7982</v>
      </c>
      <c r="J88" s="35">
        <f t="shared" si="13"/>
        <v>7.3560176131556784E-3</v>
      </c>
      <c r="K88" s="35">
        <f t="shared" si="14"/>
        <v>7.3560176131556789E-4</v>
      </c>
      <c r="L88" s="45">
        <v>2845</v>
      </c>
      <c r="M88" s="35">
        <f t="shared" si="15"/>
        <v>1.3604238593001349E-2</v>
      </c>
      <c r="N88" s="35">
        <f t="shared" si="16"/>
        <v>6.8021192965006744E-3</v>
      </c>
      <c r="O88" s="44">
        <v>5.1381430000000003</v>
      </c>
      <c r="P88" s="35">
        <f t="shared" si="17"/>
        <v>5.8200466600702404E-3</v>
      </c>
      <c r="Q88" s="35">
        <f t="shared" si="18"/>
        <v>8.7300699901053604E-4</v>
      </c>
      <c r="R88" s="44">
        <v>33.609507000000001</v>
      </c>
      <c r="S88" s="35">
        <f t="shared" si="19"/>
        <v>4.1391360920151089E-3</v>
      </c>
      <c r="T88" s="35">
        <f t="shared" si="20"/>
        <v>1.0347840230037772E-3</v>
      </c>
      <c r="U88" s="22">
        <f t="shared" si="21"/>
        <v>9.445512079830555E-3</v>
      </c>
      <c r="V88" s="30">
        <f t="shared" si="22"/>
        <v>890949.56100360688</v>
      </c>
      <c r="W88" s="31">
        <f t="shared" si="23"/>
        <v>1563370.9477036069</v>
      </c>
    </row>
    <row r="89" spans="2:23" s="2" customFormat="1">
      <c r="B89" s="22">
        <v>79</v>
      </c>
      <c r="C89" s="44" t="s">
        <v>75</v>
      </c>
      <c r="D89" s="44" t="s">
        <v>226</v>
      </c>
      <c r="E89" s="26">
        <v>672421.38670000003</v>
      </c>
      <c r="F89" s="44" t="s">
        <v>299</v>
      </c>
      <c r="G89" s="44">
        <v>10</v>
      </c>
      <c r="H89" s="27">
        <f t="shared" si="12"/>
        <v>0</v>
      </c>
      <c r="I89" s="45">
        <v>5244</v>
      </c>
      <c r="J89" s="35">
        <f t="shared" si="13"/>
        <v>4.8327432176632898E-3</v>
      </c>
      <c r="K89" s="35">
        <f t="shared" si="14"/>
        <v>4.8327432176632898E-4</v>
      </c>
      <c r="L89" s="45">
        <v>1808</v>
      </c>
      <c r="M89" s="35">
        <f t="shared" si="15"/>
        <v>8.6455055803678158E-3</v>
      </c>
      <c r="N89" s="35">
        <f t="shared" si="16"/>
        <v>4.3227527901839079E-3</v>
      </c>
      <c r="O89" s="44">
        <v>3.9372739999999999</v>
      </c>
      <c r="P89" s="35">
        <f t="shared" si="17"/>
        <v>4.4598054965541822E-3</v>
      </c>
      <c r="Q89" s="35">
        <f t="shared" si="18"/>
        <v>6.6897082448312735E-4</v>
      </c>
      <c r="R89" s="44">
        <v>31.085267000000002</v>
      </c>
      <c r="S89" s="35">
        <f t="shared" si="19"/>
        <v>3.8282665249932475E-3</v>
      </c>
      <c r="T89" s="35">
        <f t="shared" si="20"/>
        <v>9.5706663124831188E-4</v>
      </c>
      <c r="U89" s="22">
        <f t="shared" si="21"/>
        <v>6.4320645676816755E-3</v>
      </c>
      <c r="V89" s="30">
        <f t="shared" si="22"/>
        <v>606705.60309374426</v>
      </c>
      <c r="W89" s="31">
        <f t="shared" si="23"/>
        <v>1279126.9897937444</v>
      </c>
    </row>
    <row r="90" spans="2:23" s="2" customFormat="1">
      <c r="B90" s="22">
        <v>80</v>
      </c>
      <c r="C90" s="44" t="s">
        <v>75</v>
      </c>
      <c r="D90" s="44" t="s">
        <v>233</v>
      </c>
      <c r="E90" s="26">
        <v>672421.38670000003</v>
      </c>
      <c r="F90" s="44" t="s">
        <v>300</v>
      </c>
      <c r="G90" s="44">
        <v>9</v>
      </c>
      <c r="H90" s="27">
        <f t="shared" si="12"/>
        <v>211288.86410000001</v>
      </c>
      <c r="I90" s="45">
        <v>2387</v>
      </c>
      <c r="J90" s="35">
        <f t="shared" si="13"/>
        <v>2.1998013082689307E-3</v>
      </c>
      <c r="K90" s="35">
        <f t="shared" si="14"/>
        <v>2.1998013082689309E-4</v>
      </c>
      <c r="L90" s="45">
        <v>544</v>
      </c>
      <c r="M90" s="35">
        <f t="shared" si="15"/>
        <v>2.6013025640044757E-3</v>
      </c>
      <c r="N90" s="35">
        <f t="shared" si="16"/>
        <v>1.3006512820022379E-3</v>
      </c>
      <c r="O90" s="44">
        <v>1.4567920000000001</v>
      </c>
      <c r="P90" s="35">
        <f t="shared" si="17"/>
        <v>1.6501287360077455E-3</v>
      </c>
      <c r="Q90" s="35">
        <f t="shared" si="18"/>
        <v>2.4751931040116183E-4</v>
      </c>
      <c r="R90" s="44">
        <v>42.930737000000001</v>
      </c>
      <c r="S90" s="35">
        <f t="shared" si="19"/>
        <v>5.2870803184797812E-3</v>
      </c>
      <c r="T90" s="35">
        <f t="shared" si="20"/>
        <v>1.3217700796199453E-3</v>
      </c>
      <c r="U90" s="22">
        <f t="shared" si="21"/>
        <v>3.089920802850238E-3</v>
      </c>
      <c r="V90" s="30">
        <f t="shared" si="22"/>
        <v>291457.31428514759</v>
      </c>
      <c r="W90" s="31">
        <f t="shared" si="23"/>
        <v>1175167.5650851475</v>
      </c>
    </row>
    <row r="91" spans="2:23" s="2" customFormat="1">
      <c r="B91" s="22">
        <v>81</v>
      </c>
      <c r="C91" s="44" t="s">
        <v>75</v>
      </c>
      <c r="D91" s="44" t="s">
        <v>235</v>
      </c>
      <c r="E91" s="26">
        <v>672421.38670000003</v>
      </c>
      <c r="F91" s="44" t="s">
        <v>299</v>
      </c>
      <c r="G91" s="44">
        <v>9</v>
      </c>
      <c r="H91" s="27">
        <f t="shared" si="12"/>
        <v>0</v>
      </c>
      <c r="I91" s="45">
        <v>3327</v>
      </c>
      <c r="J91" s="35">
        <f t="shared" si="13"/>
        <v>3.066082510519787E-3</v>
      </c>
      <c r="K91" s="35">
        <f t="shared" si="14"/>
        <v>3.0660825105197873E-4</v>
      </c>
      <c r="L91" s="45">
        <v>574</v>
      </c>
      <c r="M91" s="35">
        <f t="shared" si="15"/>
        <v>2.7447567495194284E-3</v>
      </c>
      <c r="N91" s="35">
        <f t="shared" si="16"/>
        <v>1.3723783747597142E-3</v>
      </c>
      <c r="O91" s="44">
        <v>1.820989</v>
      </c>
      <c r="P91" s="35">
        <f t="shared" si="17"/>
        <v>2.0626597872956524E-3</v>
      </c>
      <c r="Q91" s="35">
        <f t="shared" si="18"/>
        <v>3.0939896809434786E-4</v>
      </c>
      <c r="R91" s="44">
        <v>40.380290000000002</v>
      </c>
      <c r="S91" s="35">
        <f t="shared" si="19"/>
        <v>4.9729832617014221E-3</v>
      </c>
      <c r="T91" s="35">
        <f t="shared" si="20"/>
        <v>1.2432458154253555E-3</v>
      </c>
      <c r="U91" s="22">
        <f t="shared" si="21"/>
        <v>3.2316314093313965E-3</v>
      </c>
      <c r="V91" s="30">
        <f t="shared" si="22"/>
        <v>304824.19175741781</v>
      </c>
      <c r="W91" s="31">
        <f t="shared" si="23"/>
        <v>977245.5784574179</v>
      </c>
    </row>
    <row r="92" spans="2:23" s="2" customFormat="1">
      <c r="B92" s="22">
        <v>82</v>
      </c>
      <c r="C92" s="44" t="s">
        <v>75</v>
      </c>
      <c r="D92" s="44" t="s">
        <v>236</v>
      </c>
      <c r="E92" s="26">
        <v>672421.38670000003</v>
      </c>
      <c r="F92" s="44" t="s">
        <v>299</v>
      </c>
      <c r="G92" s="44">
        <v>9</v>
      </c>
      <c r="H92" s="27">
        <f t="shared" si="12"/>
        <v>0</v>
      </c>
      <c r="I92" s="45">
        <v>3142</v>
      </c>
      <c r="J92" s="35">
        <f t="shared" si="13"/>
        <v>2.895590997310842E-3</v>
      </c>
      <c r="K92" s="35">
        <f t="shared" si="14"/>
        <v>2.8955909973108423E-4</v>
      </c>
      <c r="L92" s="45">
        <v>739</v>
      </c>
      <c r="M92" s="35">
        <f t="shared" si="15"/>
        <v>3.5337547698516686E-3</v>
      </c>
      <c r="N92" s="35">
        <f t="shared" si="16"/>
        <v>1.7668773849258343E-3</v>
      </c>
      <c r="O92" s="44">
        <v>1.9587939999999999</v>
      </c>
      <c r="P92" s="35">
        <f t="shared" si="17"/>
        <v>2.2187534440878008E-3</v>
      </c>
      <c r="Q92" s="35">
        <f t="shared" si="18"/>
        <v>3.328130166131701E-4</v>
      </c>
      <c r="R92" s="44">
        <v>31.686371999999999</v>
      </c>
      <c r="S92" s="35">
        <f t="shared" si="19"/>
        <v>3.9022948468186982E-3</v>
      </c>
      <c r="T92" s="35">
        <f t="shared" si="20"/>
        <v>9.7557371170467456E-4</v>
      </c>
      <c r="U92" s="22">
        <f t="shared" si="21"/>
        <v>3.3648232129747631E-3</v>
      </c>
      <c r="V92" s="30">
        <f t="shared" si="22"/>
        <v>317387.53167826036</v>
      </c>
      <c r="W92" s="31">
        <f t="shared" si="23"/>
        <v>989808.91837826045</v>
      </c>
    </row>
    <row r="93" spans="2:23" s="2" customFormat="1">
      <c r="B93" s="22">
        <v>83</v>
      </c>
      <c r="C93" s="44" t="s">
        <v>75</v>
      </c>
      <c r="D93" s="44" t="s">
        <v>246</v>
      </c>
      <c r="E93" s="26">
        <v>672421.38670000003</v>
      </c>
      <c r="F93" s="44" t="s">
        <v>300</v>
      </c>
      <c r="G93" s="44">
        <v>10</v>
      </c>
      <c r="H93" s="27">
        <f t="shared" si="12"/>
        <v>211288.86410000001</v>
      </c>
      <c r="I93" s="45">
        <v>2453</v>
      </c>
      <c r="J93" s="35">
        <f t="shared" si="13"/>
        <v>2.2606253075759058E-3</v>
      </c>
      <c r="K93" s="35">
        <f t="shared" si="14"/>
        <v>2.2606253075759059E-4</v>
      </c>
      <c r="L93" s="45">
        <v>1091</v>
      </c>
      <c r="M93" s="35">
        <f t="shared" si="15"/>
        <v>5.2169505465604468E-3</v>
      </c>
      <c r="N93" s="35">
        <f t="shared" si="16"/>
        <v>2.6084752732802234E-3</v>
      </c>
      <c r="O93" s="44">
        <v>2.2540900000000001</v>
      </c>
      <c r="P93" s="35">
        <f t="shared" si="17"/>
        <v>2.5532393660506777E-3</v>
      </c>
      <c r="Q93" s="35">
        <f t="shared" si="18"/>
        <v>3.8298590490760167E-4</v>
      </c>
      <c r="R93" s="44">
        <v>40.630057000000001</v>
      </c>
      <c r="S93" s="35">
        <f t="shared" si="19"/>
        <v>5.0037429989476228E-3</v>
      </c>
      <c r="T93" s="35">
        <f t="shared" si="20"/>
        <v>1.2509357497369057E-3</v>
      </c>
      <c r="U93" s="22">
        <f t="shared" si="21"/>
        <v>4.4684594586823214E-3</v>
      </c>
      <c r="V93" s="30">
        <f t="shared" si="22"/>
        <v>421488.2114836963</v>
      </c>
      <c r="W93" s="31">
        <f t="shared" si="23"/>
        <v>1305198.4622836963</v>
      </c>
    </row>
    <row r="94" spans="2:23" s="2" customFormat="1">
      <c r="B94" s="22">
        <v>84</v>
      </c>
      <c r="C94" s="44" t="s">
        <v>75</v>
      </c>
      <c r="D94" s="44" t="s">
        <v>249</v>
      </c>
      <c r="E94" s="26">
        <v>672421.38670000003</v>
      </c>
      <c r="F94" s="44" t="s">
        <v>299</v>
      </c>
      <c r="G94" s="44">
        <v>9</v>
      </c>
      <c r="H94" s="27">
        <f t="shared" si="12"/>
        <v>0</v>
      </c>
      <c r="I94" s="45">
        <v>4220</v>
      </c>
      <c r="J94" s="35">
        <f t="shared" si="13"/>
        <v>3.8890496526581011E-3</v>
      </c>
      <c r="K94" s="35">
        <f t="shared" si="14"/>
        <v>3.8890496526581013E-4</v>
      </c>
      <c r="L94" s="45">
        <v>639</v>
      </c>
      <c r="M94" s="35">
        <f t="shared" si="15"/>
        <v>3.0555741514684928E-3</v>
      </c>
      <c r="N94" s="35">
        <f t="shared" si="16"/>
        <v>1.5277870757342464E-3</v>
      </c>
      <c r="O94" s="44">
        <v>2.5100120000000001</v>
      </c>
      <c r="P94" s="35">
        <f t="shared" si="17"/>
        <v>2.8431258058283361E-3</v>
      </c>
      <c r="Q94" s="35">
        <f t="shared" si="18"/>
        <v>4.2646887087425042E-4</v>
      </c>
      <c r="R94" s="44">
        <v>21.754919999999998</v>
      </c>
      <c r="S94" s="35">
        <f t="shared" si="19"/>
        <v>2.6791995059880329E-3</v>
      </c>
      <c r="T94" s="35">
        <f t="shared" si="20"/>
        <v>6.6979987649700822E-4</v>
      </c>
      <c r="U94" s="22">
        <f t="shared" si="21"/>
        <v>3.0129607883713151E-3</v>
      </c>
      <c r="V94" s="30">
        <f t="shared" si="22"/>
        <v>284198.04760534066</v>
      </c>
      <c r="W94" s="31">
        <f t="shared" si="23"/>
        <v>956619.43430534075</v>
      </c>
    </row>
    <row r="95" spans="2:23" s="2" customFormat="1">
      <c r="B95" s="22">
        <v>85</v>
      </c>
      <c r="C95" s="44" t="s">
        <v>75</v>
      </c>
      <c r="D95" s="44" t="s">
        <v>254</v>
      </c>
      <c r="E95" s="26">
        <v>672421.38670000003</v>
      </c>
      <c r="F95" s="44" t="s">
        <v>302</v>
      </c>
      <c r="G95" s="44">
        <v>8</v>
      </c>
      <c r="H95" s="27">
        <f t="shared" si="12"/>
        <v>0</v>
      </c>
      <c r="I95" s="45">
        <v>2543</v>
      </c>
      <c r="J95" s="35">
        <f t="shared" si="13"/>
        <v>2.3435671248126897E-3</v>
      </c>
      <c r="K95" s="35">
        <f t="shared" si="14"/>
        <v>2.3435671248126899E-4</v>
      </c>
      <c r="L95" s="45">
        <v>404</v>
      </c>
      <c r="M95" s="35">
        <f t="shared" si="15"/>
        <v>1.9318496982680298E-3</v>
      </c>
      <c r="N95" s="35">
        <f t="shared" si="16"/>
        <v>9.659248491340149E-4</v>
      </c>
      <c r="O95" s="44">
        <v>2.8742100000000002</v>
      </c>
      <c r="P95" s="35">
        <f t="shared" si="17"/>
        <v>3.2556579898302723E-3</v>
      </c>
      <c r="Q95" s="35">
        <f t="shared" si="18"/>
        <v>4.8834869847454079E-4</v>
      </c>
      <c r="R95" s="44">
        <v>39.602327000000002</v>
      </c>
      <c r="S95" s="35">
        <f t="shared" si="19"/>
        <v>4.877174217803446E-3</v>
      </c>
      <c r="T95" s="35">
        <f t="shared" si="20"/>
        <v>1.2192935544508615E-3</v>
      </c>
      <c r="U95" s="22">
        <f t="shared" si="21"/>
        <v>2.9079238145406864E-3</v>
      </c>
      <c r="V95" s="30">
        <f t="shared" si="22"/>
        <v>274290.41687737015</v>
      </c>
      <c r="W95" s="31">
        <f t="shared" si="23"/>
        <v>946711.80357737024</v>
      </c>
    </row>
    <row r="96" spans="2:23" s="2" customFormat="1">
      <c r="B96" s="22">
        <v>86</v>
      </c>
      <c r="C96" s="44" t="s">
        <v>75</v>
      </c>
      <c r="D96" s="44" t="s">
        <v>255</v>
      </c>
      <c r="E96" s="26">
        <v>672421.38670000003</v>
      </c>
      <c r="F96" s="44" t="s">
        <v>299</v>
      </c>
      <c r="G96" s="44">
        <v>10</v>
      </c>
      <c r="H96" s="27">
        <f t="shared" si="12"/>
        <v>0</v>
      </c>
      <c r="I96" s="45">
        <v>2236</v>
      </c>
      <c r="J96" s="35">
        <f t="shared" si="13"/>
        <v>2.0606433704605481E-3</v>
      </c>
      <c r="K96" s="35">
        <f t="shared" si="14"/>
        <v>2.0606433704605483E-4</v>
      </c>
      <c r="L96" s="45">
        <v>949</v>
      </c>
      <c r="M96" s="35">
        <f t="shared" si="15"/>
        <v>4.5379340684563374E-3</v>
      </c>
      <c r="N96" s="35">
        <f t="shared" si="16"/>
        <v>2.2689670342281687E-3</v>
      </c>
      <c r="O96" s="44">
        <v>1.899735</v>
      </c>
      <c r="P96" s="35">
        <f t="shared" si="17"/>
        <v>2.1518564862380313E-3</v>
      </c>
      <c r="Q96" s="35">
        <f t="shared" si="18"/>
        <v>3.2277847293570467E-4</v>
      </c>
      <c r="R96" s="44">
        <v>33.570669000000002</v>
      </c>
      <c r="S96" s="35">
        <f t="shared" si="19"/>
        <v>4.1343530475169655E-3</v>
      </c>
      <c r="T96" s="35">
        <f t="shared" si="20"/>
        <v>1.0335882618792414E-3</v>
      </c>
      <c r="U96" s="22">
        <f t="shared" si="21"/>
        <v>3.8313981060891693E-3</v>
      </c>
      <c r="V96" s="30">
        <f t="shared" si="22"/>
        <v>361397.28918873327</v>
      </c>
      <c r="W96" s="31">
        <f t="shared" si="23"/>
        <v>1033818.6758887332</v>
      </c>
    </row>
    <row r="97" spans="2:23" s="2" customFormat="1">
      <c r="B97" s="22">
        <v>87</v>
      </c>
      <c r="C97" s="44" t="s">
        <v>75</v>
      </c>
      <c r="D97" s="44" t="s">
        <v>269</v>
      </c>
      <c r="E97" s="26">
        <v>672421.38670000003</v>
      </c>
      <c r="F97" s="44" t="s">
        <v>301</v>
      </c>
      <c r="G97" s="44">
        <v>10</v>
      </c>
      <c r="H97" s="27">
        <f t="shared" si="12"/>
        <v>422577.72830000002</v>
      </c>
      <c r="I97" s="45">
        <v>5760</v>
      </c>
      <c r="J97" s="35">
        <f t="shared" si="13"/>
        <v>5.3082763031541856E-3</v>
      </c>
      <c r="K97" s="35">
        <f t="shared" si="14"/>
        <v>5.3082763031541856E-4</v>
      </c>
      <c r="L97" s="45">
        <v>1154</v>
      </c>
      <c r="M97" s="35">
        <f t="shared" si="15"/>
        <v>5.5182043361418475E-3</v>
      </c>
      <c r="N97" s="35">
        <f t="shared" si="16"/>
        <v>2.7591021680709238E-3</v>
      </c>
      <c r="O97" s="44">
        <v>4.5180220000000002</v>
      </c>
      <c r="P97" s="35">
        <f t="shared" si="17"/>
        <v>5.1176269035766164E-3</v>
      </c>
      <c r="Q97" s="35">
        <f t="shared" si="18"/>
        <v>7.6764403553649242E-4</v>
      </c>
      <c r="R97" s="44">
        <v>32.307124999999999</v>
      </c>
      <c r="S97" s="35">
        <f t="shared" si="19"/>
        <v>3.9787428930969926E-3</v>
      </c>
      <c r="T97" s="35">
        <f t="shared" si="20"/>
        <v>9.9468572327424815E-4</v>
      </c>
      <c r="U97" s="22">
        <f t="shared" si="21"/>
        <v>5.0522595571970827E-3</v>
      </c>
      <c r="V97" s="30">
        <f t="shared" si="22"/>
        <v>476555.25677351822</v>
      </c>
      <c r="W97" s="31">
        <f t="shared" si="23"/>
        <v>1571554.3717735182</v>
      </c>
    </row>
    <row r="98" spans="2:23" s="2" customFormat="1">
      <c r="B98" s="22">
        <v>88</v>
      </c>
      <c r="C98" s="44" t="s">
        <v>75</v>
      </c>
      <c r="D98" s="44" t="s">
        <v>272</v>
      </c>
      <c r="E98" s="26">
        <v>672421.38670000003</v>
      </c>
      <c r="F98" s="44" t="s">
        <v>299</v>
      </c>
      <c r="G98" s="44">
        <v>10</v>
      </c>
      <c r="H98" s="27">
        <f t="shared" si="12"/>
        <v>0</v>
      </c>
      <c r="I98" s="45">
        <v>3935</v>
      </c>
      <c r="J98" s="35">
        <f t="shared" si="13"/>
        <v>3.6264005647416177E-3</v>
      </c>
      <c r="K98" s="35">
        <f t="shared" si="14"/>
        <v>3.6264005647416178E-4</v>
      </c>
      <c r="L98" s="45">
        <v>1243</v>
      </c>
      <c r="M98" s="35">
        <f t="shared" si="15"/>
        <v>5.9437850865028735E-3</v>
      </c>
      <c r="N98" s="35">
        <f t="shared" si="16"/>
        <v>2.9718925432514367E-3</v>
      </c>
      <c r="O98" s="44">
        <v>4.1931969999999996</v>
      </c>
      <c r="P98" s="35">
        <f t="shared" si="17"/>
        <v>4.749693069045869E-3</v>
      </c>
      <c r="Q98" s="35">
        <f t="shared" si="18"/>
        <v>7.1245396035688033E-4</v>
      </c>
      <c r="R98" s="44">
        <v>37.176673000000001</v>
      </c>
      <c r="S98" s="35">
        <f t="shared" si="19"/>
        <v>4.5784458842357796E-3</v>
      </c>
      <c r="T98" s="35">
        <f t="shared" si="20"/>
        <v>1.1446114710589449E-3</v>
      </c>
      <c r="U98" s="22">
        <f t="shared" si="21"/>
        <v>5.1915980311414232E-3</v>
      </c>
      <c r="V98" s="30">
        <f t="shared" si="22"/>
        <v>489698.38243387413</v>
      </c>
      <c r="W98" s="31">
        <f t="shared" si="23"/>
        <v>1162119.7691338742</v>
      </c>
    </row>
    <row r="99" spans="2:23" s="2" customFormat="1">
      <c r="B99" s="22">
        <v>89</v>
      </c>
      <c r="C99" s="44" t="s">
        <v>101</v>
      </c>
      <c r="D99" s="44" t="s">
        <v>102</v>
      </c>
      <c r="E99" s="26">
        <v>672421.38670000003</v>
      </c>
      <c r="F99" s="44" t="s">
        <v>300</v>
      </c>
      <c r="G99" s="44">
        <v>10</v>
      </c>
      <c r="H99" s="27">
        <f t="shared" si="12"/>
        <v>211288.86410000001</v>
      </c>
      <c r="I99" s="45">
        <v>3896</v>
      </c>
      <c r="J99" s="35">
        <f t="shared" si="13"/>
        <v>3.5904591106056781E-3</v>
      </c>
      <c r="K99" s="35">
        <f t="shared" si="14"/>
        <v>3.5904591106056781E-4</v>
      </c>
      <c r="L99" s="45">
        <v>1288</v>
      </c>
      <c r="M99" s="35">
        <f t="shared" si="15"/>
        <v>6.1589663647753029E-3</v>
      </c>
      <c r="N99" s="35">
        <f t="shared" si="16"/>
        <v>3.0794831823876515E-3</v>
      </c>
      <c r="O99" s="44">
        <v>5.3546930000000001</v>
      </c>
      <c r="P99" s="35">
        <f t="shared" si="17"/>
        <v>6.0653358830907384E-3</v>
      </c>
      <c r="Q99" s="35">
        <f t="shared" si="18"/>
        <v>9.0980038246361069E-4</v>
      </c>
      <c r="R99" s="44">
        <v>32.425345</v>
      </c>
      <c r="S99" s="35">
        <f t="shared" si="19"/>
        <v>3.9933021268518352E-3</v>
      </c>
      <c r="T99" s="35">
        <f t="shared" si="20"/>
        <v>9.9832553171295881E-4</v>
      </c>
      <c r="U99" s="22">
        <f t="shared" si="21"/>
        <v>5.3466550076247885E-3</v>
      </c>
      <c r="V99" s="30">
        <f t="shared" si="22"/>
        <v>504324.1585655245</v>
      </c>
      <c r="W99" s="31">
        <f t="shared" si="23"/>
        <v>1388034.4093655245</v>
      </c>
    </row>
    <row r="100" spans="2:23" s="2" customFormat="1">
      <c r="B100" s="22">
        <v>90</v>
      </c>
      <c r="C100" s="44" t="s">
        <v>101</v>
      </c>
      <c r="D100" s="44" t="s">
        <v>103</v>
      </c>
      <c r="E100" s="26">
        <v>672421.38670000003</v>
      </c>
      <c r="F100" s="44" t="s">
        <v>299</v>
      </c>
      <c r="G100" s="44">
        <v>9</v>
      </c>
      <c r="H100" s="27">
        <f t="shared" si="12"/>
        <v>0</v>
      </c>
      <c r="I100" s="45">
        <v>5660</v>
      </c>
      <c r="J100" s="35">
        <f t="shared" si="13"/>
        <v>5.2161187284466472E-3</v>
      </c>
      <c r="K100" s="35">
        <f t="shared" si="14"/>
        <v>5.2161187284466477E-4</v>
      </c>
      <c r="L100" s="45">
        <v>518</v>
      </c>
      <c r="M100" s="35">
        <f t="shared" si="15"/>
        <v>2.47697560322485E-3</v>
      </c>
      <c r="N100" s="35">
        <f t="shared" si="16"/>
        <v>1.238487801612425E-3</v>
      </c>
      <c r="O100" s="44">
        <v>3.701038</v>
      </c>
      <c r="P100" s="35">
        <f t="shared" si="17"/>
        <v>4.1922176651551036E-3</v>
      </c>
      <c r="Q100" s="35">
        <f t="shared" si="18"/>
        <v>6.2883264977326553E-4</v>
      </c>
      <c r="R100" s="44">
        <v>25.401437000000001</v>
      </c>
      <c r="S100" s="35">
        <f t="shared" si="19"/>
        <v>3.1282816696998261E-3</v>
      </c>
      <c r="T100" s="35">
        <f t="shared" si="20"/>
        <v>7.8207041742495652E-4</v>
      </c>
      <c r="U100" s="22">
        <f t="shared" si="21"/>
        <v>3.1710027416553118E-3</v>
      </c>
      <c r="V100" s="30">
        <f t="shared" si="22"/>
        <v>299105.38219011162</v>
      </c>
      <c r="W100" s="31">
        <f t="shared" si="23"/>
        <v>971526.76889011171</v>
      </c>
    </row>
    <row r="101" spans="2:23" s="2" customFormat="1">
      <c r="B101" s="22">
        <v>91</v>
      </c>
      <c r="C101" s="44" t="s">
        <v>101</v>
      </c>
      <c r="D101" s="44" t="s">
        <v>134</v>
      </c>
      <c r="E101" s="26">
        <v>672421.38670000003</v>
      </c>
      <c r="F101" s="44" t="s">
        <v>300</v>
      </c>
      <c r="G101" s="44">
        <v>8</v>
      </c>
      <c r="H101" s="27">
        <f t="shared" si="12"/>
        <v>211288.86410000001</v>
      </c>
      <c r="I101" s="45">
        <v>3771</v>
      </c>
      <c r="J101" s="35">
        <f t="shared" si="13"/>
        <v>3.4752621422212554E-3</v>
      </c>
      <c r="K101" s="35">
        <f t="shared" si="14"/>
        <v>3.4752621422212557E-4</v>
      </c>
      <c r="L101" s="45">
        <v>405</v>
      </c>
      <c r="M101" s="35">
        <f t="shared" si="15"/>
        <v>1.9366315044518616E-3</v>
      </c>
      <c r="N101" s="35">
        <f t="shared" si="16"/>
        <v>9.6831575222593082E-4</v>
      </c>
      <c r="O101" s="44">
        <v>3.2187220000000001</v>
      </c>
      <c r="P101" s="35">
        <f t="shared" si="17"/>
        <v>3.6458915654536284E-3</v>
      </c>
      <c r="Q101" s="35">
        <f t="shared" si="18"/>
        <v>5.4688373481804426E-4</v>
      </c>
      <c r="R101" s="44">
        <v>32.252153999999997</v>
      </c>
      <c r="S101" s="35">
        <f t="shared" si="19"/>
        <v>3.9719730095008369E-3</v>
      </c>
      <c r="T101" s="35">
        <f t="shared" si="20"/>
        <v>9.9299325237520923E-4</v>
      </c>
      <c r="U101" s="22">
        <f t="shared" si="21"/>
        <v>2.8557189536413102E-3</v>
      </c>
      <c r="V101" s="30">
        <f t="shared" si="22"/>
        <v>269366.18434159557</v>
      </c>
      <c r="W101" s="31">
        <f t="shared" si="23"/>
        <v>1153076.4351415955</v>
      </c>
    </row>
    <row r="102" spans="2:23" s="2" customFormat="1">
      <c r="B102" s="22">
        <v>92</v>
      </c>
      <c r="C102" s="44" t="s">
        <v>101</v>
      </c>
      <c r="D102" s="44" t="s">
        <v>173</v>
      </c>
      <c r="E102" s="26">
        <v>672421.38670000003</v>
      </c>
      <c r="F102" s="44" t="s">
        <v>299</v>
      </c>
      <c r="G102" s="44">
        <v>10</v>
      </c>
      <c r="H102" s="27">
        <f t="shared" si="12"/>
        <v>0</v>
      </c>
      <c r="I102" s="45">
        <v>8791</v>
      </c>
      <c r="J102" s="35">
        <f t="shared" si="13"/>
        <v>8.1015723925396601E-3</v>
      </c>
      <c r="K102" s="35">
        <f t="shared" si="14"/>
        <v>8.1015723925396607E-4</v>
      </c>
      <c r="L102" s="45">
        <v>1465</v>
      </c>
      <c r="M102" s="35">
        <f t="shared" si="15"/>
        <v>7.0053460593135237E-3</v>
      </c>
      <c r="N102" s="35">
        <f t="shared" si="16"/>
        <v>3.5026730296567618E-3</v>
      </c>
      <c r="O102" s="44">
        <v>6.3980709999999998</v>
      </c>
      <c r="P102" s="35">
        <f t="shared" si="17"/>
        <v>7.2471847814360672E-3</v>
      </c>
      <c r="Q102" s="35">
        <f t="shared" si="18"/>
        <v>1.08707771721541E-3</v>
      </c>
      <c r="R102" s="44">
        <v>30.219806999999999</v>
      </c>
      <c r="S102" s="35">
        <f t="shared" si="19"/>
        <v>3.721681899333746E-3</v>
      </c>
      <c r="T102" s="35">
        <f t="shared" si="20"/>
        <v>9.3042047483343651E-4</v>
      </c>
      <c r="U102" s="22">
        <f t="shared" si="21"/>
        <v>6.3303284609595748E-3</v>
      </c>
      <c r="V102" s="30">
        <f t="shared" si="22"/>
        <v>597109.32722683565</v>
      </c>
      <c r="W102" s="31">
        <f t="shared" si="23"/>
        <v>1269530.7139268357</v>
      </c>
    </row>
    <row r="103" spans="2:23" s="2" customFormat="1">
      <c r="B103" s="22">
        <v>93</v>
      </c>
      <c r="C103" s="44" t="s">
        <v>101</v>
      </c>
      <c r="D103" s="44" t="s">
        <v>175</v>
      </c>
      <c r="E103" s="26">
        <v>672421.38670000003</v>
      </c>
      <c r="F103" s="44" t="s">
        <v>299</v>
      </c>
      <c r="G103" s="44">
        <v>5</v>
      </c>
      <c r="H103" s="27">
        <f t="shared" si="12"/>
        <v>0</v>
      </c>
      <c r="I103" s="45">
        <v>2082</v>
      </c>
      <c r="J103" s="35">
        <f t="shared" si="13"/>
        <v>1.9187207054109398E-3</v>
      </c>
      <c r="K103" s="35">
        <f t="shared" si="14"/>
        <v>1.9187207054109398E-4</v>
      </c>
      <c r="L103" s="45">
        <v>125</v>
      </c>
      <c r="M103" s="35">
        <f t="shared" si="15"/>
        <v>5.9772577297896958E-4</v>
      </c>
      <c r="N103" s="35">
        <f t="shared" si="16"/>
        <v>2.9886288648948479E-4</v>
      </c>
      <c r="O103" s="44">
        <v>2.0867550000000001</v>
      </c>
      <c r="P103" s="35">
        <f t="shared" si="17"/>
        <v>2.36369666397663E-3</v>
      </c>
      <c r="Q103" s="35">
        <f t="shared" si="18"/>
        <v>3.5455449959649447E-4</v>
      </c>
      <c r="R103" s="44">
        <v>39.845086000000002</v>
      </c>
      <c r="S103" s="35">
        <f t="shared" si="19"/>
        <v>4.9070708937220039E-3</v>
      </c>
      <c r="T103" s="35">
        <f t="shared" si="20"/>
        <v>1.226767723430501E-3</v>
      </c>
      <c r="U103" s="22">
        <f t="shared" si="21"/>
        <v>2.0720571800575743E-3</v>
      </c>
      <c r="V103" s="30">
        <f t="shared" si="22"/>
        <v>195447.15197482283</v>
      </c>
      <c r="W103" s="31">
        <f t="shared" si="23"/>
        <v>867868.53867482289</v>
      </c>
    </row>
    <row r="104" spans="2:23" s="2" customFormat="1">
      <c r="B104" s="22">
        <v>94</v>
      </c>
      <c r="C104" s="44" t="s">
        <v>101</v>
      </c>
      <c r="D104" s="44" t="s">
        <v>178</v>
      </c>
      <c r="E104" s="26">
        <v>672421.38670000003</v>
      </c>
      <c r="F104" s="44" t="s">
        <v>299</v>
      </c>
      <c r="G104" s="44">
        <v>10</v>
      </c>
      <c r="H104" s="27">
        <f t="shared" si="12"/>
        <v>0</v>
      </c>
      <c r="I104" s="45">
        <v>5447</v>
      </c>
      <c r="J104" s="35">
        <f t="shared" si="13"/>
        <v>5.0198230943195917E-3</v>
      </c>
      <c r="K104" s="35">
        <f t="shared" si="14"/>
        <v>5.0198230943195921E-4</v>
      </c>
      <c r="L104" s="45">
        <v>977</v>
      </c>
      <c r="M104" s="35">
        <f t="shared" si="15"/>
        <v>4.6718246416036268E-3</v>
      </c>
      <c r="N104" s="35">
        <f t="shared" si="16"/>
        <v>2.3359123208018134E-3</v>
      </c>
      <c r="O104" s="44">
        <v>7.1067799999999997</v>
      </c>
      <c r="P104" s="35">
        <f t="shared" si="17"/>
        <v>8.0499494083473306E-3</v>
      </c>
      <c r="Q104" s="35">
        <f t="shared" si="18"/>
        <v>1.2074924112520995E-3</v>
      </c>
      <c r="R104" s="44">
        <v>24.471737000000001</v>
      </c>
      <c r="S104" s="35">
        <f t="shared" si="19"/>
        <v>3.0137856485369318E-3</v>
      </c>
      <c r="T104" s="35">
        <f t="shared" si="20"/>
        <v>7.5344641213423295E-4</v>
      </c>
      <c r="U104" s="22">
        <f t="shared" si="21"/>
        <v>4.7988334536201048E-3</v>
      </c>
      <c r="V104" s="30">
        <f t="shared" si="22"/>
        <v>452650.79571090388</v>
      </c>
      <c r="W104" s="31">
        <f t="shared" si="23"/>
        <v>1125072.182410904</v>
      </c>
    </row>
    <row r="105" spans="2:23" s="2" customFormat="1">
      <c r="B105" s="22">
        <v>95</v>
      </c>
      <c r="C105" s="44" t="s">
        <v>101</v>
      </c>
      <c r="D105" s="44" t="s">
        <v>188</v>
      </c>
      <c r="E105" s="26">
        <v>672421.38670000003</v>
      </c>
      <c r="F105" s="44" t="s">
        <v>299</v>
      </c>
      <c r="G105" s="44">
        <v>9</v>
      </c>
      <c r="H105" s="27">
        <f t="shared" si="12"/>
        <v>0</v>
      </c>
      <c r="I105" s="45">
        <v>6025</v>
      </c>
      <c r="J105" s="35">
        <f t="shared" si="13"/>
        <v>5.5524938761291609E-3</v>
      </c>
      <c r="K105" s="35">
        <f t="shared" si="14"/>
        <v>5.5524938761291611E-4</v>
      </c>
      <c r="L105" s="45">
        <v>776</v>
      </c>
      <c r="M105" s="35">
        <f t="shared" si="15"/>
        <v>3.7106815986534432E-3</v>
      </c>
      <c r="N105" s="35">
        <f t="shared" si="16"/>
        <v>1.8553407993267216E-3</v>
      </c>
      <c r="O105" s="44">
        <v>4.7936319999999997</v>
      </c>
      <c r="P105" s="35">
        <f t="shared" si="17"/>
        <v>5.4298142171609123E-3</v>
      </c>
      <c r="Q105" s="35">
        <f t="shared" si="18"/>
        <v>8.1447213257413679E-4</v>
      </c>
      <c r="R105" s="44">
        <v>30.9846</v>
      </c>
      <c r="S105" s="35">
        <f t="shared" si="19"/>
        <v>3.8158690086305446E-3</v>
      </c>
      <c r="T105" s="35">
        <f t="shared" si="20"/>
        <v>9.5396725215763614E-4</v>
      </c>
      <c r="U105" s="22">
        <f t="shared" si="21"/>
        <v>4.1790295716714106E-3</v>
      </c>
      <c r="V105" s="30">
        <f t="shared" si="22"/>
        <v>394187.68732002168</v>
      </c>
      <c r="W105" s="31">
        <f t="shared" si="23"/>
        <v>1066609.0740200216</v>
      </c>
    </row>
    <row r="106" spans="2:23" s="2" customFormat="1">
      <c r="B106" s="22">
        <v>96</v>
      </c>
      <c r="C106" s="44" t="s">
        <v>101</v>
      </c>
      <c r="D106" s="44" t="s">
        <v>201</v>
      </c>
      <c r="E106" s="26">
        <v>672421.38670000003</v>
      </c>
      <c r="F106" s="44" t="s">
        <v>300</v>
      </c>
      <c r="G106" s="44">
        <v>10</v>
      </c>
      <c r="H106" s="27">
        <f t="shared" si="12"/>
        <v>211288.86410000001</v>
      </c>
      <c r="I106" s="45">
        <v>3156</v>
      </c>
      <c r="J106" s="35">
        <f t="shared" si="13"/>
        <v>2.9084930577698972E-3</v>
      </c>
      <c r="K106" s="35">
        <f t="shared" si="14"/>
        <v>2.9084930577698975E-4</v>
      </c>
      <c r="L106" s="45">
        <v>1190</v>
      </c>
      <c r="M106" s="35">
        <f t="shared" si="15"/>
        <v>5.6903493587597909E-3</v>
      </c>
      <c r="N106" s="35">
        <f t="shared" si="16"/>
        <v>2.8451746793798955E-3</v>
      </c>
      <c r="O106" s="44">
        <v>5.3350070000000001</v>
      </c>
      <c r="P106" s="35">
        <f t="shared" si="17"/>
        <v>6.0430372747121578E-3</v>
      </c>
      <c r="Q106" s="35">
        <f t="shared" si="18"/>
        <v>9.0645559120682364E-4</v>
      </c>
      <c r="R106" s="44">
        <v>27.076976999999999</v>
      </c>
      <c r="S106" s="35">
        <f t="shared" si="19"/>
        <v>3.3346306675478155E-3</v>
      </c>
      <c r="T106" s="35">
        <f t="shared" si="20"/>
        <v>8.3365766688695388E-4</v>
      </c>
      <c r="U106" s="22">
        <f t="shared" si="21"/>
        <v>4.8761372432506635E-3</v>
      </c>
      <c r="V106" s="30">
        <f t="shared" si="22"/>
        <v>459942.4890413619</v>
      </c>
      <c r="W106" s="31">
        <f t="shared" si="23"/>
        <v>1343652.739841362</v>
      </c>
    </row>
    <row r="107" spans="2:23" s="2" customFormat="1">
      <c r="B107" s="22">
        <v>97</v>
      </c>
      <c r="C107" s="44" t="s">
        <v>101</v>
      </c>
      <c r="D107" s="44" t="s">
        <v>203</v>
      </c>
      <c r="E107" s="26">
        <v>672421.38670000003</v>
      </c>
      <c r="F107" s="44" t="s">
        <v>299</v>
      </c>
      <c r="G107" s="44">
        <v>7</v>
      </c>
      <c r="H107" s="27">
        <f t="shared" si="12"/>
        <v>0</v>
      </c>
      <c r="I107" s="45">
        <v>2558</v>
      </c>
      <c r="J107" s="35">
        <f t="shared" si="13"/>
        <v>2.3573907610188204E-3</v>
      </c>
      <c r="K107" s="35">
        <f t="shared" si="14"/>
        <v>2.3573907610188207E-4</v>
      </c>
      <c r="L107" s="45">
        <v>326</v>
      </c>
      <c r="M107" s="35">
        <f t="shared" si="15"/>
        <v>1.5588688159291527E-3</v>
      </c>
      <c r="N107" s="35">
        <f t="shared" si="16"/>
        <v>7.7943440796457637E-4</v>
      </c>
      <c r="O107" s="44">
        <v>2.6182880000000002</v>
      </c>
      <c r="P107" s="35">
        <f t="shared" si="17"/>
        <v>2.965771550052614E-3</v>
      </c>
      <c r="Q107" s="35">
        <f t="shared" si="18"/>
        <v>4.4486573250789209E-4</v>
      </c>
      <c r="R107" s="44">
        <v>27.018846</v>
      </c>
      <c r="S107" s="35">
        <f t="shared" si="19"/>
        <v>3.3274716181703606E-3</v>
      </c>
      <c r="T107" s="35">
        <f t="shared" si="20"/>
        <v>8.3186790454259016E-4</v>
      </c>
      <c r="U107" s="22">
        <f t="shared" si="21"/>
        <v>2.2919071211169404E-3</v>
      </c>
      <c r="V107" s="30">
        <f t="shared" si="22"/>
        <v>216184.53569928737</v>
      </c>
      <c r="W107" s="31">
        <f t="shared" si="23"/>
        <v>888605.92239928734</v>
      </c>
    </row>
    <row r="108" spans="2:23" s="2" customFormat="1">
      <c r="B108" s="22">
        <v>98</v>
      </c>
      <c r="C108" s="44" t="s">
        <v>101</v>
      </c>
      <c r="D108" s="44" t="s">
        <v>205</v>
      </c>
      <c r="E108" s="26">
        <v>672421.38670000003</v>
      </c>
      <c r="F108" s="44" t="s">
        <v>299</v>
      </c>
      <c r="G108" s="44">
        <v>7</v>
      </c>
      <c r="H108" s="27">
        <f t="shared" si="12"/>
        <v>0</v>
      </c>
      <c r="I108" s="45">
        <v>2835</v>
      </c>
      <c r="J108" s="35">
        <f t="shared" si="13"/>
        <v>2.6126672429587004E-3</v>
      </c>
      <c r="K108" s="35">
        <f t="shared" si="14"/>
        <v>2.6126672429587004E-4</v>
      </c>
      <c r="L108" s="45">
        <v>258</v>
      </c>
      <c r="M108" s="35">
        <f t="shared" si="15"/>
        <v>1.2337059954285934E-3</v>
      </c>
      <c r="N108" s="35">
        <f t="shared" si="16"/>
        <v>6.1685299771429669E-4</v>
      </c>
      <c r="O108" s="44">
        <v>2.411581</v>
      </c>
      <c r="P108" s="35">
        <f t="shared" si="17"/>
        <v>2.7316316312214059E-3</v>
      </c>
      <c r="Q108" s="35">
        <f t="shared" si="18"/>
        <v>4.0974474468321085E-4</v>
      </c>
      <c r="R108" s="44">
        <v>44.293945999999998</v>
      </c>
      <c r="S108" s="35">
        <f t="shared" si="19"/>
        <v>5.4549645892267408E-3</v>
      </c>
      <c r="T108" s="35">
        <f t="shared" si="20"/>
        <v>1.3637411473066852E-3</v>
      </c>
      <c r="U108" s="22">
        <f t="shared" si="21"/>
        <v>2.6516056140000631E-3</v>
      </c>
      <c r="V108" s="30">
        <f t="shared" si="22"/>
        <v>250113.15826832716</v>
      </c>
      <c r="W108" s="31">
        <f t="shared" si="23"/>
        <v>922534.54496832716</v>
      </c>
    </row>
    <row r="109" spans="2:23" s="2" customFormat="1">
      <c r="B109" s="22">
        <v>99</v>
      </c>
      <c r="C109" s="44" t="s">
        <v>101</v>
      </c>
      <c r="D109" s="44" t="s">
        <v>109</v>
      </c>
      <c r="E109" s="26">
        <v>672421.38670000003</v>
      </c>
      <c r="F109" s="44" t="s">
        <v>299</v>
      </c>
      <c r="G109" s="44">
        <v>10</v>
      </c>
      <c r="H109" s="27">
        <f t="shared" si="12"/>
        <v>0</v>
      </c>
      <c r="I109" s="45">
        <v>3672</v>
      </c>
      <c r="J109" s="35">
        <f t="shared" si="13"/>
        <v>3.384026143260793E-3</v>
      </c>
      <c r="K109" s="35">
        <f t="shared" si="14"/>
        <v>3.3840261432607934E-4</v>
      </c>
      <c r="L109" s="45">
        <v>1040</v>
      </c>
      <c r="M109" s="35">
        <f t="shared" si="15"/>
        <v>4.9730784311850275E-3</v>
      </c>
      <c r="N109" s="35">
        <f t="shared" si="16"/>
        <v>2.4865392155925137E-3</v>
      </c>
      <c r="O109" s="44">
        <v>2.490326</v>
      </c>
      <c r="P109" s="35">
        <f t="shared" si="17"/>
        <v>2.8208271974497559E-3</v>
      </c>
      <c r="Q109" s="35">
        <f t="shared" si="18"/>
        <v>4.2312407961746338E-4</v>
      </c>
      <c r="R109" s="44">
        <v>33.071392000000003</v>
      </c>
      <c r="S109" s="35">
        <f t="shared" si="19"/>
        <v>4.0728652235327272E-3</v>
      </c>
      <c r="T109" s="35">
        <f t="shared" si="20"/>
        <v>1.0182163058831818E-3</v>
      </c>
      <c r="U109" s="22">
        <f t="shared" si="21"/>
        <v>4.2662822154192377E-3</v>
      </c>
      <c r="V109" s="30">
        <f t="shared" si="22"/>
        <v>402417.80803624284</v>
      </c>
      <c r="W109" s="31">
        <f t="shared" si="23"/>
        <v>1074839.1947362428</v>
      </c>
    </row>
    <row r="110" spans="2:23" s="2" customFormat="1">
      <c r="B110" s="22">
        <v>100</v>
      </c>
      <c r="C110" s="44" t="s">
        <v>101</v>
      </c>
      <c r="D110" s="44" t="s">
        <v>101</v>
      </c>
      <c r="E110" s="26">
        <v>672421.38670000003</v>
      </c>
      <c r="F110" s="44" t="s">
        <v>302</v>
      </c>
      <c r="G110" s="44">
        <v>9</v>
      </c>
      <c r="H110" s="27">
        <f t="shared" si="12"/>
        <v>0</v>
      </c>
      <c r="I110" s="45">
        <v>6012</v>
      </c>
      <c r="J110" s="35">
        <f t="shared" si="13"/>
        <v>5.5405133914171812E-3</v>
      </c>
      <c r="K110" s="35">
        <f t="shared" si="14"/>
        <v>5.5405133914171814E-4</v>
      </c>
      <c r="L110" s="45">
        <v>546</v>
      </c>
      <c r="M110" s="35">
        <f t="shared" si="15"/>
        <v>2.6108661763721394E-3</v>
      </c>
      <c r="N110" s="35">
        <f t="shared" si="16"/>
        <v>1.3054330881860697E-3</v>
      </c>
      <c r="O110" s="44">
        <v>2.8249939999999998</v>
      </c>
      <c r="P110" s="35">
        <f t="shared" si="17"/>
        <v>3.1999103361697923E-3</v>
      </c>
      <c r="Q110" s="35">
        <f t="shared" si="18"/>
        <v>4.7998655042546883E-4</v>
      </c>
      <c r="R110" s="44">
        <v>22.157585000000001</v>
      </c>
      <c r="S110" s="35">
        <f t="shared" si="19"/>
        <v>2.7287892019776609E-3</v>
      </c>
      <c r="T110" s="35">
        <f t="shared" si="20"/>
        <v>6.8219730049441521E-4</v>
      </c>
      <c r="U110" s="22">
        <f t="shared" si="21"/>
        <v>3.0216682782476718E-3</v>
      </c>
      <c r="V110" s="30">
        <f t="shared" si="22"/>
        <v>285019.3830943238</v>
      </c>
      <c r="W110" s="31">
        <f t="shared" si="23"/>
        <v>957440.76979432383</v>
      </c>
    </row>
    <row r="111" spans="2:23" s="2" customFormat="1">
      <c r="B111" s="22">
        <v>101</v>
      </c>
      <c r="C111" s="44" t="s">
        <v>101</v>
      </c>
      <c r="D111" s="44" t="s">
        <v>221</v>
      </c>
      <c r="E111" s="26">
        <v>672421.38670000003</v>
      </c>
      <c r="F111" s="44" t="s">
        <v>299</v>
      </c>
      <c r="G111" s="44">
        <v>7</v>
      </c>
      <c r="H111" s="27">
        <f t="shared" si="12"/>
        <v>0</v>
      </c>
      <c r="I111" s="45">
        <v>2686</v>
      </c>
      <c r="J111" s="35">
        <f t="shared" si="13"/>
        <v>2.4753524566444689E-3</v>
      </c>
      <c r="K111" s="35">
        <f t="shared" si="14"/>
        <v>2.4753524566444691E-4</v>
      </c>
      <c r="L111" s="45">
        <v>305</v>
      </c>
      <c r="M111" s="35">
        <f t="shared" si="15"/>
        <v>1.4584508860686859E-3</v>
      </c>
      <c r="N111" s="35">
        <f t="shared" si="16"/>
        <v>7.2922544303434295E-4</v>
      </c>
      <c r="O111" s="44">
        <v>3.1891919999999998</v>
      </c>
      <c r="P111" s="35">
        <f t="shared" si="17"/>
        <v>3.6124425201717286E-3</v>
      </c>
      <c r="Q111" s="35">
        <f t="shared" si="18"/>
        <v>5.4186637802575925E-4</v>
      </c>
      <c r="R111" s="44">
        <v>31.759367999999998</v>
      </c>
      <c r="S111" s="35">
        <f t="shared" si="19"/>
        <v>3.9112845763667314E-3</v>
      </c>
      <c r="T111" s="35">
        <f t="shared" si="20"/>
        <v>9.7782114409168284E-4</v>
      </c>
      <c r="U111" s="22">
        <f t="shared" si="21"/>
        <v>2.4964482108162322E-3</v>
      </c>
      <c r="V111" s="30">
        <f t="shared" si="22"/>
        <v>235477.90937078156</v>
      </c>
      <c r="W111" s="31">
        <f t="shared" si="23"/>
        <v>907899.29607078154</v>
      </c>
    </row>
    <row r="112" spans="2:23" s="2" customFormat="1">
      <c r="B112" s="22">
        <v>102</v>
      </c>
      <c r="C112" s="44" t="s">
        <v>101</v>
      </c>
      <c r="D112" s="44" t="s">
        <v>232</v>
      </c>
      <c r="E112" s="26">
        <v>672421.38670000003</v>
      </c>
      <c r="F112" s="44" t="s">
        <v>299</v>
      </c>
      <c r="G112" s="44">
        <v>10</v>
      </c>
      <c r="H112" s="27">
        <f t="shared" si="12"/>
        <v>0</v>
      </c>
      <c r="I112" s="45">
        <v>6078</v>
      </c>
      <c r="J112" s="35">
        <f t="shared" si="13"/>
        <v>5.6013373907241558E-3</v>
      </c>
      <c r="K112" s="35">
        <f t="shared" si="14"/>
        <v>5.6013373907241556E-4</v>
      </c>
      <c r="L112" s="45">
        <v>992</v>
      </c>
      <c r="M112" s="35">
        <f t="shared" si="15"/>
        <v>4.7435517343611027E-3</v>
      </c>
      <c r="N112" s="35">
        <f t="shared" si="16"/>
        <v>2.3717758671805513E-3</v>
      </c>
      <c r="O112" s="44">
        <v>5.3842230000000004</v>
      </c>
      <c r="P112" s="35">
        <f t="shared" si="17"/>
        <v>6.0987849283726378E-3</v>
      </c>
      <c r="Q112" s="35">
        <f t="shared" si="18"/>
        <v>9.148177392558956E-4</v>
      </c>
      <c r="R112" s="44">
        <v>25.174707999999999</v>
      </c>
      <c r="S112" s="35">
        <f t="shared" si="19"/>
        <v>3.1003591480452688E-3</v>
      </c>
      <c r="T112" s="35">
        <f t="shared" si="20"/>
        <v>7.7508978701131719E-4</v>
      </c>
      <c r="U112" s="22">
        <f t="shared" si="21"/>
        <v>4.62181713252018E-3</v>
      </c>
      <c r="V112" s="30">
        <f t="shared" si="22"/>
        <v>435953.7005993299</v>
      </c>
      <c r="W112" s="31">
        <f t="shared" si="23"/>
        <v>1108375.0872993299</v>
      </c>
    </row>
    <row r="113" spans="2:23" s="2" customFormat="1">
      <c r="B113" s="22">
        <v>103</v>
      </c>
      <c r="C113" s="44" t="s">
        <v>101</v>
      </c>
      <c r="D113" s="44" t="s">
        <v>242</v>
      </c>
      <c r="E113" s="26">
        <v>672421.38670000003</v>
      </c>
      <c r="F113" s="44" t="s">
        <v>300</v>
      </c>
      <c r="G113" s="44">
        <v>6</v>
      </c>
      <c r="H113" s="27">
        <f t="shared" si="12"/>
        <v>0</v>
      </c>
      <c r="I113" s="45">
        <v>2349</v>
      </c>
      <c r="J113" s="35">
        <f t="shared" si="13"/>
        <v>2.1647814298800662E-3</v>
      </c>
      <c r="K113" s="35">
        <f t="shared" si="14"/>
        <v>2.1647814298800662E-4</v>
      </c>
      <c r="L113" s="45">
        <v>224</v>
      </c>
      <c r="M113" s="35">
        <f t="shared" si="15"/>
        <v>1.0711245851783135E-3</v>
      </c>
      <c r="N113" s="35">
        <f t="shared" si="16"/>
        <v>5.3556229258915674E-4</v>
      </c>
      <c r="O113" s="44">
        <v>1.968637</v>
      </c>
      <c r="P113" s="35">
        <f t="shared" si="17"/>
        <v>2.2299027482770911E-3</v>
      </c>
      <c r="Q113" s="35">
        <f t="shared" si="18"/>
        <v>3.3448541224156367E-4</v>
      </c>
      <c r="R113" s="44">
        <v>34.109364999999997</v>
      </c>
      <c r="S113" s="35">
        <f t="shared" si="19"/>
        <v>4.2006954683154654E-3</v>
      </c>
      <c r="T113" s="35">
        <f t="shared" si="20"/>
        <v>1.0501738670788663E-3</v>
      </c>
      <c r="U113" s="22">
        <f t="shared" si="21"/>
        <v>2.1366997148975931E-3</v>
      </c>
      <c r="V113" s="30">
        <f t="shared" si="22"/>
        <v>201544.57025676614</v>
      </c>
      <c r="W113" s="31">
        <f t="shared" si="23"/>
        <v>873965.9569567662</v>
      </c>
    </row>
    <row r="114" spans="2:23" s="2" customFormat="1">
      <c r="B114" s="22">
        <v>104</v>
      </c>
      <c r="C114" s="44" t="s">
        <v>101</v>
      </c>
      <c r="D114" s="44" t="s">
        <v>257</v>
      </c>
      <c r="E114" s="26">
        <v>672421.38670000003</v>
      </c>
      <c r="F114" s="44" t="s">
        <v>299</v>
      </c>
      <c r="G114" s="44">
        <v>8</v>
      </c>
      <c r="H114" s="27">
        <f t="shared" si="12"/>
        <v>0</v>
      </c>
      <c r="I114" s="45">
        <v>4842</v>
      </c>
      <c r="J114" s="35">
        <f t="shared" si="13"/>
        <v>4.4622697673389871E-3</v>
      </c>
      <c r="K114" s="35">
        <f t="shared" si="14"/>
        <v>4.4622697673389871E-4</v>
      </c>
      <c r="L114" s="45">
        <v>378</v>
      </c>
      <c r="M114" s="35">
        <f t="shared" si="15"/>
        <v>1.8075227374884041E-3</v>
      </c>
      <c r="N114" s="35">
        <f t="shared" si="16"/>
        <v>9.0376136874420205E-4</v>
      </c>
      <c r="O114" s="44">
        <v>4.0258630000000002</v>
      </c>
      <c r="P114" s="35">
        <f t="shared" si="17"/>
        <v>4.560151499685851E-3</v>
      </c>
      <c r="Q114" s="35">
        <f t="shared" si="18"/>
        <v>6.8402272495287763E-4</v>
      </c>
      <c r="R114" s="44">
        <v>34.636299999999999</v>
      </c>
      <c r="S114" s="35">
        <f t="shared" si="19"/>
        <v>4.2655894781159064E-3</v>
      </c>
      <c r="T114" s="35">
        <f t="shared" si="20"/>
        <v>1.0663973695289766E-3</v>
      </c>
      <c r="U114" s="22">
        <f t="shared" si="21"/>
        <v>3.100408439959955E-3</v>
      </c>
      <c r="V114" s="30">
        <f t="shared" si="22"/>
        <v>292446.56246988289</v>
      </c>
      <c r="W114" s="31">
        <f t="shared" si="23"/>
        <v>964867.94916988292</v>
      </c>
    </row>
    <row r="115" spans="2:23" s="2" customFormat="1">
      <c r="B115" s="22">
        <v>105</v>
      </c>
      <c r="C115" s="44" t="s">
        <v>101</v>
      </c>
      <c r="D115" s="44" t="s">
        <v>282</v>
      </c>
      <c r="E115" s="26">
        <v>672421.38670000003</v>
      </c>
      <c r="F115" s="44" t="s">
        <v>299</v>
      </c>
      <c r="G115" s="44">
        <v>9</v>
      </c>
      <c r="H115" s="27">
        <f t="shared" si="12"/>
        <v>0</v>
      </c>
      <c r="I115" s="45">
        <v>3691</v>
      </c>
      <c r="J115" s="35">
        <f t="shared" si="13"/>
        <v>3.4015360824552251E-3</v>
      </c>
      <c r="K115" s="35">
        <f t="shared" si="14"/>
        <v>3.4015360824552252E-4</v>
      </c>
      <c r="L115" s="45">
        <v>646</v>
      </c>
      <c r="M115" s="35">
        <f t="shared" si="15"/>
        <v>3.0890467947553152E-3</v>
      </c>
      <c r="N115" s="35">
        <f t="shared" si="16"/>
        <v>1.5445233973776576E-3</v>
      </c>
      <c r="O115" s="44">
        <v>8.3863950000000003</v>
      </c>
      <c r="P115" s="35">
        <f t="shared" si="17"/>
        <v>9.4993872708057682E-3</v>
      </c>
      <c r="Q115" s="35">
        <f t="shared" si="18"/>
        <v>1.4249080906208651E-3</v>
      </c>
      <c r="R115" s="44">
        <v>36.856385000000003</v>
      </c>
      <c r="S115" s="35">
        <f t="shared" si="19"/>
        <v>4.5390012229189879E-3</v>
      </c>
      <c r="T115" s="35">
        <f t="shared" si="20"/>
        <v>1.134750305729747E-3</v>
      </c>
      <c r="U115" s="22">
        <f t="shared" si="21"/>
        <v>4.4443354019737917E-3</v>
      </c>
      <c r="V115" s="30">
        <f t="shared" si="22"/>
        <v>419212.70566120243</v>
      </c>
      <c r="W115" s="31">
        <f t="shared" si="23"/>
        <v>1091634.0923612025</v>
      </c>
    </row>
    <row r="116" spans="2:23" s="2" customFormat="1">
      <c r="B116" s="22">
        <v>106</v>
      </c>
      <c r="C116" s="44" t="s">
        <v>71</v>
      </c>
      <c r="D116" s="44" t="s">
        <v>72</v>
      </c>
      <c r="E116" s="26">
        <v>672421.38670000003</v>
      </c>
      <c r="F116" s="44" t="s">
        <v>300</v>
      </c>
      <c r="G116" s="44">
        <v>10</v>
      </c>
      <c r="H116" s="27">
        <f t="shared" si="12"/>
        <v>211288.86410000001</v>
      </c>
      <c r="I116" s="45">
        <v>4937</v>
      </c>
      <c r="J116" s="35">
        <f t="shared" si="13"/>
        <v>4.5498194633111482E-3</v>
      </c>
      <c r="K116" s="35">
        <f t="shared" si="14"/>
        <v>4.5498194633111484E-4</v>
      </c>
      <c r="L116" s="45">
        <v>1935</v>
      </c>
      <c r="M116" s="35">
        <f t="shared" si="15"/>
        <v>9.2527949657144493E-3</v>
      </c>
      <c r="N116" s="35">
        <f t="shared" si="16"/>
        <v>4.6263974828572247E-3</v>
      </c>
      <c r="O116" s="44">
        <v>3.0021719999999998</v>
      </c>
      <c r="P116" s="35">
        <f t="shared" si="17"/>
        <v>3.4006023424331304E-3</v>
      </c>
      <c r="Q116" s="35">
        <f t="shared" si="18"/>
        <v>5.100903513649695E-4</v>
      </c>
      <c r="R116" s="44">
        <v>39.572820999999998</v>
      </c>
      <c r="S116" s="35">
        <f t="shared" si="19"/>
        <v>4.8735404438974197E-3</v>
      </c>
      <c r="T116" s="35">
        <f t="shared" si="20"/>
        <v>1.2183851109743549E-3</v>
      </c>
      <c r="U116" s="22">
        <f t="shared" si="21"/>
        <v>6.8098548915276648E-3</v>
      </c>
      <c r="V116" s="30">
        <f t="shared" si="22"/>
        <v>642340.74074824317</v>
      </c>
      <c r="W116" s="31">
        <f t="shared" si="23"/>
        <v>1526050.9915482432</v>
      </c>
    </row>
    <row r="117" spans="2:23" s="2" customFormat="1">
      <c r="B117" s="22">
        <v>107</v>
      </c>
      <c r="C117" s="44" t="s">
        <v>71</v>
      </c>
      <c r="D117" s="44" t="s">
        <v>83</v>
      </c>
      <c r="E117" s="26">
        <v>672421.38670000003</v>
      </c>
      <c r="F117" s="44" t="s">
        <v>299</v>
      </c>
      <c r="G117" s="44">
        <v>10</v>
      </c>
      <c r="H117" s="27">
        <f t="shared" si="12"/>
        <v>0</v>
      </c>
      <c r="I117" s="45">
        <v>12103</v>
      </c>
      <c r="J117" s="35">
        <f t="shared" si="13"/>
        <v>1.1153831266853317E-2</v>
      </c>
      <c r="K117" s="35">
        <f t="shared" si="14"/>
        <v>1.1153831266853317E-3</v>
      </c>
      <c r="L117" s="45">
        <v>3144</v>
      </c>
      <c r="M117" s="35">
        <f t="shared" si="15"/>
        <v>1.5033998641967044E-2</v>
      </c>
      <c r="N117" s="35">
        <f t="shared" si="16"/>
        <v>7.5169993209835218E-3</v>
      </c>
      <c r="O117" s="44">
        <v>5.2759479999999996</v>
      </c>
      <c r="P117" s="35">
        <f t="shared" si="17"/>
        <v>5.9761403168623875E-3</v>
      </c>
      <c r="Q117" s="35">
        <f t="shared" si="18"/>
        <v>8.9642104752935806E-4</v>
      </c>
      <c r="R117" s="44">
        <v>33.921889</v>
      </c>
      <c r="S117" s="35">
        <f t="shared" si="19"/>
        <v>4.1776070999562809E-3</v>
      </c>
      <c r="T117" s="35">
        <f t="shared" si="20"/>
        <v>1.0444017749890702E-3</v>
      </c>
      <c r="U117" s="22">
        <f t="shared" si="21"/>
        <v>1.0573205270187283E-2</v>
      </c>
      <c r="V117" s="30">
        <f t="shared" si="22"/>
        <v>997319.41627492721</v>
      </c>
      <c r="W117" s="31">
        <f t="shared" si="23"/>
        <v>1669740.8029749272</v>
      </c>
    </row>
    <row r="118" spans="2:23" s="2" customFormat="1">
      <c r="B118" s="22">
        <v>108</v>
      </c>
      <c r="C118" s="44" t="s">
        <v>71</v>
      </c>
      <c r="D118" s="44" t="s">
        <v>132</v>
      </c>
      <c r="E118" s="26">
        <v>672421.38670000003</v>
      </c>
      <c r="F118" s="44" t="s">
        <v>299</v>
      </c>
      <c r="G118" s="44">
        <v>10</v>
      </c>
      <c r="H118" s="27">
        <f t="shared" si="12"/>
        <v>0</v>
      </c>
      <c r="I118" s="45">
        <v>9054</v>
      </c>
      <c r="J118" s="35">
        <f t="shared" si="13"/>
        <v>8.3439468140204844E-3</v>
      </c>
      <c r="K118" s="35">
        <f t="shared" si="14"/>
        <v>8.3439468140204852E-4</v>
      </c>
      <c r="L118" s="45">
        <v>2598</v>
      </c>
      <c r="M118" s="35">
        <f t="shared" si="15"/>
        <v>1.2423132465594905E-2</v>
      </c>
      <c r="N118" s="35">
        <f t="shared" si="16"/>
        <v>6.2115662327974523E-3</v>
      </c>
      <c r="O118" s="44">
        <v>11.654332</v>
      </c>
      <c r="P118" s="35">
        <f t="shared" si="17"/>
        <v>1.3201025357205846E-2</v>
      </c>
      <c r="Q118" s="35">
        <f t="shared" si="18"/>
        <v>1.9801538035808769E-3</v>
      </c>
      <c r="R118" s="44">
        <v>34.329594</v>
      </c>
      <c r="S118" s="35">
        <f t="shared" si="19"/>
        <v>4.2278174907363361E-3</v>
      </c>
      <c r="T118" s="35">
        <f t="shared" si="20"/>
        <v>1.056954372684084E-3</v>
      </c>
      <c r="U118" s="22">
        <f t="shared" si="21"/>
        <v>1.0083069090464462E-2</v>
      </c>
      <c r="V118" s="30">
        <f t="shared" si="22"/>
        <v>951087.23632901302</v>
      </c>
      <c r="W118" s="31">
        <f t="shared" si="23"/>
        <v>1623508.6230290132</v>
      </c>
    </row>
    <row r="119" spans="2:23" s="2" customFormat="1">
      <c r="B119" s="22">
        <v>109</v>
      </c>
      <c r="C119" s="44" t="s">
        <v>71</v>
      </c>
      <c r="D119" s="44" t="s">
        <v>149</v>
      </c>
      <c r="E119" s="26">
        <v>672421.38670000003</v>
      </c>
      <c r="F119" s="44" t="s">
        <v>299</v>
      </c>
      <c r="G119" s="44">
        <v>10</v>
      </c>
      <c r="H119" s="27">
        <f t="shared" si="12"/>
        <v>0</v>
      </c>
      <c r="I119" s="45">
        <v>10266</v>
      </c>
      <c r="J119" s="35">
        <f t="shared" si="13"/>
        <v>9.4608966194758438E-3</v>
      </c>
      <c r="K119" s="35">
        <f t="shared" si="14"/>
        <v>9.4608966194758442E-4</v>
      </c>
      <c r="L119" s="45">
        <v>2002</v>
      </c>
      <c r="M119" s="35">
        <f t="shared" si="15"/>
        <v>9.5731759800311775E-3</v>
      </c>
      <c r="N119" s="35">
        <f t="shared" si="16"/>
        <v>4.7865879900155887E-3</v>
      </c>
      <c r="O119" s="44">
        <v>4.970809</v>
      </c>
      <c r="P119" s="35">
        <f t="shared" si="17"/>
        <v>5.6305050907102215E-3</v>
      </c>
      <c r="Q119" s="35">
        <f t="shared" si="18"/>
        <v>8.4457576360653323E-4</v>
      </c>
      <c r="R119" s="44">
        <v>21.705316</v>
      </c>
      <c r="S119" s="35">
        <f t="shared" si="19"/>
        <v>2.6730905884514468E-3</v>
      </c>
      <c r="T119" s="35">
        <f t="shared" si="20"/>
        <v>6.682726471128617E-4</v>
      </c>
      <c r="U119" s="22">
        <f t="shared" si="21"/>
        <v>7.2455260626825679E-3</v>
      </c>
      <c r="V119" s="30">
        <f t="shared" si="22"/>
        <v>683435.49933854211</v>
      </c>
      <c r="W119" s="31">
        <f t="shared" si="23"/>
        <v>1355856.8860385423</v>
      </c>
    </row>
    <row r="120" spans="2:23" s="2" customFormat="1">
      <c r="B120" s="22">
        <v>110</v>
      </c>
      <c r="C120" s="44" t="s">
        <v>71</v>
      </c>
      <c r="D120" s="44" t="s">
        <v>153</v>
      </c>
      <c r="E120" s="26">
        <v>672421.38670000003</v>
      </c>
      <c r="F120" s="44" t="s">
        <v>299</v>
      </c>
      <c r="G120" s="44">
        <v>10</v>
      </c>
      <c r="H120" s="27">
        <f t="shared" si="12"/>
        <v>0</v>
      </c>
      <c r="I120" s="45">
        <v>5390</v>
      </c>
      <c r="J120" s="35">
        <f t="shared" si="13"/>
        <v>4.9672932767362947E-3</v>
      </c>
      <c r="K120" s="35">
        <f t="shared" si="14"/>
        <v>4.9672932767362945E-4</v>
      </c>
      <c r="L120" s="45">
        <v>1258</v>
      </c>
      <c r="M120" s="35">
        <f t="shared" si="15"/>
        <v>6.0155121792603503E-3</v>
      </c>
      <c r="N120" s="35">
        <f t="shared" si="16"/>
        <v>3.0077560896301751E-3</v>
      </c>
      <c r="O120" s="44">
        <v>3.5533899999999998</v>
      </c>
      <c r="P120" s="35">
        <f t="shared" si="17"/>
        <v>4.0249747041736653E-3</v>
      </c>
      <c r="Q120" s="35">
        <f t="shared" si="18"/>
        <v>6.0374620562604977E-4</v>
      </c>
      <c r="R120" s="44">
        <v>41.994883999999999</v>
      </c>
      <c r="S120" s="35">
        <f t="shared" si="19"/>
        <v>5.1718265324269055E-3</v>
      </c>
      <c r="T120" s="35">
        <f t="shared" si="20"/>
        <v>1.2929566331067264E-3</v>
      </c>
      <c r="U120" s="22">
        <f t="shared" si="21"/>
        <v>5.4011882560365812E-3</v>
      </c>
      <c r="V120" s="30">
        <f t="shared" si="22"/>
        <v>509468.0166562188</v>
      </c>
      <c r="W120" s="31">
        <f t="shared" si="23"/>
        <v>1181889.4033562187</v>
      </c>
    </row>
    <row r="121" spans="2:23" s="2" customFormat="1">
      <c r="B121" s="22">
        <v>111</v>
      </c>
      <c r="C121" s="44" t="s">
        <v>71</v>
      </c>
      <c r="D121" s="44" t="s">
        <v>155</v>
      </c>
      <c r="E121" s="26">
        <v>672421.38670000003</v>
      </c>
      <c r="F121" s="44" t="s">
        <v>301</v>
      </c>
      <c r="G121" s="44">
        <v>9</v>
      </c>
      <c r="H121" s="27">
        <f t="shared" si="12"/>
        <v>422577.72830000002</v>
      </c>
      <c r="I121" s="45">
        <v>5305</v>
      </c>
      <c r="J121" s="35">
        <f t="shared" si="13"/>
        <v>4.8889593382348872E-3</v>
      </c>
      <c r="K121" s="35">
        <f t="shared" si="14"/>
        <v>4.8889593382348874E-4</v>
      </c>
      <c r="L121" s="45">
        <v>762</v>
      </c>
      <c r="M121" s="35">
        <f t="shared" si="15"/>
        <v>3.6437363120797989E-3</v>
      </c>
      <c r="N121" s="35">
        <f t="shared" si="16"/>
        <v>1.8218681560398995E-3</v>
      </c>
      <c r="O121" s="44">
        <v>3.1891919999999998</v>
      </c>
      <c r="P121" s="35">
        <f t="shared" si="17"/>
        <v>3.6124425201717286E-3</v>
      </c>
      <c r="Q121" s="35">
        <f t="shared" si="18"/>
        <v>5.4186637802575925E-4</v>
      </c>
      <c r="R121" s="44">
        <v>37.087592999999998</v>
      </c>
      <c r="S121" s="35">
        <f t="shared" si="19"/>
        <v>4.5674753501224194E-3</v>
      </c>
      <c r="T121" s="35">
        <f t="shared" si="20"/>
        <v>1.1418688375306049E-3</v>
      </c>
      <c r="U121" s="22">
        <f t="shared" si="21"/>
        <v>3.9944993054197523E-3</v>
      </c>
      <c r="V121" s="30">
        <f t="shared" si="22"/>
        <v>376781.83803209796</v>
      </c>
      <c r="W121" s="31">
        <f t="shared" si="23"/>
        <v>1471780.953032098</v>
      </c>
    </row>
    <row r="122" spans="2:23" s="2" customFormat="1">
      <c r="B122" s="22">
        <v>112</v>
      </c>
      <c r="C122" s="44" t="s">
        <v>71</v>
      </c>
      <c r="D122" s="44" t="s">
        <v>71</v>
      </c>
      <c r="E122" s="26">
        <v>672421.38670000003</v>
      </c>
      <c r="F122" s="44" t="s">
        <v>299</v>
      </c>
      <c r="G122" s="44">
        <v>10</v>
      </c>
      <c r="H122" s="27">
        <f t="shared" si="12"/>
        <v>0</v>
      </c>
      <c r="I122" s="45">
        <v>6476</v>
      </c>
      <c r="J122" s="35">
        <f t="shared" si="13"/>
        <v>5.9681245380601572E-3</v>
      </c>
      <c r="K122" s="35">
        <f t="shared" si="14"/>
        <v>5.9681245380601572E-4</v>
      </c>
      <c r="L122" s="45">
        <v>1295</v>
      </c>
      <c r="M122" s="35">
        <f t="shared" si="15"/>
        <v>6.1924390080621249E-3</v>
      </c>
      <c r="N122" s="35">
        <f t="shared" si="16"/>
        <v>3.0962195040310624E-3</v>
      </c>
      <c r="O122" s="44">
        <v>4.4983360000000001</v>
      </c>
      <c r="P122" s="35">
        <f t="shared" si="17"/>
        <v>5.0953282951980358E-3</v>
      </c>
      <c r="Q122" s="35">
        <f t="shared" si="18"/>
        <v>7.6429924427970537E-4</v>
      </c>
      <c r="R122" s="44">
        <v>29.395038</v>
      </c>
      <c r="S122" s="35">
        <f t="shared" si="19"/>
        <v>3.6201085220308534E-3</v>
      </c>
      <c r="T122" s="35">
        <f t="shared" si="20"/>
        <v>9.0502713050771334E-4</v>
      </c>
      <c r="U122" s="22">
        <f t="shared" si="21"/>
        <v>5.3623583326244968E-3</v>
      </c>
      <c r="V122" s="30">
        <f t="shared" si="22"/>
        <v>505805.37741279718</v>
      </c>
      <c r="W122" s="31">
        <f t="shared" si="23"/>
        <v>1178226.7641127971</v>
      </c>
    </row>
    <row r="123" spans="2:23" s="2" customFormat="1">
      <c r="B123" s="22">
        <v>113</v>
      </c>
      <c r="C123" s="44" t="s">
        <v>71</v>
      </c>
      <c r="D123" s="44" t="s">
        <v>162</v>
      </c>
      <c r="E123" s="26">
        <v>672421.38670000003</v>
      </c>
      <c r="F123" s="44" t="s">
        <v>301</v>
      </c>
      <c r="G123" s="44">
        <v>10</v>
      </c>
      <c r="H123" s="27">
        <f t="shared" si="12"/>
        <v>422577.72830000002</v>
      </c>
      <c r="I123" s="45">
        <v>7641</v>
      </c>
      <c r="J123" s="35">
        <f t="shared" si="13"/>
        <v>7.041760283402974E-3</v>
      </c>
      <c r="K123" s="35">
        <f t="shared" si="14"/>
        <v>7.0417602834029749E-4</v>
      </c>
      <c r="L123" s="45">
        <v>2913</v>
      </c>
      <c r="M123" s="35">
        <f t="shared" si="15"/>
        <v>1.3929401413501907E-2</v>
      </c>
      <c r="N123" s="35">
        <f t="shared" si="16"/>
        <v>6.9647007067509537E-3</v>
      </c>
      <c r="O123" s="44">
        <v>12.815828</v>
      </c>
      <c r="P123" s="35">
        <f t="shared" si="17"/>
        <v>1.4516668171250715E-2</v>
      </c>
      <c r="Q123" s="35">
        <f t="shared" si="18"/>
        <v>2.1775002256876072E-3</v>
      </c>
      <c r="R123" s="44">
        <v>37.237715999999999</v>
      </c>
      <c r="S123" s="35">
        <f t="shared" si="19"/>
        <v>4.5859635572699266E-3</v>
      </c>
      <c r="T123" s="35">
        <f t="shared" si="20"/>
        <v>1.1464908893174816E-3</v>
      </c>
      <c r="U123" s="22">
        <f t="shared" si="21"/>
        <v>1.099286785009634E-2</v>
      </c>
      <c r="V123" s="30">
        <f t="shared" si="22"/>
        <v>1036904.1617264753</v>
      </c>
      <c r="W123" s="31">
        <f t="shared" si="23"/>
        <v>2131903.2767264755</v>
      </c>
    </row>
    <row r="124" spans="2:23" s="2" customFormat="1">
      <c r="B124" s="22">
        <v>114</v>
      </c>
      <c r="C124" s="44" t="s">
        <v>71</v>
      </c>
      <c r="D124" s="44" t="s">
        <v>255</v>
      </c>
      <c r="E124" s="26">
        <v>672421.38670000003</v>
      </c>
      <c r="F124" s="44" t="s">
        <v>299</v>
      </c>
      <c r="G124" s="44">
        <v>10</v>
      </c>
      <c r="H124" s="27">
        <f t="shared" si="12"/>
        <v>0</v>
      </c>
      <c r="I124" s="45">
        <v>9577</v>
      </c>
      <c r="J124" s="35">
        <f t="shared" si="13"/>
        <v>8.8259309297409085E-3</v>
      </c>
      <c r="K124" s="35">
        <f t="shared" si="14"/>
        <v>8.8259309297409087E-4</v>
      </c>
      <c r="L124" s="45">
        <v>1475</v>
      </c>
      <c r="M124" s="35">
        <f t="shared" si="15"/>
        <v>7.0531641211518418E-3</v>
      </c>
      <c r="N124" s="35">
        <f t="shared" si="16"/>
        <v>3.5265820605759209E-3</v>
      </c>
      <c r="O124" s="44">
        <v>4.6361410000000003</v>
      </c>
      <c r="P124" s="35">
        <f t="shared" si="17"/>
        <v>5.2514219519901846E-3</v>
      </c>
      <c r="Q124" s="35">
        <f t="shared" si="18"/>
        <v>7.8771329279852772E-4</v>
      </c>
      <c r="R124" s="44">
        <v>31.26755</v>
      </c>
      <c r="S124" s="35">
        <f t="shared" si="19"/>
        <v>3.8507153560415814E-3</v>
      </c>
      <c r="T124" s="35">
        <f t="shared" si="20"/>
        <v>9.6267883901039535E-4</v>
      </c>
      <c r="U124" s="22">
        <f t="shared" si="21"/>
        <v>6.1595672853589347E-3</v>
      </c>
      <c r="V124" s="30">
        <f t="shared" si="22"/>
        <v>581002.24979662185</v>
      </c>
      <c r="W124" s="31">
        <f t="shared" si="23"/>
        <v>1253423.6364966219</v>
      </c>
    </row>
    <row r="125" spans="2:23" s="2" customFormat="1">
      <c r="B125" s="22">
        <v>115</v>
      </c>
      <c r="C125" s="44" t="s">
        <v>71</v>
      </c>
      <c r="D125" s="44" t="s">
        <v>213</v>
      </c>
      <c r="E125" s="26">
        <v>672421.38670000003</v>
      </c>
      <c r="F125" s="44" t="s">
        <v>302</v>
      </c>
      <c r="G125" s="44">
        <v>10</v>
      </c>
      <c r="H125" s="27">
        <f t="shared" si="12"/>
        <v>0</v>
      </c>
      <c r="I125" s="45">
        <v>7345</v>
      </c>
      <c r="J125" s="35">
        <f t="shared" si="13"/>
        <v>6.7689738622686612E-3</v>
      </c>
      <c r="K125" s="35">
        <f t="shared" si="14"/>
        <v>6.7689738622686612E-4</v>
      </c>
      <c r="L125" s="45">
        <v>1542</v>
      </c>
      <c r="M125" s="35">
        <f t="shared" si="15"/>
        <v>7.3735451354685691E-3</v>
      </c>
      <c r="N125" s="35">
        <f t="shared" si="16"/>
        <v>3.6867725677342846E-3</v>
      </c>
      <c r="O125" s="44">
        <v>5.1479860000000004</v>
      </c>
      <c r="P125" s="35">
        <f t="shared" si="17"/>
        <v>5.8311959642595307E-3</v>
      </c>
      <c r="Q125" s="35">
        <f t="shared" si="18"/>
        <v>8.7467939463892956E-4</v>
      </c>
      <c r="R125" s="44">
        <v>29.046234999999999</v>
      </c>
      <c r="S125" s="35">
        <f t="shared" si="19"/>
        <v>3.5771521321527411E-3</v>
      </c>
      <c r="T125" s="35">
        <f t="shared" si="20"/>
        <v>8.9428803303818528E-4</v>
      </c>
      <c r="U125" s="22">
        <f t="shared" si="21"/>
        <v>6.1326373816382651E-3</v>
      </c>
      <c r="V125" s="30">
        <f t="shared" si="22"/>
        <v>578462.08196929633</v>
      </c>
      <c r="W125" s="31">
        <f t="shared" si="23"/>
        <v>1250883.4686692962</v>
      </c>
    </row>
    <row r="126" spans="2:23" s="2" customFormat="1">
      <c r="B126" s="22">
        <v>116</v>
      </c>
      <c r="C126" s="44" t="s">
        <v>71</v>
      </c>
      <c r="D126" s="44" t="s">
        <v>273</v>
      </c>
      <c r="E126" s="26">
        <v>672421.38670000003</v>
      </c>
      <c r="F126" s="44" t="s">
        <v>299</v>
      </c>
      <c r="G126" s="44">
        <v>10</v>
      </c>
      <c r="H126" s="27">
        <f t="shared" si="12"/>
        <v>0</v>
      </c>
      <c r="I126" s="45">
        <v>6233</v>
      </c>
      <c r="J126" s="35">
        <f t="shared" si="13"/>
        <v>5.7441816315208392E-3</v>
      </c>
      <c r="K126" s="35">
        <f t="shared" si="14"/>
        <v>5.744181631520839E-4</v>
      </c>
      <c r="L126" s="45">
        <v>1014</v>
      </c>
      <c r="M126" s="35">
        <f t="shared" si="15"/>
        <v>4.8487514704054014E-3</v>
      </c>
      <c r="N126" s="35">
        <f t="shared" si="16"/>
        <v>2.4243757352027007E-3</v>
      </c>
      <c r="O126" s="44">
        <v>4.3802180000000002</v>
      </c>
      <c r="P126" s="35">
        <f t="shared" si="17"/>
        <v>4.9615343794984969E-3</v>
      </c>
      <c r="Q126" s="35">
        <f t="shared" si="18"/>
        <v>7.4423015692477452E-4</v>
      </c>
      <c r="R126" s="44">
        <v>24.956379999999999</v>
      </c>
      <c r="S126" s="35">
        <f t="shared" si="19"/>
        <v>3.07347124086182E-3</v>
      </c>
      <c r="T126" s="35">
        <f t="shared" si="20"/>
        <v>7.68367810215455E-4</v>
      </c>
      <c r="U126" s="22">
        <f t="shared" si="21"/>
        <v>4.5113918654950142E-3</v>
      </c>
      <c r="V126" s="30">
        <f t="shared" si="22"/>
        <v>425537.81818360992</v>
      </c>
      <c r="W126" s="31">
        <f t="shared" si="23"/>
        <v>1097959.2048836099</v>
      </c>
    </row>
    <row r="127" spans="2:23" s="2" customFormat="1">
      <c r="B127" s="22">
        <v>117</v>
      </c>
      <c r="C127" s="44" t="s">
        <v>71</v>
      </c>
      <c r="D127" s="44" t="s">
        <v>287</v>
      </c>
      <c r="E127" s="26">
        <v>672421.38670000003</v>
      </c>
      <c r="F127" s="44" t="s">
        <v>302</v>
      </c>
      <c r="G127" s="44">
        <v>10</v>
      </c>
      <c r="H127" s="27">
        <f t="shared" si="12"/>
        <v>0</v>
      </c>
      <c r="I127" s="45">
        <v>5244</v>
      </c>
      <c r="J127" s="35">
        <f t="shared" si="13"/>
        <v>4.8327432176632898E-3</v>
      </c>
      <c r="K127" s="35">
        <f t="shared" si="14"/>
        <v>4.8327432176632898E-4</v>
      </c>
      <c r="L127" s="45">
        <v>1004</v>
      </c>
      <c r="M127" s="35">
        <f t="shared" si="15"/>
        <v>4.8009334085670841E-3</v>
      </c>
      <c r="N127" s="35">
        <f t="shared" si="16"/>
        <v>2.400466704283542E-3</v>
      </c>
      <c r="O127" s="44">
        <v>2.5789149999999998</v>
      </c>
      <c r="P127" s="35">
        <f t="shared" si="17"/>
        <v>2.9211732005814243E-3</v>
      </c>
      <c r="Q127" s="35">
        <f t="shared" si="18"/>
        <v>4.3817598008721366E-4</v>
      </c>
      <c r="R127" s="44">
        <v>39.625059999999998</v>
      </c>
      <c r="S127" s="35">
        <f t="shared" si="19"/>
        <v>4.8799738715079692E-3</v>
      </c>
      <c r="T127" s="35">
        <f t="shared" si="20"/>
        <v>1.2199934678769923E-3</v>
      </c>
      <c r="U127" s="22">
        <f t="shared" si="21"/>
        <v>4.5419104740140768E-3</v>
      </c>
      <c r="V127" s="30">
        <f t="shared" si="22"/>
        <v>428416.49121188978</v>
      </c>
      <c r="W127" s="31">
        <f t="shared" si="23"/>
        <v>1100837.8779118899</v>
      </c>
    </row>
    <row r="128" spans="2:23" s="2" customFormat="1">
      <c r="B128" s="22">
        <v>118</v>
      </c>
      <c r="C128" s="44" t="s">
        <v>87</v>
      </c>
      <c r="D128" s="44" t="s">
        <v>88</v>
      </c>
      <c r="E128" s="26">
        <v>672421.38670000003</v>
      </c>
      <c r="F128" s="44" t="s">
        <v>301</v>
      </c>
      <c r="G128" s="44">
        <v>10</v>
      </c>
      <c r="H128" s="27">
        <f t="shared" si="12"/>
        <v>422577.72830000002</v>
      </c>
      <c r="I128" s="45">
        <v>2435</v>
      </c>
      <c r="J128" s="35">
        <f t="shared" si="13"/>
        <v>2.2440369441285488E-3</v>
      </c>
      <c r="K128" s="35">
        <f t="shared" si="14"/>
        <v>2.2440369441285488E-4</v>
      </c>
      <c r="L128" s="45">
        <v>933</v>
      </c>
      <c r="M128" s="35">
        <f t="shared" si="15"/>
        <v>4.4614251695150294E-3</v>
      </c>
      <c r="N128" s="35">
        <f t="shared" si="16"/>
        <v>2.2307125847575147E-3</v>
      </c>
      <c r="O128" s="44">
        <v>4.6262970000000001</v>
      </c>
      <c r="P128" s="35">
        <f t="shared" si="17"/>
        <v>5.240271515086865E-3</v>
      </c>
      <c r="Q128" s="35">
        <f t="shared" si="18"/>
        <v>7.8604072726302975E-4</v>
      </c>
      <c r="R128" s="44">
        <v>32.848267999999997</v>
      </c>
      <c r="S128" s="35">
        <f t="shared" si="19"/>
        <v>4.0453866710685443E-3</v>
      </c>
      <c r="T128" s="35">
        <f t="shared" si="20"/>
        <v>1.0113466677671361E-3</v>
      </c>
      <c r="U128" s="22">
        <f t="shared" si="21"/>
        <v>4.2525036742005352E-3</v>
      </c>
      <c r="V128" s="30">
        <f t="shared" si="22"/>
        <v>401118.1447521011</v>
      </c>
      <c r="W128" s="31">
        <f t="shared" si="23"/>
        <v>1496117.259752101</v>
      </c>
    </row>
    <row r="129" spans="2:23" s="2" customFormat="1">
      <c r="B129" s="22">
        <v>119</v>
      </c>
      <c r="C129" s="44" t="s">
        <v>87</v>
      </c>
      <c r="D129" s="44" t="s">
        <v>107</v>
      </c>
      <c r="E129" s="26">
        <v>672421.38670000003</v>
      </c>
      <c r="F129" s="44" t="s">
        <v>300</v>
      </c>
      <c r="G129" s="44">
        <v>8</v>
      </c>
      <c r="H129" s="27">
        <f t="shared" si="12"/>
        <v>211288.86410000001</v>
      </c>
      <c r="I129" s="45">
        <v>3398</v>
      </c>
      <c r="J129" s="35">
        <f t="shared" si="13"/>
        <v>3.1315143885621392E-3</v>
      </c>
      <c r="K129" s="35">
        <f t="shared" si="14"/>
        <v>3.1315143885621397E-4</v>
      </c>
      <c r="L129" s="45">
        <v>366</v>
      </c>
      <c r="M129" s="35">
        <f t="shared" si="15"/>
        <v>1.7501410632824231E-3</v>
      </c>
      <c r="N129" s="35">
        <f t="shared" si="16"/>
        <v>8.7507053164121156E-4</v>
      </c>
      <c r="O129" s="44">
        <v>2.7068759999999998</v>
      </c>
      <c r="P129" s="35">
        <f t="shared" si="17"/>
        <v>3.0661164204702535E-3</v>
      </c>
      <c r="Q129" s="35">
        <f t="shared" si="18"/>
        <v>4.5991746307053798E-4</v>
      </c>
      <c r="R129" s="44">
        <v>29.251442999999998</v>
      </c>
      <c r="S129" s="35">
        <f t="shared" si="19"/>
        <v>3.6024242624214248E-3</v>
      </c>
      <c r="T129" s="35">
        <f t="shared" si="20"/>
        <v>9.0060606560535619E-4</v>
      </c>
      <c r="U129" s="22">
        <f t="shared" si="21"/>
        <v>2.5487454991733197E-3</v>
      </c>
      <c r="V129" s="30">
        <f t="shared" si="22"/>
        <v>240410.86014249473</v>
      </c>
      <c r="W129" s="31">
        <f t="shared" si="23"/>
        <v>1124121.1109424948</v>
      </c>
    </row>
    <row r="130" spans="2:23" s="2" customFormat="1">
      <c r="B130" s="22">
        <v>120</v>
      </c>
      <c r="C130" s="44" t="s">
        <v>87</v>
      </c>
      <c r="D130" s="44" t="s">
        <v>131</v>
      </c>
      <c r="E130" s="26">
        <v>672421.38670000003</v>
      </c>
      <c r="F130" s="44" t="s">
        <v>300</v>
      </c>
      <c r="G130" s="44">
        <v>9</v>
      </c>
      <c r="H130" s="27">
        <f t="shared" si="12"/>
        <v>211288.86410000001</v>
      </c>
      <c r="I130" s="45">
        <v>4195</v>
      </c>
      <c r="J130" s="35">
        <f t="shared" si="13"/>
        <v>3.8660102589812163E-3</v>
      </c>
      <c r="K130" s="35">
        <f t="shared" si="14"/>
        <v>3.8660102589812163E-4</v>
      </c>
      <c r="L130" s="45">
        <v>688</v>
      </c>
      <c r="M130" s="35">
        <f t="shared" si="15"/>
        <v>3.2898826544762489E-3</v>
      </c>
      <c r="N130" s="35">
        <f t="shared" si="16"/>
        <v>1.6449413272381244E-3</v>
      </c>
      <c r="O130" s="44">
        <v>4.8231609999999998</v>
      </c>
      <c r="P130" s="35">
        <f t="shared" si="17"/>
        <v>5.4632621297287824E-3</v>
      </c>
      <c r="Q130" s="35">
        <f t="shared" si="18"/>
        <v>8.1948931945931736E-4</v>
      </c>
      <c r="R130" s="44">
        <v>23.121040000000001</v>
      </c>
      <c r="S130" s="35">
        <f t="shared" si="19"/>
        <v>2.8474422772379556E-3</v>
      </c>
      <c r="T130" s="35">
        <f t="shared" si="20"/>
        <v>7.1186056930948891E-4</v>
      </c>
      <c r="U130" s="22">
        <f t="shared" si="21"/>
        <v>3.5628922419050518E-3</v>
      </c>
      <c r="V130" s="30">
        <f t="shared" si="22"/>
        <v>336070.42709805188</v>
      </c>
      <c r="W130" s="31">
        <f t="shared" si="23"/>
        <v>1219780.6778980519</v>
      </c>
    </row>
    <row r="131" spans="2:23" s="2" customFormat="1">
      <c r="B131" s="22">
        <v>121</v>
      </c>
      <c r="C131" s="44" t="s">
        <v>87</v>
      </c>
      <c r="D131" s="44" t="s">
        <v>160</v>
      </c>
      <c r="E131" s="26">
        <v>672421.38670000003</v>
      </c>
      <c r="F131" s="44" t="s">
        <v>299</v>
      </c>
      <c r="G131" s="44">
        <v>10</v>
      </c>
      <c r="H131" s="27">
        <f t="shared" si="12"/>
        <v>0</v>
      </c>
      <c r="I131" s="45">
        <v>7062</v>
      </c>
      <c r="J131" s="35">
        <f t="shared" si="13"/>
        <v>6.5081679258463289E-3</v>
      </c>
      <c r="K131" s="35">
        <f t="shared" si="14"/>
        <v>6.5081679258463293E-4</v>
      </c>
      <c r="L131" s="45">
        <v>1481</v>
      </c>
      <c r="M131" s="35">
        <f t="shared" si="15"/>
        <v>7.0818549582548317E-3</v>
      </c>
      <c r="N131" s="35">
        <f t="shared" si="16"/>
        <v>3.5409274791274158E-3</v>
      </c>
      <c r="O131" s="44">
        <v>3.2974670000000001</v>
      </c>
      <c r="P131" s="35">
        <f t="shared" si="17"/>
        <v>3.735087131681978E-3</v>
      </c>
      <c r="Q131" s="35">
        <f t="shared" si="18"/>
        <v>5.6026306975229668E-4</v>
      </c>
      <c r="R131" s="44">
        <v>24.920998999999998</v>
      </c>
      <c r="S131" s="35">
        <f t="shared" si="19"/>
        <v>3.069113938802269E-3</v>
      </c>
      <c r="T131" s="35">
        <f t="shared" si="20"/>
        <v>7.6727848470056726E-4</v>
      </c>
      <c r="U131" s="22">
        <f t="shared" si="21"/>
        <v>5.519285826164913E-3</v>
      </c>
      <c r="V131" s="30">
        <f t="shared" si="22"/>
        <v>520607.59038945334</v>
      </c>
      <c r="W131" s="31">
        <f t="shared" si="23"/>
        <v>1193028.9770894535</v>
      </c>
    </row>
    <row r="132" spans="2:23" s="2" customFormat="1">
      <c r="B132" s="22">
        <v>122</v>
      </c>
      <c r="C132" s="44" t="s">
        <v>87</v>
      </c>
      <c r="D132" s="44" t="s">
        <v>165</v>
      </c>
      <c r="E132" s="26">
        <v>672421.38670000003</v>
      </c>
      <c r="F132" s="44" t="s">
        <v>300</v>
      </c>
      <c r="G132" s="44">
        <v>9</v>
      </c>
      <c r="H132" s="27">
        <f t="shared" si="12"/>
        <v>211288.86410000001</v>
      </c>
      <c r="I132" s="45">
        <v>3312</v>
      </c>
      <c r="J132" s="35">
        <f t="shared" si="13"/>
        <v>3.0522588743136566E-3</v>
      </c>
      <c r="K132" s="35">
        <f t="shared" si="14"/>
        <v>3.052258874313657E-4</v>
      </c>
      <c r="L132" s="45">
        <v>776</v>
      </c>
      <c r="M132" s="35">
        <f t="shared" si="15"/>
        <v>3.7106815986534432E-3</v>
      </c>
      <c r="N132" s="35">
        <f t="shared" si="16"/>
        <v>1.8553407993267216E-3</v>
      </c>
      <c r="O132" s="44">
        <v>4.2227269999999999</v>
      </c>
      <c r="P132" s="35">
        <f t="shared" si="17"/>
        <v>4.7831421143277684E-3</v>
      </c>
      <c r="Q132" s="35">
        <f t="shared" si="18"/>
        <v>7.1747131714916524E-4</v>
      </c>
      <c r="R132" s="44">
        <v>36.902710999999996</v>
      </c>
      <c r="S132" s="35">
        <f t="shared" si="19"/>
        <v>4.544706442534339E-3</v>
      </c>
      <c r="T132" s="35">
        <f t="shared" si="20"/>
        <v>1.1361766106335847E-3</v>
      </c>
      <c r="U132" s="22">
        <f t="shared" si="21"/>
        <v>4.0142146145408369E-3</v>
      </c>
      <c r="V132" s="30">
        <f t="shared" si="22"/>
        <v>378641.48797569278</v>
      </c>
      <c r="W132" s="31">
        <f t="shared" si="23"/>
        <v>1262351.7387756929</v>
      </c>
    </row>
    <row r="133" spans="2:23" s="2" customFormat="1">
      <c r="B133" s="22">
        <v>123</v>
      </c>
      <c r="C133" s="44" t="s">
        <v>87</v>
      </c>
      <c r="D133" s="44" t="s">
        <v>200</v>
      </c>
      <c r="E133" s="26">
        <v>672421.38670000003</v>
      </c>
      <c r="F133" s="44" t="s">
        <v>300</v>
      </c>
      <c r="G133" s="44">
        <v>4</v>
      </c>
      <c r="H133" s="27">
        <f t="shared" si="12"/>
        <v>0</v>
      </c>
      <c r="I133" s="45">
        <v>3063</v>
      </c>
      <c r="J133" s="35">
        <f t="shared" si="13"/>
        <v>2.8227865132918872E-3</v>
      </c>
      <c r="K133" s="35">
        <f t="shared" si="14"/>
        <v>2.8227865132918873E-4</v>
      </c>
      <c r="L133" s="45">
        <v>81</v>
      </c>
      <c r="M133" s="35">
        <f t="shared" si="15"/>
        <v>3.8732630089037231E-4</v>
      </c>
      <c r="N133" s="35">
        <f t="shared" si="16"/>
        <v>1.9366315044518615E-4</v>
      </c>
      <c r="O133" s="44">
        <v>1.4371050000000001</v>
      </c>
      <c r="P133" s="35">
        <f t="shared" si="17"/>
        <v>1.6278289949151362E-3</v>
      </c>
      <c r="Q133" s="35">
        <f t="shared" si="18"/>
        <v>2.4417434923727039E-4</v>
      </c>
      <c r="R133" s="44">
        <v>32.147933000000002</v>
      </c>
      <c r="S133" s="35">
        <f t="shared" si="19"/>
        <v>3.9591378047879001E-3</v>
      </c>
      <c r="T133" s="35">
        <f t="shared" si="20"/>
        <v>9.8978445119697503E-4</v>
      </c>
      <c r="U133" s="22">
        <f t="shared" si="21"/>
        <v>1.7099006022086203E-3</v>
      </c>
      <c r="V133" s="30">
        <f t="shared" si="22"/>
        <v>161286.6701161323</v>
      </c>
      <c r="W133" s="31">
        <f t="shared" si="23"/>
        <v>833708.05681613227</v>
      </c>
    </row>
    <row r="134" spans="2:23" s="2" customFormat="1">
      <c r="B134" s="22">
        <v>124</v>
      </c>
      <c r="C134" s="44" t="s">
        <v>87</v>
      </c>
      <c r="D134" s="44" t="s">
        <v>214</v>
      </c>
      <c r="E134" s="26">
        <v>672421.38670000003</v>
      </c>
      <c r="F134" s="44" t="s">
        <v>299</v>
      </c>
      <c r="G134" s="44">
        <v>8</v>
      </c>
      <c r="H134" s="27">
        <f t="shared" si="12"/>
        <v>0</v>
      </c>
      <c r="I134" s="45">
        <v>2593</v>
      </c>
      <c r="J134" s="35">
        <f t="shared" si="13"/>
        <v>2.3896459121664588E-3</v>
      </c>
      <c r="K134" s="35">
        <f t="shared" si="14"/>
        <v>2.3896459121664588E-4</v>
      </c>
      <c r="L134" s="45">
        <v>368</v>
      </c>
      <c r="M134" s="35">
        <f t="shared" si="15"/>
        <v>1.7597046756500866E-3</v>
      </c>
      <c r="N134" s="35">
        <f t="shared" si="16"/>
        <v>8.7985233782504331E-4</v>
      </c>
      <c r="O134" s="44">
        <v>1.57491</v>
      </c>
      <c r="P134" s="35">
        <f t="shared" si="17"/>
        <v>1.7839226517072843E-3</v>
      </c>
      <c r="Q134" s="35">
        <f t="shared" si="18"/>
        <v>2.6758839775609263E-4</v>
      </c>
      <c r="R134" s="44">
        <v>42.580817000000003</v>
      </c>
      <c r="S134" s="35">
        <f t="shared" si="19"/>
        <v>5.2439863658872033E-3</v>
      </c>
      <c r="T134" s="35">
        <f t="shared" si="20"/>
        <v>1.3109965914718008E-3</v>
      </c>
      <c r="U134" s="22">
        <f t="shared" si="21"/>
        <v>2.6974019182695826E-3</v>
      </c>
      <c r="V134" s="30">
        <f t="shared" si="22"/>
        <v>254432.90259131024</v>
      </c>
      <c r="W134" s="31">
        <f t="shared" si="23"/>
        <v>926854.28929131024</v>
      </c>
    </row>
    <row r="135" spans="2:23" s="2" customFormat="1">
      <c r="B135" s="22">
        <v>125</v>
      </c>
      <c r="C135" s="44" t="s">
        <v>87</v>
      </c>
      <c r="D135" s="44" t="s">
        <v>215</v>
      </c>
      <c r="E135" s="26">
        <v>672421.38670000003</v>
      </c>
      <c r="F135" s="44" t="s">
        <v>300</v>
      </c>
      <c r="G135" s="44">
        <v>9</v>
      </c>
      <c r="H135" s="27">
        <f t="shared" si="12"/>
        <v>211288.86410000001</v>
      </c>
      <c r="I135" s="45">
        <v>3516</v>
      </c>
      <c r="J135" s="35">
        <f t="shared" si="13"/>
        <v>3.2402603267170337E-3</v>
      </c>
      <c r="K135" s="35">
        <f t="shared" si="14"/>
        <v>3.2402603267170339E-4</v>
      </c>
      <c r="L135" s="45">
        <v>654</v>
      </c>
      <c r="M135" s="35">
        <f t="shared" si="15"/>
        <v>3.1273012442259692E-3</v>
      </c>
      <c r="N135" s="35">
        <f t="shared" si="16"/>
        <v>1.5636506221129846E-3</v>
      </c>
      <c r="O135" s="44">
        <v>4.2621000000000002</v>
      </c>
      <c r="P135" s="35">
        <f t="shared" si="17"/>
        <v>4.8277404637989581E-3</v>
      </c>
      <c r="Q135" s="35">
        <f t="shared" si="18"/>
        <v>7.2416106956984367E-4</v>
      </c>
      <c r="R135" s="44">
        <v>46.912689</v>
      </c>
      <c r="S135" s="35">
        <f t="shared" si="19"/>
        <v>5.777472553030313E-3</v>
      </c>
      <c r="T135" s="35">
        <f t="shared" si="20"/>
        <v>1.4443681382575783E-3</v>
      </c>
      <c r="U135" s="22">
        <f t="shared" si="21"/>
        <v>4.0562058626121104E-3</v>
      </c>
      <c r="V135" s="30">
        <f t="shared" si="22"/>
        <v>382602.31971450156</v>
      </c>
      <c r="W135" s="31">
        <f t="shared" si="23"/>
        <v>1266312.5705145015</v>
      </c>
    </row>
    <row r="136" spans="2:23" s="2" customFormat="1">
      <c r="B136" s="22">
        <v>126</v>
      </c>
      <c r="C136" s="44" t="s">
        <v>87</v>
      </c>
      <c r="D136" s="44" t="s">
        <v>216</v>
      </c>
      <c r="E136" s="26">
        <v>672421.38670000003</v>
      </c>
      <c r="F136" s="44" t="s">
        <v>300</v>
      </c>
      <c r="G136" s="44">
        <v>9</v>
      </c>
      <c r="H136" s="27">
        <f t="shared" si="12"/>
        <v>211288.86410000001</v>
      </c>
      <c r="I136" s="45">
        <v>3389</v>
      </c>
      <c r="J136" s="35">
        <f t="shared" si="13"/>
        <v>3.1232202068384608E-3</v>
      </c>
      <c r="K136" s="35">
        <f t="shared" si="14"/>
        <v>3.123220206838461E-4</v>
      </c>
      <c r="L136" s="45">
        <v>627</v>
      </c>
      <c r="M136" s="35">
        <f t="shared" si="15"/>
        <v>2.9981924772625114E-3</v>
      </c>
      <c r="N136" s="35">
        <f t="shared" si="16"/>
        <v>1.4990962386312557E-3</v>
      </c>
      <c r="O136" s="44">
        <v>3.9274309999999999</v>
      </c>
      <c r="P136" s="35">
        <f t="shared" si="17"/>
        <v>4.4486561923648919E-3</v>
      </c>
      <c r="Q136" s="35">
        <f t="shared" si="18"/>
        <v>6.6729842885473371E-4</v>
      </c>
      <c r="R136" s="44">
        <v>41.266691000000002</v>
      </c>
      <c r="S136" s="35">
        <f t="shared" si="19"/>
        <v>5.0821468495844072E-3</v>
      </c>
      <c r="T136" s="35">
        <f t="shared" si="20"/>
        <v>1.2705367123961018E-3</v>
      </c>
      <c r="U136" s="22">
        <f t="shared" si="21"/>
        <v>3.7492534005659373E-3</v>
      </c>
      <c r="V136" s="30">
        <f t="shared" si="22"/>
        <v>353648.97562922031</v>
      </c>
      <c r="W136" s="31">
        <f t="shared" si="23"/>
        <v>1237359.2264292203</v>
      </c>
    </row>
    <row r="137" spans="2:23" s="2" customFormat="1">
      <c r="B137" s="22">
        <v>127</v>
      </c>
      <c r="C137" s="44" t="s">
        <v>87</v>
      </c>
      <c r="D137" s="44" t="s">
        <v>217</v>
      </c>
      <c r="E137" s="26">
        <v>672421.38670000003</v>
      </c>
      <c r="F137" s="44" t="s">
        <v>299</v>
      </c>
      <c r="G137" s="44">
        <v>8</v>
      </c>
      <c r="H137" s="27">
        <f t="shared" si="12"/>
        <v>0</v>
      </c>
      <c r="I137" s="45">
        <v>4847</v>
      </c>
      <c r="J137" s="35">
        <f t="shared" si="13"/>
        <v>4.4668776460743635E-3</v>
      </c>
      <c r="K137" s="35">
        <f t="shared" si="14"/>
        <v>4.4668776460743637E-4</v>
      </c>
      <c r="L137" s="45">
        <v>397</v>
      </c>
      <c r="M137" s="35">
        <f t="shared" si="15"/>
        <v>1.8983770549812074E-3</v>
      </c>
      <c r="N137" s="35">
        <f t="shared" si="16"/>
        <v>9.4918852749060372E-4</v>
      </c>
      <c r="O137" s="44">
        <v>2.4509530000000002</v>
      </c>
      <c r="P137" s="35">
        <f t="shared" si="17"/>
        <v>2.7762288479785666E-3</v>
      </c>
      <c r="Q137" s="35">
        <f t="shared" si="18"/>
        <v>4.16434327196785E-4</v>
      </c>
      <c r="R137" s="44">
        <v>28.724311</v>
      </c>
      <c r="S137" s="35">
        <f t="shared" si="19"/>
        <v>3.537505991336517E-3</v>
      </c>
      <c r="T137" s="35">
        <f t="shared" si="20"/>
        <v>8.8437649783412926E-4</v>
      </c>
      <c r="U137" s="22">
        <f t="shared" si="21"/>
        <v>2.6966871171289547E-3</v>
      </c>
      <c r="V137" s="30">
        <f t="shared" si="22"/>
        <v>254365.47885005991</v>
      </c>
      <c r="W137" s="31">
        <f t="shared" si="23"/>
        <v>926786.86555005994</v>
      </c>
    </row>
    <row r="138" spans="2:23" s="2" customFormat="1">
      <c r="B138" s="22">
        <v>128</v>
      </c>
      <c r="C138" s="44" t="s">
        <v>87</v>
      </c>
      <c r="D138" s="44" t="s">
        <v>218</v>
      </c>
      <c r="E138" s="26">
        <v>672421.38670000003</v>
      </c>
      <c r="F138" s="44" t="s">
        <v>300</v>
      </c>
      <c r="G138" s="44">
        <v>10</v>
      </c>
      <c r="H138" s="27">
        <f t="shared" si="12"/>
        <v>211288.86410000001</v>
      </c>
      <c r="I138" s="45">
        <v>3932</v>
      </c>
      <c r="J138" s="35">
        <f t="shared" si="13"/>
        <v>3.6236358375003916E-3</v>
      </c>
      <c r="K138" s="35">
        <f t="shared" si="14"/>
        <v>3.6236358375003918E-4</v>
      </c>
      <c r="L138" s="45">
        <v>1001</v>
      </c>
      <c r="M138" s="35">
        <f t="shared" si="15"/>
        <v>4.7865879900155887E-3</v>
      </c>
      <c r="N138" s="35">
        <f t="shared" si="16"/>
        <v>2.3932939950077944E-3</v>
      </c>
      <c r="O138" s="44">
        <v>2.6478169999999999</v>
      </c>
      <c r="P138" s="35">
        <f t="shared" si="17"/>
        <v>2.999219462620484E-3</v>
      </c>
      <c r="Q138" s="35">
        <f t="shared" si="18"/>
        <v>4.4988291939307261E-4</v>
      </c>
      <c r="R138" s="44">
        <v>41.455952000000003</v>
      </c>
      <c r="S138" s="35">
        <f t="shared" si="19"/>
        <v>5.1054550473485357E-3</v>
      </c>
      <c r="T138" s="35">
        <f t="shared" si="20"/>
        <v>1.2763637618371339E-3</v>
      </c>
      <c r="U138" s="22">
        <f t="shared" si="21"/>
        <v>4.4819042599880399E-3</v>
      </c>
      <c r="V138" s="30">
        <f t="shared" si="22"/>
        <v>422756.39469280886</v>
      </c>
      <c r="W138" s="31">
        <f t="shared" si="23"/>
        <v>1306466.6454928089</v>
      </c>
    </row>
    <row r="139" spans="2:23" s="2" customFormat="1">
      <c r="B139" s="22">
        <v>129</v>
      </c>
      <c r="C139" s="44" t="s">
        <v>87</v>
      </c>
      <c r="D139" s="48" t="s">
        <v>223</v>
      </c>
      <c r="E139" s="49">
        <v>672421.38670000003</v>
      </c>
      <c r="F139" s="48" t="s">
        <v>299</v>
      </c>
      <c r="G139" s="48">
        <v>9</v>
      </c>
      <c r="H139" s="50">
        <f t="shared" ref="H139:H202" si="24">IF(AND(F139="TERTINGGAL",G139&gt;=8),211288.8641,IF(AND(F139="SANGAT TERTINGGAL",G139&gt;=8),422577.7283,0))</f>
        <v>0</v>
      </c>
      <c r="I139" s="46">
        <v>5492</v>
      </c>
      <c r="J139" s="35">
        <f t="shared" ref="J139:J202" si="25">I139/$I$1012</f>
        <v>5.0612940029379832E-3</v>
      </c>
      <c r="K139" s="35">
        <f t="shared" ref="K139:K202" si="26">J139*$H$1015</f>
        <v>5.0612940029379834E-4</v>
      </c>
      <c r="L139" s="45">
        <v>538</v>
      </c>
      <c r="M139" s="35">
        <f t="shared" ref="M139:M202" si="27">L139/$L$1012</f>
        <v>2.5726117269014854E-3</v>
      </c>
      <c r="N139" s="35">
        <f t="shared" ref="N139:N202" si="28">M139*$H$1016</f>
        <v>1.2863058634507427E-3</v>
      </c>
      <c r="O139" s="44">
        <v>1.97848</v>
      </c>
      <c r="P139" s="35">
        <f t="shared" ref="P139:P202" si="29">O139/$O$1012</f>
        <v>2.241052052466381E-3</v>
      </c>
      <c r="Q139" s="35">
        <f t="shared" ref="Q139:Q202" si="30">P139*$H$1017</f>
        <v>3.3615780786995714E-4</v>
      </c>
      <c r="R139" s="44">
        <v>21.449497999999998</v>
      </c>
      <c r="S139" s="35">
        <f t="shared" ref="S139:S202" si="31">R139/$R$1012</f>
        <v>2.6415856479955475E-3</v>
      </c>
      <c r="T139" s="35">
        <f t="shared" ref="T139:T202" si="32">S139*$H$1018</f>
        <v>6.6039641199888688E-4</v>
      </c>
      <c r="U139" s="22">
        <f t="shared" ref="U139:U202" si="33">K139+N139+Q139+T139</f>
        <v>2.7889894836133854E-3</v>
      </c>
      <c r="V139" s="30">
        <f t="shared" ref="V139:V202" si="34">U139*$E$1021</f>
        <v>263071.91553701326</v>
      </c>
      <c r="W139" s="31">
        <f t="shared" ref="W139:W202" si="35">E139+H139+V139</f>
        <v>935493.30223701335</v>
      </c>
    </row>
    <row r="140" spans="2:23" s="2" customFormat="1">
      <c r="B140" s="22">
        <v>130</v>
      </c>
      <c r="C140" s="44" t="s">
        <v>87</v>
      </c>
      <c r="D140" s="44" t="s">
        <v>228</v>
      </c>
      <c r="E140" s="26">
        <v>672421.38670000003</v>
      </c>
      <c r="F140" s="44" t="s">
        <v>299</v>
      </c>
      <c r="G140" s="44">
        <v>8</v>
      </c>
      <c r="H140" s="27">
        <f t="shared" si="24"/>
        <v>0</v>
      </c>
      <c r="I140" s="45">
        <v>3192</v>
      </c>
      <c r="J140" s="35">
        <f t="shared" si="25"/>
        <v>2.9416697846646111E-3</v>
      </c>
      <c r="K140" s="35">
        <f t="shared" si="26"/>
        <v>2.9416697846646112E-4</v>
      </c>
      <c r="L140" s="45">
        <v>487</v>
      </c>
      <c r="M140" s="35">
        <f t="shared" si="27"/>
        <v>2.3287396115260657E-3</v>
      </c>
      <c r="N140" s="35">
        <f t="shared" si="28"/>
        <v>1.1643698057630329E-3</v>
      </c>
      <c r="O140" s="44">
        <v>2.6182880000000002</v>
      </c>
      <c r="P140" s="35">
        <f t="shared" si="29"/>
        <v>2.965771550052614E-3</v>
      </c>
      <c r="Q140" s="35">
        <f t="shared" si="30"/>
        <v>4.4486573250789209E-4</v>
      </c>
      <c r="R140" s="44">
        <v>25.306705999999998</v>
      </c>
      <c r="S140" s="35">
        <f t="shared" si="31"/>
        <v>3.1166151938680714E-3</v>
      </c>
      <c r="T140" s="35">
        <f t="shared" si="32"/>
        <v>7.7915379846701786E-4</v>
      </c>
      <c r="U140" s="22">
        <f t="shared" si="33"/>
        <v>2.6825563152044038E-3</v>
      </c>
      <c r="V140" s="30">
        <f t="shared" si="34"/>
        <v>253032.58851389791</v>
      </c>
      <c r="W140" s="31">
        <f t="shared" si="35"/>
        <v>925453.97521389788</v>
      </c>
    </row>
    <row r="141" spans="2:23" s="2" customFormat="1">
      <c r="B141" s="22">
        <v>131</v>
      </c>
      <c r="C141" s="44" t="s">
        <v>87</v>
      </c>
      <c r="D141" s="44" t="s">
        <v>83</v>
      </c>
      <c r="E141" s="26">
        <v>672421.38670000003</v>
      </c>
      <c r="F141" s="44" t="s">
        <v>300</v>
      </c>
      <c r="G141" s="44">
        <v>6</v>
      </c>
      <c r="H141" s="27">
        <f t="shared" si="24"/>
        <v>0</v>
      </c>
      <c r="I141" s="45">
        <v>3078</v>
      </c>
      <c r="J141" s="35">
        <f t="shared" si="25"/>
        <v>2.8366101494980175E-3</v>
      </c>
      <c r="K141" s="35">
        <f t="shared" si="26"/>
        <v>2.8366101494980175E-4</v>
      </c>
      <c r="L141" s="45">
        <v>162</v>
      </c>
      <c r="M141" s="35">
        <f t="shared" si="27"/>
        <v>7.7465260178074462E-4</v>
      </c>
      <c r="N141" s="35">
        <f t="shared" si="28"/>
        <v>3.8732630089037231E-4</v>
      </c>
      <c r="O141" s="44">
        <v>2.0080100000000001</v>
      </c>
      <c r="P141" s="35">
        <f t="shared" si="29"/>
        <v>2.2745010977482803E-3</v>
      </c>
      <c r="Q141" s="35">
        <f t="shared" si="30"/>
        <v>3.4117516466224205E-4</v>
      </c>
      <c r="R141" s="44">
        <v>45.393462</v>
      </c>
      <c r="S141" s="35">
        <f t="shared" si="31"/>
        <v>5.590374083907757E-3</v>
      </c>
      <c r="T141" s="35">
        <f t="shared" si="32"/>
        <v>1.3975935209769392E-3</v>
      </c>
      <c r="U141" s="22">
        <f t="shared" si="33"/>
        <v>2.4097560014793556E-3</v>
      </c>
      <c r="V141" s="30">
        <f t="shared" si="34"/>
        <v>227300.65172732848</v>
      </c>
      <c r="W141" s="31">
        <f t="shared" si="35"/>
        <v>899722.03842732846</v>
      </c>
    </row>
    <row r="142" spans="2:23" s="2" customFormat="1">
      <c r="B142" s="22">
        <v>132</v>
      </c>
      <c r="C142" s="44" t="s">
        <v>87</v>
      </c>
      <c r="D142" s="44" t="s">
        <v>244</v>
      </c>
      <c r="E142" s="26">
        <v>672421.38670000003</v>
      </c>
      <c r="F142" s="44" t="s">
        <v>300</v>
      </c>
      <c r="G142" s="44">
        <v>8</v>
      </c>
      <c r="H142" s="27">
        <f t="shared" si="24"/>
        <v>211288.86410000001</v>
      </c>
      <c r="I142" s="45">
        <v>4563</v>
      </c>
      <c r="J142" s="35">
        <f t="shared" si="25"/>
        <v>4.2051501339049561E-3</v>
      </c>
      <c r="K142" s="35">
        <f t="shared" si="26"/>
        <v>4.2051501339049563E-4</v>
      </c>
      <c r="L142" s="45">
        <v>440</v>
      </c>
      <c r="M142" s="35">
        <f t="shared" si="27"/>
        <v>2.103994720885973E-3</v>
      </c>
      <c r="N142" s="35">
        <f t="shared" si="28"/>
        <v>1.0519973604429865E-3</v>
      </c>
      <c r="O142" s="44">
        <v>2.7068759999999998</v>
      </c>
      <c r="P142" s="35">
        <f t="shared" si="29"/>
        <v>3.0661164204702535E-3</v>
      </c>
      <c r="Q142" s="35">
        <f t="shared" si="30"/>
        <v>4.5991746307053798E-4</v>
      </c>
      <c r="R142" s="44">
        <v>23.27393</v>
      </c>
      <c r="S142" s="35">
        <f t="shared" si="31"/>
        <v>2.8662712507515568E-3</v>
      </c>
      <c r="T142" s="35">
        <f t="shared" si="32"/>
        <v>7.1656781268788919E-4</v>
      </c>
      <c r="U142" s="22">
        <f t="shared" si="33"/>
        <v>2.6489976495919091E-3</v>
      </c>
      <c r="V142" s="30">
        <f t="shared" si="34"/>
        <v>249867.1615743502</v>
      </c>
      <c r="W142" s="31">
        <f t="shared" si="35"/>
        <v>1133577.4123743502</v>
      </c>
    </row>
    <row r="143" spans="2:23" s="2" customFormat="1">
      <c r="B143" s="22">
        <v>133</v>
      </c>
      <c r="C143" s="44" t="s">
        <v>87</v>
      </c>
      <c r="D143" s="44" t="s">
        <v>279</v>
      </c>
      <c r="E143" s="26">
        <v>672421.38670000003</v>
      </c>
      <c r="F143" s="44" t="s">
        <v>300</v>
      </c>
      <c r="G143" s="44">
        <v>9</v>
      </c>
      <c r="H143" s="27">
        <f t="shared" si="24"/>
        <v>211288.86410000001</v>
      </c>
      <c r="I143" s="45">
        <v>2832</v>
      </c>
      <c r="J143" s="35">
        <f t="shared" si="25"/>
        <v>2.6099025157174742E-3</v>
      </c>
      <c r="K143" s="35">
        <f t="shared" si="26"/>
        <v>2.6099025157174744E-4</v>
      </c>
      <c r="L143" s="45">
        <v>783</v>
      </c>
      <c r="M143" s="35">
        <f t="shared" si="27"/>
        <v>3.7441542419402655E-3</v>
      </c>
      <c r="N143" s="35">
        <f t="shared" si="28"/>
        <v>1.8720771209701328E-3</v>
      </c>
      <c r="O143" s="44">
        <v>2.490326</v>
      </c>
      <c r="P143" s="35">
        <f t="shared" si="29"/>
        <v>2.8208271974497559E-3</v>
      </c>
      <c r="Q143" s="35">
        <f t="shared" si="30"/>
        <v>4.2312407961746338E-4</v>
      </c>
      <c r="R143" s="44">
        <v>42.930338999999996</v>
      </c>
      <c r="S143" s="35">
        <f t="shared" si="31"/>
        <v>5.2870313032959337E-3</v>
      </c>
      <c r="T143" s="35">
        <f t="shared" si="32"/>
        <v>1.3217578258239834E-3</v>
      </c>
      <c r="U143" s="22">
        <f t="shared" si="33"/>
        <v>3.8779492779833268E-3</v>
      </c>
      <c r="V143" s="30">
        <f t="shared" si="34"/>
        <v>365788.23653100239</v>
      </c>
      <c r="W143" s="31">
        <f t="shared" si="35"/>
        <v>1249498.4873310025</v>
      </c>
    </row>
    <row r="144" spans="2:23" s="2" customFormat="1">
      <c r="B144" s="22">
        <v>134</v>
      </c>
      <c r="C144" s="44" t="s">
        <v>87</v>
      </c>
      <c r="D144" s="44" t="s">
        <v>288</v>
      </c>
      <c r="E144" s="26">
        <v>672421.38670000003</v>
      </c>
      <c r="F144" s="44" t="s">
        <v>300</v>
      </c>
      <c r="G144" s="44">
        <v>8</v>
      </c>
      <c r="H144" s="27">
        <f t="shared" si="24"/>
        <v>211288.86410000001</v>
      </c>
      <c r="I144" s="45">
        <v>3871</v>
      </c>
      <c r="J144" s="35">
        <f t="shared" si="25"/>
        <v>3.5674197169287937E-3</v>
      </c>
      <c r="K144" s="35">
        <f t="shared" si="26"/>
        <v>3.5674197169287942E-4</v>
      </c>
      <c r="L144" s="45">
        <v>468</v>
      </c>
      <c r="M144" s="35">
        <f t="shared" si="27"/>
        <v>2.2378852940332624E-3</v>
      </c>
      <c r="N144" s="35">
        <f t="shared" si="28"/>
        <v>1.1189426470166312E-3</v>
      </c>
      <c r="O144" s="44">
        <v>1.7914600000000001</v>
      </c>
      <c r="P144" s="35">
        <f t="shared" si="29"/>
        <v>2.0292118747277823E-3</v>
      </c>
      <c r="Q144" s="35">
        <f t="shared" si="30"/>
        <v>3.0438178120916734E-4</v>
      </c>
      <c r="R144" s="44">
        <v>21.255009999999999</v>
      </c>
      <c r="S144" s="35">
        <f t="shared" si="31"/>
        <v>2.6176337256938061E-3</v>
      </c>
      <c r="T144" s="35">
        <f t="shared" si="32"/>
        <v>6.5440843142345153E-4</v>
      </c>
      <c r="U144" s="22">
        <f t="shared" si="33"/>
        <v>2.4344748313421295E-3</v>
      </c>
      <c r="V144" s="30">
        <f t="shared" si="34"/>
        <v>229632.25963049219</v>
      </c>
      <c r="W144" s="31">
        <f t="shared" si="35"/>
        <v>1113342.5104304922</v>
      </c>
    </row>
    <row r="145" spans="2:23" s="2" customFormat="1">
      <c r="B145" s="22">
        <v>135</v>
      </c>
      <c r="C145" s="44" t="s">
        <v>117</v>
      </c>
      <c r="D145" s="44" t="s">
        <v>85</v>
      </c>
      <c r="E145" s="26">
        <v>672421.38670000003</v>
      </c>
      <c r="F145" s="44" t="s">
        <v>302</v>
      </c>
      <c r="G145" s="44">
        <v>8</v>
      </c>
      <c r="H145" s="27">
        <f t="shared" si="24"/>
        <v>0</v>
      </c>
      <c r="I145" s="45">
        <v>3684</v>
      </c>
      <c r="J145" s="35">
        <f t="shared" si="25"/>
        <v>3.3950850522256977E-3</v>
      </c>
      <c r="K145" s="35">
        <f t="shared" si="26"/>
        <v>3.3950850522256981E-4</v>
      </c>
      <c r="L145" s="45">
        <v>411</v>
      </c>
      <c r="M145" s="35">
        <f t="shared" si="27"/>
        <v>1.9653223415548519E-3</v>
      </c>
      <c r="N145" s="35">
        <f t="shared" si="28"/>
        <v>9.8266117077742596E-4</v>
      </c>
      <c r="O145" s="44">
        <v>2.9431129999999999</v>
      </c>
      <c r="P145" s="35">
        <f t="shared" si="29"/>
        <v>3.3337053845833606E-3</v>
      </c>
      <c r="Q145" s="35">
        <f t="shared" si="30"/>
        <v>5.0005580768750402E-4</v>
      </c>
      <c r="R145" s="44">
        <v>30.171997000000001</v>
      </c>
      <c r="S145" s="35">
        <f t="shared" si="31"/>
        <v>3.7157939195856574E-3</v>
      </c>
      <c r="T145" s="35">
        <f t="shared" si="32"/>
        <v>9.2894847989641435E-4</v>
      </c>
      <c r="U145" s="22">
        <f t="shared" si="33"/>
        <v>2.751173963583914E-3</v>
      </c>
      <c r="V145" s="30">
        <f t="shared" si="34"/>
        <v>259504.96006814839</v>
      </c>
      <c r="W145" s="31">
        <f t="shared" si="35"/>
        <v>931926.34676814848</v>
      </c>
    </row>
    <row r="146" spans="2:23" s="2" customFormat="1">
      <c r="B146" s="22">
        <v>136</v>
      </c>
      <c r="C146" s="44" t="s">
        <v>117</v>
      </c>
      <c r="D146" s="44" t="s">
        <v>136</v>
      </c>
      <c r="E146" s="26">
        <v>672421.38670000003</v>
      </c>
      <c r="F146" s="44" t="s">
        <v>299</v>
      </c>
      <c r="G146" s="44">
        <v>9</v>
      </c>
      <c r="H146" s="27">
        <f t="shared" si="24"/>
        <v>0</v>
      </c>
      <c r="I146" s="45">
        <v>3669</v>
      </c>
      <c r="J146" s="35">
        <f t="shared" si="25"/>
        <v>3.3812614160195669E-3</v>
      </c>
      <c r="K146" s="35">
        <f t="shared" si="26"/>
        <v>3.3812614160195673E-4</v>
      </c>
      <c r="L146" s="45">
        <v>783</v>
      </c>
      <c r="M146" s="35">
        <f t="shared" si="27"/>
        <v>3.7441542419402655E-3</v>
      </c>
      <c r="N146" s="35">
        <f t="shared" si="28"/>
        <v>1.8720771209701328E-3</v>
      </c>
      <c r="O146" s="44">
        <v>5.1086140000000002</v>
      </c>
      <c r="P146" s="35">
        <f t="shared" si="29"/>
        <v>5.7865987475023703E-3</v>
      </c>
      <c r="Q146" s="35">
        <f t="shared" si="30"/>
        <v>8.6798981212535557E-4</v>
      </c>
      <c r="R146" s="44">
        <v>39.223123999999999</v>
      </c>
      <c r="S146" s="35">
        <f t="shared" si="31"/>
        <v>4.8304739545862434E-3</v>
      </c>
      <c r="T146" s="35">
        <f t="shared" si="32"/>
        <v>1.2076184886465609E-3</v>
      </c>
      <c r="U146" s="22">
        <f t="shared" si="33"/>
        <v>4.2858115633440056E-3</v>
      </c>
      <c r="V146" s="30">
        <f t="shared" si="34"/>
        <v>404259.9171578238</v>
      </c>
      <c r="W146" s="31">
        <f t="shared" si="35"/>
        <v>1076681.3038578238</v>
      </c>
    </row>
    <row r="147" spans="2:23" s="2" customFormat="1">
      <c r="B147" s="22">
        <v>137</v>
      </c>
      <c r="C147" s="44" t="s">
        <v>117</v>
      </c>
      <c r="D147" s="44" t="s">
        <v>139</v>
      </c>
      <c r="E147" s="26">
        <v>672421.38670000003</v>
      </c>
      <c r="F147" s="44" t="s">
        <v>300</v>
      </c>
      <c r="G147" s="44">
        <v>9</v>
      </c>
      <c r="H147" s="27">
        <f t="shared" si="24"/>
        <v>211288.86410000001</v>
      </c>
      <c r="I147" s="45">
        <v>4739</v>
      </c>
      <c r="J147" s="35">
        <f t="shared" si="25"/>
        <v>4.3673474653902226E-3</v>
      </c>
      <c r="K147" s="35">
        <f t="shared" si="26"/>
        <v>4.3673474653902226E-4</v>
      </c>
      <c r="L147" s="45">
        <v>599</v>
      </c>
      <c r="M147" s="35">
        <f t="shared" si="27"/>
        <v>2.8643019041152224E-3</v>
      </c>
      <c r="N147" s="35">
        <f t="shared" si="28"/>
        <v>1.4321509520576112E-3</v>
      </c>
      <c r="O147" s="44">
        <v>4.0553929999999996</v>
      </c>
      <c r="P147" s="35">
        <f t="shared" si="29"/>
        <v>4.5936005449677495E-3</v>
      </c>
      <c r="Q147" s="35">
        <f t="shared" si="30"/>
        <v>6.8904008174516243E-4</v>
      </c>
      <c r="R147" s="44">
        <v>22.508852999999998</v>
      </c>
      <c r="S147" s="35">
        <f t="shared" si="31"/>
        <v>2.7720491657959325E-3</v>
      </c>
      <c r="T147" s="35">
        <f t="shared" si="32"/>
        <v>6.9301229144898312E-4</v>
      </c>
      <c r="U147" s="22">
        <f t="shared" si="33"/>
        <v>3.2509380717907791E-3</v>
      </c>
      <c r="V147" s="30">
        <f t="shared" si="34"/>
        <v>306645.29603395169</v>
      </c>
      <c r="W147" s="31">
        <f t="shared" si="35"/>
        <v>1190355.5468339517</v>
      </c>
    </row>
    <row r="148" spans="2:23" s="2" customFormat="1">
      <c r="B148" s="22">
        <v>138</v>
      </c>
      <c r="C148" s="44" t="s">
        <v>117</v>
      </c>
      <c r="D148" s="44" t="s">
        <v>170</v>
      </c>
      <c r="E148" s="26">
        <v>672421.38670000003</v>
      </c>
      <c r="F148" s="44" t="s">
        <v>299</v>
      </c>
      <c r="G148" s="44">
        <v>8</v>
      </c>
      <c r="H148" s="27">
        <f t="shared" si="24"/>
        <v>0</v>
      </c>
      <c r="I148" s="45">
        <v>1546</v>
      </c>
      <c r="J148" s="35">
        <f t="shared" si="25"/>
        <v>1.4247561049785364E-3</v>
      </c>
      <c r="K148" s="35">
        <f t="shared" si="26"/>
        <v>1.4247561049785364E-4</v>
      </c>
      <c r="L148" s="45">
        <v>345</v>
      </c>
      <c r="M148" s="35">
        <f t="shared" si="27"/>
        <v>1.6497231334219561E-3</v>
      </c>
      <c r="N148" s="35">
        <f t="shared" si="28"/>
        <v>8.2486156671097803E-4</v>
      </c>
      <c r="O148" s="44">
        <v>1.4666349999999999</v>
      </c>
      <c r="P148" s="35">
        <f t="shared" si="29"/>
        <v>1.6612780401970353E-3</v>
      </c>
      <c r="Q148" s="35">
        <f t="shared" si="30"/>
        <v>2.491917060295553E-4</v>
      </c>
      <c r="R148" s="44">
        <v>34.072515000000003</v>
      </c>
      <c r="S148" s="35">
        <f t="shared" si="31"/>
        <v>4.1961572534291022E-3</v>
      </c>
      <c r="T148" s="35">
        <f t="shared" si="32"/>
        <v>1.0490393133572755E-3</v>
      </c>
      <c r="U148" s="22">
        <f t="shared" si="33"/>
        <v>2.2655681965956624E-3</v>
      </c>
      <c r="V148" s="30">
        <f t="shared" si="34"/>
        <v>213700.11208718386</v>
      </c>
      <c r="W148" s="31">
        <f t="shared" si="35"/>
        <v>886121.4987871839</v>
      </c>
    </row>
    <row r="149" spans="2:23" s="2" customFormat="1">
      <c r="B149" s="22">
        <v>139</v>
      </c>
      <c r="C149" s="44" t="s">
        <v>117</v>
      </c>
      <c r="D149" s="44" t="s">
        <v>176</v>
      </c>
      <c r="E149" s="26">
        <v>672421.38670000003</v>
      </c>
      <c r="F149" s="44" t="s">
        <v>300</v>
      </c>
      <c r="G149" s="44">
        <v>8</v>
      </c>
      <c r="H149" s="27">
        <f t="shared" si="24"/>
        <v>211288.86410000001</v>
      </c>
      <c r="I149" s="45">
        <v>1668</v>
      </c>
      <c r="J149" s="35">
        <f t="shared" si="25"/>
        <v>1.5371883461217327E-3</v>
      </c>
      <c r="K149" s="35">
        <f t="shared" si="26"/>
        <v>1.5371883461217327E-4</v>
      </c>
      <c r="L149" s="45">
        <v>427</v>
      </c>
      <c r="M149" s="35">
        <f t="shared" si="27"/>
        <v>2.0418312404961603E-3</v>
      </c>
      <c r="N149" s="35">
        <f t="shared" si="28"/>
        <v>1.0209156202480802E-3</v>
      </c>
      <c r="O149" s="44">
        <v>2.2245599999999999</v>
      </c>
      <c r="P149" s="35">
        <f t="shared" si="29"/>
        <v>2.5197903207687783E-3</v>
      </c>
      <c r="Q149" s="35">
        <f t="shared" si="30"/>
        <v>3.7796854811531676E-4</v>
      </c>
      <c r="R149" s="44">
        <v>43.871130999999998</v>
      </c>
      <c r="S149" s="35">
        <f t="shared" si="31"/>
        <v>5.4028933456126832E-3</v>
      </c>
      <c r="T149" s="35">
        <f t="shared" si="32"/>
        <v>1.3507233364031708E-3</v>
      </c>
      <c r="U149" s="22">
        <f t="shared" si="33"/>
        <v>2.9033263393787412E-3</v>
      </c>
      <c r="V149" s="30">
        <f t="shared" si="34"/>
        <v>273856.75923735648</v>
      </c>
      <c r="W149" s="31">
        <f t="shared" si="35"/>
        <v>1157567.0100373565</v>
      </c>
    </row>
    <row r="150" spans="2:23" s="2" customFormat="1">
      <c r="B150" s="22">
        <v>140</v>
      </c>
      <c r="C150" s="44" t="s">
        <v>117</v>
      </c>
      <c r="D150" s="48" t="s">
        <v>177</v>
      </c>
      <c r="E150" s="49">
        <v>672421.38670000003</v>
      </c>
      <c r="F150" s="48" t="s">
        <v>302</v>
      </c>
      <c r="G150" s="48">
        <v>7</v>
      </c>
      <c r="H150" s="50">
        <f t="shared" si="24"/>
        <v>0</v>
      </c>
      <c r="I150" s="46">
        <v>2070</v>
      </c>
      <c r="J150" s="35">
        <f t="shared" si="25"/>
        <v>1.9076617964460354E-3</v>
      </c>
      <c r="K150" s="35">
        <f t="shared" si="26"/>
        <v>1.9076617964460354E-4</v>
      </c>
      <c r="L150" s="45">
        <v>265</v>
      </c>
      <c r="M150" s="35">
        <f t="shared" si="27"/>
        <v>1.2671786387154155E-3</v>
      </c>
      <c r="N150" s="35">
        <f t="shared" si="28"/>
        <v>6.3358931935770775E-4</v>
      </c>
      <c r="O150" s="44">
        <v>1.9292640000000001</v>
      </c>
      <c r="P150" s="35">
        <f t="shared" si="29"/>
        <v>2.1853043988059018E-3</v>
      </c>
      <c r="Q150" s="35">
        <f t="shared" si="30"/>
        <v>3.2779565982088524E-4</v>
      </c>
      <c r="R150" s="44">
        <v>27.774972000000002</v>
      </c>
      <c r="S150" s="35">
        <f t="shared" si="31"/>
        <v>3.4205913541043337E-3</v>
      </c>
      <c r="T150" s="35">
        <f t="shared" si="32"/>
        <v>8.5514783852608342E-4</v>
      </c>
      <c r="U150" s="22">
        <f t="shared" si="33"/>
        <v>2.0072989973492798E-3</v>
      </c>
      <c r="V150" s="30">
        <f t="shared" si="34"/>
        <v>189338.82518769737</v>
      </c>
      <c r="W150" s="31">
        <f t="shared" si="35"/>
        <v>861760.21188769746</v>
      </c>
    </row>
    <row r="151" spans="2:23" s="2" customFormat="1">
      <c r="B151" s="22">
        <v>141</v>
      </c>
      <c r="C151" s="44" t="s">
        <v>117</v>
      </c>
      <c r="D151" s="44" t="s">
        <v>194</v>
      </c>
      <c r="E151" s="26">
        <v>672421.38670000003</v>
      </c>
      <c r="F151" s="44" t="s">
        <v>302</v>
      </c>
      <c r="G151" s="44">
        <v>9</v>
      </c>
      <c r="H151" s="27">
        <f t="shared" si="24"/>
        <v>0</v>
      </c>
      <c r="I151" s="45">
        <v>3042</v>
      </c>
      <c r="J151" s="35">
        <f t="shared" si="25"/>
        <v>2.8034334226033041E-3</v>
      </c>
      <c r="K151" s="35">
        <f t="shared" si="26"/>
        <v>2.8034334226033044E-4</v>
      </c>
      <c r="L151" s="45">
        <v>766</v>
      </c>
      <c r="M151" s="35">
        <f t="shared" si="27"/>
        <v>3.6628635368151259E-3</v>
      </c>
      <c r="N151" s="35">
        <f t="shared" si="28"/>
        <v>1.831431768407563E-3</v>
      </c>
      <c r="O151" s="44">
        <v>3.6026060000000002</v>
      </c>
      <c r="P151" s="35">
        <f t="shared" si="29"/>
        <v>4.0807223578341453E-3</v>
      </c>
      <c r="Q151" s="35">
        <f t="shared" si="30"/>
        <v>6.1210835367512173E-4</v>
      </c>
      <c r="R151" s="44">
        <v>35.653995000000002</v>
      </c>
      <c r="S151" s="35">
        <f t="shared" si="31"/>
        <v>4.3909224115969998E-3</v>
      </c>
      <c r="T151" s="35">
        <f t="shared" si="32"/>
        <v>1.0977306028992499E-3</v>
      </c>
      <c r="U151" s="22">
        <f t="shared" si="33"/>
        <v>3.8216140672422652E-3</v>
      </c>
      <c r="V151" s="30">
        <f t="shared" si="34"/>
        <v>360474.40803186031</v>
      </c>
      <c r="W151" s="31">
        <f t="shared" si="35"/>
        <v>1032895.7947318603</v>
      </c>
    </row>
    <row r="152" spans="2:23" s="2" customFormat="1">
      <c r="B152" s="22">
        <v>142</v>
      </c>
      <c r="C152" s="44" t="s">
        <v>117</v>
      </c>
      <c r="D152" s="44" t="s">
        <v>220</v>
      </c>
      <c r="E152" s="26">
        <v>672421.38670000003</v>
      </c>
      <c r="F152" s="44" t="s">
        <v>299</v>
      </c>
      <c r="G152" s="44">
        <v>9</v>
      </c>
      <c r="H152" s="27">
        <f t="shared" si="24"/>
        <v>0</v>
      </c>
      <c r="I152" s="45">
        <v>2250</v>
      </c>
      <c r="J152" s="35">
        <f t="shared" si="25"/>
        <v>2.0735454309196034E-3</v>
      </c>
      <c r="K152" s="35">
        <f t="shared" si="26"/>
        <v>2.0735454309196035E-4</v>
      </c>
      <c r="L152" s="45">
        <v>576</v>
      </c>
      <c r="M152" s="35">
        <f t="shared" si="27"/>
        <v>2.7543203618870921E-3</v>
      </c>
      <c r="N152" s="35">
        <f t="shared" si="28"/>
        <v>1.3771601809435461E-3</v>
      </c>
      <c r="O152" s="44">
        <v>2.1950310000000002</v>
      </c>
      <c r="P152" s="35">
        <f t="shared" si="29"/>
        <v>2.4863424082009083E-3</v>
      </c>
      <c r="Q152" s="35">
        <f t="shared" si="30"/>
        <v>3.7295136123013624E-4</v>
      </c>
      <c r="R152" s="44">
        <v>42.293697000000002</v>
      </c>
      <c r="S152" s="35">
        <f t="shared" si="31"/>
        <v>5.2086264674293245E-3</v>
      </c>
      <c r="T152" s="35">
        <f t="shared" si="32"/>
        <v>1.3021566168573311E-3</v>
      </c>
      <c r="U152" s="22">
        <f t="shared" si="33"/>
        <v>3.2596227021229737E-3</v>
      </c>
      <c r="V152" s="30">
        <f t="shared" si="34"/>
        <v>307464.47529247694</v>
      </c>
      <c r="W152" s="31">
        <f t="shared" si="35"/>
        <v>979885.86199247697</v>
      </c>
    </row>
    <row r="153" spans="2:23" s="2" customFormat="1">
      <c r="B153" s="22">
        <v>143</v>
      </c>
      <c r="C153" s="44" t="s">
        <v>117</v>
      </c>
      <c r="D153" s="44" t="s">
        <v>234</v>
      </c>
      <c r="E153" s="26">
        <v>672421.38670000003</v>
      </c>
      <c r="F153" s="44" t="s">
        <v>300</v>
      </c>
      <c r="G153" s="44">
        <v>8</v>
      </c>
      <c r="H153" s="27">
        <f t="shared" si="24"/>
        <v>211288.86410000001</v>
      </c>
      <c r="I153" s="45">
        <v>2423</v>
      </c>
      <c r="J153" s="35">
        <f t="shared" si="25"/>
        <v>2.2329780351636442E-3</v>
      </c>
      <c r="K153" s="35">
        <f t="shared" si="26"/>
        <v>2.2329780351636443E-4</v>
      </c>
      <c r="L153" s="45">
        <v>422</v>
      </c>
      <c r="M153" s="35">
        <f t="shared" si="27"/>
        <v>2.0179222095770013E-3</v>
      </c>
      <c r="N153" s="35">
        <f t="shared" si="28"/>
        <v>1.0089611047885006E-3</v>
      </c>
      <c r="O153" s="44">
        <v>2.834838</v>
      </c>
      <c r="P153" s="35">
        <f t="shared" si="29"/>
        <v>3.211060773073112E-3</v>
      </c>
      <c r="Q153" s="35">
        <f t="shared" si="30"/>
        <v>4.816591159609668E-4</v>
      </c>
      <c r="R153" s="44">
        <v>37.740668999999997</v>
      </c>
      <c r="S153" s="35">
        <f t="shared" si="31"/>
        <v>4.6479040943592466E-3</v>
      </c>
      <c r="T153" s="35">
        <f t="shared" si="32"/>
        <v>1.1619760235898116E-3</v>
      </c>
      <c r="U153" s="22">
        <f t="shared" si="33"/>
        <v>2.8758940478556434E-3</v>
      </c>
      <c r="V153" s="30">
        <f t="shared" si="34"/>
        <v>271269.20359365386</v>
      </c>
      <c r="W153" s="31">
        <f t="shared" si="35"/>
        <v>1154979.4543936539</v>
      </c>
    </row>
    <row r="154" spans="2:23" s="2" customFormat="1">
      <c r="B154" s="22">
        <v>144</v>
      </c>
      <c r="C154" s="44" t="s">
        <v>117</v>
      </c>
      <c r="D154" s="44" t="s">
        <v>241</v>
      </c>
      <c r="E154" s="26">
        <v>672421.38670000003</v>
      </c>
      <c r="F154" s="44" t="s">
        <v>299</v>
      </c>
      <c r="G154" s="44">
        <v>8</v>
      </c>
      <c r="H154" s="27">
        <f t="shared" si="24"/>
        <v>0</v>
      </c>
      <c r="I154" s="45">
        <v>1972</v>
      </c>
      <c r="J154" s="35">
        <f t="shared" si="25"/>
        <v>1.8173473732326481E-3</v>
      </c>
      <c r="K154" s="35">
        <f t="shared" si="26"/>
        <v>1.8173473732326483E-4</v>
      </c>
      <c r="L154" s="45">
        <v>443</v>
      </c>
      <c r="M154" s="35">
        <f t="shared" si="27"/>
        <v>2.1183401394374683E-3</v>
      </c>
      <c r="N154" s="35">
        <f t="shared" si="28"/>
        <v>1.0591700697187342E-3</v>
      </c>
      <c r="O154" s="44">
        <v>1.9489510000000001</v>
      </c>
      <c r="P154" s="35">
        <f t="shared" si="29"/>
        <v>2.2076041398985109E-3</v>
      </c>
      <c r="Q154" s="35">
        <f t="shared" si="30"/>
        <v>3.3114062098477663E-4</v>
      </c>
      <c r="R154" s="44">
        <v>40.542769</v>
      </c>
      <c r="S154" s="35">
        <f t="shared" si="31"/>
        <v>4.9929931563153038E-3</v>
      </c>
      <c r="T154" s="35">
        <f t="shared" si="32"/>
        <v>1.248248289078826E-3</v>
      </c>
      <c r="U154" s="22">
        <f t="shared" si="33"/>
        <v>2.8202937171056012E-3</v>
      </c>
      <c r="V154" s="30">
        <f t="shared" si="34"/>
        <v>266024.69277679891</v>
      </c>
      <c r="W154" s="31">
        <f t="shared" si="35"/>
        <v>938446.07947679888</v>
      </c>
    </row>
    <row r="155" spans="2:23" s="2" customFormat="1">
      <c r="B155" s="22">
        <v>145</v>
      </c>
      <c r="C155" s="44" t="s">
        <v>117</v>
      </c>
      <c r="D155" s="44" t="s">
        <v>262</v>
      </c>
      <c r="E155" s="26">
        <v>672421.38670000003</v>
      </c>
      <c r="F155" s="44" t="s">
        <v>299</v>
      </c>
      <c r="G155" s="44">
        <v>8</v>
      </c>
      <c r="H155" s="27">
        <f t="shared" si="24"/>
        <v>0</v>
      </c>
      <c r="I155" s="45">
        <v>2278</v>
      </c>
      <c r="J155" s="35">
        <f t="shared" si="25"/>
        <v>2.0993495518377143E-3</v>
      </c>
      <c r="K155" s="35">
        <f t="shared" si="26"/>
        <v>2.0993495518377143E-4</v>
      </c>
      <c r="L155" s="45">
        <v>448</v>
      </c>
      <c r="M155" s="35">
        <f t="shared" si="27"/>
        <v>2.142249170356627E-3</v>
      </c>
      <c r="N155" s="35">
        <f t="shared" si="28"/>
        <v>1.0711245851783135E-3</v>
      </c>
      <c r="O155" s="44">
        <v>2.4509530000000002</v>
      </c>
      <c r="P155" s="35">
        <f t="shared" si="29"/>
        <v>2.7762288479785666E-3</v>
      </c>
      <c r="Q155" s="35">
        <f t="shared" si="30"/>
        <v>4.16434327196785E-4</v>
      </c>
      <c r="R155" s="44">
        <v>24.268311000000001</v>
      </c>
      <c r="S155" s="35">
        <f t="shared" si="31"/>
        <v>2.9887329782120066E-3</v>
      </c>
      <c r="T155" s="35">
        <f t="shared" si="32"/>
        <v>7.4718324455300166E-4</v>
      </c>
      <c r="U155" s="22">
        <f t="shared" si="33"/>
        <v>2.4446771121118716E-3</v>
      </c>
      <c r="V155" s="30">
        <f t="shared" si="34"/>
        <v>230594.59152909269</v>
      </c>
      <c r="W155" s="31">
        <f t="shared" si="35"/>
        <v>903015.97822909267</v>
      </c>
    </row>
    <row r="156" spans="2:23" s="2" customFormat="1">
      <c r="B156" s="22">
        <v>146</v>
      </c>
      <c r="C156" s="44" t="s">
        <v>117</v>
      </c>
      <c r="D156" s="44" t="s">
        <v>277</v>
      </c>
      <c r="E156" s="26">
        <v>672421.38670000003</v>
      </c>
      <c r="F156" s="44" t="s">
        <v>299</v>
      </c>
      <c r="G156" s="44">
        <v>8</v>
      </c>
      <c r="H156" s="27">
        <f t="shared" si="24"/>
        <v>0</v>
      </c>
      <c r="I156" s="45">
        <v>3064</v>
      </c>
      <c r="J156" s="35">
        <f t="shared" si="25"/>
        <v>2.8237080890389623E-3</v>
      </c>
      <c r="K156" s="35">
        <f t="shared" si="26"/>
        <v>2.8237080890389623E-4</v>
      </c>
      <c r="L156" s="45">
        <v>404</v>
      </c>
      <c r="M156" s="35">
        <f t="shared" si="27"/>
        <v>1.9318496982680298E-3</v>
      </c>
      <c r="N156" s="35">
        <f t="shared" si="28"/>
        <v>9.659248491340149E-4</v>
      </c>
      <c r="O156" s="44">
        <v>4.1538250000000003</v>
      </c>
      <c r="P156" s="35">
        <f t="shared" si="29"/>
        <v>4.7050958522887095E-3</v>
      </c>
      <c r="Q156" s="35">
        <f t="shared" si="30"/>
        <v>7.0576437784330645E-4</v>
      </c>
      <c r="R156" s="44">
        <v>26.072417999999999</v>
      </c>
      <c r="S156" s="35">
        <f t="shared" si="31"/>
        <v>3.2109154814411404E-3</v>
      </c>
      <c r="T156" s="35">
        <f t="shared" si="32"/>
        <v>8.0272887036028509E-4</v>
      </c>
      <c r="U156" s="22">
        <f t="shared" si="33"/>
        <v>2.7567889062415024E-3</v>
      </c>
      <c r="V156" s="30">
        <f t="shared" si="34"/>
        <v>260034.59050571051</v>
      </c>
      <c r="W156" s="31">
        <f t="shared" si="35"/>
        <v>932455.97720571049</v>
      </c>
    </row>
    <row r="157" spans="2:23" s="2" customFormat="1">
      <c r="B157" s="22">
        <v>147</v>
      </c>
      <c r="C157" s="44" t="s">
        <v>117</v>
      </c>
      <c r="D157" s="44" t="s">
        <v>289</v>
      </c>
      <c r="E157" s="26">
        <v>672421.38670000003</v>
      </c>
      <c r="F157" s="44" t="s">
        <v>299</v>
      </c>
      <c r="G157" s="44">
        <v>9</v>
      </c>
      <c r="H157" s="27">
        <f t="shared" si="24"/>
        <v>0</v>
      </c>
      <c r="I157" s="45">
        <v>3081</v>
      </c>
      <c r="J157" s="35">
        <f t="shared" si="25"/>
        <v>2.8393748767392437E-3</v>
      </c>
      <c r="K157" s="35">
        <f t="shared" si="26"/>
        <v>2.8393748767392436E-4</v>
      </c>
      <c r="L157" s="45">
        <v>753</v>
      </c>
      <c r="M157" s="35">
        <f t="shared" si="27"/>
        <v>3.6007000564253129E-3</v>
      </c>
      <c r="N157" s="35">
        <f t="shared" si="28"/>
        <v>1.8003500282126564E-3</v>
      </c>
      <c r="O157" s="44">
        <v>2.834838</v>
      </c>
      <c r="P157" s="35">
        <f t="shared" si="29"/>
        <v>3.211060773073112E-3</v>
      </c>
      <c r="Q157" s="35">
        <f t="shared" si="30"/>
        <v>4.816591159609668E-4</v>
      </c>
      <c r="R157" s="44">
        <v>32.085720000000002</v>
      </c>
      <c r="S157" s="35">
        <f t="shared" si="31"/>
        <v>3.9514760418916895E-3</v>
      </c>
      <c r="T157" s="35">
        <f t="shared" si="32"/>
        <v>9.8786901047292239E-4</v>
      </c>
      <c r="U157" s="22">
        <f t="shared" si="33"/>
        <v>3.5538156423204695E-3</v>
      </c>
      <c r="V157" s="30">
        <f t="shared" si="34"/>
        <v>335214.2752719844</v>
      </c>
      <c r="W157" s="31">
        <f t="shared" si="35"/>
        <v>1007635.6619719844</v>
      </c>
    </row>
    <row r="158" spans="2:23" s="2" customFormat="1">
      <c r="B158" s="22">
        <v>148</v>
      </c>
      <c r="C158" s="44" t="s">
        <v>117</v>
      </c>
      <c r="D158" s="48" t="s">
        <v>117</v>
      </c>
      <c r="E158" s="49">
        <v>672421.38670000003</v>
      </c>
      <c r="F158" s="48" t="s">
        <v>299</v>
      </c>
      <c r="G158" s="48">
        <v>10</v>
      </c>
      <c r="H158" s="50">
        <f t="shared" si="24"/>
        <v>0</v>
      </c>
      <c r="I158" s="46">
        <v>5053</v>
      </c>
      <c r="J158" s="35">
        <f t="shared" si="25"/>
        <v>4.6567222499718916E-3</v>
      </c>
      <c r="K158" s="35">
        <f t="shared" si="26"/>
        <v>4.6567222499718916E-4</v>
      </c>
      <c r="L158" s="45">
        <v>1091</v>
      </c>
      <c r="M158" s="35">
        <f t="shared" si="27"/>
        <v>5.2169505465604468E-3</v>
      </c>
      <c r="N158" s="35">
        <f t="shared" si="28"/>
        <v>2.6084752732802234E-3</v>
      </c>
      <c r="O158" s="44">
        <v>3.5829200000000001</v>
      </c>
      <c r="P158" s="35">
        <f t="shared" si="29"/>
        <v>4.0584237494555647E-3</v>
      </c>
      <c r="Q158" s="35">
        <f t="shared" si="30"/>
        <v>6.0876356241833468E-4</v>
      </c>
      <c r="R158" s="44">
        <v>30.562671999999999</v>
      </c>
      <c r="S158" s="35">
        <f t="shared" si="31"/>
        <v>3.7639070023734529E-3</v>
      </c>
      <c r="T158" s="35">
        <f t="shared" si="32"/>
        <v>9.4097675059336323E-4</v>
      </c>
      <c r="U158" s="22">
        <f t="shared" si="33"/>
        <v>4.6238878112891107E-3</v>
      </c>
      <c r="V158" s="30">
        <f t="shared" si="34"/>
        <v>436149.01773243671</v>
      </c>
      <c r="W158" s="31">
        <f t="shared" si="35"/>
        <v>1108570.4044324367</v>
      </c>
    </row>
    <row r="159" spans="2:23" s="2" customFormat="1">
      <c r="B159" s="22">
        <v>149</v>
      </c>
      <c r="C159" s="44" t="s">
        <v>85</v>
      </c>
      <c r="D159" s="44" t="s">
        <v>86</v>
      </c>
      <c r="E159" s="26">
        <v>672421.38670000003</v>
      </c>
      <c r="F159" s="44" t="s">
        <v>299</v>
      </c>
      <c r="G159" s="44">
        <v>10</v>
      </c>
      <c r="H159" s="27">
        <f t="shared" si="24"/>
        <v>0</v>
      </c>
      <c r="I159" s="45">
        <v>6753</v>
      </c>
      <c r="J159" s="35">
        <f t="shared" si="25"/>
        <v>6.2234010200000371E-3</v>
      </c>
      <c r="K159" s="35">
        <f t="shared" si="26"/>
        <v>6.223401020000038E-4</v>
      </c>
      <c r="L159" s="45">
        <v>1474</v>
      </c>
      <c r="M159" s="35">
        <f t="shared" si="27"/>
        <v>7.0483823149680097E-3</v>
      </c>
      <c r="N159" s="35">
        <f t="shared" si="28"/>
        <v>3.5241911574840049E-3</v>
      </c>
      <c r="O159" s="44">
        <v>4.6755129999999996</v>
      </c>
      <c r="P159" s="35">
        <f t="shared" si="29"/>
        <v>5.2960191687473441E-3</v>
      </c>
      <c r="Q159" s="35">
        <f t="shared" si="30"/>
        <v>7.944028753121016E-4</v>
      </c>
      <c r="R159" s="44">
        <v>31.782336999999998</v>
      </c>
      <c r="S159" s="35">
        <f t="shared" si="31"/>
        <v>3.9141132943511245E-3</v>
      </c>
      <c r="T159" s="35">
        <f t="shared" si="32"/>
        <v>9.7852832358778113E-4</v>
      </c>
      <c r="U159" s="22">
        <f t="shared" si="33"/>
        <v>5.9194624583838919E-3</v>
      </c>
      <c r="V159" s="30">
        <f t="shared" si="34"/>
        <v>558354.32045406592</v>
      </c>
      <c r="W159" s="31">
        <f t="shared" si="35"/>
        <v>1230775.7071540658</v>
      </c>
    </row>
    <row r="160" spans="2:23" s="2" customFormat="1">
      <c r="B160" s="22">
        <v>150</v>
      </c>
      <c r="C160" s="44" t="s">
        <v>85</v>
      </c>
      <c r="D160" s="44" t="s">
        <v>110</v>
      </c>
      <c r="E160" s="26">
        <v>672421.38670000003</v>
      </c>
      <c r="F160" s="44" t="s">
        <v>300</v>
      </c>
      <c r="G160" s="44">
        <v>8</v>
      </c>
      <c r="H160" s="27">
        <f t="shared" si="24"/>
        <v>211288.86410000001</v>
      </c>
      <c r="I160" s="45">
        <v>3344</v>
      </c>
      <c r="J160" s="35">
        <f t="shared" si="25"/>
        <v>3.0817492982200688E-3</v>
      </c>
      <c r="K160" s="35">
        <f t="shared" si="26"/>
        <v>3.0817492982200691E-4</v>
      </c>
      <c r="L160" s="45">
        <v>431</v>
      </c>
      <c r="M160" s="35">
        <f t="shared" si="27"/>
        <v>2.0609584652314873E-3</v>
      </c>
      <c r="N160" s="35">
        <f t="shared" si="28"/>
        <v>1.0304792326157437E-3</v>
      </c>
      <c r="O160" s="44">
        <v>1.8800490000000001</v>
      </c>
      <c r="P160" s="35">
        <f t="shared" si="29"/>
        <v>2.1295578778594512E-3</v>
      </c>
      <c r="Q160" s="35">
        <f t="shared" si="30"/>
        <v>3.1943368167891768E-4</v>
      </c>
      <c r="R160" s="44">
        <v>30.306449000000001</v>
      </c>
      <c r="S160" s="35">
        <f t="shared" si="31"/>
        <v>3.7323521846576091E-3</v>
      </c>
      <c r="T160" s="35">
        <f t="shared" si="32"/>
        <v>9.3308804616440227E-4</v>
      </c>
      <c r="U160" s="22">
        <f t="shared" si="33"/>
        <v>2.5911758902810705E-3</v>
      </c>
      <c r="V160" s="30">
        <f t="shared" si="34"/>
        <v>244413.11412419099</v>
      </c>
      <c r="W160" s="31">
        <f t="shared" si="35"/>
        <v>1128123.364924191</v>
      </c>
    </row>
    <row r="161" spans="2:23" s="2" customFormat="1">
      <c r="B161" s="22">
        <v>151</v>
      </c>
      <c r="C161" s="44" t="s">
        <v>85</v>
      </c>
      <c r="D161" s="44" t="s">
        <v>85</v>
      </c>
      <c r="E161" s="26">
        <v>672421.38670000003</v>
      </c>
      <c r="F161" s="44" t="s">
        <v>299</v>
      </c>
      <c r="G161" s="44">
        <v>8</v>
      </c>
      <c r="H161" s="27">
        <f t="shared" si="24"/>
        <v>0</v>
      </c>
      <c r="I161" s="45">
        <v>3540</v>
      </c>
      <c r="J161" s="35">
        <f t="shared" si="25"/>
        <v>3.2623781446468429E-3</v>
      </c>
      <c r="K161" s="35">
        <f t="shared" si="26"/>
        <v>3.2623781446468434E-4</v>
      </c>
      <c r="L161" s="45">
        <v>441</v>
      </c>
      <c r="M161" s="35">
        <f t="shared" si="27"/>
        <v>2.1087765270698046E-3</v>
      </c>
      <c r="N161" s="35">
        <f t="shared" si="28"/>
        <v>1.0543882635349023E-3</v>
      </c>
      <c r="O161" s="44">
        <v>4.5672379999999997</v>
      </c>
      <c r="P161" s="35">
        <f t="shared" si="29"/>
        <v>5.1733745572370956E-3</v>
      </c>
      <c r="Q161" s="35">
        <f t="shared" si="30"/>
        <v>7.7600618358556427E-4</v>
      </c>
      <c r="R161" s="44">
        <v>20.825043999999998</v>
      </c>
      <c r="S161" s="35">
        <f t="shared" si="31"/>
        <v>2.5646818097689646E-3</v>
      </c>
      <c r="T161" s="35">
        <f t="shared" si="32"/>
        <v>6.4117045244224116E-4</v>
      </c>
      <c r="U161" s="22">
        <f t="shared" si="33"/>
        <v>2.7978027140273922E-3</v>
      </c>
      <c r="V161" s="30">
        <f t="shared" si="34"/>
        <v>263903.22502050328</v>
      </c>
      <c r="W161" s="31">
        <f t="shared" si="35"/>
        <v>936324.61172050331</v>
      </c>
    </row>
    <row r="162" spans="2:23" s="2" customFormat="1">
      <c r="B162" s="22">
        <v>152</v>
      </c>
      <c r="C162" s="44" t="s">
        <v>85</v>
      </c>
      <c r="D162" s="44" t="s">
        <v>129</v>
      </c>
      <c r="E162" s="26">
        <v>672421.38670000003</v>
      </c>
      <c r="F162" s="44" t="s">
        <v>299</v>
      </c>
      <c r="G162" s="44">
        <v>9</v>
      </c>
      <c r="H162" s="27">
        <f t="shared" si="24"/>
        <v>0</v>
      </c>
      <c r="I162" s="45">
        <v>5386</v>
      </c>
      <c r="J162" s="35">
        <f t="shared" si="25"/>
        <v>4.9636069737479934E-3</v>
      </c>
      <c r="K162" s="35">
        <f t="shared" si="26"/>
        <v>4.9636069737479934E-4</v>
      </c>
      <c r="L162" s="45">
        <v>836</v>
      </c>
      <c r="M162" s="35">
        <f t="shared" si="27"/>
        <v>3.9975899696833486E-3</v>
      </c>
      <c r="N162" s="35">
        <f t="shared" si="28"/>
        <v>1.9987949848416743E-3</v>
      </c>
      <c r="O162" s="44">
        <v>5.8271660000000001</v>
      </c>
      <c r="P162" s="35">
        <f t="shared" si="29"/>
        <v>6.6005126786029232E-3</v>
      </c>
      <c r="Q162" s="35">
        <f t="shared" si="30"/>
        <v>9.9007690179043844E-4</v>
      </c>
      <c r="R162" s="44">
        <v>24.821145999999999</v>
      </c>
      <c r="S162" s="35">
        <f t="shared" si="31"/>
        <v>3.056816669574369E-3</v>
      </c>
      <c r="T162" s="35">
        <f t="shared" si="32"/>
        <v>7.6420416739359225E-4</v>
      </c>
      <c r="U162" s="22">
        <f t="shared" si="33"/>
        <v>4.249436751400504E-3</v>
      </c>
      <c r="V162" s="30">
        <f t="shared" si="34"/>
        <v>400828.85672841052</v>
      </c>
      <c r="W162" s="31">
        <f t="shared" si="35"/>
        <v>1073250.2434284105</v>
      </c>
    </row>
    <row r="163" spans="2:23" s="2" customFormat="1">
      <c r="B163" s="22">
        <v>153</v>
      </c>
      <c r="C163" s="44" t="s">
        <v>85</v>
      </c>
      <c r="D163" s="44" t="s">
        <v>154</v>
      </c>
      <c r="E163" s="26">
        <v>672421.38670000003</v>
      </c>
      <c r="F163" s="44" t="s">
        <v>299</v>
      </c>
      <c r="G163" s="44">
        <v>9</v>
      </c>
      <c r="H163" s="27">
        <f t="shared" si="24"/>
        <v>0</v>
      </c>
      <c r="I163" s="45">
        <v>2211</v>
      </c>
      <c r="J163" s="35">
        <f t="shared" si="25"/>
        <v>2.0376039767836637E-3</v>
      </c>
      <c r="K163" s="35">
        <f t="shared" si="26"/>
        <v>2.0376039767836638E-4</v>
      </c>
      <c r="L163" s="45">
        <v>580</v>
      </c>
      <c r="M163" s="35">
        <f t="shared" si="27"/>
        <v>2.7734475866224191E-3</v>
      </c>
      <c r="N163" s="35">
        <f t="shared" si="28"/>
        <v>1.3867237933112096E-3</v>
      </c>
      <c r="O163" s="44">
        <v>2.067069</v>
      </c>
      <c r="P163" s="35">
        <f t="shared" si="29"/>
        <v>2.3413980555980498E-3</v>
      </c>
      <c r="Q163" s="35">
        <f t="shared" si="30"/>
        <v>3.5120970833970748E-4</v>
      </c>
      <c r="R163" s="44">
        <v>38.240639000000002</v>
      </c>
      <c r="S163" s="35">
        <f t="shared" si="31"/>
        <v>4.7094772638771694E-3</v>
      </c>
      <c r="T163" s="35">
        <f t="shared" si="32"/>
        <v>1.1773693159692923E-3</v>
      </c>
      <c r="U163" s="22">
        <f t="shared" si="33"/>
        <v>3.1190632152985759E-3</v>
      </c>
      <c r="V163" s="30">
        <f t="shared" si="34"/>
        <v>294206.1773809744</v>
      </c>
      <c r="W163" s="31">
        <f t="shared" si="35"/>
        <v>966627.56408097444</v>
      </c>
    </row>
    <row r="164" spans="2:23" s="2" customFormat="1">
      <c r="B164" s="22">
        <v>154</v>
      </c>
      <c r="C164" s="44" t="s">
        <v>85</v>
      </c>
      <c r="D164" s="44" t="s">
        <v>179</v>
      </c>
      <c r="E164" s="26">
        <v>672421.38670000003</v>
      </c>
      <c r="F164" s="44" t="s">
        <v>300</v>
      </c>
      <c r="G164" s="44">
        <v>9</v>
      </c>
      <c r="H164" s="27">
        <f t="shared" si="24"/>
        <v>211288.86410000001</v>
      </c>
      <c r="I164" s="45">
        <v>2803</v>
      </c>
      <c r="J164" s="35">
        <f t="shared" si="25"/>
        <v>2.5831768190522882E-3</v>
      </c>
      <c r="K164" s="35">
        <f t="shared" si="26"/>
        <v>2.5831768190522883E-4</v>
      </c>
      <c r="L164" s="45">
        <v>615</v>
      </c>
      <c r="M164" s="35">
        <f t="shared" si="27"/>
        <v>2.9408108030565304E-3</v>
      </c>
      <c r="N164" s="35">
        <f t="shared" si="28"/>
        <v>1.4704054015282652E-3</v>
      </c>
      <c r="O164" s="44">
        <v>2.7364060000000001</v>
      </c>
      <c r="P164" s="35">
        <f t="shared" si="29"/>
        <v>3.0995654657521533E-3</v>
      </c>
      <c r="Q164" s="35">
        <f t="shared" si="30"/>
        <v>4.6493481986282299E-4</v>
      </c>
      <c r="R164" s="44">
        <v>32.791195000000002</v>
      </c>
      <c r="S164" s="35">
        <f t="shared" si="31"/>
        <v>4.0383579183355884E-3</v>
      </c>
      <c r="T164" s="35">
        <f t="shared" si="32"/>
        <v>1.0095894795838971E-3</v>
      </c>
      <c r="U164" s="22">
        <f t="shared" si="33"/>
        <v>3.2032473828802139E-3</v>
      </c>
      <c r="V164" s="30">
        <f t="shared" si="34"/>
        <v>302146.86355197342</v>
      </c>
      <c r="W164" s="31">
        <f t="shared" si="35"/>
        <v>1185857.1143519734</v>
      </c>
    </row>
    <row r="165" spans="2:23" s="2" customFormat="1">
      <c r="B165" s="22">
        <v>155</v>
      </c>
      <c r="C165" s="44" t="s">
        <v>85</v>
      </c>
      <c r="D165" s="44" t="s">
        <v>204</v>
      </c>
      <c r="E165" s="26">
        <v>672421.38670000003</v>
      </c>
      <c r="F165" s="44" t="s">
        <v>299</v>
      </c>
      <c r="G165" s="44">
        <v>7</v>
      </c>
      <c r="H165" s="27">
        <f t="shared" si="24"/>
        <v>0</v>
      </c>
      <c r="I165" s="45">
        <v>1583</v>
      </c>
      <c r="J165" s="35">
        <f t="shared" si="25"/>
        <v>1.4588544076203256E-3</v>
      </c>
      <c r="K165" s="35">
        <f t="shared" si="26"/>
        <v>1.4588544076203256E-4</v>
      </c>
      <c r="L165" s="45">
        <v>301</v>
      </c>
      <c r="M165" s="35">
        <f t="shared" si="27"/>
        <v>1.4393236613333589E-3</v>
      </c>
      <c r="N165" s="35">
        <f t="shared" si="28"/>
        <v>7.1966183066667945E-4</v>
      </c>
      <c r="O165" s="44">
        <v>0.91541600000000001</v>
      </c>
      <c r="P165" s="35">
        <f t="shared" si="29"/>
        <v>1.0369045457424713E-3</v>
      </c>
      <c r="Q165" s="35">
        <f t="shared" si="30"/>
        <v>1.5553568186137069E-4</v>
      </c>
      <c r="R165" s="44">
        <v>33.848533000000003</v>
      </c>
      <c r="S165" s="35">
        <f t="shared" si="31"/>
        <v>4.1685730350660742E-3</v>
      </c>
      <c r="T165" s="35">
        <f t="shared" si="32"/>
        <v>1.0421432587665186E-3</v>
      </c>
      <c r="U165" s="22">
        <f t="shared" si="33"/>
        <v>2.063226212056601E-3</v>
      </c>
      <c r="V165" s="30">
        <f t="shared" si="34"/>
        <v>194614.16939037357</v>
      </c>
      <c r="W165" s="31">
        <f t="shared" si="35"/>
        <v>867035.55609037355</v>
      </c>
    </row>
    <row r="166" spans="2:23" s="2" customFormat="1">
      <c r="B166" s="22">
        <v>156</v>
      </c>
      <c r="C166" s="44" t="s">
        <v>85</v>
      </c>
      <c r="D166" s="44" t="s">
        <v>225</v>
      </c>
      <c r="E166" s="26">
        <v>672421.38670000003</v>
      </c>
      <c r="F166" s="44" t="s">
        <v>299</v>
      </c>
      <c r="G166" s="44">
        <v>10</v>
      </c>
      <c r="H166" s="27">
        <f t="shared" si="24"/>
        <v>0</v>
      </c>
      <c r="I166" s="45">
        <v>8337</v>
      </c>
      <c r="J166" s="35">
        <f t="shared" si="25"/>
        <v>7.6831770033674376E-3</v>
      </c>
      <c r="K166" s="35">
        <f t="shared" si="26"/>
        <v>7.6831770033674381E-4</v>
      </c>
      <c r="L166" s="45">
        <v>2052</v>
      </c>
      <c r="M166" s="35">
        <f t="shared" si="27"/>
        <v>9.8122662892227656E-3</v>
      </c>
      <c r="N166" s="35">
        <f t="shared" si="28"/>
        <v>4.9061331446113828E-3</v>
      </c>
      <c r="O166" s="44">
        <v>9.1443200000000004</v>
      </c>
      <c r="P166" s="35">
        <f t="shared" si="29"/>
        <v>1.0357899551377512E-2</v>
      </c>
      <c r="Q166" s="35">
        <f t="shared" si="30"/>
        <v>1.5536849327066266E-3</v>
      </c>
      <c r="R166" s="44">
        <v>24.233630000000002</v>
      </c>
      <c r="S166" s="35">
        <f t="shared" si="31"/>
        <v>2.9844618837622378E-3</v>
      </c>
      <c r="T166" s="35">
        <f t="shared" si="32"/>
        <v>7.4611547094055944E-4</v>
      </c>
      <c r="U166" s="22">
        <f t="shared" si="33"/>
        <v>7.9742512485953126E-3</v>
      </c>
      <c r="V166" s="30">
        <f t="shared" si="34"/>
        <v>752172.62856921891</v>
      </c>
      <c r="W166" s="31">
        <f t="shared" si="35"/>
        <v>1424594.0152692189</v>
      </c>
    </row>
    <row r="167" spans="2:23" s="2" customFormat="1">
      <c r="B167" s="22">
        <v>157</v>
      </c>
      <c r="C167" s="44" t="s">
        <v>85</v>
      </c>
      <c r="D167" s="44" t="s">
        <v>304</v>
      </c>
      <c r="E167" s="26">
        <v>672421.38670000003</v>
      </c>
      <c r="F167" s="44" t="s">
        <v>300</v>
      </c>
      <c r="G167" s="44">
        <v>10</v>
      </c>
      <c r="H167" s="27">
        <f t="shared" si="24"/>
        <v>211288.86410000001</v>
      </c>
      <c r="I167" s="45">
        <v>1983</v>
      </c>
      <c r="J167" s="35">
        <f t="shared" si="25"/>
        <v>1.8274847064504772E-3</v>
      </c>
      <c r="K167" s="35">
        <f t="shared" si="26"/>
        <v>1.8274847064504772E-4</v>
      </c>
      <c r="L167" s="45">
        <v>856</v>
      </c>
      <c r="M167" s="35">
        <f t="shared" si="27"/>
        <v>4.093226093359984E-3</v>
      </c>
      <c r="N167" s="35">
        <f t="shared" si="28"/>
        <v>2.046613046679992E-3</v>
      </c>
      <c r="O167" s="44">
        <v>1.004005</v>
      </c>
      <c r="P167" s="35">
        <f t="shared" si="29"/>
        <v>1.1372505488741402E-3</v>
      </c>
      <c r="Q167" s="35">
        <f t="shared" si="30"/>
        <v>1.7058758233112103E-4</v>
      </c>
      <c r="R167" s="44">
        <v>40.203952999999998</v>
      </c>
      <c r="S167" s="35">
        <f t="shared" si="31"/>
        <v>4.9512667027213197E-3</v>
      </c>
      <c r="T167" s="35">
        <f t="shared" si="32"/>
        <v>1.2378166756803299E-3</v>
      </c>
      <c r="U167" s="22">
        <f t="shared" si="33"/>
        <v>3.6377657753364906E-3</v>
      </c>
      <c r="V167" s="30">
        <f t="shared" si="34"/>
        <v>343132.8860920936</v>
      </c>
      <c r="W167" s="31">
        <f t="shared" si="35"/>
        <v>1226843.1368920936</v>
      </c>
    </row>
    <row r="168" spans="2:23" s="2" customFormat="1">
      <c r="B168" s="22">
        <v>158</v>
      </c>
      <c r="C168" s="44" t="s">
        <v>85</v>
      </c>
      <c r="D168" s="44" t="s">
        <v>83</v>
      </c>
      <c r="E168" s="26">
        <v>672421.38670000003</v>
      </c>
      <c r="F168" s="44" t="s">
        <v>300</v>
      </c>
      <c r="G168" s="44">
        <v>10</v>
      </c>
      <c r="H168" s="27">
        <f t="shared" si="24"/>
        <v>211288.86410000001</v>
      </c>
      <c r="I168" s="45">
        <v>4075</v>
      </c>
      <c r="J168" s="35">
        <f t="shared" si="25"/>
        <v>3.7554211693321708E-3</v>
      </c>
      <c r="K168" s="35">
        <f t="shared" si="26"/>
        <v>3.755421169332171E-4</v>
      </c>
      <c r="L168" s="45">
        <v>981</v>
      </c>
      <c r="M168" s="35">
        <f t="shared" si="27"/>
        <v>4.6909518663389533E-3</v>
      </c>
      <c r="N168" s="35">
        <f t="shared" si="28"/>
        <v>2.3454759331694767E-3</v>
      </c>
      <c r="O168" s="44">
        <v>4.5278660000000004</v>
      </c>
      <c r="P168" s="35">
        <f t="shared" si="29"/>
        <v>5.1287773404799361E-3</v>
      </c>
      <c r="Q168" s="35">
        <f t="shared" si="30"/>
        <v>7.6931660107199039E-4</v>
      </c>
      <c r="R168" s="44">
        <v>40.439135</v>
      </c>
      <c r="S168" s="35">
        <f t="shared" si="31"/>
        <v>4.9802302428408546E-3</v>
      </c>
      <c r="T168" s="35">
        <f t="shared" si="32"/>
        <v>1.2450575607102137E-3</v>
      </c>
      <c r="U168" s="22">
        <f t="shared" si="33"/>
        <v>4.7353922118848974E-3</v>
      </c>
      <c r="V168" s="30">
        <f t="shared" si="34"/>
        <v>446666.68960889563</v>
      </c>
      <c r="W168" s="31">
        <f t="shared" si="35"/>
        <v>1330376.9404088957</v>
      </c>
    </row>
    <row r="169" spans="2:23" s="2" customFormat="1">
      <c r="B169" s="22">
        <v>159</v>
      </c>
      <c r="C169" s="44" t="s">
        <v>85</v>
      </c>
      <c r="D169" s="44" t="s">
        <v>238</v>
      </c>
      <c r="E169" s="26">
        <v>672421.38670000003</v>
      </c>
      <c r="F169" s="44" t="s">
        <v>299</v>
      </c>
      <c r="G169" s="44">
        <v>9</v>
      </c>
      <c r="H169" s="27">
        <f t="shared" si="24"/>
        <v>0</v>
      </c>
      <c r="I169" s="45">
        <v>2320</v>
      </c>
      <c r="J169" s="35">
        <f t="shared" si="25"/>
        <v>2.1380557332148801E-3</v>
      </c>
      <c r="K169" s="35">
        <f t="shared" si="26"/>
        <v>2.1380557332148801E-4</v>
      </c>
      <c r="L169" s="45">
        <v>688</v>
      </c>
      <c r="M169" s="35">
        <f t="shared" si="27"/>
        <v>3.2898826544762489E-3</v>
      </c>
      <c r="N169" s="35">
        <f t="shared" si="28"/>
        <v>1.6449413272381244E-3</v>
      </c>
      <c r="O169" s="44">
        <v>1.5158510000000001</v>
      </c>
      <c r="P169" s="35">
        <f t="shared" si="29"/>
        <v>1.7170256938575149E-3</v>
      </c>
      <c r="Q169" s="35">
        <f t="shared" si="30"/>
        <v>2.575538540786272E-4</v>
      </c>
      <c r="R169" s="44">
        <v>42.553531999999997</v>
      </c>
      <c r="S169" s="35">
        <f t="shared" si="31"/>
        <v>5.2406261164116416E-3</v>
      </c>
      <c r="T169" s="35">
        <f t="shared" si="32"/>
        <v>1.3101565291029104E-3</v>
      </c>
      <c r="U169" s="22">
        <f t="shared" si="33"/>
        <v>3.4264572837411503E-3</v>
      </c>
      <c r="V169" s="30">
        <f t="shared" si="34"/>
        <v>323201.17606599408</v>
      </c>
      <c r="W169" s="31">
        <f t="shared" si="35"/>
        <v>995622.56276599411</v>
      </c>
    </row>
    <row r="170" spans="2:23" s="2" customFormat="1">
      <c r="B170" s="22">
        <v>160</v>
      </c>
      <c r="C170" s="44" t="s">
        <v>85</v>
      </c>
      <c r="D170" s="44" t="s">
        <v>265</v>
      </c>
      <c r="E170" s="26">
        <v>672421.38670000003</v>
      </c>
      <c r="F170" s="44" t="s">
        <v>299</v>
      </c>
      <c r="G170" s="44">
        <v>9</v>
      </c>
      <c r="H170" s="27">
        <f t="shared" si="24"/>
        <v>0</v>
      </c>
      <c r="I170" s="45">
        <v>3851</v>
      </c>
      <c r="J170" s="35">
        <f t="shared" si="25"/>
        <v>3.5489882019872862E-3</v>
      </c>
      <c r="K170" s="35">
        <f t="shared" si="26"/>
        <v>3.5489882019872863E-4</v>
      </c>
      <c r="L170" s="45">
        <v>587</v>
      </c>
      <c r="M170" s="35">
        <f t="shared" si="27"/>
        <v>2.8069202299092415E-3</v>
      </c>
      <c r="N170" s="35">
        <f t="shared" si="28"/>
        <v>1.4034601149546207E-3</v>
      </c>
      <c r="O170" s="44">
        <v>2.6281310000000002</v>
      </c>
      <c r="P170" s="35">
        <f t="shared" si="29"/>
        <v>2.9769208542419043E-3</v>
      </c>
      <c r="Q170" s="35">
        <f t="shared" si="30"/>
        <v>4.4653812813628561E-4</v>
      </c>
      <c r="R170" s="44">
        <v>26.894583000000001</v>
      </c>
      <c r="S170" s="35">
        <f t="shared" si="31"/>
        <v>3.3121681664356455E-3</v>
      </c>
      <c r="T170" s="35">
        <f t="shared" si="32"/>
        <v>8.2804204160891138E-4</v>
      </c>
      <c r="U170" s="22">
        <f t="shared" si="33"/>
        <v>3.0329391048985461E-3</v>
      </c>
      <c r="V170" s="30">
        <f t="shared" si="34"/>
        <v>286082.50576802052</v>
      </c>
      <c r="W170" s="31">
        <f t="shared" si="35"/>
        <v>958503.89246802055</v>
      </c>
    </row>
    <row r="171" spans="2:23" s="2" customFormat="1">
      <c r="B171" s="22">
        <v>161</v>
      </c>
      <c r="C171" s="44" t="s">
        <v>85</v>
      </c>
      <c r="D171" s="44" t="s">
        <v>270</v>
      </c>
      <c r="E171" s="26">
        <v>672421.38670000003</v>
      </c>
      <c r="F171" s="44" t="s">
        <v>301</v>
      </c>
      <c r="G171" s="44">
        <v>9</v>
      </c>
      <c r="H171" s="27">
        <f t="shared" si="24"/>
        <v>422577.72830000002</v>
      </c>
      <c r="I171" s="45">
        <v>3069</v>
      </c>
      <c r="J171" s="35">
        <f t="shared" si="25"/>
        <v>2.8283159677743395E-3</v>
      </c>
      <c r="K171" s="35">
        <f t="shared" si="26"/>
        <v>2.8283159677743394E-4</v>
      </c>
      <c r="L171" s="45">
        <v>596</v>
      </c>
      <c r="M171" s="35">
        <f t="shared" si="27"/>
        <v>2.8499564855637271E-3</v>
      </c>
      <c r="N171" s="35">
        <f t="shared" si="28"/>
        <v>1.4249782427818635E-3</v>
      </c>
      <c r="O171" s="44">
        <v>2.3918940000000002</v>
      </c>
      <c r="P171" s="35">
        <f t="shared" si="29"/>
        <v>2.7093318901287968E-3</v>
      </c>
      <c r="Q171" s="35">
        <f t="shared" si="30"/>
        <v>4.0639978351931952E-4</v>
      </c>
      <c r="R171" s="44">
        <v>30.322074000000001</v>
      </c>
      <c r="S171" s="35">
        <f t="shared" si="31"/>
        <v>3.7342764616616645E-3</v>
      </c>
      <c r="T171" s="35">
        <f t="shared" si="32"/>
        <v>9.3356911541541614E-4</v>
      </c>
      <c r="U171" s="22">
        <f t="shared" si="33"/>
        <v>3.0477787384940334E-3</v>
      </c>
      <c r="V171" s="30">
        <f t="shared" si="34"/>
        <v>287482.25677417149</v>
      </c>
      <c r="W171" s="31">
        <f t="shared" si="35"/>
        <v>1382481.3717741715</v>
      </c>
    </row>
    <row r="172" spans="2:23" s="2" customFormat="1">
      <c r="B172" s="22">
        <v>162</v>
      </c>
      <c r="C172" s="44" t="s">
        <v>85</v>
      </c>
      <c r="D172" s="44" t="s">
        <v>271</v>
      </c>
      <c r="E172" s="26">
        <v>672421.38670000003</v>
      </c>
      <c r="F172" s="44" t="s">
        <v>299</v>
      </c>
      <c r="G172" s="44">
        <v>9</v>
      </c>
      <c r="H172" s="27">
        <f t="shared" si="24"/>
        <v>0</v>
      </c>
      <c r="I172" s="45">
        <v>2637</v>
      </c>
      <c r="J172" s="35">
        <f t="shared" si="25"/>
        <v>2.4301952450377752E-3</v>
      </c>
      <c r="K172" s="35">
        <f t="shared" si="26"/>
        <v>2.4301952450377754E-4</v>
      </c>
      <c r="L172" s="45">
        <v>535</v>
      </c>
      <c r="M172" s="35">
        <f t="shared" si="27"/>
        <v>2.5582663083499901E-3</v>
      </c>
      <c r="N172" s="35">
        <f t="shared" si="28"/>
        <v>1.279133154174995E-3</v>
      </c>
      <c r="O172" s="44">
        <v>2.3229920000000002</v>
      </c>
      <c r="P172" s="35">
        <f t="shared" si="29"/>
        <v>2.6312856280897375E-3</v>
      </c>
      <c r="Q172" s="35">
        <f t="shared" si="30"/>
        <v>3.9469284421346062E-4</v>
      </c>
      <c r="R172" s="44">
        <v>34.925718000000003</v>
      </c>
      <c r="S172" s="35">
        <f t="shared" si="31"/>
        <v>4.3012323838413271E-3</v>
      </c>
      <c r="T172" s="35">
        <f t="shared" si="32"/>
        <v>1.0753080959603318E-3</v>
      </c>
      <c r="U172" s="22">
        <f t="shared" si="33"/>
        <v>2.9921536188525651E-3</v>
      </c>
      <c r="V172" s="30">
        <f t="shared" si="34"/>
        <v>282235.40774084424</v>
      </c>
      <c r="W172" s="31">
        <f t="shared" si="35"/>
        <v>954656.79444084433</v>
      </c>
    </row>
    <row r="173" spans="2:23" s="2" customFormat="1">
      <c r="B173" s="22">
        <v>163</v>
      </c>
      <c r="C173" s="44" t="s">
        <v>85</v>
      </c>
      <c r="D173" s="44" t="s">
        <v>274</v>
      </c>
      <c r="E173" s="26">
        <v>672421.38670000003</v>
      </c>
      <c r="F173" s="44" t="s">
        <v>300</v>
      </c>
      <c r="G173" s="44">
        <v>10</v>
      </c>
      <c r="H173" s="27">
        <f t="shared" si="24"/>
        <v>211288.86410000001</v>
      </c>
      <c r="I173" s="45">
        <v>3416</v>
      </c>
      <c r="J173" s="35">
        <f t="shared" si="25"/>
        <v>3.1481027520094958E-3</v>
      </c>
      <c r="K173" s="35">
        <f t="shared" si="26"/>
        <v>3.148102752009496E-4</v>
      </c>
      <c r="L173" s="45">
        <v>1376</v>
      </c>
      <c r="M173" s="35">
        <f t="shared" si="27"/>
        <v>6.5797653089524977E-3</v>
      </c>
      <c r="N173" s="35">
        <f t="shared" si="28"/>
        <v>3.2898826544762489E-3</v>
      </c>
      <c r="O173" s="44">
        <v>3.2974670000000001</v>
      </c>
      <c r="P173" s="35">
        <f t="shared" si="29"/>
        <v>3.735087131681978E-3</v>
      </c>
      <c r="Q173" s="35">
        <f t="shared" si="30"/>
        <v>5.6026306975229668E-4</v>
      </c>
      <c r="R173" s="44">
        <v>39.384096999999997</v>
      </c>
      <c r="S173" s="35">
        <f t="shared" si="31"/>
        <v>4.8502983796853659E-3</v>
      </c>
      <c r="T173" s="35">
        <f t="shared" si="32"/>
        <v>1.2125745949213415E-3</v>
      </c>
      <c r="U173" s="22">
        <f t="shared" si="33"/>
        <v>5.3775305943508369E-3</v>
      </c>
      <c r="V173" s="30">
        <f t="shared" si="34"/>
        <v>507236.50362493552</v>
      </c>
      <c r="W173" s="31">
        <f t="shared" si="35"/>
        <v>1390946.7544249357</v>
      </c>
    </row>
    <row r="174" spans="2:23" s="2" customFormat="1">
      <c r="B174" s="22">
        <v>164</v>
      </c>
      <c r="C174" s="44" t="s">
        <v>69</v>
      </c>
      <c r="D174" s="44" t="s">
        <v>70</v>
      </c>
      <c r="E174" s="26">
        <v>672421.38670000003</v>
      </c>
      <c r="F174" s="44" t="s">
        <v>299</v>
      </c>
      <c r="G174" s="44">
        <v>5</v>
      </c>
      <c r="H174" s="27">
        <f t="shared" si="24"/>
        <v>0</v>
      </c>
      <c r="I174" s="45">
        <v>3454</v>
      </c>
      <c r="J174" s="35">
        <f t="shared" si="25"/>
        <v>3.1831226303983603E-3</v>
      </c>
      <c r="K174" s="35">
        <f t="shared" si="26"/>
        <v>3.1831226303983607E-4</v>
      </c>
      <c r="L174" s="45">
        <v>127</v>
      </c>
      <c r="M174" s="35">
        <f t="shared" si="27"/>
        <v>6.0728938534663308E-4</v>
      </c>
      <c r="N174" s="35">
        <f t="shared" si="28"/>
        <v>3.0364469267331654E-4</v>
      </c>
      <c r="O174" s="44">
        <v>2.0178530000000001</v>
      </c>
      <c r="P174" s="35">
        <f t="shared" si="29"/>
        <v>2.2856504019375706E-3</v>
      </c>
      <c r="Q174" s="35">
        <f t="shared" si="30"/>
        <v>3.4284756029063558E-4</v>
      </c>
      <c r="R174" s="44">
        <v>29.460277000000001</v>
      </c>
      <c r="S174" s="35">
        <f t="shared" si="31"/>
        <v>3.6281429481087777E-3</v>
      </c>
      <c r="T174" s="35">
        <f t="shared" si="32"/>
        <v>9.0703573702719442E-4</v>
      </c>
      <c r="U174" s="22">
        <f t="shared" si="33"/>
        <v>1.8718402530309825E-3</v>
      </c>
      <c r="V174" s="30">
        <f t="shared" si="34"/>
        <v>176561.6556955112</v>
      </c>
      <c r="W174" s="31">
        <f t="shared" si="35"/>
        <v>848983.04239551118</v>
      </c>
    </row>
    <row r="175" spans="2:23" s="2" customFormat="1">
      <c r="B175" s="22">
        <v>165</v>
      </c>
      <c r="C175" s="44" t="s">
        <v>69</v>
      </c>
      <c r="D175" s="44" t="s">
        <v>89</v>
      </c>
      <c r="E175" s="26">
        <v>672421.38670000003</v>
      </c>
      <c r="F175" s="44" t="s">
        <v>300</v>
      </c>
      <c r="G175" s="44">
        <v>7</v>
      </c>
      <c r="H175" s="27">
        <f t="shared" si="24"/>
        <v>0</v>
      </c>
      <c r="I175" s="45">
        <v>3700</v>
      </c>
      <c r="J175" s="35">
        <f t="shared" si="25"/>
        <v>3.4098302641789036E-3</v>
      </c>
      <c r="K175" s="35">
        <f t="shared" si="26"/>
        <v>3.4098302641789039E-4</v>
      </c>
      <c r="L175" s="45">
        <v>284</v>
      </c>
      <c r="M175" s="35">
        <f t="shared" si="27"/>
        <v>1.3580329562082191E-3</v>
      </c>
      <c r="N175" s="35">
        <f t="shared" si="28"/>
        <v>6.7901647810410953E-4</v>
      </c>
      <c r="O175" s="44">
        <v>2.490326</v>
      </c>
      <c r="P175" s="35">
        <f t="shared" si="29"/>
        <v>2.8208271974497559E-3</v>
      </c>
      <c r="Q175" s="35">
        <f t="shared" si="30"/>
        <v>4.2312407961746338E-4</v>
      </c>
      <c r="R175" s="44">
        <v>41.131700000000002</v>
      </c>
      <c r="S175" s="35">
        <f t="shared" si="31"/>
        <v>5.0655222046529233E-3</v>
      </c>
      <c r="T175" s="35">
        <f t="shared" si="32"/>
        <v>1.2663805511632308E-3</v>
      </c>
      <c r="U175" s="22">
        <f t="shared" si="33"/>
        <v>2.7095041353026941E-3</v>
      </c>
      <c r="V175" s="30">
        <f t="shared" si="34"/>
        <v>255574.44630664203</v>
      </c>
      <c r="W175" s="31">
        <f t="shared" si="35"/>
        <v>927995.83300664206</v>
      </c>
    </row>
    <row r="176" spans="2:23" s="2" customFormat="1">
      <c r="B176" s="22">
        <v>166</v>
      </c>
      <c r="C176" s="44" t="s">
        <v>69</v>
      </c>
      <c r="D176" s="44" t="s">
        <v>97</v>
      </c>
      <c r="E176" s="26">
        <v>672421.38670000003</v>
      </c>
      <c r="F176" s="44" t="s">
        <v>299</v>
      </c>
      <c r="G176" s="44">
        <v>10</v>
      </c>
      <c r="H176" s="27">
        <f t="shared" si="24"/>
        <v>0</v>
      </c>
      <c r="I176" s="45">
        <v>4511</v>
      </c>
      <c r="J176" s="35">
        <f t="shared" si="25"/>
        <v>4.1572281950570363E-3</v>
      </c>
      <c r="K176" s="35">
        <f t="shared" si="26"/>
        <v>4.1572281950570363E-4</v>
      </c>
      <c r="L176" s="45">
        <v>899</v>
      </c>
      <c r="M176" s="35">
        <f t="shared" si="27"/>
        <v>4.2988437592647493E-3</v>
      </c>
      <c r="N176" s="35">
        <f t="shared" si="28"/>
        <v>2.1494218796323746E-3</v>
      </c>
      <c r="O176" s="44">
        <v>3.5238610000000001</v>
      </c>
      <c r="P176" s="35">
        <f t="shared" si="29"/>
        <v>3.9915267916057953E-3</v>
      </c>
      <c r="Q176" s="35">
        <f t="shared" si="30"/>
        <v>5.9872901874086931E-4</v>
      </c>
      <c r="R176" s="44">
        <v>30.897442999999999</v>
      </c>
      <c r="S176" s="35">
        <f t="shared" si="31"/>
        <v>3.8051352991366276E-3</v>
      </c>
      <c r="T176" s="35">
        <f t="shared" si="32"/>
        <v>9.5128382478415691E-4</v>
      </c>
      <c r="U176" s="22">
        <f t="shared" si="33"/>
        <v>4.1151575426631041E-3</v>
      </c>
      <c r="V176" s="30">
        <f t="shared" si="34"/>
        <v>388162.94713395217</v>
      </c>
      <c r="W176" s="31">
        <f t="shared" si="35"/>
        <v>1060584.3338339522</v>
      </c>
    </row>
    <row r="177" spans="2:23" s="2" customFormat="1">
      <c r="B177" s="22">
        <v>167</v>
      </c>
      <c r="C177" s="44" t="s">
        <v>69</v>
      </c>
      <c r="D177" s="44" t="s">
        <v>104</v>
      </c>
      <c r="E177" s="26">
        <v>672421.38670000003</v>
      </c>
      <c r="F177" s="44" t="s">
        <v>300</v>
      </c>
      <c r="G177" s="44">
        <v>9</v>
      </c>
      <c r="H177" s="27">
        <f t="shared" si="24"/>
        <v>211288.86410000001</v>
      </c>
      <c r="I177" s="45">
        <v>5675</v>
      </c>
      <c r="J177" s="35">
        <f t="shared" si="25"/>
        <v>5.229942364652778E-3</v>
      </c>
      <c r="K177" s="35">
        <f t="shared" si="26"/>
        <v>5.2299423646527785E-4</v>
      </c>
      <c r="L177" s="45">
        <v>757</v>
      </c>
      <c r="M177" s="35">
        <f t="shared" si="27"/>
        <v>3.6198272811606398E-3</v>
      </c>
      <c r="N177" s="35">
        <f t="shared" si="28"/>
        <v>1.8099136405803199E-3</v>
      </c>
      <c r="O177" s="44">
        <v>2.0965989999999999</v>
      </c>
      <c r="P177" s="35">
        <f t="shared" si="29"/>
        <v>2.3748471008799492E-3</v>
      </c>
      <c r="Q177" s="35">
        <f t="shared" si="30"/>
        <v>3.5622706513199239E-4</v>
      </c>
      <c r="R177" s="44">
        <v>34.027723999999999</v>
      </c>
      <c r="S177" s="35">
        <f t="shared" si="31"/>
        <v>4.1906410747866284E-3</v>
      </c>
      <c r="T177" s="35">
        <f t="shared" si="32"/>
        <v>1.0476602686966571E-3</v>
      </c>
      <c r="U177" s="22">
        <f t="shared" si="33"/>
        <v>3.7367952108742475E-3</v>
      </c>
      <c r="V177" s="30">
        <f t="shared" si="34"/>
        <v>352473.8547312849</v>
      </c>
      <c r="W177" s="31">
        <f t="shared" si="35"/>
        <v>1236184.1055312851</v>
      </c>
    </row>
    <row r="178" spans="2:23" s="2" customFormat="1">
      <c r="B178" s="22">
        <v>168</v>
      </c>
      <c r="C178" s="44" t="s">
        <v>69</v>
      </c>
      <c r="D178" s="44" t="s">
        <v>109</v>
      </c>
      <c r="E178" s="26">
        <v>672421.38670000003</v>
      </c>
      <c r="F178" s="44" t="s">
        <v>300</v>
      </c>
      <c r="G178" s="44">
        <v>7</v>
      </c>
      <c r="H178" s="27">
        <f t="shared" si="24"/>
        <v>0</v>
      </c>
      <c r="I178" s="45">
        <v>7420</v>
      </c>
      <c r="J178" s="35">
        <f t="shared" si="25"/>
        <v>6.8380920432993151E-3</v>
      </c>
      <c r="K178" s="35">
        <f t="shared" si="26"/>
        <v>6.8380920432993151E-4</v>
      </c>
      <c r="L178" s="45">
        <v>321</v>
      </c>
      <c r="M178" s="35">
        <f t="shared" si="27"/>
        <v>1.5349597850099939E-3</v>
      </c>
      <c r="N178" s="35">
        <f t="shared" si="28"/>
        <v>7.6747989250499694E-4</v>
      </c>
      <c r="O178" s="44">
        <v>2.0178530000000001</v>
      </c>
      <c r="P178" s="35">
        <f t="shared" si="29"/>
        <v>2.2856504019375706E-3</v>
      </c>
      <c r="Q178" s="35">
        <f t="shared" si="30"/>
        <v>3.4284756029063558E-4</v>
      </c>
      <c r="R178" s="44">
        <v>13.263847999999999</v>
      </c>
      <c r="S178" s="35">
        <f t="shared" si="31"/>
        <v>1.6334923322678435E-3</v>
      </c>
      <c r="T178" s="35">
        <f t="shared" si="32"/>
        <v>4.0837308306696088E-4</v>
      </c>
      <c r="U178" s="22">
        <f t="shared" si="33"/>
        <v>2.202509740192525E-3</v>
      </c>
      <c r="V178" s="30">
        <f t="shared" si="34"/>
        <v>207752.11227784498</v>
      </c>
      <c r="W178" s="31">
        <f t="shared" si="35"/>
        <v>880173.49897784507</v>
      </c>
    </row>
    <row r="179" spans="2:23" s="2" customFormat="1">
      <c r="B179" s="22">
        <v>169</v>
      </c>
      <c r="C179" s="44" t="s">
        <v>69</v>
      </c>
      <c r="D179" s="44" t="s">
        <v>121</v>
      </c>
      <c r="E179" s="26">
        <v>672421.38670000003</v>
      </c>
      <c r="F179" s="44" t="s">
        <v>300</v>
      </c>
      <c r="G179" s="44">
        <v>10</v>
      </c>
      <c r="H179" s="27">
        <f t="shared" si="24"/>
        <v>211288.86410000001</v>
      </c>
      <c r="I179" s="45">
        <v>7560</v>
      </c>
      <c r="J179" s="35">
        <f t="shared" si="25"/>
        <v>6.9671126478898678E-3</v>
      </c>
      <c r="K179" s="35">
        <f t="shared" si="26"/>
        <v>6.9671126478898678E-4</v>
      </c>
      <c r="L179" s="45">
        <v>1200</v>
      </c>
      <c r="M179" s="35">
        <f t="shared" si="27"/>
        <v>5.7381674205981082E-3</v>
      </c>
      <c r="N179" s="35">
        <f t="shared" si="28"/>
        <v>2.8690837102990541E-3</v>
      </c>
      <c r="O179" s="44">
        <v>5.0692409999999999</v>
      </c>
      <c r="P179" s="35">
        <f t="shared" si="29"/>
        <v>5.7420003980311798E-3</v>
      </c>
      <c r="Q179" s="35">
        <f t="shared" si="30"/>
        <v>8.6130005970467692E-4</v>
      </c>
      <c r="R179" s="44">
        <v>23.866978</v>
      </c>
      <c r="S179" s="35">
        <f t="shared" si="31"/>
        <v>2.9393073229884202E-3</v>
      </c>
      <c r="T179" s="35">
        <f t="shared" si="32"/>
        <v>7.3482683074710506E-4</v>
      </c>
      <c r="U179" s="22">
        <f t="shared" si="33"/>
        <v>5.1619218655398228E-3</v>
      </c>
      <c r="V179" s="30">
        <f t="shared" si="34"/>
        <v>486899.17297952651</v>
      </c>
      <c r="W179" s="31">
        <f t="shared" si="35"/>
        <v>1370609.4237795265</v>
      </c>
    </row>
    <row r="180" spans="2:23" s="2" customFormat="1">
      <c r="B180" s="22">
        <v>170</v>
      </c>
      <c r="C180" s="44" t="s">
        <v>69</v>
      </c>
      <c r="D180" s="44" t="s">
        <v>122</v>
      </c>
      <c r="E180" s="26">
        <v>672421.38670000003</v>
      </c>
      <c r="F180" s="44" t="s">
        <v>300</v>
      </c>
      <c r="G180" s="44">
        <v>8</v>
      </c>
      <c r="H180" s="27">
        <f t="shared" si="24"/>
        <v>211288.86410000001</v>
      </c>
      <c r="I180" s="45">
        <v>4467</v>
      </c>
      <c r="J180" s="35">
        <f t="shared" si="25"/>
        <v>4.1166788621857199E-3</v>
      </c>
      <c r="K180" s="35">
        <f t="shared" si="26"/>
        <v>4.11667886218572E-4</v>
      </c>
      <c r="L180" s="45">
        <v>398</v>
      </c>
      <c r="M180" s="35">
        <f t="shared" si="27"/>
        <v>1.9031588611650393E-3</v>
      </c>
      <c r="N180" s="35">
        <f t="shared" si="28"/>
        <v>9.5157943058251965E-4</v>
      </c>
      <c r="O180" s="44">
        <v>3.3171539999999999</v>
      </c>
      <c r="P180" s="35">
        <f t="shared" si="29"/>
        <v>3.7573868727745871E-3</v>
      </c>
      <c r="Q180" s="35">
        <f t="shared" si="30"/>
        <v>5.6360803091618807E-4</v>
      </c>
      <c r="R180" s="44">
        <v>37.405031999999999</v>
      </c>
      <c r="S180" s="35">
        <f t="shared" si="31"/>
        <v>4.6065691464673994E-3</v>
      </c>
      <c r="T180" s="35">
        <f t="shared" si="32"/>
        <v>1.1516422866168499E-3</v>
      </c>
      <c r="U180" s="22">
        <f t="shared" si="33"/>
        <v>3.0784976343341298E-3</v>
      </c>
      <c r="V180" s="30">
        <f t="shared" si="34"/>
        <v>290379.82193865755</v>
      </c>
      <c r="W180" s="31">
        <f t="shared" si="35"/>
        <v>1174090.0727386577</v>
      </c>
    </row>
    <row r="181" spans="2:23" s="2" customFormat="1">
      <c r="B181" s="22">
        <v>171</v>
      </c>
      <c r="C181" s="44" t="s">
        <v>69</v>
      </c>
      <c r="D181" s="44" t="s">
        <v>69</v>
      </c>
      <c r="E181" s="26">
        <v>672421.38670000003</v>
      </c>
      <c r="F181" s="44" t="s">
        <v>299</v>
      </c>
      <c r="G181" s="44">
        <v>9</v>
      </c>
      <c r="H181" s="27">
        <f t="shared" si="24"/>
        <v>0</v>
      </c>
      <c r="I181" s="45">
        <v>13128</v>
      </c>
      <c r="J181" s="35">
        <f t="shared" si="25"/>
        <v>1.209844640760558E-2</v>
      </c>
      <c r="K181" s="35">
        <f t="shared" si="26"/>
        <v>1.2098446407605582E-3</v>
      </c>
      <c r="L181" s="45">
        <v>585</v>
      </c>
      <c r="M181" s="35">
        <f t="shared" si="27"/>
        <v>2.7973566175415777E-3</v>
      </c>
      <c r="N181" s="35">
        <f t="shared" si="28"/>
        <v>1.3986783087707889E-3</v>
      </c>
      <c r="O181" s="44">
        <v>2.5592280000000001</v>
      </c>
      <c r="P181" s="35">
        <f t="shared" si="29"/>
        <v>2.8988734594888152E-3</v>
      </c>
      <c r="Q181" s="35">
        <f t="shared" si="30"/>
        <v>4.3483101892332227E-4</v>
      </c>
      <c r="R181" s="44">
        <v>15.872648</v>
      </c>
      <c r="S181" s="35">
        <f t="shared" si="31"/>
        <v>1.9547757785513317E-3</v>
      </c>
      <c r="T181" s="35">
        <f t="shared" si="32"/>
        <v>4.8869394463783291E-4</v>
      </c>
      <c r="U181" s="22">
        <f t="shared" si="33"/>
        <v>3.5320479130925022E-3</v>
      </c>
      <c r="V181" s="30">
        <f t="shared" si="34"/>
        <v>333161.03044673923</v>
      </c>
      <c r="W181" s="31">
        <f t="shared" si="35"/>
        <v>1005582.4171467393</v>
      </c>
    </row>
    <row r="182" spans="2:23" s="2" customFormat="1">
      <c r="B182" s="22">
        <v>172</v>
      </c>
      <c r="C182" s="44" t="s">
        <v>69</v>
      </c>
      <c r="D182" s="44" t="s">
        <v>169</v>
      </c>
      <c r="E182" s="26">
        <v>672421.38670000003</v>
      </c>
      <c r="F182" s="44" t="s">
        <v>300</v>
      </c>
      <c r="G182" s="44">
        <v>8</v>
      </c>
      <c r="H182" s="27">
        <f t="shared" si="24"/>
        <v>211288.86410000001</v>
      </c>
      <c r="I182" s="45">
        <v>4795</v>
      </c>
      <c r="J182" s="35">
        <f t="shared" si="25"/>
        <v>4.4189557072264437E-3</v>
      </c>
      <c r="K182" s="35">
        <f t="shared" si="26"/>
        <v>4.4189557072264437E-4</v>
      </c>
      <c r="L182" s="45">
        <v>360</v>
      </c>
      <c r="M182" s="35">
        <f t="shared" si="27"/>
        <v>1.7214502261794324E-3</v>
      </c>
      <c r="N182" s="35">
        <f t="shared" si="28"/>
        <v>8.607251130897162E-4</v>
      </c>
      <c r="O182" s="44">
        <v>3.33684</v>
      </c>
      <c r="P182" s="35">
        <f t="shared" si="29"/>
        <v>3.7796854811531673E-3</v>
      </c>
      <c r="Q182" s="35">
        <f t="shared" si="30"/>
        <v>5.6695282217297512E-4</v>
      </c>
      <c r="R182" s="44">
        <v>39.371993000000003</v>
      </c>
      <c r="S182" s="35">
        <f t="shared" si="31"/>
        <v>4.8488077269585135E-3</v>
      </c>
      <c r="T182" s="35">
        <f t="shared" si="32"/>
        <v>1.2122019317396284E-3</v>
      </c>
      <c r="U182" s="22">
        <f t="shared" si="33"/>
        <v>3.0817754377249641E-3</v>
      </c>
      <c r="V182" s="30">
        <f t="shared" si="34"/>
        <v>290689.00131055794</v>
      </c>
      <c r="W182" s="31">
        <f t="shared" si="35"/>
        <v>1174399.2521105581</v>
      </c>
    </row>
    <row r="183" spans="2:23" s="2" customFormat="1">
      <c r="B183" s="22">
        <v>173</v>
      </c>
      <c r="C183" s="44" t="s">
        <v>69</v>
      </c>
      <c r="D183" s="44" t="s">
        <v>185</v>
      </c>
      <c r="E183" s="26">
        <v>672421.38670000003</v>
      </c>
      <c r="F183" s="44" t="s">
        <v>300</v>
      </c>
      <c r="G183" s="44">
        <v>8</v>
      </c>
      <c r="H183" s="27">
        <f t="shared" si="24"/>
        <v>211288.86410000001</v>
      </c>
      <c r="I183" s="45">
        <v>9806</v>
      </c>
      <c r="J183" s="35">
        <f t="shared" si="25"/>
        <v>9.0369717758211707E-3</v>
      </c>
      <c r="K183" s="35">
        <f t="shared" si="26"/>
        <v>9.0369717758211716E-4</v>
      </c>
      <c r="L183" s="45">
        <v>474</v>
      </c>
      <c r="M183" s="35">
        <f t="shared" si="27"/>
        <v>2.2665761311362526E-3</v>
      </c>
      <c r="N183" s="35">
        <f t="shared" si="28"/>
        <v>1.1332880655681263E-3</v>
      </c>
      <c r="O183" s="44">
        <v>4.7148859999999999</v>
      </c>
      <c r="P183" s="35">
        <f t="shared" si="29"/>
        <v>5.3406175182185338E-3</v>
      </c>
      <c r="Q183" s="35">
        <f t="shared" si="30"/>
        <v>8.0109262773278003E-4</v>
      </c>
      <c r="R183" s="44">
        <v>23.372440999999998</v>
      </c>
      <c r="S183" s="35">
        <f t="shared" si="31"/>
        <v>2.8784032476761321E-3</v>
      </c>
      <c r="T183" s="35">
        <f t="shared" si="32"/>
        <v>7.1960081191903302E-4</v>
      </c>
      <c r="U183" s="22">
        <f t="shared" si="33"/>
        <v>3.557678682802057E-3</v>
      </c>
      <c r="V183" s="30">
        <f t="shared" si="34"/>
        <v>335578.65723371616</v>
      </c>
      <c r="W183" s="31">
        <f t="shared" si="35"/>
        <v>1219288.9080337163</v>
      </c>
    </row>
    <row r="184" spans="2:23" s="2" customFormat="1">
      <c r="B184" s="22">
        <v>174</v>
      </c>
      <c r="C184" s="44" t="s">
        <v>69</v>
      </c>
      <c r="D184" s="44" t="s">
        <v>144</v>
      </c>
      <c r="E184" s="26">
        <v>672421.38670000003</v>
      </c>
      <c r="F184" s="44" t="s">
        <v>300</v>
      </c>
      <c r="G184" s="44">
        <v>10</v>
      </c>
      <c r="H184" s="27">
        <f t="shared" si="24"/>
        <v>211288.86410000001</v>
      </c>
      <c r="I184" s="45">
        <v>8148</v>
      </c>
      <c r="J184" s="35">
        <f t="shared" si="25"/>
        <v>7.5089991871701914E-3</v>
      </c>
      <c r="K184" s="35">
        <f t="shared" si="26"/>
        <v>7.508999187170192E-4</v>
      </c>
      <c r="L184" s="45">
        <v>946</v>
      </c>
      <c r="M184" s="35">
        <f t="shared" si="27"/>
        <v>4.523588649904842E-3</v>
      </c>
      <c r="N184" s="35">
        <f t="shared" si="28"/>
        <v>2.261794324952421E-3</v>
      </c>
      <c r="O184" s="44">
        <v>8.7505919999999993</v>
      </c>
      <c r="P184" s="35">
        <f t="shared" si="29"/>
        <v>9.9119183220936734E-3</v>
      </c>
      <c r="Q184" s="35">
        <f t="shared" si="30"/>
        <v>1.486787748314051E-3</v>
      </c>
      <c r="R184" s="44">
        <v>29.252039</v>
      </c>
      <c r="S184" s="35">
        <f t="shared" si="31"/>
        <v>3.6024976620434674E-3</v>
      </c>
      <c r="T184" s="35">
        <f t="shared" si="32"/>
        <v>9.0062441551086686E-4</v>
      </c>
      <c r="U184" s="22">
        <f t="shared" si="33"/>
        <v>5.4001064074943586E-3</v>
      </c>
      <c r="V184" s="30">
        <f t="shared" si="34"/>
        <v>509365.97110531386</v>
      </c>
      <c r="W184" s="31">
        <f t="shared" si="35"/>
        <v>1393076.2219053139</v>
      </c>
    </row>
    <row r="185" spans="2:23" s="2" customFormat="1">
      <c r="B185" s="22">
        <v>175</v>
      </c>
      <c r="C185" s="44" t="s">
        <v>69</v>
      </c>
      <c r="D185" s="44" t="s">
        <v>199</v>
      </c>
      <c r="E185" s="26">
        <v>672421.38670000003</v>
      </c>
      <c r="F185" s="44" t="s">
        <v>300</v>
      </c>
      <c r="G185" s="44">
        <v>9</v>
      </c>
      <c r="H185" s="27">
        <f t="shared" si="24"/>
        <v>211288.86410000001</v>
      </c>
      <c r="I185" s="45">
        <v>30476</v>
      </c>
      <c r="J185" s="35">
        <f t="shared" si="25"/>
        <v>2.808594246786926E-2</v>
      </c>
      <c r="K185" s="35">
        <f t="shared" si="26"/>
        <v>2.8085942467869262E-3</v>
      </c>
      <c r="L185" s="45">
        <v>834</v>
      </c>
      <c r="M185" s="35">
        <f t="shared" si="27"/>
        <v>3.9880263573156853E-3</v>
      </c>
      <c r="N185" s="35">
        <f t="shared" si="28"/>
        <v>1.9940131786578426E-3</v>
      </c>
      <c r="O185" s="44">
        <v>6.4669730000000003</v>
      </c>
      <c r="P185" s="35">
        <f t="shared" si="29"/>
        <v>7.3252310434751269E-3</v>
      </c>
      <c r="Q185" s="35">
        <f t="shared" si="30"/>
        <v>1.098784656521269E-3</v>
      </c>
      <c r="R185" s="44">
        <v>15.959087999999999</v>
      </c>
      <c r="S185" s="35">
        <f t="shared" si="31"/>
        <v>1.9654211868220862E-3</v>
      </c>
      <c r="T185" s="35">
        <f t="shared" si="32"/>
        <v>4.9135529670552155E-4</v>
      </c>
      <c r="U185" s="22">
        <f t="shared" si="33"/>
        <v>6.3927473786715592E-3</v>
      </c>
      <c r="V185" s="30">
        <f t="shared" si="34"/>
        <v>602997.00243849133</v>
      </c>
      <c r="W185" s="31">
        <f t="shared" si="35"/>
        <v>1486707.2532384912</v>
      </c>
    </row>
    <row r="186" spans="2:23" s="2" customFormat="1">
      <c r="B186" s="22">
        <v>176</v>
      </c>
      <c r="C186" s="44" t="s">
        <v>69</v>
      </c>
      <c r="D186" s="44" t="s">
        <v>202</v>
      </c>
      <c r="E186" s="26">
        <v>672421.38670000003</v>
      </c>
      <c r="F186" s="44" t="s">
        <v>299</v>
      </c>
      <c r="G186" s="44">
        <v>9</v>
      </c>
      <c r="H186" s="27">
        <f t="shared" si="24"/>
        <v>0</v>
      </c>
      <c r="I186" s="45">
        <v>4077</v>
      </c>
      <c r="J186" s="35">
        <f t="shared" si="25"/>
        <v>3.7572643208263218E-3</v>
      </c>
      <c r="K186" s="35">
        <f t="shared" si="26"/>
        <v>3.7572643208263221E-4</v>
      </c>
      <c r="L186" s="45">
        <v>541</v>
      </c>
      <c r="M186" s="35">
        <f t="shared" si="27"/>
        <v>2.5869571454529804E-3</v>
      </c>
      <c r="N186" s="35">
        <f t="shared" si="28"/>
        <v>1.2934785727264902E-3</v>
      </c>
      <c r="O186" s="44">
        <v>2.362365</v>
      </c>
      <c r="P186" s="35">
        <f t="shared" si="29"/>
        <v>2.6758839775609267E-3</v>
      </c>
      <c r="Q186" s="35">
        <f t="shared" si="30"/>
        <v>4.01382596634139E-4</v>
      </c>
      <c r="R186" s="44">
        <v>19.476756999999999</v>
      </c>
      <c r="S186" s="35">
        <f t="shared" si="31"/>
        <v>2.3986352389550941E-3</v>
      </c>
      <c r="T186" s="35">
        <f t="shared" si="32"/>
        <v>5.9965880973877352E-4</v>
      </c>
      <c r="U186" s="22">
        <f t="shared" si="33"/>
        <v>2.6702464111820349E-3</v>
      </c>
      <c r="V186" s="30">
        <f t="shared" si="34"/>
        <v>251871.45468737459</v>
      </c>
      <c r="W186" s="31">
        <f t="shared" si="35"/>
        <v>924292.84138737456</v>
      </c>
    </row>
    <row r="187" spans="2:23" s="2" customFormat="1">
      <c r="B187" s="22">
        <v>177</v>
      </c>
      <c r="C187" s="44" t="s">
        <v>69</v>
      </c>
      <c r="D187" s="44" t="s">
        <v>230</v>
      </c>
      <c r="E187" s="26">
        <v>672421.38670000003</v>
      </c>
      <c r="F187" s="44" t="s">
        <v>300</v>
      </c>
      <c r="G187" s="44">
        <v>8</v>
      </c>
      <c r="H187" s="27">
        <f t="shared" si="24"/>
        <v>211288.86410000001</v>
      </c>
      <c r="I187" s="45">
        <v>5155</v>
      </c>
      <c r="J187" s="35">
        <f t="shared" si="25"/>
        <v>4.750722976173581E-3</v>
      </c>
      <c r="K187" s="35">
        <f t="shared" si="26"/>
        <v>4.7507229761735811E-4</v>
      </c>
      <c r="L187" s="45">
        <v>396</v>
      </c>
      <c r="M187" s="35">
        <f t="shared" si="27"/>
        <v>1.8935952487973758E-3</v>
      </c>
      <c r="N187" s="35">
        <f t="shared" si="28"/>
        <v>9.467976243986879E-4</v>
      </c>
      <c r="O187" s="44">
        <v>1.6536550000000001</v>
      </c>
      <c r="P187" s="35">
        <f t="shared" si="29"/>
        <v>1.8731182179356342E-3</v>
      </c>
      <c r="Q187" s="35">
        <f t="shared" si="30"/>
        <v>2.809677326903451E-4</v>
      </c>
      <c r="R187" s="44">
        <v>28.544785999999998</v>
      </c>
      <c r="S187" s="35">
        <f t="shared" si="31"/>
        <v>3.5153968182707229E-3</v>
      </c>
      <c r="T187" s="35">
        <f t="shared" si="32"/>
        <v>8.7884920456768074E-4</v>
      </c>
      <c r="U187" s="22">
        <f t="shared" si="33"/>
        <v>2.5816868592740717E-3</v>
      </c>
      <c r="V187" s="30">
        <f t="shared" si="34"/>
        <v>243518.05963285346</v>
      </c>
      <c r="W187" s="31">
        <f t="shared" si="35"/>
        <v>1127228.3104328534</v>
      </c>
    </row>
    <row r="188" spans="2:23" s="2" customFormat="1">
      <c r="B188" s="22">
        <v>178</v>
      </c>
      <c r="C188" s="44" t="s">
        <v>69</v>
      </c>
      <c r="D188" s="44" t="s">
        <v>240</v>
      </c>
      <c r="E188" s="26">
        <v>672421.38670000003</v>
      </c>
      <c r="F188" s="44" t="s">
        <v>299</v>
      </c>
      <c r="G188" s="44">
        <v>9</v>
      </c>
      <c r="H188" s="27">
        <f t="shared" si="24"/>
        <v>0</v>
      </c>
      <c r="I188" s="45">
        <v>5169</v>
      </c>
      <c r="J188" s="35">
        <f t="shared" si="25"/>
        <v>4.7636250366326358E-3</v>
      </c>
      <c r="K188" s="35">
        <f t="shared" si="26"/>
        <v>4.7636250366326358E-4</v>
      </c>
      <c r="L188" s="45">
        <v>523</v>
      </c>
      <c r="M188" s="35">
        <f t="shared" si="27"/>
        <v>2.5008846341440087E-3</v>
      </c>
      <c r="N188" s="35">
        <f t="shared" si="28"/>
        <v>1.2504423170720043E-3</v>
      </c>
      <c r="O188" s="44">
        <v>4.1439810000000001</v>
      </c>
      <c r="P188" s="35">
        <f t="shared" si="29"/>
        <v>4.6939454153853899E-3</v>
      </c>
      <c r="Q188" s="35">
        <f t="shared" si="30"/>
        <v>7.0409181230780848E-4</v>
      </c>
      <c r="R188" s="44">
        <v>39.555968999999997</v>
      </c>
      <c r="S188" s="35">
        <f t="shared" si="31"/>
        <v>4.8714650572687897E-3</v>
      </c>
      <c r="T188" s="35">
        <f t="shared" si="32"/>
        <v>1.2178662643171974E-3</v>
      </c>
      <c r="U188" s="22">
        <f t="shared" si="33"/>
        <v>3.6487628973602736E-3</v>
      </c>
      <c r="V188" s="30">
        <f t="shared" si="34"/>
        <v>344170.19152948906</v>
      </c>
      <c r="W188" s="31">
        <f t="shared" si="35"/>
        <v>1016591.578229489</v>
      </c>
    </row>
    <row r="189" spans="2:23" s="2" customFormat="1">
      <c r="B189" s="22">
        <v>179</v>
      </c>
      <c r="C189" s="44" t="s">
        <v>69</v>
      </c>
      <c r="D189" s="44" t="s">
        <v>250</v>
      </c>
      <c r="E189" s="26">
        <v>672421.38670000003</v>
      </c>
      <c r="F189" s="44" t="s">
        <v>300</v>
      </c>
      <c r="G189" s="44">
        <v>10</v>
      </c>
      <c r="H189" s="27">
        <f t="shared" si="24"/>
        <v>211288.86410000001</v>
      </c>
      <c r="I189" s="45">
        <v>15543</v>
      </c>
      <c r="J189" s="35">
        <f t="shared" si="25"/>
        <v>1.4324051836792622E-2</v>
      </c>
      <c r="K189" s="35">
        <f t="shared" si="26"/>
        <v>1.4324051836792622E-3</v>
      </c>
      <c r="L189" s="45">
        <v>997</v>
      </c>
      <c r="M189" s="35">
        <f t="shared" si="27"/>
        <v>4.7674607652802613E-3</v>
      </c>
      <c r="N189" s="35">
        <f t="shared" si="28"/>
        <v>2.3837303826401307E-3</v>
      </c>
      <c r="O189" s="44">
        <v>4.6951999999999998</v>
      </c>
      <c r="P189" s="35">
        <f t="shared" si="29"/>
        <v>5.3183189098399541E-3</v>
      </c>
      <c r="Q189" s="35">
        <f t="shared" si="30"/>
        <v>7.9774783647599309E-4</v>
      </c>
      <c r="R189" s="44">
        <v>19.88814</v>
      </c>
      <c r="S189" s="35">
        <f t="shared" si="31"/>
        <v>2.4492985891476889E-3</v>
      </c>
      <c r="T189" s="35">
        <f t="shared" si="32"/>
        <v>6.1232464728692222E-4</v>
      </c>
      <c r="U189" s="22">
        <f t="shared" si="33"/>
        <v>5.2262080500823076E-3</v>
      </c>
      <c r="V189" s="30">
        <f t="shared" si="34"/>
        <v>492962.97845800634</v>
      </c>
      <c r="W189" s="31">
        <f t="shared" si="35"/>
        <v>1376673.2292580064</v>
      </c>
    </row>
    <row r="190" spans="2:23" s="2" customFormat="1">
      <c r="B190" s="22">
        <v>180</v>
      </c>
      <c r="C190" s="44" t="s">
        <v>69</v>
      </c>
      <c r="D190" s="44" t="s">
        <v>256</v>
      </c>
      <c r="E190" s="26">
        <v>672421.38670000003</v>
      </c>
      <c r="F190" s="44" t="s">
        <v>299</v>
      </c>
      <c r="G190" s="44">
        <v>9</v>
      </c>
      <c r="H190" s="27">
        <f t="shared" si="24"/>
        <v>0</v>
      </c>
      <c r="I190" s="45">
        <v>8261</v>
      </c>
      <c r="J190" s="35">
        <f t="shared" si="25"/>
        <v>7.6131372465897086E-3</v>
      </c>
      <c r="K190" s="35">
        <f t="shared" si="26"/>
        <v>7.6131372465897086E-4</v>
      </c>
      <c r="L190" s="45">
        <v>632</v>
      </c>
      <c r="M190" s="35">
        <f t="shared" si="27"/>
        <v>3.0221015081816705E-3</v>
      </c>
      <c r="N190" s="35">
        <f t="shared" si="28"/>
        <v>1.5110507540908352E-3</v>
      </c>
      <c r="O190" s="44">
        <v>3.2482510000000002</v>
      </c>
      <c r="P190" s="35">
        <f t="shared" si="29"/>
        <v>3.6793394780214989E-3</v>
      </c>
      <c r="Q190" s="35">
        <f t="shared" si="30"/>
        <v>5.5190092170322484E-4</v>
      </c>
      <c r="R190" s="44">
        <v>36.389091000000001</v>
      </c>
      <c r="S190" s="35">
        <f t="shared" si="31"/>
        <v>4.4814522246256743E-3</v>
      </c>
      <c r="T190" s="35">
        <f t="shared" si="32"/>
        <v>1.1203630561564186E-3</v>
      </c>
      <c r="U190" s="22">
        <f t="shared" si="33"/>
        <v>3.9446284566094494E-3</v>
      </c>
      <c r="V190" s="30">
        <f t="shared" si="34"/>
        <v>372077.76159040933</v>
      </c>
      <c r="W190" s="31">
        <f t="shared" si="35"/>
        <v>1044499.1482904094</v>
      </c>
    </row>
    <row r="191" spans="2:23" s="2" customFormat="1">
      <c r="B191" s="22">
        <v>181</v>
      </c>
      <c r="C191" s="44" t="s">
        <v>69</v>
      </c>
      <c r="D191" s="44" t="s">
        <v>261</v>
      </c>
      <c r="E191" s="26">
        <v>672421.38670000003</v>
      </c>
      <c r="F191" s="44" t="s">
        <v>299</v>
      </c>
      <c r="G191" s="44">
        <v>10</v>
      </c>
      <c r="H191" s="27">
        <f t="shared" si="24"/>
        <v>0</v>
      </c>
      <c r="I191" s="45">
        <v>7698</v>
      </c>
      <c r="J191" s="35">
        <f t="shared" si="25"/>
        <v>7.0942901009862702E-3</v>
      </c>
      <c r="K191" s="35">
        <f t="shared" si="26"/>
        <v>7.0942901009862704E-4</v>
      </c>
      <c r="L191" s="45">
        <v>1210</v>
      </c>
      <c r="M191" s="35">
        <f t="shared" si="27"/>
        <v>5.7859854824364263E-3</v>
      </c>
      <c r="N191" s="35">
        <f t="shared" si="28"/>
        <v>2.8929927412182132E-3</v>
      </c>
      <c r="O191" s="44">
        <v>6.8508579999999997</v>
      </c>
      <c r="P191" s="35">
        <f t="shared" si="29"/>
        <v>7.7600629685696722E-3</v>
      </c>
      <c r="Q191" s="35">
        <f t="shared" si="30"/>
        <v>1.1640094452854508E-3</v>
      </c>
      <c r="R191" s="44">
        <v>22.866508</v>
      </c>
      <c r="S191" s="35">
        <f t="shared" si="31"/>
        <v>2.8160957124765983E-3</v>
      </c>
      <c r="T191" s="35">
        <f t="shared" si="32"/>
        <v>7.0402392811914959E-4</v>
      </c>
      <c r="U191" s="22">
        <f t="shared" si="33"/>
        <v>5.4704551247214406E-3</v>
      </c>
      <c r="V191" s="30">
        <f t="shared" si="34"/>
        <v>516001.62602808647</v>
      </c>
      <c r="W191" s="31">
        <f t="shared" si="35"/>
        <v>1188423.0127280864</v>
      </c>
    </row>
    <row r="192" spans="2:23" s="2" customFormat="1">
      <c r="B192" s="22">
        <v>182</v>
      </c>
      <c r="C192" s="44" t="s">
        <v>69</v>
      </c>
      <c r="D192" s="44" t="s">
        <v>290</v>
      </c>
      <c r="E192" s="26">
        <v>672421.38670000003</v>
      </c>
      <c r="F192" s="44" t="s">
        <v>300</v>
      </c>
      <c r="G192" s="44">
        <v>9</v>
      </c>
      <c r="H192" s="27">
        <f t="shared" si="24"/>
        <v>211288.86410000001</v>
      </c>
      <c r="I192" s="45">
        <v>4121</v>
      </c>
      <c r="J192" s="35">
        <f t="shared" si="25"/>
        <v>3.7978136536976383E-3</v>
      </c>
      <c r="K192" s="35">
        <f t="shared" si="26"/>
        <v>3.7978136536976384E-4</v>
      </c>
      <c r="L192" s="45">
        <v>576</v>
      </c>
      <c r="M192" s="35">
        <f t="shared" si="27"/>
        <v>2.7543203618870921E-3</v>
      </c>
      <c r="N192" s="35">
        <f t="shared" si="28"/>
        <v>1.3771601809435461E-3</v>
      </c>
      <c r="O192" s="44">
        <v>2.7560920000000002</v>
      </c>
      <c r="P192" s="35">
        <f t="shared" si="29"/>
        <v>3.1218640741307335E-3</v>
      </c>
      <c r="Q192" s="35">
        <f t="shared" si="30"/>
        <v>4.6827961111960999E-4</v>
      </c>
      <c r="R192" s="44">
        <v>33.475735999999998</v>
      </c>
      <c r="S192" s="35">
        <f t="shared" si="31"/>
        <v>4.1226616946321015E-3</v>
      </c>
      <c r="T192" s="35">
        <f t="shared" si="32"/>
        <v>1.0306654236580254E-3</v>
      </c>
      <c r="U192" s="22">
        <f t="shared" si="33"/>
        <v>3.2558865810909453E-3</v>
      </c>
      <c r="V192" s="30">
        <f t="shared" si="34"/>
        <v>307112.06502978195</v>
      </c>
      <c r="W192" s="31">
        <f t="shared" si="35"/>
        <v>1190822.315829782</v>
      </c>
    </row>
    <row r="193" spans="2:23" s="2" customFormat="1">
      <c r="B193" s="22">
        <v>183</v>
      </c>
      <c r="C193" s="44" t="s">
        <v>77</v>
      </c>
      <c r="D193" s="44" t="s">
        <v>78</v>
      </c>
      <c r="E193" s="26">
        <v>672421.38670000003</v>
      </c>
      <c r="F193" s="44" t="s">
        <v>299</v>
      </c>
      <c r="G193" s="44">
        <v>9</v>
      </c>
      <c r="H193" s="27">
        <f t="shared" si="24"/>
        <v>0</v>
      </c>
      <c r="I193" s="45">
        <v>3962</v>
      </c>
      <c r="J193" s="35">
        <f t="shared" si="25"/>
        <v>3.6512831099126532E-3</v>
      </c>
      <c r="K193" s="35">
        <f t="shared" si="26"/>
        <v>3.6512831099126534E-4</v>
      </c>
      <c r="L193" s="45">
        <v>610</v>
      </c>
      <c r="M193" s="35">
        <f t="shared" si="27"/>
        <v>2.9169017721373718E-3</v>
      </c>
      <c r="N193" s="35">
        <f t="shared" si="28"/>
        <v>1.4584508860686859E-3</v>
      </c>
      <c r="O193" s="44">
        <v>2.1950310000000002</v>
      </c>
      <c r="P193" s="35">
        <f t="shared" si="29"/>
        <v>2.4863424082009083E-3</v>
      </c>
      <c r="Q193" s="35">
        <f t="shared" si="30"/>
        <v>3.7295136123013624E-4</v>
      </c>
      <c r="R193" s="44">
        <v>31.787873999999999</v>
      </c>
      <c r="S193" s="35">
        <f t="shared" si="31"/>
        <v>3.9147951965444981E-3</v>
      </c>
      <c r="T193" s="35">
        <f t="shared" si="32"/>
        <v>9.7869879913612453E-4</v>
      </c>
      <c r="U193" s="22">
        <f t="shared" si="33"/>
        <v>3.1752293574262122E-3</v>
      </c>
      <c r="V193" s="30">
        <f t="shared" si="34"/>
        <v>299504.05845390633</v>
      </c>
      <c r="W193" s="31">
        <f t="shared" si="35"/>
        <v>971925.44515390636</v>
      </c>
    </row>
    <row r="194" spans="2:23" s="2" customFormat="1">
      <c r="B194" s="22">
        <v>184</v>
      </c>
      <c r="C194" s="44" t="s">
        <v>77</v>
      </c>
      <c r="D194" s="44" t="s">
        <v>114</v>
      </c>
      <c r="E194" s="26">
        <v>672421.38670000003</v>
      </c>
      <c r="F194" s="44" t="s">
        <v>299</v>
      </c>
      <c r="G194" s="44">
        <v>9</v>
      </c>
      <c r="H194" s="27">
        <f t="shared" si="24"/>
        <v>0</v>
      </c>
      <c r="I194" s="45">
        <v>3184</v>
      </c>
      <c r="J194" s="35">
        <f t="shared" si="25"/>
        <v>2.9342971786880077E-3</v>
      </c>
      <c r="K194" s="35">
        <f t="shared" si="26"/>
        <v>2.9342971786880081E-4</v>
      </c>
      <c r="L194" s="45">
        <v>547</v>
      </c>
      <c r="M194" s="35">
        <f t="shared" si="27"/>
        <v>2.6156479825559711E-3</v>
      </c>
      <c r="N194" s="35">
        <f t="shared" si="28"/>
        <v>1.3078239912779855E-3</v>
      </c>
      <c r="O194" s="44">
        <v>7.2741150000000001</v>
      </c>
      <c r="P194" s="35">
        <f t="shared" si="29"/>
        <v>8.2394921104213779E-3</v>
      </c>
      <c r="Q194" s="35">
        <f t="shared" si="30"/>
        <v>1.2359238165632067E-3</v>
      </c>
      <c r="R194" s="44">
        <v>35.711649999999999</v>
      </c>
      <c r="S194" s="35">
        <f t="shared" si="31"/>
        <v>4.3980228397998032E-3</v>
      </c>
      <c r="T194" s="35">
        <f t="shared" si="32"/>
        <v>1.0995057099499508E-3</v>
      </c>
      <c r="U194" s="22">
        <f t="shared" si="33"/>
        <v>3.9366832356599437E-3</v>
      </c>
      <c r="V194" s="30">
        <f t="shared" si="34"/>
        <v>371328.32724982395</v>
      </c>
      <c r="W194" s="31">
        <f t="shared" si="35"/>
        <v>1043749.713949824</v>
      </c>
    </row>
    <row r="195" spans="2:23" s="2" customFormat="1">
      <c r="B195" s="22">
        <v>185</v>
      </c>
      <c r="C195" s="44" t="s">
        <v>77</v>
      </c>
      <c r="D195" s="44" t="s">
        <v>141</v>
      </c>
      <c r="E195" s="26">
        <v>672421.38670000003</v>
      </c>
      <c r="F195" s="44" t="s">
        <v>300</v>
      </c>
      <c r="G195" s="44">
        <v>8</v>
      </c>
      <c r="H195" s="27">
        <f t="shared" si="24"/>
        <v>211288.86410000001</v>
      </c>
      <c r="I195" s="45">
        <v>5643</v>
      </c>
      <c r="J195" s="35">
        <f t="shared" si="25"/>
        <v>5.2004519407463654E-3</v>
      </c>
      <c r="K195" s="35">
        <f t="shared" si="26"/>
        <v>5.2004519407463658E-4</v>
      </c>
      <c r="L195" s="45">
        <v>480</v>
      </c>
      <c r="M195" s="35">
        <f t="shared" si="27"/>
        <v>2.2952669682392434E-3</v>
      </c>
      <c r="N195" s="35">
        <f t="shared" si="28"/>
        <v>1.1476334841196217E-3</v>
      </c>
      <c r="O195" s="44">
        <v>3.8683719999999999</v>
      </c>
      <c r="P195" s="35">
        <f t="shared" si="29"/>
        <v>4.3817592345151224E-3</v>
      </c>
      <c r="Q195" s="35">
        <f t="shared" si="30"/>
        <v>6.5726388517726834E-4</v>
      </c>
      <c r="R195" s="44">
        <v>21.162758</v>
      </c>
      <c r="S195" s="35">
        <f t="shared" si="31"/>
        <v>2.6062725479544073E-3</v>
      </c>
      <c r="T195" s="35">
        <f t="shared" si="32"/>
        <v>6.5156813698860182E-4</v>
      </c>
      <c r="U195" s="22">
        <f t="shared" si="33"/>
        <v>2.9765107003601283E-3</v>
      </c>
      <c r="V195" s="30">
        <f t="shared" si="34"/>
        <v>280759.88674782024</v>
      </c>
      <c r="W195" s="31">
        <f t="shared" si="35"/>
        <v>1164470.1375478203</v>
      </c>
    </row>
    <row r="196" spans="2:23" s="2" customFormat="1">
      <c r="B196" s="22">
        <v>186</v>
      </c>
      <c r="C196" s="44" t="s">
        <v>77</v>
      </c>
      <c r="D196" s="44" t="s">
        <v>157</v>
      </c>
      <c r="E196" s="26">
        <v>672421.38670000003</v>
      </c>
      <c r="F196" s="44" t="s">
        <v>300</v>
      </c>
      <c r="G196" s="44">
        <v>10</v>
      </c>
      <c r="H196" s="27">
        <f t="shared" si="24"/>
        <v>211288.86410000001</v>
      </c>
      <c r="I196" s="45">
        <v>5679</v>
      </c>
      <c r="J196" s="35">
        <f t="shared" si="25"/>
        <v>5.2336286676410793E-3</v>
      </c>
      <c r="K196" s="35">
        <f t="shared" si="26"/>
        <v>5.2336286676410795E-4</v>
      </c>
      <c r="L196" s="45">
        <v>1215</v>
      </c>
      <c r="M196" s="35">
        <f t="shared" si="27"/>
        <v>5.8098945133555849E-3</v>
      </c>
      <c r="N196" s="35">
        <f t="shared" si="28"/>
        <v>2.9049472566777925E-3</v>
      </c>
      <c r="O196" s="44">
        <v>5.0495539999999997</v>
      </c>
      <c r="P196" s="35">
        <f t="shared" si="29"/>
        <v>5.7197006569385707E-3</v>
      </c>
      <c r="Q196" s="35">
        <f t="shared" si="30"/>
        <v>8.5795509854078554E-4</v>
      </c>
      <c r="R196" s="44">
        <v>30.163619000000001</v>
      </c>
      <c r="S196" s="35">
        <f t="shared" si="31"/>
        <v>3.7147621376502991E-3</v>
      </c>
      <c r="T196" s="35">
        <f t="shared" si="32"/>
        <v>9.2869053441257477E-4</v>
      </c>
      <c r="U196" s="22">
        <f t="shared" si="33"/>
        <v>5.2149557563952609E-3</v>
      </c>
      <c r="V196" s="30">
        <f t="shared" si="34"/>
        <v>491901.60390932887</v>
      </c>
      <c r="W196" s="31">
        <f t="shared" si="35"/>
        <v>1375611.8547093289</v>
      </c>
    </row>
    <row r="197" spans="2:23" s="2" customFormat="1">
      <c r="B197" s="22">
        <v>187</v>
      </c>
      <c r="C197" s="44" t="s">
        <v>77</v>
      </c>
      <c r="D197" s="44" t="s">
        <v>159</v>
      </c>
      <c r="E197" s="26">
        <v>672421.38670000003</v>
      </c>
      <c r="F197" s="44" t="s">
        <v>301</v>
      </c>
      <c r="G197" s="44">
        <v>10</v>
      </c>
      <c r="H197" s="27">
        <f t="shared" si="24"/>
        <v>422577.72830000002</v>
      </c>
      <c r="I197" s="45">
        <v>6160</v>
      </c>
      <c r="J197" s="35">
        <f t="shared" si="25"/>
        <v>5.6769066019843372E-3</v>
      </c>
      <c r="K197" s="35">
        <f t="shared" si="26"/>
        <v>5.6769066019843372E-4</v>
      </c>
      <c r="L197" s="45">
        <v>976</v>
      </c>
      <c r="M197" s="35">
        <f t="shared" si="27"/>
        <v>4.6670428354197947E-3</v>
      </c>
      <c r="N197" s="35">
        <f t="shared" si="28"/>
        <v>2.3335214177098973E-3</v>
      </c>
      <c r="O197" s="44">
        <v>5.315321</v>
      </c>
      <c r="P197" s="35">
        <f t="shared" si="29"/>
        <v>6.0207386663335772E-3</v>
      </c>
      <c r="Q197" s="35">
        <f t="shared" si="30"/>
        <v>9.0311079995003649E-4</v>
      </c>
      <c r="R197" s="44">
        <v>33.847661000000002</v>
      </c>
      <c r="S197" s="35">
        <f t="shared" si="31"/>
        <v>4.1684656450150315E-3</v>
      </c>
      <c r="T197" s="35">
        <f t="shared" si="32"/>
        <v>1.0421164112537579E-3</v>
      </c>
      <c r="U197" s="22">
        <f t="shared" si="33"/>
        <v>4.846439289112125E-3</v>
      </c>
      <c r="V197" s="30">
        <f t="shared" si="34"/>
        <v>457141.22437949822</v>
      </c>
      <c r="W197" s="31">
        <f t="shared" si="35"/>
        <v>1552140.3393794983</v>
      </c>
    </row>
    <row r="198" spans="2:23" s="2" customFormat="1">
      <c r="B198" s="22">
        <v>188</v>
      </c>
      <c r="C198" s="44" t="s">
        <v>77</v>
      </c>
      <c r="D198" s="44" t="s">
        <v>167</v>
      </c>
      <c r="E198" s="26">
        <v>672421.38670000003</v>
      </c>
      <c r="F198" s="44" t="s">
        <v>299</v>
      </c>
      <c r="G198" s="44">
        <v>8</v>
      </c>
      <c r="H198" s="27">
        <f t="shared" si="24"/>
        <v>0</v>
      </c>
      <c r="I198" s="45">
        <v>4192</v>
      </c>
      <c r="J198" s="35">
        <f t="shared" si="25"/>
        <v>3.8632455317399901E-3</v>
      </c>
      <c r="K198" s="35">
        <f t="shared" si="26"/>
        <v>3.8632455317399902E-4</v>
      </c>
      <c r="L198" s="45">
        <v>376</v>
      </c>
      <c r="M198" s="35">
        <f t="shared" si="27"/>
        <v>1.7979591251207406E-3</v>
      </c>
      <c r="N198" s="35">
        <f t="shared" si="28"/>
        <v>8.989795625603703E-4</v>
      </c>
      <c r="O198" s="44">
        <v>1.5158510000000001</v>
      </c>
      <c r="P198" s="35">
        <f t="shared" si="29"/>
        <v>1.7170256938575149E-3</v>
      </c>
      <c r="Q198" s="35">
        <f t="shared" si="30"/>
        <v>2.575538540786272E-4</v>
      </c>
      <c r="R198" s="44">
        <v>27.968548999999999</v>
      </c>
      <c r="S198" s="35">
        <f t="shared" si="31"/>
        <v>3.4444310833596304E-3</v>
      </c>
      <c r="T198" s="35">
        <f t="shared" si="32"/>
        <v>8.6110777083990759E-4</v>
      </c>
      <c r="U198" s="22">
        <f t="shared" si="33"/>
        <v>2.4039657406529041E-3</v>
      </c>
      <c r="V198" s="30">
        <f t="shared" si="34"/>
        <v>226754.48437315831</v>
      </c>
      <c r="W198" s="31">
        <f t="shared" si="35"/>
        <v>899175.87107315834</v>
      </c>
    </row>
    <row r="199" spans="2:23" s="2" customFormat="1">
      <c r="B199" s="22">
        <v>189</v>
      </c>
      <c r="C199" s="44" t="s">
        <v>77</v>
      </c>
      <c r="D199" s="44" t="s">
        <v>183</v>
      </c>
      <c r="E199" s="26">
        <v>672421.38670000003</v>
      </c>
      <c r="F199" s="44" t="s">
        <v>299</v>
      </c>
      <c r="G199" s="44">
        <v>9</v>
      </c>
      <c r="H199" s="27">
        <f t="shared" si="24"/>
        <v>0</v>
      </c>
      <c r="I199" s="45">
        <v>4994</v>
      </c>
      <c r="J199" s="35">
        <f t="shared" si="25"/>
        <v>4.6023492808944444E-3</v>
      </c>
      <c r="K199" s="35">
        <f t="shared" si="26"/>
        <v>4.6023492808944445E-4</v>
      </c>
      <c r="L199" s="45">
        <v>611</v>
      </c>
      <c r="M199" s="35">
        <f t="shared" si="27"/>
        <v>2.9216835783212034E-3</v>
      </c>
      <c r="N199" s="35">
        <f t="shared" si="28"/>
        <v>1.4608417891606017E-3</v>
      </c>
      <c r="O199" s="44">
        <v>1.565067</v>
      </c>
      <c r="P199" s="35">
        <f t="shared" si="29"/>
        <v>1.7727733475179943E-3</v>
      </c>
      <c r="Q199" s="35">
        <f t="shared" si="30"/>
        <v>2.6591600212769911E-4</v>
      </c>
      <c r="R199" s="44">
        <v>41.096595000000001</v>
      </c>
      <c r="S199" s="35">
        <f t="shared" si="31"/>
        <v>5.0611988930223725E-3</v>
      </c>
      <c r="T199" s="35">
        <f t="shared" si="32"/>
        <v>1.2652997232555931E-3</v>
      </c>
      <c r="U199" s="22">
        <f t="shared" si="33"/>
        <v>3.4522924426333384E-3</v>
      </c>
      <c r="V199" s="30">
        <f t="shared" si="34"/>
        <v>325638.08189798222</v>
      </c>
      <c r="W199" s="31">
        <f t="shared" si="35"/>
        <v>998059.46859798231</v>
      </c>
    </row>
    <row r="200" spans="2:23" s="2" customFormat="1">
      <c r="B200" s="22">
        <v>190</v>
      </c>
      <c r="C200" s="44" t="s">
        <v>77</v>
      </c>
      <c r="D200" s="44" t="s">
        <v>196</v>
      </c>
      <c r="E200" s="26">
        <v>672421.38670000003</v>
      </c>
      <c r="F200" s="44" t="s">
        <v>299</v>
      </c>
      <c r="G200" s="44">
        <v>8</v>
      </c>
      <c r="H200" s="27">
        <f t="shared" si="24"/>
        <v>0</v>
      </c>
      <c r="I200" s="45">
        <v>3076</v>
      </c>
      <c r="J200" s="35">
        <f t="shared" si="25"/>
        <v>2.8347669980038669E-3</v>
      </c>
      <c r="K200" s="35">
        <f t="shared" si="26"/>
        <v>2.834766998003867E-4</v>
      </c>
      <c r="L200" s="45">
        <v>473</v>
      </c>
      <c r="M200" s="35">
        <f t="shared" si="27"/>
        <v>2.261794324952421E-3</v>
      </c>
      <c r="N200" s="35">
        <f t="shared" si="28"/>
        <v>1.1308971624762105E-3</v>
      </c>
      <c r="O200" s="44">
        <v>2.8938969999999999</v>
      </c>
      <c r="P200" s="35">
        <f t="shared" si="29"/>
        <v>3.2779577309228814E-3</v>
      </c>
      <c r="Q200" s="35">
        <f t="shared" si="30"/>
        <v>4.9169365963843217E-4</v>
      </c>
      <c r="R200" s="44">
        <v>32.887534000000002</v>
      </c>
      <c r="S200" s="35">
        <f t="shared" si="31"/>
        <v>4.0502224253623842E-3</v>
      </c>
      <c r="T200" s="35">
        <f t="shared" si="32"/>
        <v>1.0125556063405961E-3</v>
      </c>
      <c r="U200" s="22">
        <f t="shared" si="33"/>
        <v>2.9186231282556253E-3</v>
      </c>
      <c r="V200" s="30">
        <f t="shared" si="34"/>
        <v>275299.63149451301</v>
      </c>
      <c r="W200" s="31">
        <f t="shared" si="35"/>
        <v>947721.01819451305</v>
      </c>
    </row>
    <row r="201" spans="2:23" s="2" customFormat="1">
      <c r="B201" s="22">
        <v>191</v>
      </c>
      <c r="C201" s="44" t="s">
        <v>77</v>
      </c>
      <c r="D201" s="44" t="s">
        <v>210</v>
      </c>
      <c r="E201" s="26">
        <v>672421.38670000003</v>
      </c>
      <c r="F201" s="44" t="s">
        <v>300</v>
      </c>
      <c r="G201" s="44">
        <v>7</v>
      </c>
      <c r="H201" s="27">
        <f t="shared" si="24"/>
        <v>0</v>
      </c>
      <c r="I201" s="45">
        <v>3041</v>
      </c>
      <c r="J201" s="35">
        <f t="shared" si="25"/>
        <v>2.8025118468562285E-3</v>
      </c>
      <c r="K201" s="35">
        <f t="shared" si="26"/>
        <v>2.8025118468562288E-4</v>
      </c>
      <c r="L201" s="45">
        <v>331</v>
      </c>
      <c r="M201" s="35">
        <f t="shared" si="27"/>
        <v>1.5827778468483116E-3</v>
      </c>
      <c r="N201" s="35">
        <f t="shared" si="28"/>
        <v>7.9138892342415579E-4</v>
      </c>
      <c r="O201" s="44">
        <v>3.395899</v>
      </c>
      <c r="P201" s="35">
        <f t="shared" si="29"/>
        <v>3.8465824390029367E-3</v>
      </c>
      <c r="Q201" s="35">
        <f t="shared" si="30"/>
        <v>5.7698736585044049E-4</v>
      </c>
      <c r="R201" s="44">
        <v>23.733174000000002</v>
      </c>
      <c r="S201" s="35">
        <f t="shared" si="31"/>
        <v>2.9228288615323812E-3</v>
      </c>
      <c r="T201" s="35">
        <f t="shared" si="32"/>
        <v>7.3070721538309529E-4</v>
      </c>
      <c r="U201" s="22">
        <f t="shared" si="33"/>
        <v>2.3793346893433145E-3</v>
      </c>
      <c r="V201" s="30">
        <f t="shared" si="34"/>
        <v>224431.15619720941</v>
      </c>
      <c r="W201" s="31">
        <f t="shared" si="35"/>
        <v>896852.54289720941</v>
      </c>
    </row>
    <row r="202" spans="2:23" s="2" customFormat="1">
      <c r="B202" s="22">
        <v>192</v>
      </c>
      <c r="C202" s="44" t="s">
        <v>77</v>
      </c>
      <c r="D202" s="44" t="s">
        <v>211</v>
      </c>
      <c r="E202" s="26">
        <v>672421.38670000003</v>
      </c>
      <c r="F202" s="44" t="s">
        <v>300</v>
      </c>
      <c r="G202" s="44">
        <v>7</v>
      </c>
      <c r="H202" s="27">
        <f t="shared" si="24"/>
        <v>0</v>
      </c>
      <c r="I202" s="45">
        <v>10581</v>
      </c>
      <c r="J202" s="35">
        <f t="shared" si="25"/>
        <v>9.7511929798045887E-3</v>
      </c>
      <c r="K202" s="35">
        <f t="shared" si="26"/>
        <v>9.7511929798045887E-4</v>
      </c>
      <c r="L202" s="45">
        <v>289</v>
      </c>
      <c r="M202" s="35">
        <f t="shared" si="27"/>
        <v>1.3819419871273777E-3</v>
      </c>
      <c r="N202" s="35">
        <f t="shared" si="28"/>
        <v>6.9097099356368885E-4</v>
      </c>
      <c r="O202" s="44">
        <v>3.9569610000000002</v>
      </c>
      <c r="P202" s="35">
        <f t="shared" si="29"/>
        <v>4.4821052376467913E-3</v>
      </c>
      <c r="Q202" s="35">
        <f t="shared" si="30"/>
        <v>6.7231578564701862E-4</v>
      </c>
      <c r="R202" s="44">
        <v>23.648223000000002</v>
      </c>
      <c r="S202" s="35">
        <f t="shared" si="31"/>
        <v>2.9123668291630052E-3</v>
      </c>
      <c r="T202" s="35">
        <f t="shared" si="32"/>
        <v>7.280917072907513E-4</v>
      </c>
      <c r="U202" s="22">
        <f t="shared" si="33"/>
        <v>3.0664977844819174E-3</v>
      </c>
      <c r="V202" s="30">
        <f t="shared" si="34"/>
        <v>289247.9340253736</v>
      </c>
      <c r="W202" s="31">
        <f t="shared" si="35"/>
        <v>961669.32072537369</v>
      </c>
    </row>
    <row r="203" spans="2:23" s="2" customFormat="1">
      <c r="B203" s="22">
        <v>193</v>
      </c>
      <c r="C203" s="44" t="s">
        <v>77</v>
      </c>
      <c r="D203" s="44" t="s">
        <v>212</v>
      </c>
      <c r="E203" s="26">
        <v>672421.38670000003</v>
      </c>
      <c r="F203" s="44" t="s">
        <v>299</v>
      </c>
      <c r="G203" s="44">
        <v>9</v>
      </c>
      <c r="H203" s="27">
        <f t="shared" ref="H203:H253" si="36">IF(AND(F203="TERTINGGAL",G203&gt;=8),211288.8641,IF(AND(F203="SANGAT TERTINGGAL",G203&gt;=8),422577.7283,0))</f>
        <v>0</v>
      </c>
      <c r="I203" s="45">
        <v>4329</v>
      </c>
      <c r="J203" s="35">
        <f t="shared" ref="J203:J253" si="37">I203/$I$1012</f>
        <v>3.9895014090893174E-3</v>
      </c>
      <c r="K203" s="35">
        <f t="shared" ref="K203:K253" si="38">J203*$H$1015</f>
        <v>3.9895014090893179E-4</v>
      </c>
      <c r="L203" s="45">
        <v>771</v>
      </c>
      <c r="M203" s="35">
        <f t="shared" ref="M203:M253" si="39">L203/$L$1012</f>
        <v>3.6867725677342846E-3</v>
      </c>
      <c r="N203" s="35">
        <f t="shared" ref="N203:N253" si="40">M203*$H$1016</f>
        <v>1.8433862838671423E-3</v>
      </c>
      <c r="O203" s="44">
        <v>4.0357060000000002</v>
      </c>
      <c r="P203" s="35">
        <f t="shared" ref="P203:P253" si="41">O203/$O$1012</f>
        <v>4.5713008038751413E-3</v>
      </c>
      <c r="Q203" s="35">
        <f t="shared" ref="Q203:Q253" si="42">P203*$H$1017</f>
        <v>6.8569512058127115E-4</v>
      </c>
      <c r="R203" s="44">
        <v>33.597417</v>
      </c>
      <c r="S203" s="35">
        <f t="shared" ref="S203:S253" si="43">R203/$R$1012</f>
        <v>4.1376471634404508E-3</v>
      </c>
      <c r="T203" s="35">
        <f t="shared" ref="T203:T253" si="44">S203*$H$1018</f>
        <v>1.0344117908601127E-3</v>
      </c>
      <c r="U203" s="22">
        <f t="shared" ref="U203:U253" si="45">K203+N203+Q203+T203</f>
        <v>3.9624433362174579E-3</v>
      </c>
      <c r="V203" s="30">
        <f t="shared" ref="V203:V253" si="46">U203*$E$1021</f>
        <v>373758.1531914089</v>
      </c>
      <c r="W203" s="31">
        <f t="shared" ref="W203:W253" si="47">E203+H203+V203</f>
        <v>1046179.539891409</v>
      </c>
    </row>
    <row r="204" spans="2:23" s="2" customFormat="1">
      <c r="B204" s="22">
        <v>194</v>
      </c>
      <c r="C204" s="44" t="s">
        <v>77</v>
      </c>
      <c r="D204" s="44" t="s">
        <v>108</v>
      </c>
      <c r="E204" s="26">
        <v>672421.38670000003</v>
      </c>
      <c r="F204" s="44" t="s">
        <v>300</v>
      </c>
      <c r="G204" s="44">
        <v>9</v>
      </c>
      <c r="H204" s="27">
        <f t="shared" si="36"/>
        <v>211288.86410000001</v>
      </c>
      <c r="I204" s="45">
        <v>2845</v>
      </c>
      <c r="J204" s="35">
        <f t="shared" si="37"/>
        <v>2.6218830004294544E-3</v>
      </c>
      <c r="K204" s="35">
        <f t="shared" si="38"/>
        <v>2.6218830004294546E-4</v>
      </c>
      <c r="L204" s="45">
        <v>511</v>
      </c>
      <c r="M204" s="35">
        <f t="shared" si="39"/>
        <v>2.4435029599380277E-3</v>
      </c>
      <c r="N204" s="35">
        <f t="shared" si="40"/>
        <v>1.2217514799690138E-3</v>
      </c>
      <c r="O204" s="44">
        <v>5.0200250000000004</v>
      </c>
      <c r="P204" s="35">
        <f t="shared" si="41"/>
        <v>5.6862527443707015E-3</v>
      </c>
      <c r="Q204" s="35">
        <f t="shared" si="42"/>
        <v>8.5293791165560518E-4</v>
      </c>
      <c r="R204" s="44">
        <v>27.577363999999999</v>
      </c>
      <c r="S204" s="35">
        <f t="shared" si="43"/>
        <v>3.3962551921704223E-3</v>
      </c>
      <c r="T204" s="35">
        <f t="shared" si="44"/>
        <v>8.4906379804260558E-4</v>
      </c>
      <c r="U204" s="22">
        <f t="shared" si="45"/>
        <v>3.1859414897101703E-3</v>
      </c>
      <c r="V204" s="30">
        <f t="shared" si="46"/>
        <v>300514.48218478955</v>
      </c>
      <c r="W204" s="31">
        <f t="shared" si="47"/>
        <v>1184224.7329847896</v>
      </c>
    </row>
    <row r="205" spans="2:23" s="2" customFormat="1">
      <c r="B205" s="22">
        <v>195</v>
      </c>
      <c r="C205" s="44" t="s">
        <v>77</v>
      </c>
      <c r="D205" s="44" t="s">
        <v>213</v>
      </c>
      <c r="E205" s="26">
        <v>672421.38670000003</v>
      </c>
      <c r="F205" s="44" t="s">
        <v>300</v>
      </c>
      <c r="G205" s="44">
        <v>10</v>
      </c>
      <c r="H205" s="27">
        <f t="shared" si="36"/>
        <v>211288.86410000001</v>
      </c>
      <c r="I205" s="45">
        <v>5137</v>
      </c>
      <c r="J205" s="35">
        <f t="shared" si="37"/>
        <v>4.734134612726224E-3</v>
      </c>
      <c r="K205" s="35">
        <f t="shared" si="38"/>
        <v>4.7341346127262242E-4</v>
      </c>
      <c r="L205" s="45">
        <v>1277</v>
      </c>
      <c r="M205" s="35">
        <f t="shared" si="39"/>
        <v>6.1063664967531536E-3</v>
      </c>
      <c r="N205" s="35">
        <f t="shared" si="40"/>
        <v>3.0531832483765768E-3</v>
      </c>
      <c r="O205" s="44">
        <v>7.2150550000000004</v>
      </c>
      <c r="P205" s="35">
        <f t="shared" si="41"/>
        <v>8.1725940198575809E-3</v>
      </c>
      <c r="Q205" s="35">
        <f t="shared" si="42"/>
        <v>1.2258891029786371E-3</v>
      </c>
      <c r="R205" s="44">
        <v>34.638292999999997</v>
      </c>
      <c r="S205" s="35">
        <f t="shared" si="43"/>
        <v>4.2658349234963276E-3</v>
      </c>
      <c r="T205" s="35">
        <f t="shared" si="44"/>
        <v>1.0664587308740819E-3</v>
      </c>
      <c r="U205" s="22">
        <f t="shared" si="45"/>
        <v>5.8189445435019183E-3</v>
      </c>
      <c r="V205" s="30">
        <f t="shared" si="46"/>
        <v>548872.95074322447</v>
      </c>
      <c r="W205" s="31">
        <f t="shared" si="47"/>
        <v>1432583.2015432245</v>
      </c>
    </row>
    <row r="206" spans="2:23" s="2" customFormat="1">
      <c r="B206" s="22">
        <v>196</v>
      </c>
      <c r="C206" s="44" t="s">
        <v>77</v>
      </c>
      <c r="D206" s="44" t="s">
        <v>237</v>
      </c>
      <c r="E206" s="26">
        <v>672421.38670000003</v>
      </c>
      <c r="F206" s="44" t="s">
        <v>300</v>
      </c>
      <c r="G206" s="44">
        <v>8</v>
      </c>
      <c r="H206" s="27">
        <f t="shared" si="36"/>
        <v>211288.86410000001</v>
      </c>
      <c r="I206" s="45">
        <v>3480</v>
      </c>
      <c r="J206" s="35">
        <f t="shared" si="37"/>
        <v>3.2070835998223202E-3</v>
      </c>
      <c r="K206" s="35">
        <f t="shared" si="38"/>
        <v>3.2070835998223202E-4</v>
      </c>
      <c r="L206" s="45">
        <v>484</v>
      </c>
      <c r="M206" s="35">
        <f t="shared" si="39"/>
        <v>2.3143941929745704E-3</v>
      </c>
      <c r="N206" s="35">
        <f t="shared" si="40"/>
        <v>1.1571970964872852E-3</v>
      </c>
      <c r="O206" s="44">
        <v>1.3189869999999999</v>
      </c>
      <c r="P206" s="35">
        <f t="shared" si="41"/>
        <v>1.4940350792155969E-3</v>
      </c>
      <c r="Q206" s="35">
        <f t="shared" si="42"/>
        <v>2.2410526188233951E-4</v>
      </c>
      <c r="R206" s="44">
        <v>24.191165999999999</v>
      </c>
      <c r="S206" s="35">
        <f t="shared" si="43"/>
        <v>2.9792322838454242E-3</v>
      </c>
      <c r="T206" s="35">
        <f t="shared" si="44"/>
        <v>7.4480807096135606E-4</v>
      </c>
      <c r="U206" s="22">
        <f t="shared" si="45"/>
        <v>2.4468187893132128E-3</v>
      </c>
      <c r="V206" s="30">
        <f t="shared" si="46"/>
        <v>230796.60560161935</v>
      </c>
      <c r="W206" s="31">
        <f t="shared" si="47"/>
        <v>1114506.8564016195</v>
      </c>
    </row>
    <row r="207" spans="2:23" s="2" customFormat="1">
      <c r="B207" s="22">
        <v>197</v>
      </c>
      <c r="C207" s="44" t="s">
        <v>77</v>
      </c>
      <c r="D207" s="44" t="s">
        <v>267</v>
      </c>
      <c r="E207" s="26">
        <v>672421.38670000003</v>
      </c>
      <c r="F207" s="44" t="s">
        <v>299</v>
      </c>
      <c r="G207" s="44">
        <v>8</v>
      </c>
      <c r="H207" s="27">
        <f t="shared" si="36"/>
        <v>0</v>
      </c>
      <c r="I207" s="45">
        <v>3154</v>
      </c>
      <c r="J207" s="35">
        <f t="shared" si="37"/>
        <v>2.9066499062757466E-3</v>
      </c>
      <c r="K207" s="35">
        <f t="shared" si="38"/>
        <v>2.9066499062757465E-4</v>
      </c>
      <c r="L207" s="45">
        <v>402</v>
      </c>
      <c r="M207" s="35">
        <f t="shared" si="39"/>
        <v>1.9222860859003663E-3</v>
      </c>
      <c r="N207" s="35">
        <f t="shared" si="40"/>
        <v>9.6114304295018315E-4</v>
      </c>
      <c r="O207" s="44">
        <v>3.1006040000000001</v>
      </c>
      <c r="P207" s="35">
        <f t="shared" si="41"/>
        <v>3.5120976497540896E-3</v>
      </c>
      <c r="Q207" s="35">
        <f t="shared" si="42"/>
        <v>5.2681464746311341E-4</v>
      </c>
      <c r="R207" s="44">
        <v>28.918572000000001</v>
      </c>
      <c r="S207" s="35">
        <f t="shared" si="43"/>
        <v>3.5614299577419435E-3</v>
      </c>
      <c r="T207" s="35">
        <f t="shared" si="44"/>
        <v>8.9035748943548589E-4</v>
      </c>
      <c r="U207" s="22">
        <f t="shared" si="45"/>
        <v>2.6689801704763575E-3</v>
      </c>
      <c r="V207" s="30">
        <f t="shared" si="46"/>
        <v>251752.0163137519</v>
      </c>
      <c r="W207" s="31">
        <f t="shared" si="47"/>
        <v>924173.40301375196</v>
      </c>
    </row>
    <row r="208" spans="2:23" s="2" customFormat="1">
      <c r="B208" s="22">
        <v>198</v>
      </c>
      <c r="C208" s="44" t="s">
        <v>77</v>
      </c>
      <c r="D208" s="44" t="s">
        <v>276</v>
      </c>
      <c r="E208" s="26">
        <v>672421.38670000003</v>
      </c>
      <c r="F208" s="44" t="s">
        <v>299</v>
      </c>
      <c r="G208" s="44">
        <v>10</v>
      </c>
      <c r="H208" s="27">
        <f t="shared" si="36"/>
        <v>0</v>
      </c>
      <c r="I208" s="45">
        <v>10544</v>
      </c>
      <c r="J208" s="35">
        <f t="shared" si="37"/>
        <v>9.7170946771628006E-3</v>
      </c>
      <c r="K208" s="35">
        <f t="shared" si="38"/>
        <v>9.7170946771628006E-4</v>
      </c>
      <c r="L208" s="45">
        <v>1159</v>
      </c>
      <c r="M208" s="35">
        <f t="shared" si="39"/>
        <v>5.5421133670610061E-3</v>
      </c>
      <c r="N208" s="35">
        <f t="shared" si="40"/>
        <v>2.7710566835305031E-3</v>
      </c>
      <c r="O208" s="44">
        <v>3.3762129999999999</v>
      </c>
      <c r="P208" s="35">
        <f t="shared" si="41"/>
        <v>3.8242838306243566E-3</v>
      </c>
      <c r="Q208" s="35">
        <f t="shared" si="42"/>
        <v>5.7364257459365344E-4</v>
      </c>
      <c r="R208" s="44">
        <v>25.927057999999999</v>
      </c>
      <c r="S208" s="35">
        <f t="shared" si="43"/>
        <v>3.1930138555013336E-3</v>
      </c>
      <c r="T208" s="35">
        <f t="shared" si="44"/>
        <v>7.982534638753334E-4</v>
      </c>
      <c r="U208" s="22">
        <f t="shared" si="45"/>
        <v>5.1146621897157699E-3</v>
      </c>
      <c r="V208" s="30">
        <f t="shared" si="46"/>
        <v>482441.39588149881</v>
      </c>
      <c r="W208" s="31">
        <f t="shared" si="47"/>
        <v>1154862.7825814988</v>
      </c>
    </row>
    <row r="209" spans="2:23" s="2" customFormat="1">
      <c r="B209" s="22">
        <v>199</v>
      </c>
      <c r="C209" s="44" t="s">
        <v>77</v>
      </c>
      <c r="D209" s="44" t="s">
        <v>191</v>
      </c>
      <c r="E209" s="26">
        <v>672421.38670000003</v>
      </c>
      <c r="F209" s="44" t="s">
        <v>299</v>
      </c>
      <c r="G209" s="44">
        <v>10</v>
      </c>
      <c r="H209" s="27">
        <f t="shared" si="36"/>
        <v>0</v>
      </c>
      <c r="I209" s="45">
        <v>3883</v>
      </c>
      <c r="J209" s="35">
        <f t="shared" si="37"/>
        <v>3.5784786258936979E-3</v>
      </c>
      <c r="K209" s="35">
        <f t="shared" si="38"/>
        <v>3.5784786258936984E-4</v>
      </c>
      <c r="L209" s="45">
        <v>1417</v>
      </c>
      <c r="M209" s="35">
        <f t="shared" si="39"/>
        <v>6.7758193624895997E-3</v>
      </c>
      <c r="N209" s="35">
        <f t="shared" si="40"/>
        <v>3.3879096812447999E-3</v>
      </c>
      <c r="O209" s="44">
        <v>5.9649710000000002</v>
      </c>
      <c r="P209" s="35">
        <f t="shared" si="41"/>
        <v>6.756606335395072E-3</v>
      </c>
      <c r="Q209" s="35">
        <f t="shared" si="42"/>
        <v>1.0134909503092607E-3</v>
      </c>
      <c r="R209" s="44">
        <v>40.121012999999998</v>
      </c>
      <c r="S209" s="35">
        <f t="shared" si="43"/>
        <v>4.9410523324994729E-3</v>
      </c>
      <c r="T209" s="35">
        <f t="shared" si="44"/>
        <v>1.2352630831248682E-3</v>
      </c>
      <c r="U209" s="22">
        <f t="shared" si="45"/>
        <v>5.9945115772682984E-3</v>
      </c>
      <c r="V209" s="30">
        <f t="shared" si="46"/>
        <v>565433.34157633514</v>
      </c>
      <c r="W209" s="31">
        <f t="shared" si="47"/>
        <v>1237854.7282763352</v>
      </c>
    </row>
    <row r="210" spans="2:23" s="2" customFormat="1">
      <c r="B210" s="22">
        <v>200</v>
      </c>
      <c r="C210" s="44" t="s">
        <v>77</v>
      </c>
      <c r="D210" s="44" t="s">
        <v>293</v>
      </c>
      <c r="E210" s="26">
        <v>672421.38670000003</v>
      </c>
      <c r="F210" s="44" t="s">
        <v>299</v>
      </c>
      <c r="G210" s="44">
        <v>10</v>
      </c>
      <c r="H210" s="27">
        <f t="shared" si="36"/>
        <v>0</v>
      </c>
      <c r="I210" s="45">
        <v>3181</v>
      </c>
      <c r="J210" s="35">
        <f t="shared" si="37"/>
        <v>2.9315324514467816E-3</v>
      </c>
      <c r="K210" s="35">
        <f t="shared" si="38"/>
        <v>2.931532451446782E-4</v>
      </c>
      <c r="L210" s="45">
        <v>1300</v>
      </c>
      <c r="M210" s="35">
        <f t="shared" si="39"/>
        <v>6.2163480389812844E-3</v>
      </c>
      <c r="N210" s="35">
        <f t="shared" si="40"/>
        <v>3.1081740194906422E-3</v>
      </c>
      <c r="O210" s="44">
        <v>4.5377090000000004</v>
      </c>
      <c r="P210" s="35">
        <f t="shared" si="41"/>
        <v>5.1399266446692255E-3</v>
      </c>
      <c r="Q210" s="35">
        <f t="shared" si="42"/>
        <v>7.709889967003838E-4</v>
      </c>
      <c r="R210" s="44">
        <v>46.689124999999997</v>
      </c>
      <c r="S210" s="35">
        <f t="shared" si="43"/>
        <v>5.7499398129256972E-3</v>
      </c>
      <c r="T210" s="35">
        <f t="shared" si="44"/>
        <v>1.4374849532314243E-3</v>
      </c>
      <c r="U210" s="22">
        <f t="shared" si="45"/>
        <v>5.609801214567129E-3</v>
      </c>
      <c r="V210" s="30">
        <f t="shared" si="46"/>
        <v>529145.47005965456</v>
      </c>
      <c r="W210" s="31">
        <f t="shared" si="47"/>
        <v>1201566.8567596546</v>
      </c>
    </row>
    <row r="211" spans="2:23" s="2" customFormat="1">
      <c r="B211" s="22">
        <v>201</v>
      </c>
      <c r="C211" s="44" t="s">
        <v>77</v>
      </c>
      <c r="D211" s="44" t="s">
        <v>296</v>
      </c>
      <c r="E211" s="26">
        <v>672421.38670000003</v>
      </c>
      <c r="F211" s="44" t="s">
        <v>299</v>
      </c>
      <c r="G211" s="44">
        <v>9</v>
      </c>
      <c r="H211" s="27">
        <f t="shared" si="36"/>
        <v>0</v>
      </c>
      <c r="I211" s="45">
        <v>4458</v>
      </c>
      <c r="J211" s="35">
        <f t="shared" si="37"/>
        <v>4.1083846804620414E-3</v>
      </c>
      <c r="K211" s="35">
        <f t="shared" si="38"/>
        <v>4.1083846804620418E-4</v>
      </c>
      <c r="L211" s="45">
        <v>508</v>
      </c>
      <c r="M211" s="35">
        <f t="shared" si="39"/>
        <v>2.4291575413865323E-3</v>
      </c>
      <c r="N211" s="35">
        <f t="shared" si="40"/>
        <v>1.2145787706932662E-3</v>
      </c>
      <c r="O211" s="44">
        <v>2.5789149999999998</v>
      </c>
      <c r="P211" s="35">
        <f t="shared" si="41"/>
        <v>2.9211732005814243E-3</v>
      </c>
      <c r="Q211" s="35">
        <f t="shared" si="42"/>
        <v>4.3817598008721366E-4</v>
      </c>
      <c r="R211" s="44">
        <v>30.337506999999999</v>
      </c>
      <c r="S211" s="35">
        <f t="shared" si="43"/>
        <v>3.7361770931498939E-3</v>
      </c>
      <c r="T211" s="35">
        <f t="shared" si="44"/>
        <v>9.3404427328747347E-4</v>
      </c>
      <c r="U211" s="22">
        <f t="shared" si="45"/>
        <v>2.9976374921141576E-3</v>
      </c>
      <c r="V211" s="30">
        <f t="shared" si="46"/>
        <v>282752.67503495404</v>
      </c>
      <c r="W211" s="31">
        <f t="shared" si="47"/>
        <v>955174.06173495413</v>
      </c>
    </row>
    <row r="212" spans="2:23" s="2" customFormat="1">
      <c r="B212" s="22">
        <v>202</v>
      </c>
      <c r="C212" s="44" t="s">
        <v>77</v>
      </c>
      <c r="D212" s="44" t="s">
        <v>77</v>
      </c>
      <c r="E212" s="26">
        <v>672421.38670000003</v>
      </c>
      <c r="F212" s="44" t="s">
        <v>300</v>
      </c>
      <c r="G212" s="44">
        <v>10</v>
      </c>
      <c r="H212" s="27">
        <f t="shared" si="36"/>
        <v>211288.86410000001</v>
      </c>
      <c r="I212" s="45">
        <v>8214</v>
      </c>
      <c r="J212" s="35">
        <f t="shared" si="37"/>
        <v>7.569823186477166E-3</v>
      </c>
      <c r="K212" s="35">
        <f t="shared" si="38"/>
        <v>7.5698231864771662E-4</v>
      </c>
      <c r="L212" s="45">
        <v>914</v>
      </c>
      <c r="M212" s="35">
        <f t="shared" si="39"/>
        <v>4.370570852022226E-3</v>
      </c>
      <c r="N212" s="35">
        <f t="shared" si="40"/>
        <v>2.185285426011113E-3</v>
      </c>
      <c r="O212" s="44">
        <v>4.4884930000000001</v>
      </c>
      <c r="P212" s="35">
        <f t="shared" si="41"/>
        <v>5.0841789910087464E-3</v>
      </c>
      <c r="Q212" s="35">
        <f t="shared" si="42"/>
        <v>7.6262684865131196E-4</v>
      </c>
      <c r="R212" s="44">
        <v>25.567557000000001</v>
      </c>
      <c r="S212" s="35">
        <f t="shared" si="43"/>
        <v>3.1487399670383008E-3</v>
      </c>
      <c r="T212" s="35">
        <f t="shared" si="44"/>
        <v>7.871849917595752E-4</v>
      </c>
      <c r="U212" s="22">
        <f t="shared" si="45"/>
        <v>4.492079585069717E-3</v>
      </c>
      <c r="V212" s="30">
        <f t="shared" si="46"/>
        <v>423716.18399146927</v>
      </c>
      <c r="W212" s="31">
        <f t="shared" si="47"/>
        <v>1307426.4347914692</v>
      </c>
    </row>
    <row r="213" spans="2:23" s="2" customFormat="1">
      <c r="B213" s="22">
        <v>203</v>
      </c>
      <c r="C213" s="44" t="s">
        <v>90</v>
      </c>
      <c r="D213" s="44" t="s">
        <v>91</v>
      </c>
      <c r="E213" s="26">
        <v>672421.38670000003</v>
      </c>
      <c r="F213" s="44" t="s">
        <v>300</v>
      </c>
      <c r="G213" s="44">
        <v>6</v>
      </c>
      <c r="H213" s="27">
        <f t="shared" si="36"/>
        <v>0</v>
      </c>
      <c r="I213" s="45">
        <v>1428</v>
      </c>
      <c r="J213" s="35">
        <f t="shared" si="37"/>
        <v>1.3160101668236418E-3</v>
      </c>
      <c r="K213" s="35">
        <f t="shared" si="38"/>
        <v>1.3160101668236419E-4</v>
      </c>
      <c r="L213" s="45">
        <v>204</v>
      </c>
      <c r="M213" s="35">
        <f t="shared" si="39"/>
        <v>9.7548846150167839E-4</v>
      </c>
      <c r="N213" s="35">
        <f t="shared" si="40"/>
        <v>4.877442307508392E-4</v>
      </c>
      <c r="O213" s="44">
        <v>8.839181</v>
      </c>
      <c r="P213" s="35">
        <f t="shared" si="41"/>
        <v>1.0012264325225343E-2</v>
      </c>
      <c r="Q213" s="35">
        <f t="shared" si="42"/>
        <v>1.5018396487838015E-3</v>
      </c>
      <c r="R213" s="44">
        <v>41.364033999999997</v>
      </c>
      <c r="S213" s="35">
        <f t="shared" si="43"/>
        <v>5.0941350029543751E-3</v>
      </c>
      <c r="T213" s="35">
        <f t="shared" si="44"/>
        <v>1.2735337507385938E-3</v>
      </c>
      <c r="U213" s="22">
        <f t="shared" si="45"/>
        <v>3.394718646955599E-3</v>
      </c>
      <c r="V213" s="30">
        <f t="shared" si="46"/>
        <v>320207.42366041278</v>
      </c>
      <c r="W213" s="31">
        <f t="shared" si="47"/>
        <v>992628.81036041281</v>
      </c>
    </row>
    <row r="214" spans="2:23" s="2" customFormat="1">
      <c r="B214" s="22">
        <v>204</v>
      </c>
      <c r="C214" s="44" t="s">
        <v>90</v>
      </c>
      <c r="D214" s="44" t="s">
        <v>106</v>
      </c>
      <c r="E214" s="26">
        <v>672421.38670000003</v>
      </c>
      <c r="F214" s="44" t="s">
        <v>300</v>
      </c>
      <c r="G214" s="44">
        <v>10</v>
      </c>
      <c r="H214" s="27">
        <f t="shared" si="36"/>
        <v>211288.86410000001</v>
      </c>
      <c r="I214" s="45">
        <v>6900</v>
      </c>
      <c r="J214" s="35">
        <f t="shared" si="37"/>
        <v>6.3588726548201181E-3</v>
      </c>
      <c r="K214" s="35">
        <f t="shared" si="38"/>
        <v>6.3588726548201183E-4</v>
      </c>
      <c r="L214" s="45">
        <v>2119</v>
      </c>
      <c r="M214" s="35">
        <f t="shared" si="39"/>
        <v>1.0132647303539494E-2</v>
      </c>
      <c r="N214" s="35">
        <f t="shared" si="40"/>
        <v>5.0663236517697469E-3</v>
      </c>
      <c r="O214" s="44">
        <v>9.0852609999999991</v>
      </c>
      <c r="P214" s="35">
        <f t="shared" si="41"/>
        <v>1.029100259352774E-2</v>
      </c>
      <c r="Q214" s="35">
        <f t="shared" si="42"/>
        <v>1.5436503890291608E-3</v>
      </c>
      <c r="R214" s="44">
        <v>37.119984000000002</v>
      </c>
      <c r="S214" s="35">
        <f t="shared" si="43"/>
        <v>4.5714644225344743E-3</v>
      </c>
      <c r="T214" s="35">
        <f t="shared" si="44"/>
        <v>1.1428661056336186E-3</v>
      </c>
      <c r="U214" s="22">
        <f t="shared" si="45"/>
        <v>8.3887274119145393E-3</v>
      </c>
      <c r="V214" s="30">
        <f t="shared" si="46"/>
        <v>791268.16437868122</v>
      </c>
      <c r="W214" s="31">
        <f t="shared" si="47"/>
        <v>1674978.4151786813</v>
      </c>
    </row>
    <row r="215" spans="2:23" s="2" customFormat="1">
      <c r="B215" s="22">
        <v>205</v>
      </c>
      <c r="C215" s="44" t="s">
        <v>90</v>
      </c>
      <c r="D215" s="44" t="s">
        <v>112</v>
      </c>
      <c r="E215" s="26">
        <v>672421.38670000003</v>
      </c>
      <c r="F215" s="44" t="s">
        <v>300</v>
      </c>
      <c r="G215" s="44">
        <v>7</v>
      </c>
      <c r="H215" s="27">
        <f t="shared" si="36"/>
        <v>0</v>
      </c>
      <c r="I215" s="45">
        <v>1743</v>
      </c>
      <c r="J215" s="35">
        <f t="shared" si="37"/>
        <v>1.6063065271523862E-3</v>
      </c>
      <c r="K215" s="35">
        <f t="shared" si="38"/>
        <v>1.6063065271523864E-4</v>
      </c>
      <c r="L215" s="45">
        <v>231</v>
      </c>
      <c r="M215" s="35">
        <f t="shared" si="39"/>
        <v>1.1045972284651358E-3</v>
      </c>
      <c r="N215" s="35">
        <f t="shared" si="40"/>
        <v>5.5229861423256791E-4</v>
      </c>
      <c r="O215" s="44">
        <v>0.97447499999999998</v>
      </c>
      <c r="P215" s="35">
        <f t="shared" si="41"/>
        <v>1.1038015035922408E-3</v>
      </c>
      <c r="Q215" s="35">
        <f t="shared" si="42"/>
        <v>1.6557022553883612E-4</v>
      </c>
      <c r="R215" s="44">
        <v>41.898896999999998</v>
      </c>
      <c r="S215" s="35">
        <f t="shared" si="43"/>
        <v>5.1600053755124576E-3</v>
      </c>
      <c r="T215" s="35">
        <f t="shared" si="44"/>
        <v>1.2900013438781144E-3</v>
      </c>
      <c r="U215" s="22">
        <f t="shared" si="45"/>
        <v>2.1685008363647573E-3</v>
      </c>
      <c r="V215" s="30">
        <f t="shared" si="46"/>
        <v>204544.21654075041</v>
      </c>
      <c r="W215" s="31">
        <f t="shared" si="47"/>
        <v>876965.6032407505</v>
      </c>
    </row>
    <row r="216" spans="2:23" s="2" customFormat="1">
      <c r="B216" s="22">
        <v>206</v>
      </c>
      <c r="C216" s="44" t="s">
        <v>90</v>
      </c>
      <c r="D216" s="44" t="s">
        <v>127</v>
      </c>
      <c r="E216" s="26">
        <v>672421.38670000003</v>
      </c>
      <c r="F216" s="44" t="s">
        <v>300</v>
      </c>
      <c r="G216" s="44">
        <v>10</v>
      </c>
      <c r="H216" s="27">
        <f t="shared" si="36"/>
        <v>211288.86410000001</v>
      </c>
      <c r="I216" s="45">
        <v>6070</v>
      </c>
      <c r="J216" s="35">
        <f t="shared" si="37"/>
        <v>5.5939647847475524E-3</v>
      </c>
      <c r="K216" s="35">
        <f t="shared" si="38"/>
        <v>5.5939647847475524E-4</v>
      </c>
      <c r="L216" s="45">
        <v>887</v>
      </c>
      <c r="M216" s="35">
        <f t="shared" si="39"/>
        <v>4.2414620850587687E-3</v>
      </c>
      <c r="N216" s="35">
        <f t="shared" si="40"/>
        <v>2.1207310425293844E-3</v>
      </c>
      <c r="O216" s="44">
        <v>8.9769860000000001</v>
      </c>
      <c r="P216" s="35">
        <f t="shared" si="41"/>
        <v>1.0168357982017493E-2</v>
      </c>
      <c r="Q216" s="35">
        <f t="shared" si="42"/>
        <v>1.5252536973026239E-3</v>
      </c>
      <c r="R216" s="44">
        <v>32.444544999999998</v>
      </c>
      <c r="S216" s="35">
        <f t="shared" si="43"/>
        <v>3.9956666784344182E-3</v>
      </c>
      <c r="T216" s="35">
        <f t="shared" si="44"/>
        <v>9.9891666960860454E-4</v>
      </c>
      <c r="U216" s="22">
        <f t="shared" si="45"/>
        <v>5.2042978879153681E-3</v>
      </c>
      <c r="V216" s="30">
        <f t="shared" si="46"/>
        <v>490896.29862115171</v>
      </c>
      <c r="W216" s="31">
        <f t="shared" si="47"/>
        <v>1374606.5494211516</v>
      </c>
    </row>
    <row r="217" spans="2:23" s="2" customFormat="1">
      <c r="B217" s="22">
        <v>207</v>
      </c>
      <c r="C217" s="44" t="s">
        <v>90</v>
      </c>
      <c r="D217" s="44" t="s">
        <v>137</v>
      </c>
      <c r="E217" s="26">
        <v>672421.38670000003</v>
      </c>
      <c r="F217" s="44" t="s">
        <v>300</v>
      </c>
      <c r="G217" s="44">
        <v>7</v>
      </c>
      <c r="H217" s="27">
        <f t="shared" si="36"/>
        <v>0</v>
      </c>
      <c r="I217" s="45">
        <v>1589</v>
      </c>
      <c r="J217" s="35">
        <f t="shared" si="37"/>
        <v>1.4643838621027777E-3</v>
      </c>
      <c r="K217" s="35">
        <f t="shared" si="38"/>
        <v>1.4643838621027777E-4</v>
      </c>
      <c r="L217" s="45">
        <v>229</v>
      </c>
      <c r="M217" s="35">
        <f t="shared" si="39"/>
        <v>1.0950336160974723E-3</v>
      </c>
      <c r="N217" s="35">
        <f t="shared" si="40"/>
        <v>5.4751680804873617E-4</v>
      </c>
      <c r="O217" s="44">
        <v>5.4728110000000001</v>
      </c>
      <c r="P217" s="35">
        <f t="shared" si="41"/>
        <v>6.1991297987902773E-3</v>
      </c>
      <c r="Q217" s="35">
        <f t="shared" si="42"/>
        <v>9.2986946981854154E-4</v>
      </c>
      <c r="R217" s="44">
        <v>38.516401999999999</v>
      </c>
      <c r="S217" s="35">
        <f t="shared" si="43"/>
        <v>4.7434385054432046E-3</v>
      </c>
      <c r="T217" s="35">
        <f t="shared" si="44"/>
        <v>1.1858596263608012E-3</v>
      </c>
      <c r="U217" s="22">
        <f t="shared" si="45"/>
        <v>2.8096842904383563E-3</v>
      </c>
      <c r="V217" s="30">
        <f t="shared" si="46"/>
        <v>265023.95677098021</v>
      </c>
      <c r="W217" s="31">
        <f t="shared" si="47"/>
        <v>937445.34347098018</v>
      </c>
    </row>
    <row r="218" spans="2:23" s="2" customFormat="1">
      <c r="B218" s="22">
        <v>208</v>
      </c>
      <c r="C218" s="44" t="s">
        <v>90</v>
      </c>
      <c r="D218" s="44" t="s">
        <v>143</v>
      </c>
      <c r="E218" s="26">
        <v>672421.38670000003</v>
      </c>
      <c r="F218" s="44" t="s">
        <v>300</v>
      </c>
      <c r="G218" s="44">
        <v>10</v>
      </c>
      <c r="H218" s="27">
        <f t="shared" si="36"/>
        <v>211288.86410000001</v>
      </c>
      <c r="I218" s="45">
        <v>5137</v>
      </c>
      <c r="J218" s="35">
        <f t="shared" si="37"/>
        <v>4.734134612726224E-3</v>
      </c>
      <c r="K218" s="35">
        <f t="shared" si="38"/>
        <v>4.7341346127262242E-4</v>
      </c>
      <c r="L218" s="45">
        <v>3286</v>
      </c>
      <c r="M218" s="35">
        <f t="shared" si="39"/>
        <v>1.5713015120071155E-2</v>
      </c>
      <c r="N218" s="35">
        <f t="shared" si="40"/>
        <v>7.8565075600355774E-3</v>
      </c>
      <c r="O218" s="44">
        <v>6.0043439999999997</v>
      </c>
      <c r="P218" s="35">
        <f t="shared" si="41"/>
        <v>6.8012046848662609E-3</v>
      </c>
      <c r="Q218" s="35">
        <f t="shared" si="42"/>
        <v>1.020180702729939E-3</v>
      </c>
      <c r="R218" s="44">
        <v>34.135553000000002</v>
      </c>
      <c r="S218" s="35">
        <f t="shared" si="43"/>
        <v>4.2039206181511274E-3</v>
      </c>
      <c r="T218" s="35">
        <f t="shared" si="44"/>
        <v>1.0509801545377818E-3</v>
      </c>
      <c r="U218" s="22">
        <f t="shared" si="45"/>
        <v>1.0401081878575922E-2</v>
      </c>
      <c r="V218" s="30">
        <f t="shared" si="46"/>
        <v>981083.84758383885</v>
      </c>
      <c r="W218" s="31">
        <f t="shared" si="47"/>
        <v>1864794.0983838388</v>
      </c>
    </row>
    <row r="219" spans="2:23" s="2" customFormat="1">
      <c r="B219" s="22">
        <v>209</v>
      </c>
      <c r="C219" s="44" t="s">
        <v>90</v>
      </c>
      <c r="D219" s="44" t="s">
        <v>147</v>
      </c>
      <c r="E219" s="26">
        <v>672421.38670000003</v>
      </c>
      <c r="F219" s="44" t="s">
        <v>300</v>
      </c>
      <c r="G219" s="44">
        <v>10</v>
      </c>
      <c r="H219" s="27">
        <f t="shared" si="36"/>
        <v>211288.86410000001</v>
      </c>
      <c r="I219" s="45">
        <v>2773</v>
      </c>
      <c r="J219" s="35">
        <f t="shared" si="37"/>
        <v>2.555529546640027E-3</v>
      </c>
      <c r="K219" s="35">
        <f t="shared" si="38"/>
        <v>2.5555295466400273E-4</v>
      </c>
      <c r="L219" s="45">
        <v>1367</v>
      </c>
      <c r="M219" s="35">
        <f t="shared" si="39"/>
        <v>6.5367290532980116E-3</v>
      </c>
      <c r="N219" s="35">
        <f t="shared" si="40"/>
        <v>3.2683645266490058E-3</v>
      </c>
      <c r="O219" s="44">
        <v>2.9431129999999999</v>
      </c>
      <c r="P219" s="35">
        <f t="shared" si="41"/>
        <v>3.3337053845833606E-3</v>
      </c>
      <c r="Q219" s="35">
        <f t="shared" si="42"/>
        <v>5.0005580768750402E-4</v>
      </c>
      <c r="R219" s="44">
        <v>39.518194999999999</v>
      </c>
      <c r="S219" s="35">
        <f t="shared" si="43"/>
        <v>4.8668130483375139E-3</v>
      </c>
      <c r="T219" s="35">
        <f t="shared" si="44"/>
        <v>1.2167032620843785E-3</v>
      </c>
      <c r="U219" s="22">
        <f t="shared" si="45"/>
        <v>5.2406765510848909E-3</v>
      </c>
      <c r="V219" s="30">
        <f t="shared" si="46"/>
        <v>494327.72231812566</v>
      </c>
      <c r="W219" s="31">
        <f t="shared" si="47"/>
        <v>1378037.9731181257</v>
      </c>
    </row>
    <row r="220" spans="2:23" s="2" customFormat="1">
      <c r="B220" s="22">
        <v>210</v>
      </c>
      <c r="C220" s="44" t="s">
        <v>90</v>
      </c>
      <c r="D220" s="44" t="s">
        <v>148</v>
      </c>
      <c r="E220" s="26">
        <v>672421.38670000003</v>
      </c>
      <c r="F220" s="44" t="s">
        <v>300</v>
      </c>
      <c r="G220" s="44">
        <v>10</v>
      </c>
      <c r="H220" s="27">
        <f t="shared" si="36"/>
        <v>211288.86410000001</v>
      </c>
      <c r="I220" s="45">
        <v>2513</v>
      </c>
      <c r="J220" s="35">
        <f t="shared" si="37"/>
        <v>2.3159198524004285E-3</v>
      </c>
      <c r="K220" s="35">
        <f t="shared" si="38"/>
        <v>2.3159198524004286E-4</v>
      </c>
      <c r="L220" s="45">
        <v>1720</v>
      </c>
      <c r="M220" s="35">
        <f t="shared" si="39"/>
        <v>8.2247066361906228E-3</v>
      </c>
      <c r="N220" s="35">
        <f t="shared" si="40"/>
        <v>4.1123533180953114E-3</v>
      </c>
      <c r="O220" s="44">
        <v>1.4371050000000001</v>
      </c>
      <c r="P220" s="35">
        <f t="shared" si="41"/>
        <v>1.6278289949151362E-3</v>
      </c>
      <c r="Q220" s="35">
        <f t="shared" si="42"/>
        <v>2.4417434923727039E-4</v>
      </c>
      <c r="R220" s="44">
        <v>40.789613000000003</v>
      </c>
      <c r="S220" s="35">
        <f t="shared" si="43"/>
        <v>5.0233929152138021E-3</v>
      </c>
      <c r="T220" s="35">
        <f t="shared" si="44"/>
        <v>1.2558482288034505E-3</v>
      </c>
      <c r="U220" s="22">
        <f t="shared" si="45"/>
        <v>5.8439678813760748E-3</v>
      </c>
      <c r="V220" s="30">
        <f t="shared" si="46"/>
        <v>551233.28141724179</v>
      </c>
      <c r="W220" s="31">
        <f t="shared" si="47"/>
        <v>1434943.5322172418</v>
      </c>
    </row>
    <row r="221" spans="2:23" s="2" customFormat="1">
      <c r="B221" s="22">
        <v>211</v>
      </c>
      <c r="C221" s="44" t="s">
        <v>90</v>
      </c>
      <c r="D221" s="44" t="s">
        <v>150</v>
      </c>
      <c r="E221" s="26">
        <v>672421.38670000003</v>
      </c>
      <c r="F221" s="44" t="s">
        <v>300</v>
      </c>
      <c r="G221" s="44">
        <v>10</v>
      </c>
      <c r="H221" s="27">
        <f t="shared" si="36"/>
        <v>211288.86410000001</v>
      </c>
      <c r="I221" s="45">
        <v>4434</v>
      </c>
      <c r="J221" s="35">
        <f t="shared" si="37"/>
        <v>4.0862668625322321E-3</v>
      </c>
      <c r="K221" s="35">
        <f t="shared" si="38"/>
        <v>4.0862668625322323E-4</v>
      </c>
      <c r="L221" s="45">
        <v>1229</v>
      </c>
      <c r="M221" s="35">
        <f t="shared" si="39"/>
        <v>5.8768397999292296E-3</v>
      </c>
      <c r="N221" s="35">
        <f t="shared" si="40"/>
        <v>2.9384198999646148E-3</v>
      </c>
      <c r="O221" s="44">
        <v>2.490326</v>
      </c>
      <c r="P221" s="35">
        <f t="shared" si="41"/>
        <v>2.8208271974497559E-3</v>
      </c>
      <c r="Q221" s="35">
        <f t="shared" si="42"/>
        <v>4.2312407961746338E-4</v>
      </c>
      <c r="R221" s="44">
        <v>36.093459000000003</v>
      </c>
      <c r="S221" s="35">
        <f t="shared" si="43"/>
        <v>4.4450440416328504E-3</v>
      </c>
      <c r="T221" s="35">
        <f t="shared" si="44"/>
        <v>1.1112610104082126E-3</v>
      </c>
      <c r="U221" s="22">
        <f t="shared" si="45"/>
        <v>4.8814316762435138E-3</v>
      </c>
      <c r="V221" s="30">
        <f t="shared" si="46"/>
        <v>460441.88734934945</v>
      </c>
      <c r="W221" s="31">
        <f t="shared" si="47"/>
        <v>1344152.1381493495</v>
      </c>
    </row>
    <row r="222" spans="2:23" s="2" customFormat="1">
      <c r="B222" s="22">
        <v>212</v>
      </c>
      <c r="C222" s="44" t="s">
        <v>90</v>
      </c>
      <c r="D222" s="44" t="s">
        <v>158</v>
      </c>
      <c r="E222" s="26">
        <v>672421.38670000003</v>
      </c>
      <c r="F222" s="44" t="s">
        <v>299</v>
      </c>
      <c r="G222" s="44">
        <v>9</v>
      </c>
      <c r="H222" s="27">
        <f t="shared" si="36"/>
        <v>0</v>
      </c>
      <c r="I222" s="45">
        <v>4001</v>
      </c>
      <c r="J222" s="35">
        <f t="shared" si="37"/>
        <v>3.6872245640485928E-3</v>
      </c>
      <c r="K222" s="35">
        <f t="shared" si="38"/>
        <v>3.6872245640485931E-4</v>
      </c>
      <c r="L222" s="45">
        <v>725</v>
      </c>
      <c r="M222" s="35">
        <f t="shared" si="39"/>
        <v>3.4668094832780239E-3</v>
      </c>
      <c r="N222" s="35">
        <f t="shared" si="40"/>
        <v>1.7334047416390119E-3</v>
      </c>
      <c r="O222" s="44">
        <v>3.6616650000000002</v>
      </c>
      <c r="P222" s="35">
        <f t="shared" si="41"/>
        <v>4.1476193156839147E-3</v>
      </c>
      <c r="Q222" s="35">
        <f t="shared" si="42"/>
        <v>6.2214289735258721E-4</v>
      </c>
      <c r="R222" s="44">
        <v>35.207210000000003</v>
      </c>
      <c r="S222" s="35">
        <f t="shared" si="43"/>
        <v>4.3358991731165608E-3</v>
      </c>
      <c r="T222" s="35">
        <f t="shared" si="44"/>
        <v>1.0839747932791402E-3</v>
      </c>
      <c r="U222" s="22">
        <f t="shared" si="45"/>
        <v>3.8082448886755989E-3</v>
      </c>
      <c r="V222" s="30">
        <f t="shared" si="46"/>
        <v>359213.3579506916</v>
      </c>
      <c r="W222" s="31">
        <f t="shared" si="47"/>
        <v>1031634.7446506916</v>
      </c>
    </row>
    <row r="223" spans="2:23" s="2" customFormat="1">
      <c r="B223" s="22">
        <v>213</v>
      </c>
      <c r="C223" s="44" t="s">
        <v>90</v>
      </c>
      <c r="D223" s="44" t="s">
        <v>164</v>
      </c>
      <c r="E223" s="26">
        <v>672421.38670000003</v>
      </c>
      <c r="F223" s="44" t="s">
        <v>299</v>
      </c>
      <c r="G223" s="44">
        <v>9</v>
      </c>
      <c r="H223" s="27">
        <f t="shared" si="36"/>
        <v>0</v>
      </c>
      <c r="I223" s="45">
        <v>6509</v>
      </c>
      <c r="J223" s="35">
        <f t="shared" si="37"/>
        <v>5.9985365377136441E-3</v>
      </c>
      <c r="K223" s="35">
        <f t="shared" si="38"/>
        <v>5.9985365377136443E-4</v>
      </c>
      <c r="L223" s="45">
        <v>728</v>
      </c>
      <c r="M223" s="35">
        <f t="shared" si="39"/>
        <v>3.4811549018295192E-3</v>
      </c>
      <c r="N223" s="35">
        <f t="shared" si="40"/>
        <v>1.7405774509147596E-3</v>
      </c>
      <c r="O223" s="44">
        <v>7.8351759999999997</v>
      </c>
      <c r="P223" s="35">
        <f t="shared" si="41"/>
        <v>8.8750137763512031E-3</v>
      </c>
      <c r="Q223" s="35">
        <f t="shared" si="42"/>
        <v>1.3312520664526804E-3</v>
      </c>
      <c r="R223" s="44">
        <v>26.259969000000002</v>
      </c>
      <c r="S223" s="35">
        <f t="shared" si="43"/>
        <v>3.2340130863299458E-3</v>
      </c>
      <c r="T223" s="35">
        <f t="shared" si="44"/>
        <v>8.0850327158248645E-4</v>
      </c>
      <c r="U223" s="22">
        <f t="shared" si="45"/>
        <v>4.4801864427212908E-3</v>
      </c>
      <c r="V223" s="30">
        <f t="shared" si="46"/>
        <v>422594.36128194036</v>
      </c>
      <c r="W223" s="31">
        <f t="shared" si="47"/>
        <v>1095015.7479819404</v>
      </c>
    </row>
    <row r="224" spans="2:23" s="2" customFormat="1">
      <c r="B224" s="22">
        <v>214</v>
      </c>
      <c r="C224" s="44" t="s">
        <v>90</v>
      </c>
      <c r="D224" s="44" t="s">
        <v>90</v>
      </c>
      <c r="E224" s="26">
        <v>672421.38670000003</v>
      </c>
      <c r="F224" s="44" t="s">
        <v>299</v>
      </c>
      <c r="G224" s="44">
        <v>10</v>
      </c>
      <c r="H224" s="27">
        <f t="shared" si="36"/>
        <v>0</v>
      </c>
      <c r="I224" s="45">
        <v>9955</v>
      </c>
      <c r="J224" s="35">
        <f t="shared" si="37"/>
        <v>9.174286562135401E-3</v>
      </c>
      <c r="K224" s="35">
        <f t="shared" si="38"/>
        <v>9.1742865621354018E-4</v>
      </c>
      <c r="L224" s="45">
        <v>2052</v>
      </c>
      <c r="M224" s="35">
        <f t="shared" si="39"/>
        <v>9.8122662892227656E-3</v>
      </c>
      <c r="N224" s="35">
        <f t="shared" si="40"/>
        <v>4.9061331446113828E-3</v>
      </c>
      <c r="O224" s="44">
        <v>9.6955380000000009</v>
      </c>
      <c r="P224" s="35">
        <f t="shared" si="41"/>
        <v>1.0982271913118046E-2</v>
      </c>
      <c r="Q224" s="35">
        <f t="shared" si="42"/>
        <v>1.6473407869677069E-3</v>
      </c>
      <c r="R224" s="44">
        <v>38.313090000000003</v>
      </c>
      <c r="S224" s="35">
        <f t="shared" si="43"/>
        <v>4.7183998746433012E-3</v>
      </c>
      <c r="T224" s="35">
        <f t="shared" si="44"/>
        <v>1.1795999686608253E-3</v>
      </c>
      <c r="U224" s="22">
        <f t="shared" si="45"/>
        <v>8.6505025564534554E-3</v>
      </c>
      <c r="V224" s="30">
        <f t="shared" si="46"/>
        <v>815960.15017441439</v>
      </c>
      <c r="W224" s="31">
        <f t="shared" si="47"/>
        <v>1488381.5368744144</v>
      </c>
    </row>
    <row r="225" spans="2:23" s="2" customFormat="1">
      <c r="B225" s="22">
        <v>215</v>
      </c>
      <c r="C225" s="44" t="s">
        <v>90</v>
      </c>
      <c r="D225" s="44" t="s">
        <v>180</v>
      </c>
      <c r="E225" s="26">
        <v>672421.38670000003</v>
      </c>
      <c r="F225" s="44" t="s">
        <v>300</v>
      </c>
      <c r="G225" s="44">
        <v>10</v>
      </c>
      <c r="H225" s="27">
        <f t="shared" si="36"/>
        <v>211288.86410000001</v>
      </c>
      <c r="I225" s="45">
        <v>3377</v>
      </c>
      <c r="J225" s="35">
        <f t="shared" si="37"/>
        <v>3.1121612978735561E-3</v>
      </c>
      <c r="K225" s="35">
        <f t="shared" si="38"/>
        <v>3.1121612978735562E-4</v>
      </c>
      <c r="L225" s="45">
        <v>857</v>
      </c>
      <c r="M225" s="35">
        <f t="shared" si="39"/>
        <v>4.098007899543816E-3</v>
      </c>
      <c r="N225" s="35">
        <f t="shared" si="40"/>
        <v>2.049003949771908E-3</v>
      </c>
      <c r="O225" s="44">
        <v>8.839181</v>
      </c>
      <c r="P225" s="35">
        <f t="shared" si="41"/>
        <v>1.0012264325225343E-2</v>
      </c>
      <c r="Q225" s="35">
        <f t="shared" si="42"/>
        <v>1.5018396487838015E-3</v>
      </c>
      <c r="R225" s="44">
        <v>30.136222</v>
      </c>
      <c r="S225" s="35">
        <f t="shared" si="43"/>
        <v>3.7113880949571723E-3</v>
      </c>
      <c r="T225" s="35">
        <f t="shared" si="44"/>
        <v>9.2784702373929307E-4</v>
      </c>
      <c r="U225" s="22">
        <f t="shared" si="45"/>
        <v>4.7899067520823582E-3</v>
      </c>
      <c r="V225" s="30">
        <f t="shared" si="46"/>
        <v>451808.78304403654</v>
      </c>
      <c r="W225" s="31">
        <f t="shared" si="47"/>
        <v>1335519.0338440365</v>
      </c>
    </row>
    <row r="226" spans="2:23" s="2" customFormat="1">
      <c r="B226" s="22">
        <v>216</v>
      </c>
      <c r="C226" s="44" t="s">
        <v>90</v>
      </c>
      <c r="D226" s="44" t="s">
        <v>189</v>
      </c>
      <c r="E226" s="26">
        <v>672421.38670000003</v>
      </c>
      <c r="F226" s="44" t="s">
        <v>300</v>
      </c>
      <c r="G226" s="44">
        <v>6</v>
      </c>
      <c r="H226" s="27">
        <f t="shared" si="36"/>
        <v>0</v>
      </c>
      <c r="I226" s="45">
        <v>2115</v>
      </c>
      <c r="J226" s="35">
        <f t="shared" si="37"/>
        <v>1.9491327050644273E-3</v>
      </c>
      <c r="K226" s="35">
        <f t="shared" si="38"/>
        <v>1.9491327050644275E-4</v>
      </c>
      <c r="L226" s="45">
        <v>200</v>
      </c>
      <c r="M226" s="35">
        <f t="shared" si="39"/>
        <v>9.563612367663514E-4</v>
      </c>
      <c r="N226" s="35">
        <f t="shared" si="40"/>
        <v>4.781806183831757E-4</v>
      </c>
      <c r="O226" s="44">
        <v>2.5100120000000001</v>
      </c>
      <c r="P226" s="35">
        <f t="shared" si="41"/>
        <v>2.8431258058283361E-3</v>
      </c>
      <c r="Q226" s="35">
        <f t="shared" si="42"/>
        <v>4.2646887087425042E-4</v>
      </c>
      <c r="R226" s="44">
        <v>26.066884000000002</v>
      </c>
      <c r="S226" s="35">
        <f t="shared" si="43"/>
        <v>3.2102339487089524E-3</v>
      </c>
      <c r="T226" s="35">
        <f t="shared" si="44"/>
        <v>8.0255848717723809E-4</v>
      </c>
      <c r="U226" s="22">
        <f t="shared" si="45"/>
        <v>1.902121246941107E-3</v>
      </c>
      <c r="V226" s="30">
        <f t="shared" si="46"/>
        <v>179417.91568469565</v>
      </c>
      <c r="W226" s="31">
        <f t="shared" si="47"/>
        <v>851839.30238469574</v>
      </c>
    </row>
    <row r="227" spans="2:23" s="2" customFormat="1">
      <c r="B227" s="22">
        <v>217</v>
      </c>
      <c r="C227" s="44" t="s">
        <v>90</v>
      </c>
      <c r="D227" s="44" t="s">
        <v>190</v>
      </c>
      <c r="E227" s="26">
        <v>672421.38670000003</v>
      </c>
      <c r="F227" s="44" t="s">
        <v>300</v>
      </c>
      <c r="G227" s="44">
        <v>9</v>
      </c>
      <c r="H227" s="27">
        <f t="shared" si="36"/>
        <v>211288.86410000001</v>
      </c>
      <c r="I227" s="45">
        <v>2223</v>
      </c>
      <c r="J227" s="35">
        <f t="shared" si="37"/>
        <v>2.0486628857485684E-3</v>
      </c>
      <c r="K227" s="35">
        <f t="shared" si="38"/>
        <v>2.0486628857485685E-4</v>
      </c>
      <c r="L227" s="45">
        <v>784</v>
      </c>
      <c r="M227" s="35">
        <f t="shared" si="39"/>
        <v>3.7489360481240976E-3</v>
      </c>
      <c r="N227" s="35">
        <f t="shared" si="40"/>
        <v>1.8744680240620488E-3</v>
      </c>
      <c r="O227" s="44">
        <v>2.539542</v>
      </c>
      <c r="P227" s="35">
        <f t="shared" si="41"/>
        <v>2.876574851110235E-3</v>
      </c>
      <c r="Q227" s="35">
        <f t="shared" si="42"/>
        <v>4.3148622766653522E-4</v>
      </c>
      <c r="R227" s="44">
        <v>41.875055000000003</v>
      </c>
      <c r="S227" s="35">
        <f t="shared" si="43"/>
        <v>5.157069144323294E-3</v>
      </c>
      <c r="T227" s="35">
        <f t="shared" si="44"/>
        <v>1.2892672860808235E-3</v>
      </c>
      <c r="U227" s="22">
        <f t="shared" si="45"/>
        <v>3.8000878263842646E-3</v>
      </c>
      <c r="V227" s="30">
        <f t="shared" si="46"/>
        <v>358443.94163888972</v>
      </c>
      <c r="W227" s="31">
        <f t="shared" si="47"/>
        <v>1242154.1924388898</v>
      </c>
    </row>
    <row r="228" spans="2:23" s="2" customFormat="1">
      <c r="B228" s="22">
        <v>218</v>
      </c>
      <c r="C228" s="44" t="s">
        <v>90</v>
      </c>
      <c r="D228" s="44" t="s">
        <v>198</v>
      </c>
      <c r="E228" s="26">
        <v>672421.38670000003</v>
      </c>
      <c r="F228" s="44" t="s">
        <v>299</v>
      </c>
      <c r="G228" s="44">
        <v>8</v>
      </c>
      <c r="H228" s="27">
        <f t="shared" si="36"/>
        <v>0</v>
      </c>
      <c r="I228" s="45">
        <v>4669</v>
      </c>
      <c r="J228" s="35">
        <f t="shared" si="37"/>
        <v>4.3028371630949459E-3</v>
      </c>
      <c r="K228" s="35">
        <f t="shared" si="38"/>
        <v>4.3028371630949463E-4</v>
      </c>
      <c r="L228" s="45">
        <v>426</v>
      </c>
      <c r="M228" s="35">
        <f t="shared" si="39"/>
        <v>2.0370494343123283E-3</v>
      </c>
      <c r="N228" s="35">
        <f t="shared" si="40"/>
        <v>1.0185247171561641E-3</v>
      </c>
      <c r="O228" s="44">
        <v>6.4768160000000004</v>
      </c>
      <c r="P228" s="35">
        <f t="shared" si="41"/>
        <v>7.3363803476644172E-3</v>
      </c>
      <c r="Q228" s="35">
        <f t="shared" si="42"/>
        <v>1.1004570521496626E-3</v>
      </c>
      <c r="R228" s="44">
        <v>25.332439999999998</v>
      </c>
      <c r="S228" s="35">
        <f t="shared" si="43"/>
        <v>3.1197844319111024E-3</v>
      </c>
      <c r="T228" s="35">
        <f t="shared" si="44"/>
        <v>7.799461079777756E-4</v>
      </c>
      <c r="U228" s="22">
        <f t="shared" si="45"/>
        <v>3.3292115935930973E-3</v>
      </c>
      <c r="V228" s="30">
        <f t="shared" si="46"/>
        <v>314028.45951927459</v>
      </c>
      <c r="W228" s="31">
        <f t="shared" si="47"/>
        <v>986449.84621927468</v>
      </c>
    </row>
    <row r="229" spans="2:23" s="2" customFormat="1">
      <c r="B229" s="22">
        <v>219</v>
      </c>
      <c r="C229" s="44" t="s">
        <v>90</v>
      </c>
      <c r="D229" s="44" t="s">
        <v>251</v>
      </c>
      <c r="E229" s="26">
        <v>672421.38670000003</v>
      </c>
      <c r="F229" s="44" t="s">
        <v>300</v>
      </c>
      <c r="G229" s="44">
        <v>9</v>
      </c>
      <c r="H229" s="27">
        <f t="shared" si="36"/>
        <v>211288.86410000001</v>
      </c>
      <c r="I229" s="45">
        <v>1673</v>
      </c>
      <c r="J229" s="35">
        <f t="shared" si="37"/>
        <v>1.5417962248571097E-3</v>
      </c>
      <c r="K229" s="35">
        <f t="shared" si="38"/>
        <v>1.5417962248571098E-4</v>
      </c>
      <c r="L229" s="45">
        <v>658</v>
      </c>
      <c r="M229" s="35">
        <f t="shared" si="39"/>
        <v>3.1464284689612962E-3</v>
      </c>
      <c r="N229" s="35">
        <f t="shared" si="40"/>
        <v>1.5732142344806481E-3</v>
      </c>
      <c r="O229" s="44">
        <v>3.2876240000000001</v>
      </c>
      <c r="P229" s="35">
        <f t="shared" si="41"/>
        <v>3.7239378274926882E-3</v>
      </c>
      <c r="Q229" s="35">
        <f t="shared" si="42"/>
        <v>5.5859067412390316E-4</v>
      </c>
      <c r="R229" s="44">
        <v>41.133544999999998</v>
      </c>
      <c r="S229" s="35">
        <f t="shared" si="43"/>
        <v>5.0657494232815622E-3</v>
      </c>
      <c r="T229" s="35">
        <f t="shared" si="44"/>
        <v>1.2664373558203905E-3</v>
      </c>
      <c r="U229" s="22">
        <f t="shared" si="45"/>
        <v>3.5524218869106526E-3</v>
      </c>
      <c r="V229" s="30">
        <f t="shared" si="46"/>
        <v>335082.80905183376</v>
      </c>
      <c r="W229" s="31">
        <f t="shared" si="47"/>
        <v>1218793.0598518339</v>
      </c>
    </row>
    <row r="230" spans="2:23" s="2" customFormat="1">
      <c r="B230" s="22">
        <v>220</v>
      </c>
      <c r="C230" s="44" t="s">
        <v>90</v>
      </c>
      <c r="D230" s="44" t="s">
        <v>286</v>
      </c>
      <c r="E230" s="26">
        <v>672421.38670000003</v>
      </c>
      <c r="F230" s="44" t="s">
        <v>300</v>
      </c>
      <c r="G230" s="44">
        <v>9</v>
      </c>
      <c r="H230" s="27">
        <f t="shared" si="36"/>
        <v>211288.86410000001</v>
      </c>
      <c r="I230" s="45">
        <v>4316</v>
      </c>
      <c r="J230" s="35">
        <f t="shared" si="37"/>
        <v>3.9775209243773377E-3</v>
      </c>
      <c r="K230" s="35">
        <f t="shared" si="38"/>
        <v>3.9775209243773381E-4</v>
      </c>
      <c r="L230" s="45">
        <v>658</v>
      </c>
      <c r="M230" s="35">
        <f t="shared" si="39"/>
        <v>3.1464284689612962E-3</v>
      </c>
      <c r="N230" s="35">
        <f t="shared" si="40"/>
        <v>1.5732142344806481E-3</v>
      </c>
      <c r="O230" s="44">
        <v>3.4746450000000002</v>
      </c>
      <c r="P230" s="35">
        <f t="shared" si="41"/>
        <v>3.9357791379453161E-3</v>
      </c>
      <c r="Q230" s="35">
        <f t="shared" si="42"/>
        <v>5.9036687069179735E-4</v>
      </c>
      <c r="R230" s="44">
        <v>39.439539000000003</v>
      </c>
      <c r="S230" s="35">
        <f t="shared" si="43"/>
        <v>4.8571262686875321E-3</v>
      </c>
      <c r="T230" s="35">
        <f t="shared" si="44"/>
        <v>1.214281567171883E-3</v>
      </c>
      <c r="U230" s="22">
        <f t="shared" si="45"/>
        <v>3.7756147647820624E-3</v>
      </c>
      <c r="V230" s="30">
        <f t="shared" si="46"/>
        <v>356135.51586942235</v>
      </c>
      <c r="W230" s="31">
        <f t="shared" si="47"/>
        <v>1239845.7666694224</v>
      </c>
    </row>
    <row r="231" spans="2:23" s="2" customFormat="1">
      <c r="B231" s="22">
        <v>221</v>
      </c>
      <c r="C231" s="44" t="s">
        <v>90</v>
      </c>
      <c r="D231" s="44" t="s">
        <v>295</v>
      </c>
      <c r="E231" s="26">
        <v>672421.38670000003</v>
      </c>
      <c r="F231" s="44" t="s">
        <v>300</v>
      </c>
      <c r="G231" s="44">
        <v>10</v>
      </c>
      <c r="H231" s="27">
        <f t="shared" si="36"/>
        <v>211288.86410000001</v>
      </c>
      <c r="I231" s="45">
        <v>3817</v>
      </c>
      <c r="J231" s="35">
        <f t="shared" si="37"/>
        <v>3.5176546265867229E-3</v>
      </c>
      <c r="K231" s="35">
        <f t="shared" si="38"/>
        <v>3.5176546265867231E-4</v>
      </c>
      <c r="L231" s="45">
        <v>1533</v>
      </c>
      <c r="M231" s="35">
        <f t="shared" si="39"/>
        <v>7.330508879814083E-3</v>
      </c>
      <c r="N231" s="35">
        <f t="shared" si="40"/>
        <v>3.6652544399070415E-3</v>
      </c>
      <c r="O231" s="44">
        <v>3.0415450000000002</v>
      </c>
      <c r="P231" s="35">
        <f t="shared" si="41"/>
        <v>3.4452006919043201E-3</v>
      </c>
      <c r="Q231" s="35">
        <f t="shared" si="42"/>
        <v>5.1678010378564804E-4</v>
      </c>
      <c r="R231" s="44">
        <v>29.680002999999999</v>
      </c>
      <c r="S231" s="35">
        <f t="shared" si="43"/>
        <v>3.6552030242043331E-3</v>
      </c>
      <c r="T231" s="35">
        <f t="shared" si="44"/>
        <v>9.1380075605108327E-4</v>
      </c>
      <c r="U231" s="22">
        <f t="shared" si="45"/>
        <v>5.4476007624024454E-3</v>
      </c>
      <c r="V231" s="30">
        <f t="shared" si="46"/>
        <v>513845.88434854255</v>
      </c>
      <c r="W231" s="31">
        <f t="shared" si="47"/>
        <v>1397556.1351485425</v>
      </c>
    </row>
    <row r="232" spans="2:23" s="2" customFormat="1">
      <c r="B232" s="22">
        <v>222</v>
      </c>
      <c r="C232" s="44" t="s">
        <v>90</v>
      </c>
      <c r="D232" s="44" t="s">
        <v>297</v>
      </c>
      <c r="E232" s="26">
        <v>672421.38670000003</v>
      </c>
      <c r="F232" s="44" t="s">
        <v>300</v>
      </c>
      <c r="G232" s="44">
        <v>10</v>
      </c>
      <c r="H232" s="27">
        <f t="shared" si="36"/>
        <v>211288.86410000001</v>
      </c>
      <c r="I232" s="45">
        <v>2604</v>
      </c>
      <c r="J232" s="35">
        <f t="shared" si="37"/>
        <v>2.3997832453842879E-3</v>
      </c>
      <c r="K232" s="35">
        <f t="shared" si="38"/>
        <v>2.399783245384288E-4</v>
      </c>
      <c r="L232" s="45">
        <v>1054</v>
      </c>
      <c r="M232" s="35">
        <f t="shared" si="39"/>
        <v>5.0400237177586722E-3</v>
      </c>
      <c r="N232" s="35">
        <f t="shared" si="40"/>
        <v>2.5200118588793361E-3</v>
      </c>
      <c r="O232" s="44">
        <v>2.7560920000000002</v>
      </c>
      <c r="P232" s="35">
        <f t="shared" si="41"/>
        <v>3.1218640741307335E-3</v>
      </c>
      <c r="Q232" s="35">
        <f t="shared" si="42"/>
        <v>4.6827961111960999E-4</v>
      </c>
      <c r="R232" s="44">
        <v>41.995019999999997</v>
      </c>
      <c r="S232" s="35">
        <f t="shared" si="43"/>
        <v>5.1718432813339489E-3</v>
      </c>
      <c r="T232" s="35">
        <f t="shared" si="44"/>
        <v>1.2929608203334872E-3</v>
      </c>
      <c r="U232" s="22">
        <f t="shared" si="45"/>
        <v>4.5212306148708619E-3</v>
      </c>
      <c r="V232" s="30">
        <f t="shared" si="46"/>
        <v>426465.85992059042</v>
      </c>
      <c r="W232" s="31">
        <f t="shared" si="47"/>
        <v>1310176.1107205905</v>
      </c>
    </row>
    <row r="233" spans="2:23" s="2" customFormat="1">
      <c r="B233" s="22">
        <v>223</v>
      </c>
      <c r="C233" s="44" t="s">
        <v>79</v>
      </c>
      <c r="D233" s="44" t="s">
        <v>80</v>
      </c>
      <c r="E233" s="26">
        <v>672421.38670000003</v>
      </c>
      <c r="F233" s="44" t="s">
        <v>299</v>
      </c>
      <c r="G233" s="44">
        <v>9</v>
      </c>
      <c r="H233" s="27">
        <f t="shared" si="36"/>
        <v>0</v>
      </c>
      <c r="I233" s="45">
        <v>4890</v>
      </c>
      <c r="J233" s="35">
        <f t="shared" si="37"/>
        <v>4.5065054031986048E-3</v>
      </c>
      <c r="K233" s="35">
        <f t="shared" si="38"/>
        <v>4.506505403198605E-4</v>
      </c>
      <c r="L233" s="45">
        <v>596</v>
      </c>
      <c r="M233" s="35">
        <f t="shared" si="39"/>
        <v>2.8499564855637271E-3</v>
      </c>
      <c r="N233" s="35">
        <f t="shared" si="40"/>
        <v>1.4249782427818635E-3</v>
      </c>
      <c r="O233" s="44">
        <v>3.5927630000000002</v>
      </c>
      <c r="P233" s="35">
        <f t="shared" si="41"/>
        <v>4.069573053644855E-3</v>
      </c>
      <c r="Q233" s="35">
        <f t="shared" si="42"/>
        <v>6.1043595804672821E-4</v>
      </c>
      <c r="R233" s="44">
        <v>22.981999999999999</v>
      </c>
      <c r="S233" s="35">
        <f t="shared" si="43"/>
        <v>2.830318982860749E-3</v>
      </c>
      <c r="T233" s="35">
        <f t="shared" si="44"/>
        <v>7.0757974571518726E-4</v>
      </c>
      <c r="U233" s="22">
        <f t="shared" si="45"/>
        <v>3.1936444868636395E-3</v>
      </c>
      <c r="V233" s="30">
        <f t="shared" si="46"/>
        <v>301241.06872390903</v>
      </c>
      <c r="W233" s="31">
        <f t="shared" si="47"/>
        <v>973662.45542390901</v>
      </c>
    </row>
    <row r="234" spans="2:23" s="2" customFormat="1">
      <c r="B234" s="22">
        <v>224</v>
      </c>
      <c r="C234" s="44" t="s">
        <v>79</v>
      </c>
      <c r="D234" s="44" t="s">
        <v>84</v>
      </c>
      <c r="E234" s="26">
        <v>672421.38670000003</v>
      </c>
      <c r="F234" s="44" t="s">
        <v>299</v>
      </c>
      <c r="G234" s="44">
        <v>7</v>
      </c>
      <c r="H234" s="27">
        <f t="shared" si="36"/>
        <v>0</v>
      </c>
      <c r="I234" s="45">
        <v>4025</v>
      </c>
      <c r="J234" s="35">
        <f t="shared" si="37"/>
        <v>3.7093423819784021E-3</v>
      </c>
      <c r="K234" s="35">
        <f t="shared" si="38"/>
        <v>3.7093423819784021E-4</v>
      </c>
      <c r="L234" s="45">
        <v>282</v>
      </c>
      <c r="M234" s="35">
        <f t="shared" si="39"/>
        <v>1.3484693438405553E-3</v>
      </c>
      <c r="N234" s="35">
        <f t="shared" si="40"/>
        <v>6.7423467192027767E-4</v>
      </c>
      <c r="O234" s="44">
        <v>4.242413</v>
      </c>
      <c r="P234" s="35">
        <f t="shared" si="41"/>
        <v>4.805440722706349E-3</v>
      </c>
      <c r="Q234" s="35">
        <f t="shared" si="42"/>
        <v>7.2081610840595228E-4</v>
      </c>
      <c r="R234" s="44">
        <v>37.127096000000002</v>
      </c>
      <c r="S234" s="35">
        <f t="shared" si="43"/>
        <v>4.5723402918498562E-3</v>
      </c>
      <c r="T234" s="35">
        <f t="shared" si="44"/>
        <v>1.143085072962464E-3</v>
      </c>
      <c r="U234" s="22">
        <f t="shared" si="45"/>
        <v>2.9090700914865342E-3</v>
      </c>
      <c r="V234" s="30">
        <f t="shared" si="46"/>
        <v>274398.53964859317</v>
      </c>
      <c r="W234" s="31">
        <f t="shared" si="47"/>
        <v>946819.9263485932</v>
      </c>
    </row>
    <row r="235" spans="2:23" s="2" customFormat="1">
      <c r="B235" s="22">
        <v>225</v>
      </c>
      <c r="C235" s="44" t="s">
        <v>79</v>
      </c>
      <c r="D235" s="44" t="s">
        <v>96</v>
      </c>
      <c r="E235" s="26">
        <v>672421.38670000003</v>
      </c>
      <c r="F235" s="44" t="s">
        <v>299</v>
      </c>
      <c r="G235" s="44">
        <v>10</v>
      </c>
      <c r="H235" s="27">
        <f t="shared" si="36"/>
        <v>0</v>
      </c>
      <c r="I235" s="45">
        <v>2423</v>
      </c>
      <c r="J235" s="35">
        <f t="shared" si="37"/>
        <v>2.2329780351636442E-3</v>
      </c>
      <c r="K235" s="35">
        <f t="shared" si="38"/>
        <v>2.2329780351636443E-4</v>
      </c>
      <c r="L235" s="45">
        <v>1134</v>
      </c>
      <c r="M235" s="35">
        <f t="shared" si="39"/>
        <v>5.4225682124652121E-3</v>
      </c>
      <c r="N235" s="35">
        <f t="shared" si="40"/>
        <v>2.711284106232606E-3</v>
      </c>
      <c r="O235" s="44">
        <v>3.386056</v>
      </c>
      <c r="P235" s="35">
        <f t="shared" si="41"/>
        <v>3.8354331348136469E-3</v>
      </c>
      <c r="Q235" s="35">
        <f t="shared" si="42"/>
        <v>5.7531497022204696E-4</v>
      </c>
      <c r="R235" s="44">
        <v>35.981152999999999</v>
      </c>
      <c r="S235" s="35">
        <f t="shared" si="43"/>
        <v>4.4312131390269339E-3</v>
      </c>
      <c r="T235" s="35">
        <f t="shared" si="44"/>
        <v>1.1078032847567335E-3</v>
      </c>
      <c r="U235" s="22">
        <f t="shared" si="45"/>
        <v>4.6177001647277512E-3</v>
      </c>
      <c r="V235" s="30">
        <f t="shared" si="46"/>
        <v>435565.3669000736</v>
      </c>
      <c r="W235" s="31">
        <f t="shared" si="47"/>
        <v>1107986.7536000735</v>
      </c>
    </row>
    <row r="236" spans="2:23" s="2" customFormat="1">
      <c r="B236" s="22">
        <v>226</v>
      </c>
      <c r="C236" s="44" t="s">
        <v>79</v>
      </c>
      <c r="D236" s="44" t="s">
        <v>138</v>
      </c>
      <c r="E236" s="26">
        <v>672421.38670000003</v>
      </c>
      <c r="F236" s="44" t="s">
        <v>300</v>
      </c>
      <c r="G236" s="44">
        <v>10</v>
      </c>
      <c r="H236" s="27">
        <f t="shared" si="36"/>
        <v>211288.86410000001</v>
      </c>
      <c r="I236" s="45">
        <v>2193</v>
      </c>
      <c r="J236" s="35">
        <f t="shared" si="37"/>
        <v>2.0210156133363068E-3</v>
      </c>
      <c r="K236" s="35">
        <f t="shared" si="38"/>
        <v>2.021015613336307E-4</v>
      </c>
      <c r="L236" s="45">
        <v>846</v>
      </c>
      <c r="M236" s="35">
        <f t="shared" si="39"/>
        <v>4.0454080315216667E-3</v>
      </c>
      <c r="N236" s="35">
        <f t="shared" si="40"/>
        <v>2.0227040157608333E-3</v>
      </c>
      <c r="O236" s="44">
        <v>1.5158510000000001</v>
      </c>
      <c r="P236" s="35">
        <f t="shared" si="41"/>
        <v>1.7170256938575149E-3</v>
      </c>
      <c r="Q236" s="35">
        <f t="shared" si="42"/>
        <v>2.575538540786272E-4</v>
      </c>
      <c r="R236" s="44">
        <v>30.007512999999999</v>
      </c>
      <c r="S236" s="35">
        <f t="shared" si="43"/>
        <v>3.6955371017466151E-3</v>
      </c>
      <c r="T236" s="35">
        <f t="shared" si="44"/>
        <v>9.2388427543665377E-4</v>
      </c>
      <c r="U236" s="22">
        <f t="shared" si="45"/>
        <v>3.4062437066097449E-3</v>
      </c>
      <c r="V236" s="30">
        <f t="shared" si="46"/>
        <v>321294.52690612542</v>
      </c>
      <c r="W236" s="31">
        <f t="shared" si="47"/>
        <v>1205004.7777061255</v>
      </c>
    </row>
    <row r="237" spans="2:23" s="2" customFormat="1">
      <c r="B237" s="22">
        <v>227</v>
      </c>
      <c r="C237" s="44" t="s">
        <v>79</v>
      </c>
      <c r="D237" s="44" t="s">
        <v>79</v>
      </c>
      <c r="E237" s="26">
        <v>672421.38670000003</v>
      </c>
      <c r="F237" s="44" t="s">
        <v>302</v>
      </c>
      <c r="G237" s="44">
        <v>9</v>
      </c>
      <c r="H237" s="27">
        <f t="shared" si="36"/>
        <v>0</v>
      </c>
      <c r="I237" s="45">
        <v>4497</v>
      </c>
      <c r="J237" s="35">
        <f t="shared" si="37"/>
        <v>4.1443261345979806E-3</v>
      </c>
      <c r="K237" s="35">
        <f t="shared" si="38"/>
        <v>4.144326134597981E-4</v>
      </c>
      <c r="L237" s="45">
        <v>619</v>
      </c>
      <c r="M237" s="35">
        <f t="shared" si="39"/>
        <v>2.9599380277918574E-3</v>
      </c>
      <c r="N237" s="35">
        <f t="shared" si="40"/>
        <v>1.4799690138959287E-3</v>
      </c>
      <c r="O237" s="44">
        <v>2.5887579999999999</v>
      </c>
      <c r="P237" s="35">
        <f t="shared" si="41"/>
        <v>2.9323225047707146E-3</v>
      </c>
      <c r="Q237" s="35">
        <f t="shared" si="42"/>
        <v>4.3984837571560718E-4</v>
      </c>
      <c r="R237" s="44">
        <v>23.304694999999999</v>
      </c>
      <c r="S237" s="35">
        <f t="shared" si="43"/>
        <v>2.8700600752014616E-3</v>
      </c>
      <c r="T237" s="35">
        <f t="shared" si="44"/>
        <v>7.175150188003654E-4</v>
      </c>
      <c r="U237" s="22">
        <f t="shared" si="45"/>
        <v>3.0517650218716995E-3</v>
      </c>
      <c r="V237" s="30">
        <f t="shared" si="46"/>
        <v>287858.26364339684</v>
      </c>
      <c r="W237" s="31">
        <f t="shared" si="47"/>
        <v>960279.65034339693</v>
      </c>
    </row>
    <row r="238" spans="2:23" s="2" customFormat="1">
      <c r="B238" s="22">
        <v>228</v>
      </c>
      <c r="C238" s="44" t="s">
        <v>79</v>
      </c>
      <c r="D238" s="44" t="s">
        <v>168</v>
      </c>
      <c r="E238" s="26">
        <v>672421.38670000003</v>
      </c>
      <c r="F238" s="44" t="s">
        <v>300</v>
      </c>
      <c r="G238" s="44">
        <v>10</v>
      </c>
      <c r="H238" s="27">
        <f t="shared" si="36"/>
        <v>211288.86410000001</v>
      </c>
      <c r="I238" s="45">
        <v>3919</v>
      </c>
      <c r="J238" s="35">
        <f t="shared" si="37"/>
        <v>3.6116553527884118E-3</v>
      </c>
      <c r="K238" s="35">
        <f t="shared" si="38"/>
        <v>3.6116553527884121E-4</v>
      </c>
      <c r="L238" s="45">
        <v>1417</v>
      </c>
      <c r="M238" s="35">
        <f t="shared" si="39"/>
        <v>6.7758193624895997E-3</v>
      </c>
      <c r="N238" s="35">
        <f t="shared" si="40"/>
        <v>3.3879096812447999E-3</v>
      </c>
      <c r="O238" s="44">
        <v>2.2048739999999998</v>
      </c>
      <c r="P238" s="35">
        <f t="shared" si="41"/>
        <v>2.4974917123901977E-3</v>
      </c>
      <c r="Q238" s="35">
        <f t="shared" si="42"/>
        <v>3.7462375685852966E-4</v>
      </c>
      <c r="R238" s="44">
        <v>34.232835999999999</v>
      </c>
      <c r="S238" s="35">
        <f t="shared" si="43"/>
        <v>4.2159013822973997E-3</v>
      </c>
      <c r="T238" s="35">
        <f t="shared" si="44"/>
        <v>1.0539753455743499E-3</v>
      </c>
      <c r="U238" s="22">
        <f t="shared" si="45"/>
        <v>5.1776743189565211E-3</v>
      </c>
      <c r="V238" s="30">
        <f t="shared" si="46"/>
        <v>488385.025873231</v>
      </c>
      <c r="W238" s="31">
        <f t="shared" si="47"/>
        <v>1372095.276673231</v>
      </c>
    </row>
    <row r="239" spans="2:23" s="2" customFormat="1">
      <c r="B239" s="22">
        <v>229</v>
      </c>
      <c r="C239" s="44" t="s">
        <v>79</v>
      </c>
      <c r="D239" s="44" t="s">
        <v>195</v>
      </c>
      <c r="E239" s="26">
        <v>672421.38670000003</v>
      </c>
      <c r="F239" s="44" t="s">
        <v>302</v>
      </c>
      <c r="G239" s="44">
        <v>8</v>
      </c>
      <c r="H239" s="27">
        <f t="shared" si="36"/>
        <v>0</v>
      </c>
      <c r="I239" s="45">
        <v>4203</v>
      </c>
      <c r="J239" s="35">
        <f t="shared" si="37"/>
        <v>3.8733828649578196E-3</v>
      </c>
      <c r="K239" s="35">
        <f t="shared" si="38"/>
        <v>3.87338286495782E-4</v>
      </c>
      <c r="L239" s="45">
        <v>422</v>
      </c>
      <c r="M239" s="35">
        <f t="shared" si="39"/>
        <v>2.0179222095770013E-3</v>
      </c>
      <c r="N239" s="35">
        <f t="shared" si="40"/>
        <v>1.0089611047885006E-3</v>
      </c>
      <c r="O239" s="44">
        <v>3.5238610000000001</v>
      </c>
      <c r="P239" s="35">
        <f t="shared" si="41"/>
        <v>3.9915267916057953E-3</v>
      </c>
      <c r="Q239" s="35">
        <f t="shared" si="42"/>
        <v>5.9872901874086931E-4</v>
      </c>
      <c r="R239" s="44">
        <v>27.770053999999998</v>
      </c>
      <c r="S239" s="35">
        <f t="shared" si="43"/>
        <v>3.419985684068753E-3</v>
      </c>
      <c r="T239" s="35">
        <f t="shared" si="44"/>
        <v>8.5499642101718825E-4</v>
      </c>
      <c r="U239" s="22">
        <f t="shared" si="45"/>
        <v>2.8500248310423405E-3</v>
      </c>
      <c r="V239" s="30">
        <f t="shared" si="46"/>
        <v>268829.08524236456</v>
      </c>
      <c r="W239" s="31">
        <f t="shared" si="47"/>
        <v>941250.47194236459</v>
      </c>
    </row>
    <row r="240" spans="2:23" s="2" customFormat="1">
      <c r="B240" s="22">
        <v>230</v>
      </c>
      <c r="C240" s="44" t="s">
        <v>79</v>
      </c>
      <c r="D240" s="44" t="s">
        <v>219</v>
      </c>
      <c r="E240" s="26">
        <v>672421.38670000003</v>
      </c>
      <c r="F240" s="44" t="s">
        <v>299</v>
      </c>
      <c r="G240" s="44">
        <v>9</v>
      </c>
      <c r="H240" s="27">
        <f t="shared" si="36"/>
        <v>0</v>
      </c>
      <c r="I240" s="45">
        <v>3454</v>
      </c>
      <c r="J240" s="35">
        <f t="shared" si="37"/>
        <v>3.1831226303983603E-3</v>
      </c>
      <c r="K240" s="35">
        <f t="shared" si="38"/>
        <v>3.1831226303983607E-4</v>
      </c>
      <c r="L240" s="45">
        <v>565</v>
      </c>
      <c r="M240" s="35">
        <f t="shared" si="39"/>
        <v>2.7017204938649428E-3</v>
      </c>
      <c r="N240" s="35">
        <f t="shared" si="40"/>
        <v>1.3508602469324714E-3</v>
      </c>
      <c r="O240" s="44">
        <v>1.919421</v>
      </c>
      <c r="P240" s="35">
        <f t="shared" si="41"/>
        <v>2.1741550946166115E-3</v>
      </c>
      <c r="Q240" s="35">
        <f t="shared" si="42"/>
        <v>3.2612326419249172E-4</v>
      </c>
      <c r="R240" s="44">
        <v>28.924219999999998</v>
      </c>
      <c r="S240" s="35">
        <f t="shared" si="43"/>
        <v>3.5621255299991533E-3</v>
      </c>
      <c r="T240" s="35">
        <f t="shared" si="44"/>
        <v>8.9053138249978831E-4</v>
      </c>
      <c r="U240" s="22">
        <f t="shared" si="45"/>
        <v>2.8858271566645876E-3</v>
      </c>
      <c r="V240" s="30">
        <f t="shared" si="46"/>
        <v>272206.14580048533</v>
      </c>
      <c r="W240" s="31">
        <f t="shared" si="47"/>
        <v>944627.53250048542</v>
      </c>
    </row>
    <row r="241" spans="2:23" s="2" customFormat="1">
      <c r="B241" s="22">
        <v>231</v>
      </c>
      <c r="C241" s="44" t="s">
        <v>79</v>
      </c>
      <c r="D241" s="44" t="s">
        <v>193</v>
      </c>
      <c r="E241" s="26">
        <v>672421.38670000003</v>
      </c>
      <c r="F241" s="44" t="s">
        <v>299</v>
      </c>
      <c r="G241" s="44">
        <v>8</v>
      </c>
      <c r="H241" s="27">
        <f t="shared" si="36"/>
        <v>0</v>
      </c>
      <c r="I241" s="45">
        <v>4890</v>
      </c>
      <c r="J241" s="35">
        <f t="shared" si="37"/>
        <v>4.5065054031986048E-3</v>
      </c>
      <c r="K241" s="35">
        <f t="shared" si="38"/>
        <v>4.506505403198605E-4</v>
      </c>
      <c r="L241" s="45">
        <v>366</v>
      </c>
      <c r="M241" s="35">
        <f t="shared" si="39"/>
        <v>1.7501410632824231E-3</v>
      </c>
      <c r="N241" s="35">
        <f t="shared" si="40"/>
        <v>8.7507053164121156E-4</v>
      </c>
      <c r="O241" s="44">
        <v>2.8643670000000001</v>
      </c>
      <c r="P241" s="35">
        <f t="shared" si="41"/>
        <v>3.244508685640982E-3</v>
      </c>
      <c r="Q241" s="35">
        <f t="shared" si="42"/>
        <v>4.8667630284614726E-4</v>
      </c>
      <c r="R241" s="44">
        <v>34.875194999999998</v>
      </c>
      <c r="S241" s="35">
        <f t="shared" si="43"/>
        <v>4.2950102880284693E-3</v>
      </c>
      <c r="T241" s="35">
        <f t="shared" si="44"/>
        <v>1.0737525720071173E-3</v>
      </c>
      <c r="U241" s="22">
        <f t="shared" si="45"/>
        <v>2.8861499468143367E-3</v>
      </c>
      <c r="V241" s="30">
        <f t="shared" si="46"/>
        <v>272236.59303720313</v>
      </c>
      <c r="W241" s="31">
        <f t="shared" si="47"/>
        <v>944657.9797372031</v>
      </c>
    </row>
    <row r="242" spans="2:23" s="2" customFormat="1">
      <c r="B242" s="22">
        <v>232</v>
      </c>
      <c r="C242" s="44" t="s">
        <v>79</v>
      </c>
      <c r="D242" s="44" t="s">
        <v>222</v>
      </c>
      <c r="E242" s="26">
        <v>672421.38670000003</v>
      </c>
      <c r="F242" s="44" t="s">
        <v>300</v>
      </c>
      <c r="G242" s="44">
        <v>7</v>
      </c>
      <c r="H242" s="27">
        <f t="shared" si="36"/>
        <v>0</v>
      </c>
      <c r="I242" s="45">
        <v>1862</v>
      </c>
      <c r="J242" s="35">
        <f t="shared" si="37"/>
        <v>1.7159740410543564E-3</v>
      </c>
      <c r="K242" s="35">
        <f t="shared" si="38"/>
        <v>1.7159740410543564E-4</v>
      </c>
      <c r="L242" s="45">
        <v>272</v>
      </c>
      <c r="M242" s="35">
        <f t="shared" si="39"/>
        <v>1.3006512820022379E-3</v>
      </c>
      <c r="N242" s="35">
        <f t="shared" si="40"/>
        <v>6.5032564100111893E-4</v>
      </c>
      <c r="O242" s="44">
        <v>1.4567920000000001</v>
      </c>
      <c r="P242" s="35">
        <f t="shared" si="41"/>
        <v>1.6501287360077455E-3</v>
      </c>
      <c r="Q242" s="35">
        <f t="shared" si="42"/>
        <v>2.4751931040116183E-4</v>
      </c>
      <c r="R242" s="44">
        <v>40.836444</v>
      </c>
      <c r="S242" s="35">
        <f t="shared" si="43"/>
        <v>5.0291603274619243E-3</v>
      </c>
      <c r="T242" s="35">
        <f t="shared" si="44"/>
        <v>1.2572900818654811E-3</v>
      </c>
      <c r="U242" s="22">
        <f t="shared" si="45"/>
        <v>2.3267324373731973E-3</v>
      </c>
      <c r="V242" s="30">
        <f t="shared" si="46"/>
        <v>219469.43967993851</v>
      </c>
      <c r="W242" s="31">
        <f t="shared" si="47"/>
        <v>891890.82637993852</v>
      </c>
    </row>
    <row r="243" spans="2:23" s="2" customFormat="1">
      <c r="B243" s="22">
        <v>233</v>
      </c>
      <c r="C243" s="44" t="s">
        <v>79</v>
      </c>
      <c r="D243" s="44" t="s">
        <v>125</v>
      </c>
      <c r="E243" s="26">
        <v>672421.38670000003</v>
      </c>
      <c r="F243" s="44" t="s">
        <v>299</v>
      </c>
      <c r="G243" s="44">
        <v>9</v>
      </c>
      <c r="H243" s="27">
        <f t="shared" si="36"/>
        <v>0</v>
      </c>
      <c r="I243" s="45">
        <v>4324</v>
      </c>
      <c r="J243" s="35">
        <f t="shared" si="37"/>
        <v>3.9848935303539402E-3</v>
      </c>
      <c r="K243" s="35">
        <f t="shared" si="38"/>
        <v>3.9848935303539402E-4</v>
      </c>
      <c r="L243" s="45">
        <v>580</v>
      </c>
      <c r="M243" s="35">
        <f t="shared" si="39"/>
        <v>2.7734475866224191E-3</v>
      </c>
      <c r="N243" s="35">
        <f t="shared" si="40"/>
        <v>1.3867237933112096E-3</v>
      </c>
      <c r="O243" s="44">
        <v>2.608444</v>
      </c>
      <c r="P243" s="35">
        <f t="shared" si="41"/>
        <v>2.9546211131492948E-3</v>
      </c>
      <c r="Q243" s="35">
        <f t="shared" si="42"/>
        <v>4.4319316697239417E-4</v>
      </c>
      <c r="R243" s="44">
        <v>29.339200999999999</v>
      </c>
      <c r="S243" s="35">
        <f t="shared" si="43"/>
        <v>3.6132319873060253E-3</v>
      </c>
      <c r="T243" s="35">
        <f t="shared" si="44"/>
        <v>9.0330799682650632E-4</v>
      </c>
      <c r="U243" s="22">
        <f t="shared" si="45"/>
        <v>3.1317143101455042E-3</v>
      </c>
      <c r="V243" s="30">
        <f t="shared" si="46"/>
        <v>295399.49409105035</v>
      </c>
      <c r="W243" s="31">
        <f t="shared" si="47"/>
        <v>967820.88079105038</v>
      </c>
    </row>
    <row r="244" spans="2:23" s="2" customFormat="1">
      <c r="B244" s="22">
        <v>234</v>
      </c>
      <c r="C244" s="44" t="s">
        <v>79</v>
      </c>
      <c r="D244" s="44" t="s">
        <v>231</v>
      </c>
      <c r="E244" s="26">
        <v>672421.38670000003</v>
      </c>
      <c r="F244" s="44" t="s">
        <v>300</v>
      </c>
      <c r="G244" s="44">
        <v>7</v>
      </c>
      <c r="H244" s="27">
        <f t="shared" si="36"/>
        <v>0</v>
      </c>
      <c r="I244" s="45">
        <v>3038</v>
      </c>
      <c r="J244" s="35">
        <f t="shared" si="37"/>
        <v>2.7997471196150024E-3</v>
      </c>
      <c r="K244" s="35">
        <f t="shared" si="38"/>
        <v>2.7997471196150023E-4</v>
      </c>
      <c r="L244" s="45">
        <v>304</v>
      </c>
      <c r="M244" s="35">
        <f t="shared" si="39"/>
        <v>1.453669079884854E-3</v>
      </c>
      <c r="N244" s="35">
        <f t="shared" si="40"/>
        <v>7.2683453994242702E-4</v>
      </c>
      <c r="O244" s="44">
        <v>2.2934619999999999</v>
      </c>
      <c r="P244" s="35">
        <f t="shared" si="41"/>
        <v>2.5978365828078376E-3</v>
      </c>
      <c r="Q244" s="35">
        <f t="shared" si="42"/>
        <v>3.8967548742117566E-4</v>
      </c>
      <c r="R244" s="44">
        <v>40.197741000000001</v>
      </c>
      <c r="S244" s="35">
        <f t="shared" si="43"/>
        <v>4.9505016717613717E-3</v>
      </c>
      <c r="T244" s="35">
        <f t="shared" si="44"/>
        <v>1.2376254179403429E-3</v>
      </c>
      <c r="U244" s="22">
        <f t="shared" si="45"/>
        <v>2.6341101572654457E-3</v>
      </c>
      <c r="V244" s="30">
        <f t="shared" si="46"/>
        <v>248462.89628512037</v>
      </c>
      <c r="W244" s="31">
        <f t="shared" si="47"/>
        <v>920884.28298512043</v>
      </c>
    </row>
    <row r="245" spans="2:23" s="2" customFormat="1">
      <c r="B245" s="22">
        <v>235</v>
      </c>
      <c r="C245" s="44" t="s">
        <v>79</v>
      </c>
      <c r="D245" s="44" t="s">
        <v>245</v>
      </c>
      <c r="E245" s="26">
        <v>672421.38670000003</v>
      </c>
      <c r="F245" s="44" t="s">
        <v>302</v>
      </c>
      <c r="G245" s="44">
        <v>9</v>
      </c>
      <c r="H245" s="27">
        <f t="shared" si="36"/>
        <v>0</v>
      </c>
      <c r="I245" s="45">
        <v>5493</v>
      </c>
      <c r="J245" s="35">
        <f t="shared" si="37"/>
        <v>5.0622155786850592E-3</v>
      </c>
      <c r="K245" s="35">
        <f t="shared" si="38"/>
        <v>5.062215578685059E-4</v>
      </c>
      <c r="L245" s="45">
        <v>533</v>
      </c>
      <c r="M245" s="35">
        <f t="shared" si="39"/>
        <v>2.5487026959823264E-3</v>
      </c>
      <c r="N245" s="35">
        <f t="shared" si="40"/>
        <v>1.2743513479911632E-3</v>
      </c>
      <c r="O245" s="44">
        <v>3.0218579999999999</v>
      </c>
      <c r="P245" s="35">
        <f t="shared" si="41"/>
        <v>3.4229009508117106E-3</v>
      </c>
      <c r="Q245" s="35">
        <f t="shared" si="42"/>
        <v>5.1343514262175655E-4</v>
      </c>
      <c r="R245" s="44">
        <v>10.235728999999999</v>
      </c>
      <c r="S245" s="35">
        <f t="shared" si="43"/>
        <v>1.2605681878042935E-3</v>
      </c>
      <c r="T245" s="35">
        <f t="shared" si="44"/>
        <v>3.1514204695107337E-4</v>
      </c>
      <c r="U245" s="22">
        <f t="shared" si="45"/>
        <v>2.6091500954324989E-3</v>
      </c>
      <c r="V245" s="30">
        <f t="shared" si="46"/>
        <v>246108.53413463698</v>
      </c>
      <c r="W245" s="31">
        <f t="shared" si="47"/>
        <v>918529.92083463701</v>
      </c>
    </row>
    <row r="246" spans="2:23" s="2" customFormat="1">
      <c r="B246" s="22">
        <v>236</v>
      </c>
      <c r="C246" s="44" t="s">
        <v>79</v>
      </c>
      <c r="D246" s="44" t="s">
        <v>248</v>
      </c>
      <c r="E246" s="26">
        <v>672421.38670000003</v>
      </c>
      <c r="F246" s="44" t="s">
        <v>300</v>
      </c>
      <c r="G246" s="44">
        <v>9</v>
      </c>
      <c r="H246" s="27">
        <f t="shared" si="36"/>
        <v>211288.86410000001</v>
      </c>
      <c r="I246" s="45">
        <v>1233</v>
      </c>
      <c r="J246" s="35">
        <f t="shared" si="37"/>
        <v>1.1363028961439427E-3</v>
      </c>
      <c r="K246" s="35">
        <f t="shared" si="38"/>
        <v>1.1363028961439428E-4</v>
      </c>
      <c r="L246" s="45">
        <v>843</v>
      </c>
      <c r="M246" s="35">
        <f t="shared" si="39"/>
        <v>4.0310626129701713E-3</v>
      </c>
      <c r="N246" s="35">
        <f t="shared" si="40"/>
        <v>2.0155313064850857E-3</v>
      </c>
      <c r="O246" s="44">
        <v>1.2205550000000001</v>
      </c>
      <c r="P246" s="35">
        <f t="shared" si="41"/>
        <v>1.3825397718946382E-3</v>
      </c>
      <c r="Q246" s="35">
        <f t="shared" si="42"/>
        <v>2.0738096578419571E-4</v>
      </c>
      <c r="R246" s="44">
        <v>39.475214999999999</v>
      </c>
      <c r="S246" s="35">
        <f t="shared" si="43"/>
        <v>4.8615199010969192E-3</v>
      </c>
      <c r="T246" s="35">
        <f t="shared" si="44"/>
        <v>1.2153799752742298E-3</v>
      </c>
      <c r="U246" s="22">
        <f t="shared" si="45"/>
        <v>3.5519225371579053E-3</v>
      </c>
      <c r="V246" s="30">
        <f t="shared" si="46"/>
        <v>335035.70780001837</v>
      </c>
      <c r="W246" s="31">
        <f t="shared" si="47"/>
        <v>1218745.9586000184</v>
      </c>
    </row>
    <row r="247" spans="2:23" s="2" customFormat="1">
      <c r="B247" s="22">
        <v>237</v>
      </c>
      <c r="C247" s="44" t="s">
        <v>79</v>
      </c>
      <c r="D247" s="44" t="s">
        <v>259</v>
      </c>
      <c r="E247" s="26">
        <v>672421.38670000003</v>
      </c>
      <c r="F247" s="44" t="s">
        <v>299</v>
      </c>
      <c r="G247" s="44">
        <v>10</v>
      </c>
      <c r="H247" s="27">
        <f t="shared" si="36"/>
        <v>0</v>
      </c>
      <c r="I247" s="46">
        <v>2516</v>
      </c>
      <c r="J247" s="35">
        <f t="shared" si="37"/>
        <v>2.3186845796416547E-3</v>
      </c>
      <c r="K247" s="35">
        <f t="shared" si="38"/>
        <v>2.3186845796416549E-4</v>
      </c>
      <c r="L247" s="45">
        <v>1015</v>
      </c>
      <c r="M247" s="35">
        <f t="shared" si="39"/>
        <v>4.8535332765892334E-3</v>
      </c>
      <c r="N247" s="35">
        <f t="shared" si="40"/>
        <v>2.4267666382946167E-3</v>
      </c>
      <c r="O247" s="44">
        <v>2.5100120000000001</v>
      </c>
      <c r="P247" s="35">
        <f t="shared" si="41"/>
        <v>2.8431258058283361E-3</v>
      </c>
      <c r="Q247" s="35">
        <f t="shared" si="42"/>
        <v>4.2646887087425042E-4</v>
      </c>
      <c r="R247" s="44">
        <v>42.330229000000003</v>
      </c>
      <c r="S247" s="35">
        <f t="shared" si="43"/>
        <v>5.2131255194301021E-3</v>
      </c>
      <c r="T247" s="35">
        <f t="shared" si="44"/>
        <v>1.3032813798575255E-3</v>
      </c>
      <c r="U247" s="22">
        <f t="shared" si="45"/>
        <v>4.3883853469905577E-3</v>
      </c>
      <c r="V247" s="30">
        <f t="shared" si="46"/>
        <v>413935.20704554941</v>
      </c>
      <c r="W247" s="31">
        <f t="shared" si="47"/>
        <v>1086356.5937455494</v>
      </c>
    </row>
    <row r="248" spans="2:23" s="2" customFormat="1">
      <c r="B248" s="22">
        <v>238</v>
      </c>
      <c r="C248" s="44" t="s">
        <v>79</v>
      </c>
      <c r="D248" s="44" t="s">
        <v>268</v>
      </c>
      <c r="E248" s="26">
        <v>672421.38670000003</v>
      </c>
      <c r="F248" s="44" t="s">
        <v>299</v>
      </c>
      <c r="G248" s="44">
        <v>9</v>
      </c>
      <c r="H248" s="27">
        <f t="shared" si="36"/>
        <v>0</v>
      </c>
      <c r="I248" s="45">
        <v>4678</v>
      </c>
      <c r="J248" s="35">
        <f t="shared" si="37"/>
        <v>4.3111313448186243E-3</v>
      </c>
      <c r="K248" s="35">
        <f t="shared" si="38"/>
        <v>4.3111313448186244E-4</v>
      </c>
      <c r="L248" s="45">
        <v>668</v>
      </c>
      <c r="M248" s="35">
        <f t="shared" si="39"/>
        <v>3.1942465307996134E-3</v>
      </c>
      <c r="N248" s="35">
        <f t="shared" si="40"/>
        <v>1.5971232653998067E-3</v>
      </c>
      <c r="O248" s="44">
        <v>2.8938969999999999</v>
      </c>
      <c r="P248" s="35">
        <f t="shared" si="41"/>
        <v>3.2779577309228814E-3</v>
      </c>
      <c r="Q248" s="35">
        <f t="shared" si="42"/>
        <v>4.9169365963843217E-4</v>
      </c>
      <c r="R248" s="44">
        <v>37.458480999999999</v>
      </c>
      <c r="S248" s="35">
        <f t="shared" si="43"/>
        <v>4.6131515900891436E-3</v>
      </c>
      <c r="T248" s="35">
        <f t="shared" si="44"/>
        <v>1.1532878975222859E-3</v>
      </c>
      <c r="U248" s="22">
        <f t="shared" si="45"/>
        <v>3.6732179570423871E-3</v>
      </c>
      <c r="V248" s="30">
        <f t="shared" si="46"/>
        <v>346476.91926472972</v>
      </c>
      <c r="W248" s="31">
        <f t="shared" si="47"/>
        <v>1018898.3059647297</v>
      </c>
    </row>
    <row r="249" spans="2:23" s="2" customFormat="1">
      <c r="B249" s="22">
        <v>239</v>
      </c>
      <c r="C249" s="44" t="s">
        <v>79</v>
      </c>
      <c r="D249" s="44" t="s">
        <v>255</v>
      </c>
      <c r="E249" s="26">
        <v>672421.38670000003</v>
      </c>
      <c r="F249" s="44" t="s">
        <v>300</v>
      </c>
      <c r="G249" s="44">
        <v>9</v>
      </c>
      <c r="H249" s="27">
        <f t="shared" si="36"/>
        <v>211288.86410000001</v>
      </c>
      <c r="I249" s="45">
        <v>2936</v>
      </c>
      <c r="J249" s="35">
        <f t="shared" si="37"/>
        <v>2.7057463934133138E-3</v>
      </c>
      <c r="K249" s="35">
        <f t="shared" si="38"/>
        <v>2.7057463934133138E-4</v>
      </c>
      <c r="L249" s="45">
        <v>606</v>
      </c>
      <c r="M249" s="35">
        <f t="shared" si="39"/>
        <v>2.8977745474020448E-3</v>
      </c>
      <c r="N249" s="35">
        <f t="shared" si="40"/>
        <v>1.4488872737010224E-3</v>
      </c>
      <c r="O249" s="44">
        <v>3.2974670000000001</v>
      </c>
      <c r="P249" s="35">
        <f t="shared" si="41"/>
        <v>3.735087131681978E-3</v>
      </c>
      <c r="Q249" s="35">
        <f t="shared" si="42"/>
        <v>5.6026306975229668E-4</v>
      </c>
      <c r="R249" s="44">
        <v>45.026493000000002</v>
      </c>
      <c r="S249" s="35">
        <f t="shared" si="43"/>
        <v>5.5451804834020825E-3</v>
      </c>
      <c r="T249" s="35">
        <f t="shared" si="44"/>
        <v>1.3862951208505206E-3</v>
      </c>
      <c r="U249" s="22">
        <f t="shared" si="45"/>
        <v>3.6660201036451713E-3</v>
      </c>
      <c r="V249" s="30">
        <f t="shared" si="46"/>
        <v>345797.98049780872</v>
      </c>
      <c r="W249" s="31">
        <f t="shared" si="47"/>
        <v>1229508.2312978087</v>
      </c>
    </row>
    <row r="250" spans="2:23" s="2" customFormat="1">
      <c r="B250" s="22">
        <v>240</v>
      </c>
      <c r="C250" s="44" t="s">
        <v>79</v>
      </c>
      <c r="D250" s="44" t="s">
        <v>278</v>
      </c>
      <c r="E250" s="26">
        <v>672421.38670000003</v>
      </c>
      <c r="F250" s="44" t="s">
        <v>299</v>
      </c>
      <c r="G250" s="44">
        <v>9</v>
      </c>
      <c r="H250" s="27">
        <f t="shared" si="36"/>
        <v>0</v>
      </c>
      <c r="I250" s="45">
        <v>4269</v>
      </c>
      <c r="J250" s="35">
        <f t="shared" si="37"/>
        <v>3.9342068642647943E-3</v>
      </c>
      <c r="K250" s="35">
        <f t="shared" si="38"/>
        <v>3.9342068642647947E-4</v>
      </c>
      <c r="L250" s="45">
        <v>654</v>
      </c>
      <c r="M250" s="35">
        <f t="shared" si="39"/>
        <v>3.1273012442259692E-3</v>
      </c>
      <c r="N250" s="35">
        <f t="shared" si="40"/>
        <v>1.5636506221129846E-3</v>
      </c>
      <c r="O250" s="44">
        <v>2.9923289999999998</v>
      </c>
      <c r="P250" s="35">
        <f t="shared" si="41"/>
        <v>3.3894530382438401E-3</v>
      </c>
      <c r="Q250" s="35">
        <f t="shared" si="42"/>
        <v>5.0841795573657598E-4</v>
      </c>
      <c r="R250" s="44">
        <v>29.962954</v>
      </c>
      <c r="S250" s="35">
        <f t="shared" si="43"/>
        <v>3.6900494947690985E-3</v>
      </c>
      <c r="T250" s="35">
        <f t="shared" si="44"/>
        <v>9.2251237369227461E-4</v>
      </c>
      <c r="U250" s="22">
        <f t="shared" si="45"/>
        <v>3.3880016379683148E-3</v>
      </c>
      <c r="V250" s="30">
        <f t="shared" si="46"/>
        <v>319573.84062564466</v>
      </c>
      <c r="W250" s="31">
        <f t="shared" si="47"/>
        <v>991995.22732564469</v>
      </c>
    </row>
    <row r="251" spans="2:23" s="2" customFormat="1">
      <c r="B251" s="22">
        <v>241</v>
      </c>
      <c r="C251" s="44" t="s">
        <v>79</v>
      </c>
      <c r="D251" s="44" t="s">
        <v>281</v>
      </c>
      <c r="E251" s="26">
        <v>672421.38670000003</v>
      </c>
      <c r="F251" s="44" t="s">
        <v>300</v>
      </c>
      <c r="G251" s="44">
        <v>9</v>
      </c>
      <c r="H251" s="27">
        <f t="shared" si="36"/>
        <v>211288.86410000001</v>
      </c>
      <c r="I251" s="45">
        <v>5229</v>
      </c>
      <c r="J251" s="35">
        <f t="shared" si="37"/>
        <v>4.818919581457159E-3</v>
      </c>
      <c r="K251" s="35">
        <f t="shared" si="38"/>
        <v>4.818919581457159E-4</v>
      </c>
      <c r="L251" s="45">
        <v>835</v>
      </c>
      <c r="M251" s="35">
        <f t="shared" si="39"/>
        <v>3.9928081634995173E-3</v>
      </c>
      <c r="N251" s="35">
        <f t="shared" si="40"/>
        <v>1.9964040817497587E-3</v>
      </c>
      <c r="O251" s="44">
        <v>2.7659349999999998</v>
      </c>
      <c r="P251" s="35">
        <f t="shared" si="41"/>
        <v>3.1330133783200229E-3</v>
      </c>
      <c r="Q251" s="35">
        <f t="shared" si="42"/>
        <v>4.699520067480034E-4</v>
      </c>
      <c r="R251" s="44">
        <v>42.541885999999998</v>
      </c>
      <c r="S251" s="35">
        <f t="shared" si="43"/>
        <v>5.2391918680923305E-3</v>
      </c>
      <c r="T251" s="35">
        <f t="shared" si="44"/>
        <v>1.3097979670230826E-3</v>
      </c>
      <c r="U251" s="22">
        <f t="shared" si="45"/>
        <v>4.2580460136665606E-3</v>
      </c>
      <c r="V251" s="30">
        <f t="shared" si="46"/>
        <v>401640.92688105872</v>
      </c>
      <c r="W251" s="31">
        <f t="shared" si="47"/>
        <v>1285351.1776810586</v>
      </c>
    </row>
    <row r="252" spans="2:23" s="2" customFormat="1">
      <c r="B252" s="22">
        <v>242</v>
      </c>
      <c r="C252" s="44" t="s">
        <v>79</v>
      </c>
      <c r="D252" s="44" t="s">
        <v>291</v>
      </c>
      <c r="E252" s="26">
        <v>672421.38670000003</v>
      </c>
      <c r="F252" s="44" t="s">
        <v>299</v>
      </c>
      <c r="G252" s="44">
        <v>10</v>
      </c>
      <c r="H252" s="27">
        <f t="shared" si="36"/>
        <v>0</v>
      </c>
      <c r="I252" s="45">
        <v>4802</v>
      </c>
      <c r="J252" s="35">
        <f t="shared" si="37"/>
        <v>4.4254067374559719E-3</v>
      </c>
      <c r="K252" s="35">
        <f t="shared" si="38"/>
        <v>4.4254067374559724E-4</v>
      </c>
      <c r="L252" s="45">
        <v>849</v>
      </c>
      <c r="M252" s="35">
        <f t="shared" si="39"/>
        <v>4.059753450073162E-3</v>
      </c>
      <c r="N252" s="35">
        <f t="shared" si="40"/>
        <v>2.029876725036581E-3</v>
      </c>
      <c r="O252" s="44">
        <v>3.454958</v>
      </c>
      <c r="P252" s="35">
        <f t="shared" si="41"/>
        <v>3.9134793968527062E-3</v>
      </c>
      <c r="Q252" s="35">
        <f t="shared" si="42"/>
        <v>5.8702190952790586E-4</v>
      </c>
      <c r="R252" s="44">
        <v>23.83869</v>
      </c>
      <c r="S252" s="35">
        <f t="shared" si="43"/>
        <v>2.9358235503234146E-3</v>
      </c>
      <c r="T252" s="35">
        <f t="shared" si="44"/>
        <v>7.3395588758085365E-4</v>
      </c>
      <c r="U252" s="22">
        <f t="shared" si="45"/>
        <v>3.7933951958909378E-3</v>
      </c>
      <c r="V252" s="30">
        <f t="shared" si="46"/>
        <v>357812.65810978162</v>
      </c>
      <c r="W252" s="31">
        <f t="shared" si="47"/>
        <v>1030234.0448097817</v>
      </c>
    </row>
    <row r="253" spans="2:23" s="2" customFormat="1">
      <c r="B253" s="22">
        <v>243</v>
      </c>
      <c r="C253" s="44" t="s">
        <v>79</v>
      </c>
      <c r="D253" s="44" t="s">
        <v>294</v>
      </c>
      <c r="E253" s="26">
        <v>672421.38670000003</v>
      </c>
      <c r="F253" s="44" t="s">
        <v>299</v>
      </c>
      <c r="G253" s="44">
        <v>8</v>
      </c>
      <c r="H253" s="27">
        <f t="shared" si="36"/>
        <v>0</v>
      </c>
      <c r="I253" s="46">
        <v>3596</v>
      </c>
      <c r="J253" s="35">
        <f t="shared" si="37"/>
        <v>3.3139863864830644E-3</v>
      </c>
      <c r="K253" s="35">
        <f t="shared" si="38"/>
        <v>3.3139863864830644E-4</v>
      </c>
      <c r="L253" s="45">
        <v>355</v>
      </c>
      <c r="M253" s="35">
        <f t="shared" si="39"/>
        <v>1.6975411952602738E-3</v>
      </c>
      <c r="N253" s="35">
        <f t="shared" si="40"/>
        <v>8.4877059763013689E-4</v>
      </c>
      <c r="O253" s="44">
        <v>2.411581</v>
      </c>
      <c r="P253" s="35">
        <f t="shared" si="41"/>
        <v>2.7316316312214059E-3</v>
      </c>
      <c r="Q253" s="35">
        <f t="shared" si="42"/>
        <v>4.0974474468321085E-4</v>
      </c>
      <c r="R253" s="44">
        <v>22.535398000000001</v>
      </c>
      <c r="S253" s="35">
        <f t="shared" si="43"/>
        <v>2.7753182815125821E-3</v>
      </c>
      <c r="T253" s="35">
        <f t="shared" si="44"/>
        <v>6.9382957037814551E-4</v>
      </c>
      <c r="U253" s="22">
        <f t="shared" si="45"/>
        <v>2.2837435513397997E-3</v>
      </c>
      <c r="V253" s="30">
        <f t="shared" si="46"/>
        <v>215414.50556776099</v>
      </c>
      <c r="W253" s="31">
        <f t="shared" si="47"/>
        <v>887835.89226776105</v>
      </c>
    </row>
    <row r="254" spans="2:23" s="2" customFormat="1" hidden="1">
      <c r="B254" s="22">
        <v>244</v>
      </c>
      <c r="C254" s="25"/>
      <c r="D254" s="25"/>
      <c r="E254" s="26"/>
      <c r="F254" s="25"/>
      <c r="G254" s="25"/>
      <c r="H254" s="27"/>
      <c r="I254" s="38"/>
      <c r="J254" s="35"/>
      <c r="K254" s="35"/>
      <c r="L254" s="38"/>
      <c r="M254" s="35"/>
      <c r="N254" s="35"/>
      <c r="O254" s="41"/>
      <c r="P254" s="35"/>
      <c r="Q254" s="35"/>
      <c r="R254" s="41"/>
      <c r="S254" s="35"/>
      <c r="T254" s="35"/>
      <c r="U254" s="22"/>
      <c r="V254" s="30"/>
      <c r="W254" s="31"/>
    </row>
    <row r="255" spans="2:23" s="2" customFormat="1" hidden="1">
      <c r="B255" s="22">
        <v>245</v>
      </c>
      <c r="C255" s="25"/>
      <c r="D255" s="25"/>
      <c r="E255" s="26"/>
      <c r="F255" s="25"/>
      <c r="G255" s="25"/>
      <c r="H255" s="27"/>
      <c r="I255" s="38"/>
      <c r="J255" s="35"/>
      <c r="K255" s="35"/>
      <c r="L255" s="38"/>
      <c r="M255" s="35"/>
      <c r="N255" s="35"/>
      <c r="O255" s="41"/>
      <c r="P255" s="35"/>
      <c r="Q255" s="35"/>
      <c r="R255" s="41"/>
      <c r="S255" s="35"/>
      <c r="T255" s="35"/>
      <c r="U255" s="22"/>
      <c r="V255" s="30"/>
      <c r="W255" s="31"/>
    </row>
    <row r="256" spans="2:23" s="2" customFormat="1" hidden="1">
      <c r="B256" s="22">
        <v>246</v>
      </c>
      <c r="C256" s="25"/>
      <c r="D256" s="25"/>
      <c r="E256" s="26"/>
      <c r="F256" s="25"/>
      <c r="G256" s="25"/>
      <c r="H256" s="27"/>
      <c r="I256" s="38"/>
      <c r="J256" s="35"/>
      <c r="K256" s="35"/>
      <c r="L256" s="38"/>
      <c r="M256" s="35"/>
      <c r="N256" s="35"/>
      <c r="O256" s="41"/>
      <c r="P256" s="35"/>
      <c r="Q256" s="35"/>
      <c r="R256" s="41"/>
      <c r="S256" s="35"/>
      <c r="T256" s="35"/>
      <c r="U256" s="22"/>
      <c r="V256" s="30"/>
      <c r="W256" s="31"/>
    </row>
    <row r="257" spans="2:23" s="2" customFormat="1" hidden="1">
      <c r="B257" s="22">
        <v>247</v>
      </c>
      <c r="C257" s="25"/>
      <c r="D257" s="25"/>
      <c r="E257" s="26"/>
      <c r="F257" s="25"/>
      <c r="G257" s="25"/>
      <c r="H257" s="27"/>
      <c r="I257" s="38"/>
      <c r="J257" s="35"/>
      <c r="K257" s="35"/>
      <c r="L257" s="38"/>
      <c r="M257" s="35"/>
      <c r="N257" s="35"/>
      <c r="O257" s="41"/>
      <c r="P257" s="35"/>
      <c r="Q257" s="35"/>
      <c r="R257" s="41"/>
      <c r="S257" s="35"/>
      <c r="T257" s="35"/>
      <c r="U257" s="22"/>
      <c r="V257" s="30"/>
      <c r="W257" s="31"/>
    </row>
    <row r="258" spans="2:23" s="2" customFormat="1" hidden="1">
      <c r="B258" s="22">
        <v>248</v>
      </c>
      <c r="C258" s="25"/>
      <c r="D258" s="25"/>
      <c r="E258" s="26"/>
      <c r="F258" s="25"/>
      <c r="G258" s="25"/>
      <c r="H258" s="27"/>
      <c r="I258" s="38"/>
      <c r="J258" s="35"/>
      <c r="K258" s="35"/>
      <c r="L258" s="38"/>
      <c r="M258" s="35"/>
      <c r="N258" s="35"/>
      <c r="O258" s="41"/>
      <c r="P258" s="35"/>
      <c r="Q258" s="35"/>
      <c r="R258" s="41"/>
      <c r="S258" s="35"/>
      <c r="T258" s="35"/>
      <c r="U258" s="22"/>
      <c r="V258" s="30"/>
      <c r="W258" s="31"/>
    </row>
    <row r="259" spans="2:23" s="2" customFormat="1" hidden="1">
      <c r="B259" s="22">
        <v>249</v>
      </c>
      <c r="C259" s="25"/>
      <c r="D259" s="25"/>
      <c r="E259" s="26"/>
      <c r="F259" s="25"/>
      <c r="G259" s="25"/>
      <c r="H259" s="27"/>
      <c r="I259" s="38"/>
      <c r="J259" s="35"/>
      <c r="K259" s="35"/>
      <c r="L259" s="38"/>
      <c r="M259" s="35"/>
      <c r="N259" s="35"/>
      <c r="O259" s="41"/>
      <c r="P259" s="35"/>
      <c r="Q259" s="35"/>
      <c r="R259" s="41"/>
      <c r="S259" s="35"/>
      <c r="T259" s="35"/>
      <c r="U259" s="22"/>
      <c r="V259" s="30"/>
      <c r="W259" s="31"/>
    </row>
    <row r="260" spans="2:23" s="2" customFormat="1" hidden="1">
      <c r="B260" s="22">
        <v>250</v>
      </c>
      <c r="C260" s="25"/>
      <c r="D260" s="25"/>
      <c r="E260" s="26"/>
      <c r="F260" s="25"/>
      <c r="G260" s="25"/>
      <c r="H260" s="27"/>
      <c r="I260" s="38"/>
      <c r="J260" s="35"/>
      <c r="K260" s="35"/>
      <c r="L260" s="38"/>
      <c r="M260" s="35"/>
      <c r="N260" s="35"/>
      <c r="O260" s="41"/>
      <c r="P260" s="35"/>
      <c r="Q260" s="35"/>
      <c r="R260" s="41"/>
      <c r="S260" s="35"/>
      <c r="T260" s="35"/>
      <c r="U260" s="22"/>
      <c r="V260" s="30"/>
      <c r="W260" s="31"/>
    </row>
    <row r="261" spans="2:23" s="2" customFormat="1" hidden="1">
      <c r="B261" s="22">
        <v>251</v>
      </c>
      <c r="C261" s="25"/>
      <c r="D261" s="25"/>
      <c r="E261" s="26"/>
      <c r="F261" s="25"/>
      <c r="G261" s="25"/>
      <c r="H261" s="27"/>
      <c r="I261" s="38"/>
      <c r="J261" s="35"/>
      <c r="K261" s="35"/>
      <c r="L261" s="38"/>
      <c r="M261" s="35"/>
      <c r="N261" s="35"/>
      <c r="O261" s="41"/>
      <c r="P261" s="35"/>
      <c r="Q261" s="35"/>
      <c r="R261" s="41"/>
      <c r="S261" s="35"/>
      <c r="T261" s="35"/>
      <c r="U261" s="22"/>
      <c r="V261" s="30"/>
      <c r="W261" s="31"/>
    </row>
    <row r="262" spans="2:23" s="2" customFormat="1" hidden="1">
      <c r="B262" s="22">
        <v>252</v>
      </c>
      <c r="C262" s="25"/>
      <c r="D262" s="25"/>
      <c r="E262" s="26"/>
      <c r="F262" s="25"/>
      <c r="G262" s="25"/>
      <c r="H262" s="27"/>
      <c r="I262" s="38"/>
      <c r="J262" s="35"/>
      <c r="K262" s="35"/>
      <c r="L262" s="38"/>
      <c r="M262" s="35"/>
      <c r="N262" s="35"/>
      <c r="O262" s="41"/>
      <c r="P262" s="35"/>
      <c r="Q262" s="35"/>
      <c r="R262" s="41"/>
      <c r="S262" s="35"/>
      <c r="T262" s="35"/>
      <c r="U262" s="22"/>
      <c r="V262" s="30"/>
      <c r="W262" s="31"/>
    </row>
    <row r="263" spans="2:23" s="2" customFormat="1" hidden="1">
      <c r="B263" s="22">
        <v>253</v>
      </c>
      <c r="C263" s="25"/>
      <c r="D263" s="25"/>
      <c r="E263" s="26"/>
      <c r="F263" s="25"/>
      <c r="G263" s="25"/>
      <c r="H263" s="27"/>
      <c r="I263" s="38"/>
      <c r="J263" s="35"/>
      <c r="K263" s="35"/>
      <c r="L263" s="38"/>
      <c r="M263" s="35"/>
      <c r="N263" s="35"/>
      <c r="O263" s="41"/>
      <c r="P263" s="35"/>
      <c r="Q263" s="35"/>
      <c r="R263" s="41"/>
      <c r="S263" s="35"/>
      <c r="T263" s="35"/>
      <c r="U263" s="22"/>
      <c r="V263" s="30"/>
      <c r="W263" s="31"/>
    </row>
    <row r="264" spans="2:23" s="2" customFormat="1" hidden="1">
      <c r="B264" s="22">
        <v>254</v>
      </c>
      <c r="C264" s="25"/>
      <c r="D264" s="25"/>
      <c r="E264" s="26"/>
      <c r="F264" s="25"/>
      <c r="G264" s="25"/>
      <c r="H264" s="27"/>
      <c r="I264" s="38"/>
      <c r="J264" s="35"/>
      <c r="K264" s="35"/>
      <c r="L264" s="38"/>
      <c r="M264" s="35"/>
      <c r="N264" s="35"/>
      <c r="O264" s="41"/>
      <c r="P264" s="35"/>
      <c r="Q264" s="35"/>
      <c r="R264" s="41"/>
      <c r="S264" s="35"/>
      <c r="T264" s="35"/>
      <c r="U264" s="22"/>
      <c r="V264" s="30"/>
      <c r="W264" s="31"/>
    </row>
    <row r="265" spans="2:23" s="2" customFormat="1" hidden="1">
      <c r="B265" s="22">
        <v>255</v>
      </c>
      <c r="C265" s="25"/>
      <c r="D265" s="25"/>
      <c r="E265" s="26"/>
      <c r="F265" s="25"/>
      <c r="G265" s="25"/>
      <c r="H265" s="27"/>
      <c r="I265" s="38"/>
      <c r="J265" s="35"/>
      <c r="K265" s="35"/>
      <c r="L265" s="38"/>
      <c r="M265" s="35"/>
      <c r="N265" s="35"/>
      <c r="O265" s="41"/>
      <c r="P265" s="35"/>
      <c r="Q265" s="35"/>
      <c r="R265" s="41"/>
      <c r="S265" s="35"/>
      <c r="T265" s="35"/>
      <c r="U265" s="22"/>
      <c r="V265" s="30"/>
      <c r="W265" s="31"/>
    </row>
    <row r="266" spans="2:23" s="2" customFormat="1" hidden="1">
      <c r="B266" s="22">
        <v>256</v>
      </c>
      <c r="C266" s="25"/>
      <c r="D266" s="25"/>
      <c r="E266" s="26"/>
      <c r="F266" s="25"/>
      <c r="G266" s="25"/>
      <c r="H266" s="27"/>
      <c r="I266" s="38"/>
      <c r="J266" s="35"/>
      <c r="K266" s="35"/>
      <c r="L266" s="38"/>
      <c r="M266" s="35"/>
      <c r="N266" s="35"/>
      <c r="O266" s="41"/>
      <c r="P266" s="35"/>
      <c r="Q266" s="35"/>
      <c r="R266" s="41"/>
      <c r="S266" s="35"/>
      <c r="T266" s="35"/>
      <c r="U266" s="22"/>
      <c r="V266" s="30"/>
      <c r="W266" s="31"/>
    </row>
    <row r="267" spans="2:23" s="2" customFormat="1" hidden="1">
      <c r="B267" s="22">
        <v>257</v>
      </c>
      <c r="C267" s="25"/>
      <c r="D267" s="25"/>
      <c r="E267" s="26"/>
      <c r="F267" s="25"/>
      <c r="G267" s="25"/>
      <c r="H267" s="27"/>
      <c r="I267" s="38"/>
      <c r="J267" s="35"/>
      <c r="K267" s="35"/>
      <c r="L267" s="38"/>
      <c r="M267" s="35"/>
      <c r="N267" s="35"/>
      <c r="O267" s="41"/>
      <c r="P267" s="35"/>
      <c r="Q267" s="35"/>
      <c r="R267" s="41"/>
      <c r="S267" s="35"/>
      <c r="T267" s="35"/>
      <c r="U267" s="22"/>
      <c r="V267" s="30"/>
      <c r="W267" s="31"/>
    </row>
    <row r="268" spans="2:23" s="2" customFormat="1" hidden="1">
      <c r="B268" s="22">
        <v>258</v>
      </c>
      <c r="C268" s="25"/>
      <c r="D268" s="25"/>
      <c r="E268" s="26"/>
      <c r="F268" s="25"/>
      <c r="G268" s="25"/>
      <c r="H268" s="27"/>
      <c r="I268" s="38"/>
      <c r="J268" s="35"/>
      <c r="K268" s="35"/>
      <c r="L268" s="38"/>
      <c r="M268" s="35"/>
      <c r="N268" s="35"/>
      <c r="O268" s="41"/>
      <c r="P268" s="35"/>
      <c r="Q268" s="35"/>
      <c r="R268" s="41"/>
      <c r="S268" s="35"/>
      <c r="T268" s="35"/>
      <c r="U268" s="22"/>
      <c r="V268" s="30"/>
      <c r="W268" s="31"/>
    </row>
    <row r="269" spans="2:23" s="2" customFormat="1" hidden="1">
      <c r="B269" s="22">
        <v>259</v>
      </c>
      <c r="C269" s="25"/>
      <c r="D269" s="25"/>
      <c r="E269" s="26"/>
      <c r="F269" s="25"/>
      <c r="G269" s="25"/>
      <c r="H269" s="27"/>
      <c r="I269" s="38"/>
      <c r="J269" s="35"/>
      <c r="K269" s="35"/>
      <c r="L269" s="38"/>
      <c r="M269" s="35"/>
      <c r="N269" s="35"/>
      <c r="O269" s="41"/>
      <c r="P269" s="35"/>
      <c r="Q269" s="35"/>
      <c r="R269" s="41"/>
      <c r="S269" s="35"/>
      <c r="T269" s="35"/>
      <c r="U269" s="22"/>
      <c r="V269" s="30"/>
      <c r="W269" s="31"/>
    </row>
    <row r="270" spans="2:23" s="2" customFormat="1" hidden="1">
      <c r="B270" s="22">
        <v>260</v>
      </c>
      <c r="C270" s="25"/>
      <c r="D270" s="25"/>
      <c r="E270" s="26"/>
      <c r="F270" s="25"/>
      <c r="G270" s="25"/>
      <c r="H270" s="27"/>
      <c r="I270" s="38"/>
      <c r="J270" s="35"/>
      <c r="K270" s="35"/>
      <c r="L270" s="38"/>
      <c r="M270" s="35"/>
      <c r="N270" s="35"/>
      <c r="O270" s="41"/>
      <c r="P270" s="35"/>
      <c r="Q270" s="35"/>
      <c r="R270" s="41"/>
      <c r="S270" s="35"/>
      <c r="T270" s="35"/>
      <c r="U270" s="22"/>
      <c r="V270" s="30"/>
      <c r="W270" s="31"/>
    </row>
    <row r="271" spans="2:23" s="2" customFormat="1" hidden="1">
      <c r="B271" s="22">
        <v>261</v>
      </c>
      <c r="C271" s="25"/>
      <c r="D271" s="25"/>
      <c r="E271" s="26"/>
      <c r="F271" s="25"/>
      <c r="G271" s="25"/>
      <c r="H271" s="27"/>
      <c r="I271" s="38"/>
      <c r="J271" s="35"/>
      <c r="K271" s="35"/>
      <c r="L271" s="38"/>
      <c r="M271" s="35"/>
      <c r="N271" s="35"/>
      <c r="O271" s="41"/>
      <c r="P271" s="35"/>
      <c r="Q271" s="35"/>
      <c r="R271" s="41"/>
      <c r="S271" s="35"/>
      <c r="T271" s="35"/>
      <c r="U271" s="22"/>
      <c r="V271" s="30"/>
      <c r="W271" s="31"/>
    </row>
    <row r="272" spans="2:23" s="2" customFormat="1" hidden="1">
      <c r="B272" s="22">
        <v>262</v>
      </c>
      <c r="C272" s="25"/>
      <c r="D272" s="25"/>
      <c r="E272" s="26"/>
      <c r="F272" s="25"/>
      <c r="G272" s="25"/>
      <c r="H272" s="27"/>
      <c r="I272" s="38"/>
      <c r="J272" s="35"/>
      <c r="K272" s="35"/>
      <c r="L272" s="38"/>
      <c r="M272" s="35"/>
      <c r="N272" s="35"/>
      <c r="O272" s="41"/>
      <c r="P272" s="35"/>
      <c r="Q272" s="35"/>
      <c r="R272" s="41"/>
      <c r="S272" s="35"/>
      <c r="T272" s="35"/>
      <c r="U272" s="22"/>
      <c r="V272" s="30"/>
      <c r="W272" s="31"/>
    </row>
    <row r="273" spans="2:23" s="2" customFormat="1" hidden="1">
      <c r="B273" s="22">
        <v>263</v>
      </c>
      <c r="C273" s="25"/>
      <c r="D273" s="25"/>
      <c r="E273" s="26"/>
      <c r="F273" s="25"/>
      <c r="G273" s="25"/>
      <c r="H273" s="27"/>
      <c r="I273" s="38"/>
      <c r="J273" s="35"/>
      <c r="K273" s="35"/>
      <c r="L273" s="38"/>
      <c r="M273" s="35"/>
      <c r="N273" s="35"/>
      <c r="O273" s="41"/>
      <c r="P273" s="35"/>
      <c r="Q273" s="35"/>
      <c r="R273" s="41"/>
      <c r="S273" s="35"/>
      <c r="T273" s="35"/>
      <c r="U273" s="22"/>
      <c r="V273" s="30"/>
      <c r="W273" s="31"/>
    </row>
    <row r="274" spans="2:23" s="2" customFormat="1" hidden="1">
      <c r="B274" s="22">
        <v>264</v>
      </c>
      <c r="C274" s="25"/>
      <c r="D274" s="25"/>
      <c r="E274" s="26"/>
      <c r="F274" s="25"/>
      <c r="G274" s="25"/>
      <c r="H274" s="27"/>
      <c r="I274" s="38"/>
      <c r="J274" s="35"/>
      <c r="K274" s="35"/>
      <c r="L274" s="38"/>
      <c r="M274" s="35"/>
      <c r="N274" s="35"/>
      <c r="O274" s="41"/>
      <c r="P274" s="35"/>
      <c r="Q274" s="35"/>
      <c r="R274" s="41"/>
      <c r="S274" s="35"/>
      <c r="T274" s="35"/>
      <c r="U274" s="22"/>
      <c r="V274" s="30"/>
      <c r="W274" s="31"/>
    </row>
    <row r="275" spans="2:23" s="2" customFormat="1" hidden="1">
      <c r="B275" s="22">
        <v>265</v>
      </c>
      <c r="C275" s="25"/>
      <c r="D275" s="25"/>
      <c r="E275" s="26"/>
      <c r="F275" s="25"/>
      <c r="G275" s="25"/>
      <c r="H275" s="27"/>
      <c r="I275" s="38"/>
      <c r="J275" s="35"/>
      <c r="K275" s="35"/>
      <c r="L275" s="38"/>
      <c r="M275" s="35"/>
      <c r="N275" s="35"/>
      <c r="O275" s="41"/>
      <c r="P275" s="35"/>
      <c r="Q275" s="35"/>
      <c r="R275" s="41"/>
      <c r="S275" s="35"/>
      <c r="T275" s="35"/>
      <c r="U275" s="22"/>
      <c r="V275" s="30"/>
      <c r="W275" s="31"/>
    </row>
    <row r="276" spans="2:23" s="2" customFormat="1" hidden="1">
      <c r="B276" s="22">
        <v>266</v>
      </c>
      <c r="C276" s="25"/>
      <c r="D276" s="25"/>
      <c r="E276" s="26"/>
      <c r="F276" s="25"/>
      <c r="G276" s="25"/>
      <c r="H276" s="27"/>
      <c r="I276" s="38"/>
      <c r="J276" s="35"/>
      <c r="K276" s="35"/>
      <c r="L276" s="38"/>
      <c r="M276" s="35"/>
      <c r="N276" s="35"/>
      <c r="O276" s="41"/>
      <c r="P276" s="35"/>
      <c r="Q276" s="35"/>
      <c r="R276" s="41"/>
      <c r="S276" s="35"/>
      <c r="T276" s="35"/>
      <c r="U276" s="22"/>
      <c r="V276" s="30"/>
      <c r="W276" s="31"/>
    </row>
    <row r="277" spans="2:23" s="2" customFormat="1" hidden="1">
      <c r="B277" s="22">
        <v>267</v>
      </c>
      <c r="C277" s="25"/>
      <c r="D277" s="25"/>
      <c r="E277" s="26"/>
      <c r="F277" s="25"/>
      <c r="G277" s="25"/>
      <c r="H277" s="27"/>
      <c r="I277" s="38"/>
      <c r="J277" s="35"/>
      <c r="K277" s="35"/>
      <c r="L277" s="38"/>
      <c r="M277" s="35"/>
      <c r="N277" s="35"/>
      <c r="O277" s="41"/>
      <c r="P277" s="35"/>
      <c r="Q277" s="35"/>
      <c r="R277" s="41"/>
      <c r="S277" s="35"/>
      <c r="T277" s="35"/>
      <c r="U277" s="22"/>
      <c r="V277" s="30"/>
      <c r="W277" s="31"/>
    </row>
    <row r="278" spans="2:23" s="2" customFormat="1" hidden="1">
      <c r="B278" s="22">
        <v>268</v>
      </c>
      <c r="C278" s="25"/>
      <c r="D278" s="25"/>
      <c r="E278" s="26"/>
      <c r="F278" s="25"/>
      <c r="G278" s="25"/>
      <c r="H278" s="27"/>
      <c r="I278" s="38"/>
      <c r="J278" s="35"/>
      <c r="K278" s="35"/>
      <c r="L278" s="38"/>
      <c r="M278" s="35"/>
      <c r="N278" s="35"/>
      <c r="O278" s="41"/>
      <c r="P278" s="35"/>
      <c r="Q278" s="35"/>
      <c r="R278" s="41"/>
      <c r="S278" s="35"/>
      <c r="T278" s="35"/>
      <c r="U278" s="22"/>
      <c r="V278" s="30"/>
      <c r="W278" s="31"/>
    </row>
    <row r="279" spans="2:23" s="2" customFormat="1" hidden="1">
      <c r="B279" s="22">
        <v>269</v>
      </c>
      <c r="C279" s="25"/>
      <c r="D279" s="25"/>
      <c r="E279" s="26"/>
      <c r="F279" s="25"/>
      <c r="G279" s="25"/>
      <c r="H279" s="27"/>
      <c r="I279" s="38"/>
      <c r="J279" s="35"/>
      <c r="K279" s="35"/>
      <c r="L279" s="38"/>
      <c r="M279" s="35"/>
      <c r="N279" s="35"/>
      <c r="O279" s="41"/>
      <c r="P279" s="35"/>
      <c r="Q279" s="35"/>
      <c r="R279" s="41"/>
      <c r="S279" s="35"/>
      <c r="T279" s="35"/>
      <c r="U279" s="22"/>
      <c r="V279" s="30"/>
      <c r="W279" s="31"/>
    </row>
    <row r="280" spans="2:23" s="2" customFormat="1" hidden="1">
      <c r="B280" s="22">
        <v>270</v>
      </c>
      <c r="C280" s="25"/>
      <c r="D280" s="25"/>
      <c r="E280" s="26"/>
      <c r="F280" s="25"/>
      <c r="G280" s="25"/>
      <c r="H280" s="27"/>
      <c r="I280" s="38"/>
      <c r="J280" s="35"/>
      <c r="K280" s="35"/>
      <c r="L280" s="38"/>
      <c r="M280" s="35"/>
      <c r="N280" s="35"/>
      <c r="O280" s="41"/>
      <c r="P280" s="35"/>
      <c r="Q280" s="35"/>
      <c r="R280" s="41"/>
      <c r="S280" s="35"/>
      <c r="T280" s="35"/>
      <c r="U280" s="22"/>
      <c r="V280" s="30"/>
      <c r="W280" s="31"/>
    </row>
    <row r="281" spans="2:23" s="2" customFormat="1" hidden="1">
      <c r="B281" s="22">
        <v>271</v>
      </c>
      <c r="C281" s="25"/>
      <c r="D281" s="25"/>
      <c r="E281" s="26"/>
      <c r="F281" s="25"/>
      <c r="G281" s="25"/>
      <c r="H281" s="27"/>
      <c r="I281" s="38"/>
      <c r="J281" s="35"/>
      <c r="K281" s="35"/>
      <c r="L281" s="38"/>
      <c r="M281" s="35"/>
      <c r="N281" s="35"/>
      <c r="O281" s="41"/>
      <c r="P281" s="35"/>
      <c r="Q281" s="35"/>
      <c r="R281" s="41"/>
      <c r="S281" s="35"/>
      <c r="T281" s="35"/>
      <c r="U281" s="22"/>
      <c r="V281" s="30"/>
      <c r="W281" s="31"/>
    </row>
    <row r="282" spans="2:23" s="2" customFormat="1" hidden="1">
      <c r="B282" s="22">
        <v>272</v>
      </c>
      <c r="C282" s="25"/>
      <c r="D282" s="25"/>
      <c r="E282" s="26"/>
      <c r="F282" s="25"/>
      <c r="G282" s="25"/>
      <c r="H282" s="27"/>
      <c r="I282" s="38"/>
      <c r="J282" s="35"/>
      <c r="K282" s="35"/>
      <c r="L282" s="38"/>
      <c r="M282" s="35"/>
      <c r="N282" s="35"/>
      <c r="O282" s="41"/>
      <c r="P282" s="35"/>
      <c r="Q282" s="35"/>
      <c r="R282" s="41"/>
      <c r="S282" s="35"/>
      <c r="T282" s="35"/>
      <c r="U282" s="22"/>
      <c r="V282" s="30"/>
      <c r="W282" s="31"/>
    </row>
    <row r="283" spans="2:23" s="2" customFormat="1" hidden="1">
      <c r="B283" s="22">
        <v>273</v>
      </c>
      <c r="C283" s="25"/>
      <c r="D283" s="25"/>
      <c r="E283" s="26"/>
      <c r="F283" s="25"/>
      <c r="G283" s="25"/>
      <c r="H283" s="27"/>
      <c r="I283" s="38"/>
      <c r="J283" s="35"/>
      <c r="K283" s="35"/>
      <c r="L283" s="38"/>
      <c r="M283" s="35"/>
      <c r="N283" s="35"/>
      <c r="O283" s="41"/>
      <c r="P283" s="35"/>
      <c r="Q283" s="35"/>
      <c r="R283" s="41"/>
      <c r="S283" s="35"/>
      <c r="T283" s="35"/>
      <c r="U283" s="22"/>
      <c r="V283" s="30"/>
      <c r="W283" s="31"/>
    </row>
    <row r="284" spans="2:23" s="2" customFormat="1" hidden="1">
      <c r="B284" s="22">
        <v>274</v>
      </c>
      <c r="C284" s="25"/>
      <c r="D284" s="25"/>
      <c r="E284" s="26"/>
      <c r="F284" s="25"/>
      <c r="G284" s="25"/>
      <c r="H284" s="27"/>
      <c r="I284" s="38"/>
      <c r="J284" s="35"/>
      <c r="K284" s="35"/>
      <c r="L284" s="38"/>
      <c r="M284" s="35"/>
      <c r="N284" s="35"/>
      <c r="O284" s="41"/>
      <c r="P284" s="35"/>
      <c r="Q284" s="35"/>
      <c r="R284" s="41"/>
      <c r="S284" s="35"/>
      <c r="T284" s="35"/>
      <c r="U284" s="22"/>
      <c r="V284" s="30"/>
      <c r="W284" s="31"/>
    </row>
    <row r="285" spans="2:23" s="2" customFormat="1" hidden="1">
      <c r="B285" s="22">
        <v>275</v>
      </c>
      <c r="C285" s="25"/>
      <c r="D285" s="25"/>
      <c r="E285" s="26"/>
      <c r="F285" s="25"/>
      <c r="G285" s="25"/>
      <c r="H285" s="27"/>
      <c r="I285" s="38"/>
      <c r="J285" s="35"/>
      <c r="K285" s="35"/>
      <c r="L285" s="38"/>
      <c r="M285" s="35"/>
      <c r="N285" s="35"/>
      <c r="O285" s="41"/>
      <c r="P285" s="35"/>
      <c r="Q285" s="35"/>
      <c r="R285" s="41"/>
      <c r="S285" s="35"/>
      <c r="T285" s="35"/>
      <c r="U285" s="22"/>
      <c r="V285" s="30"/>
      <c r="W285" s="31"/>
    </row>
    <row r="286" spans="2:23" s="2" customFormat="1" hidden="1">
      <c r="B286" s="22">
        <v>276</v>
      </c>
      <c r="C286" s="25"/>
      <c r="D286" s="25"/>
      <c r="E286" s="26"/>
      <c r="F286" s="25"/>
      <c r="G286" s="25"/>
      <c r="H286" s="27"/>
      <c r="I286" s="38"/>
      <c r="J286" s="35"/>
      <c r="K286" s="35"/>
      <c r="L286" s="38"/>
      <c r="M286" s="35"/>
      <c r="N286" s="35"/>
      <c r="O286" s="41"/>
      <c r="P286" s="35"/>
      <c r="Q286" s="35"/>
      <c r="R286" s="41"/>
      <c r="S286" s="35"/>
      <c r="T286" s="35"/>
      <c r="U286" s="22"/>
      <c r="V286" s="30"/>
      <c r="W286" s="31"/>
    </row>
    <row r="287" spans="2:23" s="2" customFormat="1" hidden="1">
      <c r="B287" s="22">
        <v>277</v>
      </c>
      <c r="C287" s="25"/>
      <c r="D287" s="25"/>
      <c r="E287" s="26"/>
      <c r="F287" s="25"/>
      <c r="G287" s="25"/>
      <c r="H287" s="27"/>
      <c r="I287" s="38"/>
      <c r="J287" s="35"/>
      <c r="K287" s="35"/>
      <c r="L287" s="38"/>
      <c r="M287" s="35"/>
      <c r="N287" s="35"/>
      <c r="O287" s="41"/>
      <c r="P287" s="35"/>
      <c r="Q287" s="35"/>
      <c r="R287" s="41"/>
      <c r="S287" s="35"/>
      <c r="T287" s="35"/>
      <c r="U287" s="22"/>
      <c r="V287" s="30"/>
      <c r="W287" s="31"/>
    </row>
    <row r="288" spans="2:23" s="2" customFormat="1" hidden="1">
      <c r="B288" s="22">
        <v>278</v>
      </c>
      <c r="C288" s="25"/>
      <c r="D288" s="25"/>
      <c r="E288" s="26"/>
      <c r="F288" s="25"/>
      <c r="G288" s="25"/>
      <c r="H288" s="27"/>
      <c r="I288" s="38"/>
      <c r="J288" s="35"/>
      <c r="K288" s="35"/>
      <c r="L288" s="38"/>
      <c r="M288" s="35"/>
      <c r="N288" s="35"/>
      <c r="O288" s="41"/>
      <c r="P288" s="35"/>
      <c r="Q288" s="35"/>
      <c r="R288" s="41"/>
      <c r="S288" s="35"/>
      <c r="T288" s="35"/>
      <c r="U288" s="22"/>
      <c r="V288" s="30"/>
      <c r="W288" s="31"/>
    </row>
    <row r="289" spans="2:23" s="2" customFormat="1" hidden="1">
      <c r="B289" s="22">
        <v>279</v>
      </c>
      <c r="C289" s="25"/>
      <c r="D289" s="25"/>
      <c r="E289" s="26"/>
      <c r="F289" s="25"/>
      <c r="G289" s="25"/>
      <c r="H289" s="27"/>
      <c r="I289" s="38"/>
      <c r="J289" s="35"/>
      <c r="K289" s="35"/>
      <c r="L289" s="38"/>
      <c r="M289" s="35"/>
      <c r="N289" s="35"/>
      <c r="O289" s="41"/>
      <c r="P289" s="35"/>
      <c r="Q289" s="35"/>
      <c r="R289" s="41"/>
      <c r="S289" s="35"/>
      <c r="T289" s="35"/>
      <c r="U289" s="22"/>
      <c r="V289" s="30"/>
      <c r="W289" s="31"/>
    </row>
    <row r="290" spans="2:23" s="2" customFormat="1" hidden="1">
      <c r="B290" s="22">
        <v>280</v>
      </c>
      <c r="C290" s="25"/>
      <c r="D290" s="25"/>
      <c r="E290" s="26"/>
      <c r="F290" s="25"/>
      <c r="G290" s="25"/>
      <c r="H290" s="27"/>
      <c r="I290" s="38"/>
      <c r="J290" s="35"/>
      <c r="K290" s="35"/>
      <c r="L290" s="38"/>
      <c r="M290" s="35"/>
      <c r="N290" s="35"/>
      <c r="O290" s="41"/>
      <c r="P290" s="35"/>
      <c r="Q290" s="35"/>
      <c r="R290" s="41"/>
      <c r="S290" s="35"/>
      <c r="T290" s="35"/>
      <c r="U290" s="22"/>
      <c r="V290" s="30"/>
      <c r="W290" s="31"/>
    </row>
    <row r="291" spans="2:23" s="2" customFormat="1" hidden="1">
      <c r="B291" s="22">
        <v>281</v>
      </c>
      <c r="C291" s="25"/>
      <c r="D291" s="25"/>
      <c r="E291" s="26"/>
      <c r="F291" s="25"/>
      <c r="G291" s="25"/>
      <c r="H291" s="27"/>
      <c r="I291" s="38"/>
      <c r="J291" s="35"/>
      <c r="K291" s="35"/>
      <c r="L291" s="38"/>
      <c r="M291" s="35"/>
      <c r="N291" s="35"/>
      <c r="O291" s="41"/>
      <c r="P291" s="35"/>
      <c r="Q291" s="35"/>
      <c r="R291" s="41"/>
      <c r="S291" s="35"/>
      <c r="T291" s="35"/>
      <c r="U291" s="22"/>
      <c r="V291" s="30"/>
      <c r="W291" s="31"/>
    </row>
    <row r="292" spans="2:23" s="2" customFormat="1" hidden="1">
      <c r="B292" s="22">
        <v>282</v>
      </c>
      <c r="C292" s="25"/>
      <c r="D292" s="25"/>
      <c r="E292" s="26"/>
      <c r="F292" s="25"/>
      <c r="G292" s="25"/>
      <c r="H292" s="27"/>
      <c r="I292" s="38"/>
      <c r="J292" s="35"/>
      <c r="K292" s="35"/>
      <c r="L292" s="38"/>
      <c r="M292" s="35"/>
      <c r="N292" s="35"/>
      <c r="O292" s="41"/>
      <c r="P292" s="35"/>
      <c r="Q292" s="35"/>
      <c r="R292" s="41"/>
      <c r="S292" s="35"/>
      <c r="T292" s="35"/>
      <c r="U292" s="22"/>
      <c r="V292" s="30"/>
      <c r="W292" s="31"/>
    </row>
    <row r="293" spans="2:23" s="2" customFormat="1" hidden="1">
      <c r="B293" s="22">
        <v>283</v>
      </c>
      <c r="C293" s="25"/>
      <c r="D293" s="25"/>
      <c r="E293" s="26"/>
      <c r="F293" s="25"/>
      <c r="G293" s="25"/>
      <c r="H293" s="27"/>
      <c r="I293" s="38"/>
      <c r="J293" s="35"/>
      <c r="K293" s="35"/>
      <c r="L293" s="38"/>
      <c r="M293" s="35"/>
      <c r="N293" s="35"/>
      <c r="O293" s="41"/>
      <c r="P293" s="35"/>
      <c r="Q293" s="35"/>
      <c r="R293" s="41"/>
      <c r="S293" s="35"/>
      <c r="T293" s="35"/>
      <c r="U293" s="22"/>
      <c r="V293" s="30"/>
      <c r="W293" s="31"/>
    </row>
    <row r="294" spans="2:23" s="2" customFormat="1" hidden="1">
      <c r="B294" s="22">
        <v>284</v>
      </c>
      <c r="C294" s="25"/>
      <c r="D294" s="25"/>
      <c r="E294" s="26"/>
      <c r="F294" s="25"/>
      <c r="G294" s="25"/>
      <c r="H294" s="27"/>
      <c r="I294" s="38"/>
      <c r="J294" s="35"/>
      <c r="K294" s="35"/>
      <c r="L294" s="38"/>
      <c r="M294" s="35"/>
      <c r="N294" s="35"/>
      <c r="O294" s="41"/>
      <c r="P294" s="35"/>
      <c r="Q294" s="35"/>
      <c r="R294" s="41"/>
      <c r="S294" s="35"/>
      <c r="T294" s="35"/>
      <c r="U294" s="22"/>
      <c r="V294" s="30"/>
      <c r="W294" s="31"/>
    </row>
    <row r="295" spans="2:23" s="2" customFormat="1" hidden="1">
      <c r="B295" s="22">
        <v>285</v>
      </c>
      <c r="C295" s="25"/>
      <c r="D295" s="25"/>
      <c r="E295" s="26"/>
      <c r="F295" s="25"/>
      <c r="G295" s="25"/>
      <c r="H295" s="27"/>
      <c r="I295" s="38"/>
      <c r="J295" s="35"/>
      <c r="K295" s="35"/>
      <c r="L295" s="38"/>
      <c r="M295" s="35"/>
      <c r="N295" s="35"/>
      <c r="O295" s="41"/>
      <c r="P295" s="35"/>
      <c r="Q295" s="35"/>
      <c r="R295" s="41"/>
      <c r="S295" s="35"/>
      <c r="T295" s="35"/>
      <c r="U295" s="22"/>
      <c r="V295" s="30"/>
      <c r="W295" s="31"/>
    </row>
    <row r="296" spans="2:23" s="2" customFormat="1" hidden="1">
      <c r="B296" s="22">
        <v>286</v>
      </c>
      <c r="C296" s="25"/>
      <c r="D296" s="25"/>
      <c r="E296" s="26"/>
      <c r="F296" s="25"/>
      <c r="G296" s="25"/>
      <c r="H296" s="27"/>
      <c r="I296" s="38"/>
      <c r="J296" s="35"/>
      <c r="K296" s="35"/>
      <c r="L296" s="38"/>
      <c r="M296" s="35"/>
      <c r="N296" s="35"/>
      <c r="O296" s="41"/>
      <c r="P296" s="35"/>
      <c r="Q296" s="35"/>
      <c r="R296" s="41"/>
      <c r="S296" s="35"/>
      <c r="T296" s="35"/>
      <c r="U296" s="22"/>
      <c r="V296" s="30"/>
      <c r="W296" s="31"/>
    </row>
    <row r="297" spans="2:23" s="2" customFormat="1" hidden="1">
      <c r="B297" s="22">
        <v>287</v>
      </c>
      <c r="C297" s="25"/>
      <c r="D297" s="25"/>
      <c r="E297" s="26"/>
      <c r="F297" s="25"/>
      <c r="G297" s="25"/>
      <c r="H297" s="27"/>
      <c r="I297" s="38"/>
      <c r="J297" s="35"/>
      <c r="K297" s="35"/>
      <c r="L297" s="38"/>
      <c r="M297" s="35"/>
      <c r="N297" s="35"/>
      <c r="O297" s="41"/>
      <c r="P297" s="35"/>
      <c r="Q297" s="35"/>
      <c r="R297" s="41"/>
      <c r="S297" s="35"/>
      <c r="T297" s="35"/>
      <c r="U297" s="22"/>
      <c r="V297" s="30"/>
      <c r="W297" s="31"/>
    </row>
    <row r="298" spans="2:23" s="2" customFormat="1" hidden="1">
      <c r="B298" s="22">
        <v>288</v>
      </c>
      <c r="C298" s="25"/>
      <c r="D298" s="25"/>
      <c r="E298" s="26"/>
      <c r="F298" s="25"/>
      <c r="G298" s="25"/>
      <c r="H298" s="27"/>
      <c r="I298" s="38"/>
      <c r="J298" s="35"/>
      <c r="K298" s="35"/>
      <c r="L298" s="38"/>
      <c r="M298" s="35"/>
      <c r="N298" s="35"/>
      <c r="O298" s="41"/>
      <c r="P298" s="35"/>
      <c r="Q298" s="35"/>
      <c r="R298" s="41"/>
      <c r="S298" s="35"/>
      <c r="T298" s="35"/>
      <c r="U298" s="22"/>
      <c r="V298" s="30"/>
      <c r="W298" s="31"/>
    </row>
    <row r="299" spans="2:23" s="2" customFormat="1" hidden="1">
      <c r="B299" s="22">
        <v>289</v>
      </c>
      <c r="C299" s="25"/>
      <c r="D299" s="25"/>
      <c r="E299" s="26"/>
      <c r="F299" s="25"/>
      <c r="G299" s="25"/>
      <c r="H299" s="27"/>
      <c r="I299" s="38"/>
      <c r="J299" s="35"/>
      <c r="K299" s="35"/>
      <c r="L299" s="38"/>
      <c r="M299" s="35"/>
      <c r="N299" s="35"/>
      <c r="O299" s="41"/>
      <c r="P299" s="35"/>
      <c r="Q299" s="35"/>
      <c r="R299" s="41"/>
      <c r="S299" s="35"/>
      <c r="T299" s="35"/>
      <c r="U299" s="22"/>
      <c r="V299" s="30"/>
      <c r="W299" s="31"/>
    </row>
    <row r="300" spans="2:23" s="2" customFormat="1" hidden="1">
      <c r="B300" s="22">
        <v>290</v>
      </c>
      <c r="C300" s="25"/>
      <c r="D300" s="25"/>
      <c r="E300" s="26"/>
      <c r="F300" s="25"/>
      <c r="G300" s="25"/>
      <c r="H300" s="27"/>
      <c r="I300" s="38"/>
      <c r="J300" s="35"/>
      <c r="K300" s="35"/>
      <c r="L300" s="38"/>
      <c r="M300" s="35"/>
      <c r="N300" s="35"/>
      <c r="O300" s="41"/>
      <c r="P300" s="35"/>
      <c r="Q300" s="35"/>
      <c r="R300" s="41"/>
      <c r="S300" s="35"/>
      <c r="T300" s="35"/>
      <c r="U300" s="22"/>
      <c r="V300" s="30"/>
      <c r="W300" s="31"/>
    </row>
    <row r="301" spans="2:23" s="2" customFormat="1" hidden="1">
      <c r="B301" s="22">
        <v>291</v>
      </c>
      <c r="C301" s="25"/>
      <c r="D301" s="25"/>
      <c r="E301" s="26"/>
      <c r="F301" s="25"/>
      <c r="G301" s="25"/>
      <c r="H301" s="27"/>
      <c r="I301" s="38"/>
      <c r="J301" s="35"/>
      <c r="K301" s="35"/>
      <c r="L301" s="38"/>
      <c r="M301" s="35"/>
      <c r="N301" s="35"/>
      <c r="O301" s="41"/>
      <c r="P301" s="35"/>
      <c r="Q301" s="35"/>
      <c r="R301" s="41"/>
      <c r="S301" s="35"/>
      <c r="T301" s="35"/>
      <c r="U301" s="22"/>
      <c r="V301" s="30"/>
      <c r="W301" s="31"/>
    </row>
    <row r="302" spans="2:23" s="2" customFormat="1" hidden="1">
      <c r="B302" s="22">
        <v>292</v>
      </c>
      <c r="C302" s="25"/>
      <c r="D302" s="25"/>
      <c r="E302" s="26"/>
      <c r="F302" s="25"/>
      <c r="G302" s="25"/>
      <c r="H302" s="27"/>
      <c r="I302" s="38"/>
      <c r="J302" s="35"/>
      <c r="K302" s="35"/>
      <c r="L302" s="38"/>
      <c r="M302" s="35"/>
      <c r="N302" s="35"/>
      <c r="O302" s="41"/>
      <c r="P302" s="35"/>
      <c r="Q302" s="35"/>
      <c r="R302" s="41"/>
      <c r="S302" s="35"/>
      <c r="T302" s="35"/>
      <c r="U302" s="22"/>
      <c r="V302" s="30"/>
      <c r="W302" s="31"/>
    </row>
    <row r="303" spans="2:23" s="2" customFormat="1" hidden="1">
      <c r="B303" s="22">
        <v>293</v>
      </c>
      <c r="C303" s="25"/>
      <c r="D303" s="25"/>
      <c r="E303" s="26"/>
      <c r="F303" s="25"/>
      <c r="G303" s="25"/>
      <c r="H303" s="27"/>
      <c r="I303" s="38"/>
      <c r="J303" s="35"/>
      <c r="K303" s="35"/>
      <c r="L303" s="38"/>
      <c r="M303" s="35"/>
      <c r="N303" s="35"/>
      <c r="O303" s="41"/>
      <c r="P303" s="35"/>
      <c r="Q303" s="35"/>
      <c r="R303" s="41"/>
      <c r="S303" s="35"/>
      <c r="T303" s="35"/>
      <c r="U303" s="22"/>
      <c r="V303" s="30"/>
      <c r="W303" s="31"/>
    </row>
    <row r="304" spans="2:23" s="2" customFormat="1" hidden="1">
      <c r="B304" s="22">
        <v>294</v>
      </c>
      <c r="C304" s="25"/>
      <c r="D304" s="25"/>
      <c r="E304" s="26"/>
      <c r="F304" s="25"/>
      <c r="G304" s="25"/>
      <c r="H304" s="27"/>
      <c r="I304" s="38"/>
      <c r="J304" s="35"/>
      <c r="K304" s="35"/>
      <c r="L304" s="38"/>
      <c r="M304" s="35"/>
      <c r="N304" s="35"/>
      <c r="O304" s="41"/>
      <c r="P304" s="35"/>
      <c r="Q304" s="35"/>
      <c r="R304" s="41"/>
      <c r="S304" s="35"/>
      <c r="T304" s="35"/>
      <c r="U304" s="22"/>
      <c r="V304" s="30"/>
      <c r="W304" s="31"/>
    </row>
    <row r="305" spans="2:23" s="2" customFormat="1" hidden="1">
      <c r="B305" s="22">
        <v>295</v>
      </c>
      <c r="C305" s="25"/>
      <c r="D305" s="25"/>
      <c r="E305" s="26"/>
      <c r="F305" s="25"/>
      <c r="G305" s="25"/>
      <c r="H305" s="27"/>
      <c r="I305" s="38"/>
      <c r="J305" s="35"/>
      <c r="K305" s="35"/>
      <c r="L305" s="38"/>
      <c r="M305" s="35"/>
      <c r="N305" s="35"/>
      <c r="O305" s="41"/>
      <c r="P305" s="35"/>
      <c r="Q305" s="35"/>
      <c r="R305" s="41"/>
      <c r="S305" s="35"/>
      <c r="T305" s="35"/>
      <c r="U305" s="22"/>
      <c r="V305" s="30"/>
      <c r="W305" s="31"/>
    </row>
    <row r="306" spans="2:23" s="2" customFormat="1" hidden="1">
      <c r="B306" s="22">
        <v>296</v>
      </c>
      <c r="C306" s="25"/>
      <c r="D306" s="25"/>
      <c r="E306" s="26"/>
      <c r="F306" s="25"/>
      <c r="G306" s="25"/>
      <c r="H306" s="27"/>
      <c r="I306" s="38"/>
      <c r="J306" s="35"/>
      <c r="K306" s="35"/>
      <c r="L306" s="38"/>
      <c r="M306" s="35"/>
      <c r="N306" s="35"/>
      <c r="O306" s="41"/>
      <c r="P306" s="35"/>
      <c r="Q306" s="35"/>
      <c r="R306" s="41"/>
      <c r="S306" s="35"/>
      <c r="T306" s="35"/>
      <c r="U306" s="22"/>
      <c r="V306" s="30"/>
      <c r="W306" s="31"/>
    </row>
    <row r="307" spans="2:23" s="2" customFormat="1" hidden="1">
      <c r="B307" s="22">
        <v>297</v>
      </c>
      <c r="C307" s="25"/>
      <c r="D307" s="25"/>
      <c r="E307" s="26"/>
      <c r="F307" s="25"/>
      <c r="G307" s="25"/>
      <c r="H307" s="27"/>
      <c r="I307" s="38"/>
      <c r="J307" s="35"/>
      <c r="K307" s="35"/>
      <c r="L307" s="38"/>
      <c r="M307" s="35"/>
      <c r="N307" s="35"/>
      <c r="O307" s="41"/>
      <c r="P307" s="35"/>
      <c r="Q307" s="35"/>
      <c r="R307" s="41"/>
      <c r="S307" s="35"/>
      <c r="T307" s="35"/>
      <c r="U307" s="22"/>
      <c r="V307" s="30"/>
      <c r="W307" s="31"/>
    </row>
    <row r="308" spans="2:23" s="2" customFormat="1" hidden="1">
      <c r="B308" s="22">
        <v>298</v>
      </c>
      <c r="C308" s="25"/>
      <c r="D308" s="25"/>
      <c r="E308" s="26"/>
      <c r="F308" s="25"/>
      <c r="G308" s="25"/>
      <c r="H308" s="27"/>
      <c r="I308" s="38"/>
      <c r="J308" s="35"/>
      <c r="K308" s="35"/>
      <c r="L308" s="38"/>
      <c r="M308" s="35"/>
      <c r="N308" s="35"/>
      <c r="O308" s="41"/>
      <c r="P308" s="35"/>
      <c r="Q308" s="35"/>
      <c r="R308" s="41"/>
      <c r="S308" s="35"/>
      <c r="T308" s="35"/>
      <c r="U308" s="22"/>
      <c r="V308" s="30"/>
      <c r="W308" s="31"/>
    </row>
    <row r="309" spans="2:23" s="2" customFormat="1" hidden="1">
      <c r="B309" s="22">
        <v>299</v>
      </c>
      <c r="C309" s="25"/>
      <c r="D309" s="25"/>
      <c r="E309" s="26"/>
      <c r="F309" s="25"/>
      <c r="G309" s="25"/>
      <c r="H309" s="27"/>
      <c r="I309" s="38"/>
      <c r="J309" s="35"/>
      <c r="K309" s="35"/>
      <c r="L309" s="38"/>
      <c r="M309" s="35"/>
      <c r="N309" s="35"/>
      <c r="O309" s="41"/>
      <c r="P309" s="35"/>
      <c r="Q309" s="35"/>
      <c r="R309" s="41"/>
      <c r="S309" s="35"/>
      <c r="T309" s="35"/>
      <c r="U309" s="22"/>
      <c r="V309" s="30"/>
      <c r="W309" s="31"/>
    </row>
    <row r="310" spans="2:23" s="2" customFormat="1" hidden="1">
      <c r="B310" s="22">
        <v>300</v>
      </c>
      <c r="C310" s="25"/>
      <c r="D310" s="25"/>
      <c r="E310" s="26"/>
      <c r="F310" s="25"/>
      <c r="G310" s="25"/>
      <c r="H310" s="27"/>
      <c r="I310" s="38"/>
      <c r="J310" s="35"/>
      <c r="K310" s="35"/>
      <c r="L310" s="38"/>
      <c r="M310" s="35"/>
      <c r="N310" s="35"/>
      <c r="O310" s="41"/>
      <c r="P310" s="35"/>
      <c r="Q310" s="35"/>
      <c r="R310" s="41"/>
      <c r="S310" s="35"/>
      <c r="T310" s="35"/>
      <c r="U310" s="22"/>
      <c r="V310" s="30"/>
      <c r="W310" s="31"/>
    </row>
    <row r="311" spans="2:23" s="2" customFormat="1" hidden="1">
      <c r="B311" s="22">
        <v>301</v>
      </c>
      <c r="C311" s="25"/>
      <c r="D311" s="25"/>
      <c r="E311" s="26"/>
      <c r="F311" s="25"/>
      <c r="G311" s="25"/>
      <c r="H311" s="27"/>
      <c r="I311" s="38"/>
      <c r="J311" s="35"/>
      <c r="K311" s="35"/>
      <c r="L311" s="38"/>
      <c r="M311" s="35"/>
      <c r="N311" s="35"/>
      <c r="O311" s="41"/>
      <c r="P311" s="35"/>
      <c r="Q311" s="35"/>
      <c r="R311" s="41"/>
      <c r="S311" s="35"/>
      <c r="T311" s="35"/>
      <c r="U311" s="22"/>
      <c r="V311" s="30"/>
      <c r="W311" s="31"/>
    </row>
    <row r="312" spans="2:23" s="2" customFormat="1" hidden="1">
      <c r="B312" s="22">
        <v>302</v>
      </c>
      <c r="C312" s="25"/>
      <c r="D312" s="25"/>
      <c r="E312" s="26"/>
      <c r="F312" s="25"/>
      <c r="G312" s="25"/>
      <c r="H312" s="27"/>
      <c r="I312" s="38"/>
      <c r="J312" s="35"/>
      <c r="K312" s="35"/>
      <c r="L312" s="38"/>
      <c r="M312" s="35"/>
      <c r="N312" s="35"/>
      <c r="O312" s="41"/>
      <c r="P312" s="35"/>
      <c r="Q312" s="35"/>
      <c r="R312" s="41"/>
      <c r="S312" s="35"/>
      <c r="T312" s="35"/>
      <c r="U312" s="22"/>
      <c r="V312" s="30"/>
      <c r="W312" s="31"/>
    </row>
    <row r="313" spans="2:23" s="2" customFormat="1" hidden="1">
      <c r="B313" s="22">
        <v>303</v>
      </c>
      <c r="C313" s="25"/>
      <c r="D313" s="25"/>
      <c r="E313" s="26"/>
      <c r="F313" s="25"/>
      <c r="G313" s="25"/>
      <c r="H313" s="27"/>
      <c r="I313" s="38"/>
      <c r="J313" s="35"/>
      <c r="K313" s="35"/>
      <c r="L313" s="38"/>
      <c r="M313" s="35"/>
      <c r="N313" s="35"/>
      <c r="O313" s="41"/>
      <c r="P313" s="35"/>
      <c r="Q313" s="35"/>
      <c r="R313" s="41"/>
      <c r="S313" s="35"/>
      <c r="T313" s="35"/>
      <c r="U313" s="22"/>
      <c r="V313" s="30"/>
      <c r="W313" s="31"/>
    </row>
    <row r="314" spans="2:23" s="2" customFormat="1" hidden="1">
      <c r="B314" s="22">
        <v>304</v>
      </c>
      <c r="C314" s="25"/>
      <c r="D314" s="25"/>
      <c r="E314" s="26"/>
      <c r="F314" s="25"/>
      <c r="G314" s="25"/>
      <c r="H314" s="27"/>
      <c r="I314" s="38"/>
      <c r="J314" s="35"/>
      <c r="K314" s="35"/>
      <c r="L314" s="38"/>
      <c r="M314" s="35"/>
      <c r="N314" s="35"/>
      <c r="O314" s="41"/>
      <c r="P314" s="35"/>
      <c r="Q314" s="35"/>
      <c r="R314" s="41"/>
      <c r="S314" s="35"/>
      <c r="T314" s="35"/>
      <c r="U314" s="22"/>
      <c r="V314" s="30"/>
      <c r="W314" s="31"/>
    </row>
    <row r="315" spans="2:23" s="2" customFormat="1" hidden="1">
      <c r="B315" s="22">
        <v>305</v>
      </c>
      <c r="C315" s="25"/>
      <c r="D315" s="25"/>
      <c r="E315" s="26"/>
      <c r="F315" s="25"/>
      <c r="G315" s="25"/>
      <c r="H315" s="27"/>
      <c r="I315" s="38"/>
      <c r="J315" s="35"/>
      <c r="K315" s="35"/>
      <c r="L315" s="38"/>
      <c r="M315" s="35"/>
      <c r="N315" s="35"/>
      <c r="O315" s="41"/>
      <c r="P315" s="35"/>
      <c r="Q315" s="35"/>
      <c r="R315" s="41"/>
      <c r="S315" s="35"/>
      <c r="T315" s="35"/>
      <c r="U315" s="22"/>
      <c r="V315" s="30"/>
      <c r="W315" s="31"/>
    </row>
    <row r="316" spans="2:23" s="2" customFormat="1" hidden="1">
      <c r="B316" s="22">
        <v>306</v>
      </c>
      <c r="C316" s="25"/>
      <c r="D316" s="25"/>
      <c r="E316" s="26"/>
      <c r="F316" s="25"/>
      <c r="G316" s="25"/>
      <c r="H316" s="27"/>
      <c r="I316" s="38"/>
      <c r="J316" s="35"/>
      <c r="K316" s="35"/>
      <c r="L316" s="38"/>
      <c r="M316" s="35"/>
      <c r="N316" s="35"/>
      <c r="O316" s="41"/>
      <c r="P316" s="35"/>
      <c r="Q316" s="35"/>
      <c r="R316" s="41"/>
      <c r="S316" s="35"/>
      <c r="T316" s="35"/>
      <c r="U316" s="22"/>
      <c r="V316" s="30"/>
      <c r="W316" s="31"/>
    </row>
    <row r="317" spans="2:23" s="2" customFormat="1" hidden="1">
      <c r="B317" s="22">
        <v>307</v>
      </c>
      <c r="C317" s="25"/>
      <c r="D317" s="25"/>
      <c r="E317" s="26"/>
      <c r="F317" s="25"/>
      <c r="G317" s="25"/>
      <c r="H317" s="27"/>
      <c r="I317" s="38"/>
      <c r="J317" s="35"/>
      <c r="K317" s="35"/>
      <c r="L317" s="38"/>
      <c r="M317" s="35"/>
      <c r="N317" s="35"/>
      <c r="O317" s="41"/>
      <c r="P317" s="35"/>
      <c r="Q317" s="35"/>
      <c r="R317" s="41"/>
      <c r="S317" s="35"/>
      <c r="T317" s="35"/>
      <c r="U317" s="22"/>
      <c r="V317" s="30"/>
      <c r="W317" s="31"/>
    </row>
    <row r="318" spans="2:23" s="2" customFormat="1" hidden="1">
      <c r="B318" s="22">
        <v>308</v>
      </c>
      <c r="C318" s="25"/>
      <c r="D318" s="25"/>
      <c r="E318" s="26"/>
      <c r="F318" s="25"/>
      <c r="G318" s="25"/>
      <c r="H318" s="27"/>
      <c r="I318" s="38"/>
      <c r="J318" s="35"/>
      <c r="K318" s="35"/>
      <c r="L318" s="38"/>
      <c r="M318" s="35"/>
      <c r="N318" s="35"/>
      <c r="O318" s="41"/>
      <c r="P318" s="35"/>
      <c r="Q318" s="35"/>
      <c r="R318" s="41"/>
      <c r="S318" s="35"/>
      <c r="T318" s="35"/>
      <c r="U318" s="22"/>
      <c r="V318" s="30"/>
      <c r="W318" s="31"/>
    </row>
    <row r="319" spans="2:23" s="2" customFormat="1" hidden="1">
      <c r="B319" s="22">
        <v>309</v>
      </c>
      <c r="C319" s="25"/>
      <c r="D319" s="25"/>
      <c r="E319" s="26"/>
      <c r="F319" s="25"/>
      <c r="G319" s="25"/>
      <c r="H319" s="27"/>
      <c r="I319" s="38"/>
      <c r="J319" s="35"/>
      <c r="K319" s="35"/>
      <c r="L319" s="38"/>
      <c r="M319" s="35"/>
      <c r="N319" s="35"/>
      <c r="O319" s="41"/>
      <c r="P319" s="35"/>
      <c r="Q319" s="35"/>
      <c r="R319" s="41"/>
      <c r="S319" s="35"/>
      <c r="T319" s="35"/>
      <c r="U319" s="22"/>
      <c r="V319" s="30"/>
      <c r="W319" s="31"/>
    </row>
    <row r="320" spans="2:23" s="2" customFormat="1" hidden="1">
      <c r="B320" s="22">
        <v>310</v>
      </c>
      <c r="C320" s="25"/>
      <c r="D320" s="25"/>
      <c r="E320" s="26"/>
      <c r="F320" s="25"/>
      <c r="G320" s="25"/>
      <c r="H320" s="27"/>
      <c r="I320" s="38"/>
      <c r="J320" s="35"/>
      <c r="K320" s="35"/>
      <c r="L320" s="38"/>
      <c r="M320" s="35"/>
      <c r="N320" s="35"/>
      <c r="O320" s="41"/>
      <c r="P320" s="35"/>
      <c r="Q320" s="35"/>
      <c r="R320" s="41"/>
      <c r="S320" s="35"/>
      <c r="T320" s="35"/>
      <c r="U320" s="22"/>
      <c r="V320" s="30"/>
      <c r="W320" s="31"/>
    </row>
    <row r="321" spans="2:23" s="2" customFormat="1" hidden="1">
      <c r="B321" s="22">
        <v>311</v>
      </c>
      <c r="C321" s="25"/>
      <c r="D321" s="25"/>
      <c r="E321" s="26"/>
      <c r="F321" s="25"/>
      <c r="G321" s="25"/>
      <c r="H321" s="27"/>
      <c r="I321" s="38"/>
      <c r="J321" s="35"/>
      <c r="K321" s="35"/>
      <c r="L321" s="38"/>
      <c r="M321" s="35"/>
      <c r="N321" s="35"/>
      <c r="O321" s="41"/>
      <c r="P321" s="35"/>
      <c r="Q321" s="35"/>
      <c r="R321" s="41"/>
      <c r="S321" s="35"/>
      <c r="T321" s="35"/>
      <c r="U321" s="22"/>
      <c r="V321" s="30"/>
      <c r="W321" s="31"/>
    </row>
    <row r="322" spans="2:23" s="2" customFormat="1" hidden="1">
      <c r="B322" s="22">
        <v>312</v>
      </c>
      <c r="C322" s="25"/>
      <c r="D322" s="25"/>
      <c r="E322" s="26"/>
      <c r="F322" s="25"/>
      <c r="G322" s="25"/>
      <c r="H322" s="27"/>
      <c r="I322" s="38"/>
      <c r="J322" s="35"/>
      <c r="K322" s="35"/>
      <c r="L322" s="38"/>
      <c r="M322" s="35"/>
      <c r="N322" s="35"/>
      <c r="O322" s="41"/>
      <c r="P322" s="35"/>
      <c r="Q322" s="35"/>
      <c r="R322" s="41"/>
      <c r="S322" s="35"/>
      <c r="T322" s="35"/>
      <c r="U322" s="22"/>
      <c r="V322" s="30"/>
      <c r="W322" s="31"/>
    </row>
    <row r="323" spans="2:23" s="2" customFormat="1" hidden="1">
      <c r="B323" s="22">
        <v>313</v>
      </c>
      <c r="C323" s="25"/>
      <c r="D323" s="25"/>
      <c r="E323" s="26"/>
      <c r="F323" s="25"/>
      <c r="G323" s="25"/>
      <c r="H323" s="27"/>
      <c r="I323" s="38"/>
      <c r="J323" s="35"/>
      <c r="K323" s="35"/>
      <c r="L323" s="38"/>
      <c r="M323" s="35"/>
      <c r="N323" s="35"/>
      <c r="O323" s="41"/>
      <c r="P323" s="35"/>
      <c r="Q323" s="35"/>
      <c r="R323" s="41"/>
      <c r="S323" s="35"/>
      <c r="T323" s="35"/>
      <c r="U323" s="22"/>
      <c r="V323" s="30"/>
      <c r="W323" s="31"/>
    </row>
    <row r="324" spans="2:23" s="2" customFormat="1" hidden="1">
      <c r="B324" s="22">
        <v>314</v>
      </c>
      <c r="C324" s="25"/>
      <c r="D324" s="25"/>
      <c r="E324" s="26"/>
      <c r="F324" s="25"/>
      <c r="G324" s="25"/>
      <c r="H324" s="27"/>
      <c r="I324" s="38"/>
      <c r="J324" s="35"/>
      <c r="K324" s="35"/>
      <c r="L324" s="38"/>
      <c r="M324" s="35"/>
      <c r="N324" s="35"/>
      <c r="O324" s="41"/>
      <c r="P324" s="35"/>
      <c r="Q324" s="35"/>
      <c r="R324" s="41"/>
      <c r="S324" s="35"/>
      <c r="T324" s="35"/>
      <c r="U324" s="22"/>
      <c r="V324" s="30"/>
      <c r="W324" s="31"/>
    </row>
    <row r="325" spans="2:23" s="2" customFormat="1" hidden="1">
      <c r="B325" s="22">
        <v>315</v>
      </c>
      <c r="C325" s="25"/>
      <c r="D325" s="25"/>
      <c r="E325" s="26"/>
      <c r="F325" s="25"/>
      <c r="G325" s="25"/>
      <c r="H325" s="27"/>
      <c r="I325" s="38"/>
      <c r="J325" s="35"/>
      <c r="K325" s="35"/>
      <c r="L325" s="38"/>
      <c r="M325" s="35"/>
      <c r="N325" s="35"/>
      <c r="O325" s="41"/>
      <c r="P325" s="35"/>
      <c r="Q325" s="35"/>
      <c r="R325" s="41"/>
      <c r="S325" s="35"/>
      <c r="T325" s="35"/>
      <c r="U325" s="22"/>
      <c r="V325" s="30"/>
      <c r="W325" s="31"/>
    </row>
    <row r="326" spans="2:23" s="2" customFormat="1" hidden="1">
      <c r="B326" s="22">
        <v>316</v>
      </c>
      <c r="C326" s="25"/>
      <c r="D326" s="25"/>
      <c r="E326" s="26"/>
      <c r="F326" s="25"/>
      <c r="G326" s="25"/>
      <c r="H326" s="27"/>
      <c r="I326" s="38"/>
      <c r="J326" s="35"/>
      <c r="K326" s="35"/>
      <c r="L326" s="38"/>
      <c r="M326" s="35"/>
      <c r="N326" s="35"/>
      <c r="O326" s="41"/>
      <c r="P326" s="35"/>
      <c r="Q326" s="35"/>
      <c r="R326" s="41"/>
      <c r="S326" s="35"/>
      <c r="T326" s="35"/>
      <c r="U326" s="22"/>
      <c r="V326" s="30"/>
      <c r="W326" s="31"/>
    </row>
    <row r="327" spans="2:23" s="2" customFormat="1" hidden="1">
      <c r="B327" s="22">
        <v>317</v>
      </c>
      <c r="C327" s="25"/>
      <c r="D327" s="25"/>
      <c r="E327" s="26"/>
      <c r="F327" s="25"/>
      <c r="G327" s="25"/>
      <c r="H327" s="27"/>
      <c r="I327" s="38"/>
      <c r="J327" s="35"/>
      <c r="K327" s="35"/>
      <c r="L327" s="38"/>
      <c r="M327" s="35"/>
      <c r="N327" s="35"/>
      <c r="O327" s="41"/>
      <c r="P327" s="35"/>
      <c r="Q327" s="35"/>
      <c r="R327" s="41"/>
      <c r="S327" s="35"/>
      <c r="T327" s="35"/>
      <c r="U327" s="22"/>
      <c r="V327" s="30"/>
      <c r="W327" s="31"/>
    </row>
    <row r="328" spans="2:23" s="2" customFormat="1" hidden="1">
      <c r="B328" s="22">
        <v>318</v>
      </c>
      <c r="C328" s="25"/>
      <c r="D328" s="25"/>
      <c r="E328" s="26"/>
      <c r="F328" s="25"/>
      <c r="G328" s="25"/>
      <c r="H328" s="27"/>
      <c r="I328" s="38"/>
      <c r="J328" s="35"/>
      <c r="K328" s="35"/>
      <c r="L328" s="38"/>
      <c r="M328" s="35"/>
      <c r="N328" s="35"/>
      <c r="O328" s="41"/>
      <c r="P328" s="35"/>
      <c r="Q328" s="35"/>
      <c r="R328" s="41"/>
      <c r="S328" s="35"/>
      <c r="T328" s="35"/>
      <c r="U328" s="22"/>
      <c r="V328" s="30"/>
      <c r="W328" s="31"/>
    </row>
    <row r="329" spans="2:23" s="2" customFormat="1" hidden="1">
      <c r="B329" s="22">
        <v>319</v>
      </c>
      <c r="C329" s="25"/>
      <c r="D329" s="25"/>
      <c r="E329" s="26"/>
      <c r="F329" s="25"/>
      <c r="G329" s="25"/>
      <c r="H329" s="27"/>
      <c r="I329" s="38"/>
      <c r="J329" s="35"/>
      <c r="K329" s="35"/>
      <c r="L329" s="38"/>
      <c r="M329" s="35"/>
      <c r="N329" s="35"/>
      <c r="O329" s="41"/>
      <c r="P329" s="35"/>
      <c r="Q329" s="35"/>
      <c r="R329" s="41"/>
      <c r="S329" s="35"/>
      <c r="T329" s="35"/>
      <c r="U329" s="22"/>
      <c r="V329" s="30"/>
      <c r="W329" s="31"/>
    </row>
    <row r="330" spans="2:23" s="2" customFormat="1" hidden="1">
      <c r="B330" s="22">
        <v>320</v>
      </c>
      <c r="C330" s="25"/>
      <c r="D330" s="25"/>
      <c r="E330" s="26"/>
      <c r="F330" s="25"/>
      <c r="G330" s="25"/>
      <c r="H330" s="27"/>
      <c r="I330" s="38"/>
      <c r="J330" s="35"/>
      <c r="K330" s="35"/>
      <c r="L330" s="38"/>
      <c r="M330" s="35"/>
      <c r="N330" s="35"/>
      <c r="O330" s="41"/>
      <c r="P330" s="35"/>
      <c r="Q330" s="35"/>
      <c r="R330" s="41"/>
      <c r="S330" s="35"/>
      <c r="T330" s="35"/>
      <c r="U330" s="22"/>
      <c r="V330" s="30"/>
      <c r="W330" s="31"/>
    </row>
    <row r="331" spans="2:23" s="2" customFormat="1" hidden="1">
      <c r="B331" s="22">
        <v>321</v>
      </c>
      <c r="C331" s="25"/>
      <c r="D331" s="25"/>
      <c r="E331" s="26"/>
      <c r="F331" s="25"/>
      <c r="G331" s="25"/>
      <c r="H331" s="27"/>
      <c r="I331" s="38"/>
      <c r="J331" s="35"/>
      <c r="K331" s="35"/>
      <c r="L331" s="38"/>
      <c r="M331" s="35"/>
      <c r="N331" s="35"/>
      <c r="O331" s="41"/>
      <c r="P331" s="35"/>
      <c r="Q331" s="35"/>
      <c r="R331" s="41"/>
      <c r="S331" s="35"/>
      <c r="T331" s="35"/>
      <c r="U331" s="22"/>
      <c r="V331" s="30"/>
      <c r="W331" s="31"/>
    </row>
    <row r="332" spans="2:23" s="2" customFormat="1" hidden="1">
      <c r="B332" s="22">
        <v>322</v>
      </c>
      <c r="C332" s="25"/>
      <c r="D332" s="25"/>
      <c r="E332" s="26"/>
      <c r="F332" s="25"/>
      <c r="G332" s="25"/>
      <c r="H332" s="27"/>
      <c r="I332" s="38"/>
      <c r="J332" s="35"/>
      <c r="K332" s="35"/>
      <c r="L332" s="38"/>
      <c r="M332" s="35"/>
      <c r="N332" s="35"/>
      <c r="O332" s="41"/>
      <c r="P332" s="35"/>
      <c r="Q332" s="35"/>
      <c r="R332" s="41"/>
      <c r="S332" s="35"/>
      <c r="T332" s="35"/>
      <c r="U332" s="22"/>
      <c r="V332" s="30"/>
      <c r="W332" s="31"/>
    </row>
    <row r="333" spans="2:23" s="2" customFormat="1" hidden="1">
      <c r="B333" s="22">
        <v>323</v>
      </c>
      <c r="C333" s="25"/>
      <c r="D333" s="25"/>
      <c r="E333" s="26"/>
      <c r="F333" s="25"/>
      <c r="G333" s="25"/>
      <c r="H333" s="27"/>
      <c r="I333" s="38"/>
      <c r="J333" s="35"/>
      <c r="K333" s="35"/>
      <c r="L333" s="38"/>
      <c r="M333" s="35"/>
      <c r="N333" s="35"/>
      <c r="O333" s="41"/>
      <c r="P333" s="35"/>
      <c r="Q333" s="35"/>
      <c r="R333" s="41"/>
      <c r="S333" s="35"/>
      <c r="T333" s="35"/>
      <c r="U333" s="22"/>
      <c r="V333" s="30"/>
      <c r="W333" s="31"/>
    </row>
    <row r="334" spans="2:23" s="2" customFormat="1" hidden="1">
      <c r="B334" s="22">
        <v>324</v>
      </c>
      <c r="C334" s="25"/>
      <c r="D334" s="25"/>
      <c r="E334" s="26"/>
      <c r="F334" s="25"/>
      <c r="G334" s="25"/>
      <c r="H334" s="27"/>
      <c r="I334" s="38"/>
      <c r="J334" s="35"/>
      <c r="K334" s="35"/>
      <c r="L334" s="38"/>
      <c r="M334" s="35"/>
      <c r="N334" s="35"/>
      <c r="O334" s="41"/>
      <c r="P334" s="35"/>
      <c r="Q334" s="35"/>
      <c r="R334" s="41"/>
      <c r="S334" s="35"/>
      <c r="T334" s="35"/>
      <c r="U334" s="22"/>
      <c r="V334" s="30"/>
      <c r="W334" s="31"/>
    </row>
    <row r="335" spans="2:23" s="2" customFormat="1" hidden="1">
      <c r="B335" s="22">
        <v>325</v>
      </c>
      <c r="C335" s="25"/>
      <c r="D335" s="25"/>
      <c r="E335" s="26"/>
      <c r="F335" s="25"/>
      <c r="G335" s="25"/>
      <c r="H335" s="27"/>
      <c r="I335" s="38"/>
      <c r="J335" s="35"/>
      <c r="K335" s="35"/>
      <c r="L335" s="38"/>
      <c r="M335" s="35"/>
      <c r="N335" s="35"/>
      <c r="O335" s="41"/>
      <c r="P335" s="35"/>
      <c r="Q335" s="35"/>
      <c r="R335" s="41"/>
      <c r="S335" s="35"/>
      <c r="T335" s="35"/>
      <c r="U335" s="22"/>
      <c r="V335" s="30"/>
      <c r="W335" s="31"/>
    </row>
    <row r="336" spans="2:23" s="2" customFormat="1" hidden="1">
      <c r="B336" s="22">
        <v>326</v>
      </c>
      <c r="C336" s="25"/>
      <c r="D336" s="25"/>
      <c r="E336" s="26"/>
      <c r="F336" s="25"/>
      <c r="G336" s="25"/>
      <c r="H336" s="27"/>
      <c r="I336" s="38"/>
      <c r="J336" s="35"/>
      <c r="K336" s="35"/>
      <c r="L336" s="38"/>
      <c r="M336" s="35"/>
      <c r="N336" s="35"/>
      <c r="O336" s="41"/>
      <c r="P336" s="35"/>
      <c r="Q336" s="35"/>
      <c r="R336" s="41"/>
      <c r="S336" s="35"/>
      <c r="T336" s="35"/>
      <c r="U336" s="22"/>
      <c r="V336" s="30"/>
      <c r="W336" s="31"/>
    </row>
    <row r="337" spans="2:23" s="2" customFormat="1" hidden="1">
      <c r="B337" s="22">
        <v>327</v>
      </c>
      <c r="C337" s="25"/>
      <c r="D337" s="25"/>
      <c r="E337" s="26"/>
      <c r="F337" s="25"/>
      <c r="G337" s="25"/>
      <c r="H337" s="27"/>
      <c r="I337" s="38"/>
      <c r="J337" s="35"/>
      <c r="K337" s="35"/>
      <c r="L337" s="38"/>
      <c r="M337" s="35"/>
      <c r="N337" s="35"/>
      <c r="O337" s="41"/>
      <c r="P337" s="35"/>
      <c r="Q337" s="35"/>
      <c r="R337" s="41"/>
      <c r="S337" s="35"/>
      <c r="T337" s="35"/>
      <c r="U337" s="22"/>
      <c r="V337" s="30"/>
      <c r="W337" s="31"/>
    </row>
    <row r="338" spans="2:23" s="2" customFormat="1" hidden="1">
      <c r="B338" s="22">
        <v>328</v>
      </c>
      <c r="C338" s="25"/>
      <c r="D338" s="25"/>
      <c r="E338" s="26"/>
      <c r="F338" s="25"/>
      <c r="G338" s="25"/>
      <c r="H338" s="27"/>
      <c r="I338" s="38"/>
      <c r="J338" s="35"/>
      <c r="K338" s="35"/>
      <c r="L338" s="38"/>
      <c r="M338" s="35"/>
      <c r="N338" s="35"/>
      <c r="O338" s="41"/>
      <c r="P338" s="35"/>
      <c r="Q338" s="35"/>
      <c r="R338" s="41"/>
      <c r="S338" s="35"/>
      <c r="T338" s="35"/>
      <c r="U338" s="22"/>
      <c r="V338" s="30"/>
      <c r="W338" s="31"/>
    </row>
    <row r="339" spans="2:23" s="2" customFormat="1" hidden="1">
      <c r="B339" s="22">
        <v>329</v>
      </c>
      <c r="C339" s="25"/>
      <c r="D339" s="25"/>
      <c r="E339" s="26"/>
      <c r="F339" s="25"/>
      <c r="G339" s="25"/>
      <c r="H339" s="27"/>
      <c r="I339" s="38"/>
      <c r="J339" s="35"/>
      <c r="K339" s="35"/>
      <c r="L339" s="38"/>
      <c r="M339" s="35"/>
      <c r="N339" s="35"/>
      <c r="O339" s="41"/>
      <c r="P339" s="35"/>
      <c r="Q339" s="35"/>
      <c r="R339" s="41"/>
      <c r="S339" s="35"/>
      <c r="T339" s="35"/>
      <c r="U339" s="22"/>
      <c r="V339" s="30"/>
      <c r="W339" s="31"/>
    </row>
    <row r="340" spans="2:23" s="2" customFormat="1" hidden="1">
      <c r="B340" s="22">
        <v>330</v>
      </c>
      <c r="C340" s="25"/>
      <c r="D340" s="25"/>
      <c r="E340" s="26"/>
      <c r="F340" s="25"/>
      <c r="G340" s="25"/>
      <c r="H340" s="27"/>
      <c r="I340" s="38"/>
      <c r="J340" s="35"/>
      <c r="K340" s="35"/>
      <c r="L340" s="38"/>
      <c r="M340" s="35"/>
      <c r="N340" s="35"/>
      <c r="O340" s="41"/>
      <c r="P340" s="35"/>
      <c r="Q340" s="35"/>
      <c r="R340" s="41"/>
      <c r="S340" s="35"/>
      <c r="T340" s="35"/>
      <c r="U340" s="22"/>
      <c r="V340" s="30"/>
      <c r="W340" s="31"/>
    </row>
    <row r="341" spans="2:23" s="2" customFormat="1" hidden="1">
      <c r="B341" s="22">
        <v>331</v>
      </c>
      <c r="C341" s="25"/>
      <c r="D341" s="25"/>
      <c r="E341" s="26"/>
      <c r="F341" s="25"/>
      <c r="G341" s="25"/>
      <c r="H341" s="27"/>
      <c r="I341" s="38"/>
      <c r="J341" s="35"/>
      <c r="K341" s="35"/>
      <c r="L341" s="38"/>
      <c r="M341" s="35"/>
      <c r="N341" s="35"/>
      <c r="O341" s="41"/>
      <c r="P341" s="35"/>
      <c r="Q341" s="35"/>
      <c r="R341" s="41"/>
      <c r="S341" s="35"/>
      <c r="T341" s="35"/>
      <c r="U341" s="22"/>
      <c r="V341" s="30"/>
      <c r="W341" s="31"/>
    </row>
    <row r="342" spans="2:23" s="2" customFormat="1" hidden="1">
      <c r="B342" s="22">
        <v>332</v>
      </c>
      <c r="C342" s="25"/>
      <c r="D342" s="25"/>
      <c r="E342" s="26"/>
      <c r="F342" s="25"/>
      <c r="G342" s="25"/>
      <c r="H342" s="27"/>
      <c r="I342" s="38"/>
      <c r="J342" s="35"/>
      <c r="K342" s="35"/>
      <c r="L342" s="38"/>
      <c r="M342" s="35"/>
      <c r="N342" s="35"/>
      <c r="O342" s="41"/>
      <c r="P342" s="35"/>
      <c r="Q342" s="35"/>
      <c r="R342" s="41"/>
      <c r="S342" s="35"/>
      <c r="T342" s="35"/>
      <c r="U342" s="22"/>
      <c r="V342" s="30"/>
      <c r="W342" s="31"/>
    </row>
    <row r="343" spans="2:23" s="2" customFormat="1" hidden="1">
      <c r="B343" s="22">
        <v>333</v>
      </c>
      <c r="C343" s="25"/>
      <c r="D343" s="25"/>
      <c r="E343" s="26"/>
      <c r="F343" s="25"/>
      <c r="G343" s="25"/>
      <c r="H343" s="27"/>
      <c r="I343" s="38"/>
      <c r="J343" s="35"/>
      <c r="K343" s="35"/>
      <c r="L343" s="38"/>
      <c r="M343" s="35"/>
      <c r="N343" s="35"/>
      <c r="O343" s="41"/>
      <c r="P343" s="35"/>
      <c r="Q343" s="35"/>
      <c r="R343" s="41"/>
      <c r="S343" s="35"/>
      <c r="T343" s="35"/>
      <c r="U343" s="22"/>
      <c r="V343" s="30"/>
      <c r="W343" s="31"/>
    </row>
    <row r="344" spans="2:23" s="2" customFormat="1" hidden="1">
      <c r="B344" s="22">
        <v>334</v>
      </c>
      <c r="C344" s="25"/>
      <c r="D344" s="25"/>
      <c r="E344" s="26"/>
      <c r="F344" s="25"/>
      <c r="G344" s="25"/>
      <c r="H344" s="27"/>
      <c r="I344" s="38"/>
      <c r="J344" s="35"/>
      <c r="K344" s="35"/>
      <c r="L344" s="38"/>
      <c r="M344" s="35"/>
      <c r="N344" s="35"/>
      <c r="O344" s="41"/>
      <c r="P344" s="35"/>
      <c r="Q344" s="35"/>
      <c r="R344" s="41"/>
      <c r="S344" s="35"/>
      <c r="T344" s="35"/>
      <c r="U344" s="22"/>
      <c r="V344" s="30"/>
      <c r="W344" s="31"/>
    </row>
    <row r="345" spans="2:23" s="2" customFormat="1" hidden="1">
      <c r="B345" s="22">
        <v>335</v>
      </c>
      <c r="C345" s="25"/>
      <c r="D345" s="25"/>
      <c r="E345" s="26"/>
      <c r="F345" s="25"/>
      <c r="G345" s="25"/>
      <c r="H345" s="27"/>
      <c r="I345" s="38"/>
      <c r="J345" s="35"/>
      <c r="K345" s="35"/>
      <c r="L345" s="38"/>
      <c r="M345" s="35"/>
      <c r="N345" s="35"/>
      <c r="O345" s="41"/>
      <c r="P345" s="35"/>
      <c r="Q345" s="35"/>
      <c r="R345" s="41"/>
      <c r="S345" s="35"/>
      <c r="T345" s="35"/>
      <c r="U345" s="22"/>
      <c r="V345" s="30"/>
      <c r="W345" s="31"/>
    </row>
    <row r="346" spans="2:23" s="2" customFormat="1" hidden="1">
      <c r="B346" s="22">
        <v>336</v>
      </c>
      <c r="C346" s="25"/>
      <c r="D346" s="25"/>
      <c r="E346" s="26"/>
      <c r="F346" s="25"/>
      <c r="G346" s="25"/>
      <c r="H346" s="27"/>
      <c r="I346" s="38"/>
      <c r="J346" s="35"/>
      <c r="K346" s="35"/>
      <c r="L346" s="38"/>
      <c r="M346" s="35"/>
      <c r="N346" s="35"/>
      <c r="O346" s="41"/>
      <c r="P346" s="35"/>
      <c r="Q346" s="35"/>
      <c r="R346" s="41"/>
      <c r="S346" s="35"/>
      <c r="T346" s="35"/>
      <c r="U346" s="22"/>
      <c r="V346" s="30"/>
      <c r="W346" s="31"/>
    </row>
    <row r="347" spans="2:23" s="2" customFormat="1" hidden="1">
      <c r="B347" s="22">
        <v>337</v>
      </c>
      <c r="C347" s="25"/>
      <c r="D347" s="25"/>
      <c r="E347" s="26"/>
      <c r="F347" s="25"/>
      <c r="G347" s="25"/>
      <c r="H347" s="27"/>
      <c r="I347" s="38"/>
      <c r="J347" s="35"/>
      <c r="K347" s="35"/>
      <c r="L347" s="38"/>
      <c r="M347" s="35"/>
      <c r="N347" s="35"/>
      <c r="O347" s="41"/>
      <c r="P347" s="35"/>
      <c r="Q347" s="35"/>
      <c r="R347" s="41"/>
      <c r="S347" s="35"/>
      <c r="T347" s="35"/>
      <c r="U347" s="22"/>
      <c r="V347" s="30"/>
      <c r="W347" s="31"/>
    </row>
    <row r="348" spans="2:23" s="2" customFormat="1" hidden="1">
      <c r="B348" s="22">
        <v>338</v>
      </c>
      <c r="C348" s="25"/>
      <c r="D348" s="25"/>
      <c r="E348" s="26"/>
      <c r="F348" s="25"/>
      <c r="G348" s="25"/>
      <c r="H348" s="27"/>
      <c r="I348" s="38"/>
      <c r="J348" s="35"/>
      <c r="K348" s="35"/>
      <c r="L348" s="38"/>
      <c r="M348" s="35"/>
      <c r="N348" s="35"/>
      <c r="O348" s="41"/>
      <c r="P348" s="35"/>
      <c r="Q348" s="35"/>
      <c r="R348" s="41"/>
      <c r="S348" s="35"/>
      <c r="T348" s="35"/>
      <c r="U348" s="22"/>
      <c r="V348" s="30"/>
      <c r="W348" s="31"/>
    </row>
    <row r="349" spans="2:23" s="2" customFormat="1" hidden="1">
      <c r="B349" s="22">
        <v>339</v>
      </c>
      <c r="C349" s="25"/>
      <c r="D349" s="25"/>
      <c r="E349" s="26"/>
      <c r="F349" s="25"/>
      <c r="G349" s="25"/>
      <c r="H349" s="27"/>
      <c r="I349" s="38"/>
      <c r="J349" s="35"/>
      <c r="K349" s="35"/>
      <c r="L349" s="38"/>
      <c r="M349" s="35"/>
      <c r="N349" s="35"/>
      <c r="O349" s="41"/>
      <c r="P349" s="35"/>
      <c r="Q349" s="35"/>
      <c r="R349" s="41"/>
      <c r="S349" s="35"/>
      <c r="T349" s="35"/>
      <c r="U349" s="22"/>
      <c r="V349" s="30"/>
      <c r="W349" s="31"/>
    </row>
    <row r="350" spans="2:23" s="2" customFormat="1" hidden="1">
      <c r="B350" s="22">
        <v>340</v>
      </c>
      <c r="C350" s="25"/>
      <c r="D350" s="25"/>
      <c r="E350" s="26"/>
      <c r="F350" s="25"/>
      <c r="G350" s="25"/>
      <c r="H350" s="27"/>
      <c r="I350" s="38"/>
      <c r="J350" s="35"/>
      <c r="K350" s="35"/>
      <c r="L350" s="38"/>
      <c r="M350" s="35"/>
      <c r="N350" s="35"/>
      <c r="O350" s="41"/>
      <c r="P350" s="35"/>
      <c r="Q350" s="35"/>
      <c r="R350" s="41"/>
      <c r="S350" s="35"/>
      <c r="T350" s="35"/>
      <c r="U350" s="22"/>
      <c r="V350" s="30"/>
      <c r="W350" s="31"/>
    </row>
    <row r="351" spans="2:23" s="2" customFormat="1" hidden="1">
      <c r="B351" s="22">
        <v>341</v>
      </c>
      <c r="C351" s="25"/>
      <c r="D351" s="25"/>
      <c r="E351" s="26"/>
      <c r="F351" s="25"/>
      <c r="G351" s="25"/>
      <c r="H351" s="27"/>
      <c r="I351" s="38"/>
      <c r="J351" s="35"/>
      <c r="K351" s="35"/>
      <c r="L351" s="38"/>
      <c r="M351" s="35"/>
      <c r="N351" s="35"/>
      <c r="O351" s="41"/>
      <c r="P351" s="35"/>
      <c r="Q351" s="35"/>
      <c r="R351" s="41"/>
      <c r="S351" s="35"/>
      <c r="T351" s="35"/>
      <c r="U351" s="22"/>
      <c r="V351" s="30"/>
      <c r="W351" s="31"/>
    </row>
    <row r="352" spans="2:23" s="2" customFormat="1" hidden="1">
      <c r="B352" s="22">
        <v>342</v>
      </c>
      <c r="C352" s="25"/>
      <c r="D352" s="25"/>
      <c r="E352" s="26"/>
      <c r="F352" s="25"/>
      <c r="G352" s="25"/>
      <c r="H352" s="27"/>
      <c r="I352" s="38"/>
      <c r="J352" s="35"/>
      <c r="K352" s="35"/>
      <c r="L352" s="38"/>
      <c r="M352" s="35"/>
      <c r="N352" s="35"/>
      <c r="O352" s="41"/>
      <c r="P352" s="35"/>
      <c r="Q352" s="35"/>
      <c r="R352" s="41"/>
      <c r="S352" s="35"/>
      <c r="T352" s="35"/>
      <c r="U352" s="22"/>
      <c r="V352" s="30"/>
      <c r="W352" s="31"/>
    </row>
    <row r="353" spans="2:23" s="2" customFormat="1" hidden="1">
      <c r="B353" s="22">
        <v>343</v>
      </c>
      <c r="C353" s="25"/>
      <c r="D353" s="25"/>
      <c r="E353" s="26"/>
      <c r="F353" s="25"/>
      <c r="G353" s="25"/>
      <c r="H353" s="27"/>
      <c r="I353" s="38"/>
      <c r="J353" s="35"/>
      <c r="K353" s="35"/>
      <c r="L353" s="38"/>
      <c r="M353" s="35"/>
      <c r="N353" s="35"/>
      <c r="O353" s="41"/>
      <c r="P353" s="35"/>
      <c r="Q353" s="35"/>
      <c r="R353" s="41"/>
      <c r="S353" s="35"/>
      <c r="T353" s="35"/>
      <c r="U353" s="22"/>
      <c r="V353" s="30"/>
      <c r="W353" s="31"/>
    </row>
    <row r="354" spans="2:23" s="2" customFormat="1" hidden="1">
      <c r="B354" s="22">
        <v>344</v>
      </c>
      <c r="C354" s="25"/>
      <c r="D354" s="25"/>
      <c r="E354" s="26"/>
      <c r="F354" s="25"/>
      <c r="G354" s="25"/>
      <c r="H354" s="27"/>
      <c r="I354" s="38"/>
      <c r="J354" s="35"/>
      <c r="K354" s="35"/>
      <c r="L354" s="38"/>
      <c r="M354" s="35"/>
      <c r="N354" s="35"/>
      <c r="O354" s="41"/>
      <c r="P354" s="35"/>
      <c r="Q354" s="35"/>
      <c r="R354" s="41"/>
      <c r="S354" s="35"/>
      <c r="T354" s="35"/>
      <c r="U354" s="22"/>
      <c r="V354" s="30"/>
      <c r="W354" s="31"/>
    </row>
    <row r="355" spans="2:23" s="2" customFormat="1" hidden="1">
      <c r="B355" s="22">
        <v>345</v>
      </c>
      <c r="C355" s="25"/>
      <c r="D355" s="25"/>
      <c r="E355" s="26"/>
      <c r="F355" s="25"/>
      <c r="G355" s="25"/>
      <c r="H355" s="27"/>
      <c r="I355" s="38"/>
      <c r="J355" s="35"/>
      <c r="K355" s="35"/>
      <c r="L355" s="38"/>
      <c r="M355" s="35"/>
      <c r="N355" s="35"/>
      <c r="O355" s="41"/>
      <c r="P355" s="35"/>
      <c r="Q355" s="35"/>
      <c r="R355" s="41"/>
      <c r="S355" s="35"/>
      <c r="T355" s="35"/>
      <c r="U355" s="22"/>
      <c r="V355" s="30"/>
      <c r="W355" s="31"/>
    </row>
    <row r="356" spans="2:23" s="2" customFormat="1" hidden="1">
      <c r="B356" s="22">
        <v>346</v>
      </c>
      <c r="C356" s="25"/>
      <c r="D356" s="25"/>
      <c r="E356" s="26"/>
      <c r="F356" s="25"/>
      <c r="G356" s="25"/>
      <c r="H356" s="27"/>
      <c r="I356" s="38"/>
      <c r="J356" s="35"/>
      <c r="K356" s="35"/>
      <c r="L356" s="38"/>
      <c r="M356" s="35"/>
      <c r="N356" s="35"/>
      <c r="O356" s="41"/>
      <c r="P356" s="35"/>
      <c r="Q356" s="35"/>
      <c r="R356" s="41"/>
      <c r="S356" s="35"/>
      <c r="T356" s="35"/>
      <c r="U356" s="22"/>
      <c r="V356" s="30"/>
      <c r="W356" s="31"/>
    </row>
    <row r="357" spans="2:23" s="2" customFormat="1" hidden="1">
      <c r="B357" s="22">
        <v>347</v>
      </c>
      <c r="C357" s="25"/>
      <c r="D357" s="25"/>
      <c r="E357" s="26"/>
      <c r="F357" s="25"/>
      <c r="G357" s="25"/>
      <c r="H357" s="27"/>
      <c r="I357" s="38"/>
      <c r="J357" s="35"/>
      <c r="K357" s="35"/>
      <c r="L357" s="38"/>
      <c r="M357" s="35"/>
      <c r="N357" s="35"/>
      <c r="O357" s="41"/>
      <c r="P357" s="35"/>
      <c r="Q357" s="35"/>
      <c r="R357" s="41"/>
      <c r="S357" s="35"/>
      <c r="T357" s="35"/>
      <c r="U357" s="22"/>
      <c r="V357" s="30"/>
      <c r="W357" s="31"/>
    </row>
    <row r="358" spans="2:23" s="2" customFormat="1" hidden="1">
      <c r="B358" s="22">
        <v>348</v>
      </c>
      <c r="C358" s="25"/>
      <c r="D358" s="25"/>
      <c r="E358" s="26"/>
      <c r="F358" s="25"/>
      <c r="G358" s="25"/>
      <c r="H358" s="27"/>
      <c r="I358" s="38"/>
      <c r="J358" s="35"/>
      <c r="K358" s="35"/>
      <c r="L358" s="38"/>
      <c r="M358" s="35"/>
      <c r="N358" s="35"/>
      <c r="O358" s="41"/>
      <c r="P358" s="35"/>
      <c r="Q358" s="35"/>
      <c r="R358" s="41"/>
      <c r="S358" s="35"/>
      <c r="T358" s="35"/>
      <c r="U358" s="22"/>
      <c r="V358" s="30"/>
      <c r="W358" s="31"/>
    </row>
    <row r="359" spans="2:23" s="2" customFormat="1" hidden="1">
      <c r="B359" s="22">
        <v>349</v>
      </c>
      <c r="C359" s="25"/>
      <c r="D359" s="25"/>
      <c r="E359" s="26"/>
      <c r="F359" s="25"/>
      <c r="G359" s="25"/>
      <c r="H359" s="27"/>
      <c r="I359" s="38"/>
      <c r="J359" s="35"/>
      <c r="K359" s="35"/>
      <c r="L359" s="38"/>
      <c r="M359" s="35"/>
      <c r="N359" s="35"/>
      <c r="O359" s="41"/>
      <c r="P359" s="35"/>
      <c r="Q359" s="35"/>
      <c r="R359" s="41"/>
      <c r="S359" s="35"/>
      <c r="T359" s="35"/>
      <c r="U359" s="22"/>
      <c r="V359" s="30"/>
      <c r="W359" s="31"/>
    </row>
    <row r="360" spans="2:23" s="2" customFormat="1" hidden="1">
      <c r="B360" s="22">
        <v>350</v>
      </c>
      <c r="C360" s="25"/>
      <c r="D360" s="25"/>
      <c r="E360" s="26"/>
      <c r="F360" s="25"/>
      <c r="G360" s="25"/>
      <c r="H360" s="27"/>
      <c r="I360" s="38"/>
      <c r="J360" s="35"/>
      <c r="K360" s="35"/>
      <c r="L360" s="38"/>
      <c r="M360" s="35"/>
      <c r="N360" s="35"/>
      <c r="O360" s="41"/>
      <c r="P360" s="35"/>
      <c r="Q360" s="35"/>
      <c r="R360" s="41"/>
      <c r="S360" s="35"/>
      <c r="T360" s="35"/>
      <c r="U360" s="22"/>
      <c r="V360" s="30"/>
      <c r="W360" s="31"/>
    </row>
    <row r="361" spans="2:23" s="2" customFormat="1" hidden="1">
      <c r="B361" s="22">
        <v>351</v>
      </c>
      <c r="C361" s="25"/>
      <c r="D361" s="25"/>
      <c r="E361" s="26"/>
      <c r="F361" s="25"/>
      <c r="G361" s="25"/>
      <c r="H361" s="27"/>
      <c r="I361" s="38"/>
      <c r="J361" s="35"/>
      <c r="K361" s="35"/>
      <c r="L361" s="38"/>
      <c r="M361" s="35"/>
      <c r="N361" s="35"/>
      <c r="O361" s="41"/>
      <c r="P361" s="35"/>
      <c r="Q361" s="35"/>
      <c r="R361" s="41"/>
      <c r="S361" s="35"/>
      <c r="T361" s="35"/>
      <c r="U361" s="22"/>
      <c r="V361" s="30"/>
      <c r="W361" s="31"/>
    </row>
    <row r="362" spans="2:23" s="2" customFormat="1" hidden="1">
      <c r="B362" s="22">
        <v>352</v>
      </c>
      <c r="C362" s="25"/>
      <c r="D362" s="25"/>
      <c r="E362" s="26"/>
      <c r="F362" s="25"/>
      <c r="G362" s="25"/>
      <c r="H362" s="27"/>
      <c r="I362" s="38"/>
      <c r="J362" s="35"/>
      <c r="K362" s="35"/>
      <c r="L362" s="38"/>
      <c r="M362" s="35"/>
      <c r="N362" s="35"/>
      <c r="O362" s="41"/>
      <c r="P362" s="35"/>
      <c r="Q362" s="35"/>
      <c r="R362" s="41"/>
      <c r="S362" s="35"/>
      <c r="T362" s="35"/>
      <c r="U362" s="22"/>
      <c r="V362" s="30"/>
      <c r="W362" s="31"/>
    </row>
    <row r="363" spans="2:23" s="2" customFormat="1" hidden="1">
      <c r="B363" s="22">
        <v>353</v>
      </c>
      <c r="C363" s="25"/>
      <c r="D363" s="25"/>
      <c r="E363" s="26"/>
      <c r="F363" s="25"/>
      <c r="G363" s="25"/>
      <c r="H363" s="27"/>
      <c r="I363" s="38"/>
      <c r="J363" s="35"/>
      <c r="K363" s="35"/>
      <c r="L363" s="38"/>
      <c r="M363" s="35"/>
      <c r="N363" s="35"/>
      <c r="O363" s="41"/>
      <c r="P363" s="35"/>
      <c r="Q363" s="35"/>
      <c r="R363" s="41"/>
      <c r="S363" s="35"/>
      <c r="T363" s="35"/>
      <c r="U363" s="22"/>
      <c r="V363" s="30"/>
      <c r="W363" s="31"/>
    </row>
    <row r="364" spans="2:23" s="2" customFormat="1" hidden="1">
      <c r="B364" s="22">
        <v>354</v>
      </c>
      <c r="C364" s="25"/>
      <c r="D364" s="25"/>
      <c r="E364" s="26"/>
      <c r="F364" s="25"/>
      <c r="G364" s="25"/>
      <c r="H364" s="27"/>
      <c r="I364" s="38"/>
      <c r="J364" s="35"/>
      <c r="K364" s="35"/>
      <c r="L364" s="38"/>
      <c r="M364" s="35"/>
      <c r="N364" s="35"/>
      <c r="O364" s="41"/>
      <c r="P364" s="35"/>
      <c r="Q364" s="35"/>
      <c r="R364" s="41"/>
      <c r="S364" s="35"/>
      <c r="T364" s="35"/>
      <c r="U364" s="22"/>
      <c r="V364" s="30"/>
      <c r="W364" s="31"/>
    </row>
    <row r="365" spans="2:23" s="2" customFormat="1" hidden="1">
      <c r="B365" s="22">
        <v>355</v>
      </c>
      <c r="C365" s="25"/>
      <c r="D365" s="25"/>
      <c r="E365" s="26"/>
      <c r="F365" s="25"/>
      <c r="G365" s="25"/>
      <c r="H365" s="27"/>
      <c r="I365" s="38"/>
      <c r="J365" s="35"/>
      <c r="K365" s="35"/>
      <c r="L365" s="38"/>
      <c r="M365" s="35"/>
      <c r="N365" s="35"/>
      <c r="O365" s="41"/>
      <c r="P365" s="35"/>
      <c r="Q365" s="35"/>
      <c r="R365" s="41"/>
      <c r="S365" s="35"/>
      <c r="T365" s="35"/>
      <c r="U365" s="22"/>
      <c r="V365" s="30"/>
      <c r="W365" s="31"/>
    </row>
    <row r="366" spans="2:23" s="2" customFormat="1" hidden="1">
      <c r="B366" s="22">
        <v>356</v>
      </c>
      <c r="C366" s="25"/>
      <c r="D366" s="25"/>
      <c r="E366" s="26"/>
      <c r="F366" s="25"/>
      <c r="G366" s="25"/>
      <c r="H366" s="27"/>
      <c r="I366" s="38"/>
      <c r="J366" s="35"/>
      <c r="K366" s="35"/>
      <c r="L366" s="38"/>
      <c r="M366" s="35"/>
      <c r="N366" s="35"/>
      <c r="O366" s="41"/>
      <c r="P366" s="35"/>
      <c r="Q366" s="35"/>
      <c r="R366" s="41"/>
      <c r="S366" s="35"/>
      <c r="T366" s="35"/>
      <c r="U366" s="22"/>
      <c r="V366" s="30"/>
      <c r="W366" s="31"/>
    </row>
    <row r="367" spans="2:23" s="2" customFormat="1" hidden="1">
      <c r="B367" s="22">
        <v>357</v>
      </c>
      <c r="C367" s="25"/>
      <c r="D367" s="25"/>
      <c r="E367" s="26"/>
      <c r="F367" s="25"/>
      <c r="G367" s="25"/>
      <c r="H367" s="27"/>
      <c r="I367" s="38"/>
      <c r="J367" s="35"/>
      <c r="K367" s="35"/>
      <c r="L367" s="38"/>
      <c r="M367" s="35"/>
      <c r="N367" s="35"/>
      <c r="O367" s="41"/>
      <c r="P367" s="35"/>
      <c r="Q367" s="35"/>
      <c r="R367" s="41"/>
      <c r="S367" s="35"/>
      <c r="T367" s="35"/>
      <c r="U367" s="22"/>
      <c r="V367" s="30"/>
      <c r="W367" s="31"/>
    </row>
    <row r="368" spans="2:23" s="2" customFormat="1" hidden="1">
      <c r="B368" s="22">
        <v>358</v>
      </c>
      <c r="C368" s="25"/>
      <c r="D368" s="25"/>
      <c r="E368" s="26"/>
      <c r="F368" s="25"/>
      <c r="G368" s="25"/>
      <c r="H368" s="27"/>
      <c r="I368" s="38"/>
      <c r="J368" s="35"/>
      <c r="K368" s="35"/>
      <c r="L368" s="38"/>
      <c r="M368" s="35"/>
      <c r="N368" s="35"/>
      <c r="O368" s="41"/>
      <c r="P368" s="35"/>
      <c r="Q368" s="35"/>
      <c r="R368" s="41"/>
      <c r="S368" s="35"/>
      <c r="T368" s="35"/>
      <c r="U368" s="22"/>
      <c r="V368" s="30"/>
      <c r="W368" s="31"/>
    </row>
    <row r="369" spans="2:23" s="2" customFormat="1" hidden="1">
      <c r="B369" s="22">
        <v>359</v>
      </c>
      <c r="C369" s="25"/>
      <c r="D369" s="25"/>
      <c r="E369" s="26"/>
      <c r="F369" s="25"/>
      <c r="G369" s="25"/>
      <c r="H369" s="27"/>
      <c r="I369" s="38"/>
      <c r="J369" s="35"/>
      <c r="K369" s="35"/>
      <c r="L369" s="38"/>
      <c r="M369" s="35"/>
      <c r="N369" s="35"/>
      <c r="O369" s="41"/>
      <c r="P369" s="35"/>
      <c r="Q369" s="35"/>
      <c r="R369" s="41"/>
      <c r="S369" s="35"/>
      <c r="T369" s="35"/>
      <c r="U369" s="22"/>
      <c r="V369" s="30"/>
      <c r="W369" s="31"/>
    </row>
    <row r="370" spans="2:23" s="2" customFormat="1" hidden="1">
      <c r="B370" s="22">
        <v>360</v>
      </c>
      <c r="C370" s="25"/>
      <c r="D370" s="25"/>
      <c r="E370" s="26"/>
      <c r="F370" s="25"/>
      <c r="G370" s="25"/>
      <c r="H370" s="27"/>
      <c r="I370" s="38"/>
      <c r="J370" s="35"/>
      <c r="K370" s="35"/>
      <c r="L370" s="38"/>
      <c r="M370" s="35"/>
      <c r="N370" s="35"/>
      <c r="O370" s="41"/>
      <c r="P370" s="35"/>
      <c r="Q370" s="35"/>
      <c r="R370" s="41"/>
      <c r="S370" s="35"/>
      <c r="T370" s="35"/>
      <c r="U370" s="22"/>
      <c r="V370" s="30"/>
      <c r="W370" s="31"/>
    </row>
    <row r="371" spans="2:23" s="2" customFormat="1" hidden="1">
      <c r="B371" s="22">
        <v>361</v>
      </c>
      <c r="C371" s="25"/>
      <c r="D371" s="25"/>
      <c r="E371" s="26"/>
      <c r="F371" s="25"/>
      <c r="G371" s="25"/>
      <c r="H371" s="27"/>
      <c r="I371" s="38"/>
      <c r="J371" s="35"/>
      <c r="K371" s="35"/>
      <c r="L371" s="38"/>
      <c r="M371" s="35"/>
      <c r="N371" s="35"/>
      <c r="O371" s="41"/>
      <c r="P371" s="35"/>
      <c r="Q371" s="35"/>
      <c r="R371" s="41"/>
      <c r="S371" s="35"/>
      <c r="T371" s="35"/>
      <c r="U371" s="22"/>
      <c r="V371" s="30"/>
      <c r="W371" s="31"/>
    </row>
    <row r="372" spans="2:23" s="2" customFormat="1" hidden="1">
      <c r="B372" s="22">
        <v>362</v>
      </c>
      <c r="C372" s="25"/>
      <c r="D372" s="25"/>
      <c r="E372" s="26"/>
      <c r="F372" s="25"/>
      <c r="G372" s="25"/>
      <c r="H372" s="27"/>
      <c r="I372" s="38"/>
      <c r="J372" s="35"/>
      <c r="K372" s="35"/>
      <c r="L372" s="38"/>
      <c r="M372" s="35"/>
      <c r="N372" s="35"/>
      <c r="O372" s="41"/>
      <c r="P372" s="35"/>
      <c r="Q372" s="35"/>
      <c r="R372" s="41"/>
      <c r="S372" s="35"/>
      <c r="T372" s="35"/>
      <c r="U372" s="22"/>
      <c r="V372" s="30"/>
      <c r="W372" s="31"/>
    </row>
    <row r="373" spans="2:23" s="2" customFormat="1" hidden="1">
      <c r="B373" s="22">
        <v>363</v>
      </c>
      <c r="C373" s="25"/>
      <c r="D373" s="25"/>
      <c r="E373" s="26"/>
      <c r="F373" s="25"/>
      <c r="G373" s="25"/>
      <c r="H373" s="27"/>
      <c r="I373" s="38"/>
      <c r="J373" s="35"/>
      <c r="K373" s="35"/>
      <c r="L373" s="38"/>
      <c r="M373" s="35"/>
      <c r="N373" s="35"/>
      <c r="O373" s="41"/>
      <c r="P373" s="35"/>
      <c r="Q373" s="35"/>
      <c r="R373" s="41"/>
      <c r="S373" s="35"/>
      <c r="T373" s="35"/>
      <c r="U373" s="22"/>
      <c r="V373" s="30"/>
      <c r="W373" s="31"/>
    </row>
    <row r="374" spans="2:23" s="2" customFormat="1" hidden="1">
      <c r="B374" s="22">
        <v>364</v>
      </c>
      <c r="C374" s="25"/>
      <c r="D374" s="25"/>
      <c r="E374" s="26"/>
      <c r="F374" s="25"/>
      <c r="G374" s="25"/>
      <c r="H374" s="27"/>
      <c r="I374" s="38"/>
      <c r="J374" s="35"/>
      <c r="K374" s="35"/>
      <c r="L374" s="38"/>
      <c r="M374" s="35"/>
      <c r="N374" s="35"/>
      <c r="O374" s="41"/>
      <c r="P374" s="35"/>
      <c r="Q374" s="35"/>
      <c r="R374" s="41"/>
      <c r="S374" s="35"/>
      <c r="T374" s="35"/>
      <c r="U374" s="22"/>
      <c r="V374" s="30"/>
      <c r="W374" s="31"/>
    </row>
    <row r="375" spans="2:23" s="2" customFormat="1" hidden="1">
      <c r="B375" s="22">
        <v>365</v>
      </c>
      <c r="C375" s="25"/>
      <c r="D375" s="25"/>
      <c r="E375" s="26"/>
      <c r="F375" s="25"/>
      <c r="G375" s="25"/>
      <c r="H375" s="27"/>
      <c r="I375" s="38"/>
      <c r="J375" s="35"/>
      <c r="K375" s="35"/>
      <c r="L375" s="38"/>
      <c r="M375" s="35"/>
      <c r="N375" s="35"/>
      <c r="O375" s="41"/>
      <c r="P375" s="35"/>
      <c r="Q375" s="35"/>
      <c r="R375" s="41"/>
      <c r="S375" s="35"/>
      <c r="T375" s="35"/>
      <c r="U375" s="22"/>
      <c r="V375" s="30"/>
      <c r="W375" s="31"/>
    </row>
    <row r="376" spans="2:23" s="2" customFormat="1" hidden="1">
      <c r="B376" s="22">
        <v>366</v>
      </c>
      <c r="C376" s="25"/>
      <c r="D376" s="25"/>
      <c r="E376" s="26"/>
      <c r="F376" s="25"/>
      <c r="G376" s="25"/>
      <c r="H376" s="27"/>
      <c r="I376" s="38"/>
      <c r="J376" s="35"/>
      <c r="K376" s="35"/>
      <c r="L376" s="38"/>
      <c r="M376" s="35"/>
      <c r="N376" s="35"/>
      <c r="O376" s="41"/>
      <c r="P376" s="35"/>
      <c r="Q376" s="35"/>
      <c r="R376" s="41"/>
      <c r="S376" s="35"/>
      <c r="T376" s="35"/>
      <c r="U376" s="22"/>
      <c r="V376" s="30"/>
      <c r="W376" s="31"/>
    </row>
    <row r="377" spans="2:23" s="2" customFormat="1" hidden="1">
      <c r="B377" s="22">
        <v>367</v>
      </c>
      <c r="C377" s="25"/>
      <c r="D377" s="25"/>
      <c r="E377" s="26"/>
      <c r="F377" s="25"/>
      <c r="G377" s="25"/>
      <c r="H377" s="27"/>
      <c r="I377" s="38"/>
      <c r="J377" s="35"/>
      <c r="K377" s="35"/>
      <c r="L377" s="38"/>
      <c r="M377" s="35"/>
      <c r="N377" s="35"/>
      <c r="O377" s="41"/>
      <c r="P377" s="35"/>
      <c r="Q377" s="35"/>
      <c r="R377" s="41"/>
      <c r="S377" s="35"/>
      <c r="T377" s="35"/>
      <c r="U377" s="22"/>
      <c r="V377" s="30"/>
      <c r="W377" s="31"/>
    </row>
    <row r="378" spans="2:23" s="2" customFormat="1" hidden="1">
      <c r="B378" s="22">
        <v>368</v>
      </c>
      <c r="C378" s="25"/>
      <c r="D378" s="25"/>
      <c r="E378" s="26"/>
      <c r="F378" s="25"/>
      <c r="G378" s="25"/>
      <c r="H378" s="27"/>
      <c r="I378" s="38"/>
      <c r="J378" s="35"/>
      <c r="K378" s="35"/>
      <c r="L378" s="38"/>
      <c r="M378" s="35"/>
      <c r="N378" s="35"/>
      <c r="O378" s="41"/>
      <c r="P378" s="35"/>
      <c r="Q378" s="35"/>
      <c r="R378" s="41"/>
      <c r="S378" s="35"/>
      <c r="T378" s="35"/>
      <c r="U378" s="22"/>
      <c r="V378" s="30"/>
      <c r="W378" s="31"/>
    </row>
    <row r="379" spans="2:23" s="2" customFormat="1" hidden="1">
      <c r="B379" s="22">
        <v>369</v>
      </c>
      <c r="C379" s="25"/>
      <c r="D379" s="25"/>
      <c r="E379" s="26"/>
      <c r="F379" s="25"/>
      <c r="G379" s="25"/>
      <c r="H379" s="27"/>
      <c r="I379" s="38"/>
      <c r="J379" s="35"/>
      <c r="K379" s="35"/>
      <c r="L379" s="38"/>
      <c r="M379" s="35"/>
      <c r="N379" s="35"/>
      <c r="O379" s="41"/>
      <c r="P379" s="35"/>
      <c r="Q379" s="35"/>
      <c r="R379" s="41"/>
      <c r="S379" s="35"/>
      <c r="T379" s="35"/>
      <c r="U379" s="22"/>
      <c r="V379" s="30"/>
      <c r="W379" s="31"/>
    </row>
    <row r="380" spans="2:23" s="2" customFormat="1" hidden="1">
      <c r="B380" s="22">
        <v>370</v>
      </c>
      <c r="C380" s="25"/>
      <c r="D380" s="25"/>
      <c r="E380" s="26"/>
      <c r="F380" s="25"/>
      <c r="G380" s="25"/>
      <c r="H380" s="27"/>
      <c r="I380" s="38"/>
      <c r="J380" s="35"/>
      <c r="K380" s="35"/>
      <c r="L380" s="38"/>
      <c r="M380" s="35"/>
      <c r="N380" s="35"/>
      <c r="O380" s="41"/>
      <c r="P380" s="35"/>
      <c r="Q380" s="35"/>
      <c r="R380" s="41"/>
      <c r="S380" s="35"/>
      <c r="T380" s="35"/>
      <c r="U380" s="22"/>
      <c r="V380" s="30"/>
      <c r="W380" s="31"/>
    </row>
    <row r="381" spans="2:23" s="2" customFormat="1" hidden="1">
      <c r="B381" s="22">
        <v>371</v>
      </c>
      <c r="C381" s="25"/>
      <c r="D381" s="25"/>
      <c r="E381" s="26"/>
      <c r="F381" s="25"/>
      <c r="G381" s="25"/>
      <c r="H381" s="27"/>
      <c r="I381" s="38"/>
      <c r="J381" s="35"/>
      <c r="K381" s="35"/>
      <c r="L381" s="38"/>
      <c r="M381" s="35"/>
      <c r="N381" s="35"/>
      <c r="O381" s="41"/>
      <c r="P381" s="35"/>
      <c r="Q381" s="35"/>
      <c r="R381" s="41"/>
      <c r="S381" s="35"/>
      <c r="T381" s="35"/>
      <c r="U381" s="22"/>
      <c r="V381" s="30"/>
      <c r="W381" s="31"/>
    </row>
    <row r="382" spans="2:23" s="2" customFormat="1" hidden="1">
      <c r="B382" s="22">
        <v>372</v>
      </c>
      <c r="C382" s="25"/>
      <c r="D382" s="25"/>
      <c r="E382" s="26"/>
      <c r="F382" s="25"/>
      <c r="G382" s="25"/>
      <c r="H382" s="27"/>
      <c r="I382" s="38"/>
      <c r="J382" s="35"/>
      <c r="K382" s="35"/>
      <c r="L382" s="38"/>
      <c r="M382" s="35"/>
      <c r="N382" s="35"/>
      <c r="O382" s="41"/>
      <c r="P382" s="35"/>
      <c r="Q382" s="35"/>
      <c r="R382" s="41"/>
      <c r="S382" s="35"/>
      <c r="T382" s="35"/>
      <c r="U382" s="22"/>
      <c r="V382" s="30"/>
      <c r="W382" s="31"/>
    </row>
    <row r="383" spans="2:23" s="2" customFormat="1" hidden="1">
      <c r="B383" s="22">
        <v>373</v>
      </c>
      <c r="C383" s="25"/>
      <c r="D383" s="25"/>
      <c r="E383" s="26"/>
      <c r="F383" s="25"/>
      <c r="G383" s="25"/>
      <c r="H383" s="27"/>
      <c r="I383" s="38"/>
      <c r="J383" s="35"/>
      <c r="K383" s="35"/>
      <c r="L383" s="38"/>
      <c r="M383" s="35"/>
      <c r="N383" s="35"/>
      <c r="O383" s="41"/>
      <c r="P383" s="35"/>
      <c r="Q383" s="35"/>
      <c r="R383" s="41"/>
      <c r="S383" s="35"/>
      <c r="T383" s="35"/>
      <c r="U383" s="22"/>
      <c r="V383" s="30"/>
      <c r="W383" s="31"/>
    </row>
    <row r="384" spans="2:23" s="2" customFormat="1" hidden="1">
      <c r="B384" s="22">
        <v>374</v>
      </c>
      <c r="C384" s="25"/>
      <c r="D384" s="25"/>
      <c r="E384" s="26"/>
      <c r="F384" s="25"/>
      <c r="G384" s="25"/>
      <c r="H384" s="27"/>
      <c r="I384" s="38"/>
      <c r="J384" s="35"/>
      <c r="K384" s="35"/>
      <c r="L384" s="38"/>
      <c r="M384" s="35"/>
      <c r="N384" s="35"/>
      <c r="O384" s="41"/>
      <c r="P384" s="35"/>
      <c r="Q384" s="35"/>
      <c r="R384" s="41"/>
      <c r="S384" s="35"/>
      <c r="T384" s="35"/>
      <c r="U384" s="22"/>
      <c r="V384" s="30"/>
      <c r="W384" s="31"/>
    </row>
    <row r="385" spans="2:23" s="2" customFormat="1" hidden="1">
      <c r="B385" s="22">
        <v>375</v>
      </c>
      <c r="C385" s="25"/>
      <c r="D385" s="25"/>
      <c r="E385" s="26"/>
      <c r="F385" s="25"/>
      <c r="G385" s="25"/>
      <c r="H385" s="27"/>
      <c r="I385" s="38"/>
      <c r="J385" s="35"/>
      <c r="K385" s="35"/>
      <c r="L385" s="38"/>
      <c r="M385" s="35"/>
      <c r="N385" s="35"/>
      <c r="O385" s="41"/>
      <c r="P385" s="35"/>
      <c r="Q385" s="35"/>
      <c r="R385" s="41"/>
      <c r="S385" s="35"/>
      <c r="T385" s="35"/>
      <c r="U385" s="22"/>
      <c r="V385" s="30"/>
      <c r="W385" s="31"/>
    </row>
    <row r="386" spans="2:23" s="2" customFormat="1" hidden="1">
      <c r="B386" s="22">
        <v>376</v>
      </c>
      <c r="C386" s="25"/>
      <c r="D386" s="25"/>
      <c r="E386" s="26"/>
      <c r="F386" s="25"/>
      <c r="G386" s="25"/>
      <c r="H386" s="27"/>
      <c r="I386" s="38"/>
      <c r="J386" s="35"/>
      <c r="K386" s="35"/>
      <c r="L386" s="38"/>
      <c r="M386" s="35"/>
      <c r="N386" s="35"/>
      <c r="O386" s="41"/>
      <c r="P386" s="35"/>
      <c r="Q386" s="35"/>
      <c r="R386" s="41"/>
      <c r="S386" s="35"/>
      <c r="T386" s="35"/>
      <c r="U386" s="22"/>
      <c r="V386" s="30"/>
      <c r="W386" s="31"/>
    </row>
    <row r="387" spans="2:23" s="2" customFormat="1" hidden="1">
      <c r="B387" s="22">
        <v>377</v>
      </c>
      <c r="C387" s="25"/>
      <c r="D387" s="25"/>
      <c r="E387" s="26"/>
      <c r="F387" s="25"/>
      <c r="G387" s="25"/>
      <c r="H387" s="27"/>
      <c r="I387" s="38"/>
      <c r="J387" s="35"/>
      <c r="K387" s="35"/>
      <c r="L387" s="38"/>
      <c r="M387" s="35"/>
      <c r="N387" s="35"/>
      <c r="O387" s="41"/>
      <c r="P387" s="35"/>
      <c r="Q387" s="35"/>
      <c r="R387" s="41"/>
      <c r="S387" s="35"/>
      <c r="T387" s="35"/>
      <c r="U387" s="22"/>
      <c r="V387" s="30"/>
      <c r="W387" s="31"/>
    </row>
    <row r="388" spans="2:23" s="2" customFormat="1" hidden="1">
      <c r="B388" s="22">
        <v>378</v>
      </c>
      <c r="C388" s="25"/>
      <c r="D388" s="25"/>
      <c r="E388" s="26"/>
      <c r="F388" s="25"/>
      <c r="G388" s="25"/>
      <c r="H388" s="27"/>
      <c r="I388" s="38"/>
      <c r="J388" s="35"/>
      <c r="K388" s="35"/>
      <c r="L388" s="38"/>
      <c r="M388" s="35"/>
      <c r="N388" s="35"/>
      <c r="O388" s="41"/>
      <c r="P388" s="35"/>
      <c r="Q388" s="35"/>
      <c r="R388" s="41"/>
      <c r="S388" s="35"/>
      <c r="T388" s="35"/>
      <c r="U388" s="22"/>
      <c r="V388" s="30"/>
      <c r="W388" s="31"/>
    </row>
    <row r="389" spans="2:23" s="2" customFormat="1" hidden="1">
      <c r="B389" s="22">
        <v>379</v>
      </c>
      <c r="C389" s="25"/>
      <c r="D389" s="25"/>
      <c r="E389" s="26"/>
      <c r="F389" s="25"/>
      <c r="G389" s="25"/>
      <c r="H389" s="27"/>
      <c r="I389" s="38"/>
      <c r="J389" s="35"/>
      <c r="K389" s="35"/>
      <c r="L389" s="38"/>
      <c r="M389" s="35"/>
      <c r="N389" s="35"/>
      <c r="O389" s="41"/>
      <c r="P389" s="35"/>
      <c r="Q389" s="35"/>
      <c r="R389" s="41"/>
      <c r="S389" s="35"/>
      <c r="T389" s="35"/>
      <c r="U389" s="22"/>
      <c r="V389" s="30"/>
      <c r="W389" s="31"/>
    </row>
    <row r="390" spans="2:23" s="2" customFormat="1" hidden="1">
      <c r="B390" s="22">
        <v>380</v>
      </c>
      <c r="C390" s="25"/>
      <c r="D390" s="25"/>
      <c r="E390" s="26"/>
      <c r="F390" s="25"/>
      <c r="G390" s="25"/>
      <c r="H390" s="27"/>
      <c r="I390" s="38"/>
      <c r="J390" s="35"/>
      <c r="K390" s="35"/>
      <c r="L390" s="38"/>
      <c r="M390" s="35"/>
      <c r="N390" s="35"/>
      <c r="O390" s="41"/>
      <c r="P390" s="35"/>
      <c r="Q390" s="35"/>
      <c r="R390" s="41"/>
      <c r="S390" s="35"/>
      <c r="T390" s="35"/>
      <c r="U390" s="22"/>
      <c r="V390" s="30"/>
      <c r="W390" s="31"/>
    </row>
    <row r="391" spans="2:23" s="2" customFormat="1" hidden="1">
      <c r="B391" s="22">
        <v>381</v>
      </c>
      <c r="C391" s="25"/>
      <c r="D391" s="25"/>
      <c r="E391" s="26"/>
      <c r="F391" s="25"/>
      <c r="G391" s="25"/>
      <c r="H391" s="27"/>
      <c r="I391" s="38"/>
      <c r="J391" s="35"/>
      <c r="K391" s="35"/>
      <c r="L391" s="38"/>
      <c r="M391" s="35"/>
      <c r="N391" s="35"/>
      <c r="O391" s="41"/>
      <c r="P391" s="35"/>
      <c r="Q391" s="35"/>
      <c r="R391" s="41"/>
      <c r="S391" s="35"/>
      <c r="T391" s="35"/>
      <c r="U391" s="22"/>
      <c r="V391" s="30"/>
      <c r="W391" s="31"/>
    </row>
    <row r="392" spans="2:23" s="2" customFormat="1" hidden="1">
      <c r="B392" s="22">
        <v>382</v>
      </c>
      <c r="C392" s="25"/>
      <c r="D392" s="25"/>
      <c r="E392" s="26"/>
      <c r="F392" s="25"/>
      <c r="G392" s="25"/>
      <c r="H392" s="27"/>
      <c r="I392" s="38"/>
      <c r="J392" s="35"/>
      <c r="K392" s="35"/>
      <c r="L392" s="38"/>
      <c r="M392" s="35"/>
      <c r="N392" s="35"/>
      <c r="O392" s="41"/>
      <c r="P392" s="35"/>
      <c r="Q392" s="35"/>
      <c r="R392" s="41"/>
      <c r="S392" s="35"/>
      <c r="T392" s="35"/>
      <c r="U392" s="22"/>
      <c r="V392" s="30"/>
      <c r="W392" s="31"/>
    </row>
    <row r="393" spans="2:23" s="2" customFormat="1" hidden="1">
      <c r="B393" s="22">
        <v>383</v>
      </c>
      <c r="C393" s="25"/>
      <c r="D393" s="25"/>
      <c r="E393" s="26"/>
      <c r="F393" s="25"/>
      <c r="G393" s="25"/>
      <c r="H393" s="27"/>
      <c r="I393" s="38"/>
      <c r="J393" s="35"/>
      <c r="K393" s="35"/>
      <c r="L393" s="38"/>
      <c r="M393" s="35"/>
      <c r="N393" s="35"/>
      <c r="O393" s="41"/>
      <c r="P393" s="35"/>
      <c r="Q393" s="35"/>
      <c r="R393" s="41"/>
      <c r="S393" s="35"/>
      <c r="T393" s="35"/>
      <c r="U393" s="22"/>
      <c r="V393" s="30"/>
      <c r="W393" s="31"/>
    </row>
    <row r="394" spans="2:23" s="2" customFormat="1" hidden="1">
      <c r="B394" s="22">
        <v>384</v>
      </c>
      <c r="C394" s="25"/>
      <c r="D394" s="25"/>
      <c r="E394" s="26"/>
      <c r="F394" s="25"/>
      <c r="G394" s="25"/>
      <c r="H394" s="27"/>
      <c r="I394" s="38"/>
      <c r="J394" s="35"/>
      <c r="K394" s="35"/>
      <c r="L394" s="38"/>
      <c r="M394" s="35"/>
      <c r="N394" s="35"/>
      <c r="O394" s="41"/>
      <c r="P394" s="35"/>
      <c r="Q394" s="35"/>
      <c r="R394" s="41"/>
      <c r="S394" s="35"/>
      <c r="T394" s="35"/>
      <c r="U394" s="22"/>
      <c r="V394" s="30"/>
      <c r="W394" s="31"/>
    </row>
    <row r="395" spans="2:23" s="2" customFormat="1" hidden="1">
      <c r="B395" s="22">
        <v>385</v>
      </c>
      <c r="C395" s="25"/>
      <c r="D395" s="25"/>
      <c r="E395" s="26"/>
      <c r="F395" s="25"/>
      <c r="G395" s="25"/>
      <c r="H395" s="27"/>
      <c r="I395" s="38"/>
      <c r="J395" s="35"/>
      <c r="K395" s="35"/>
      <c r="L395" s="38"/>
      <c r="M395" s="35"/>
      <c r="N395" s="35"/>
      <c r="O395" s="41"/>
      <c r="P395" s="35"/>
      <c r="Q395" s="35"/>
      <c r="R395" s="41"/>
      <c r="S395" s="35"/>
      <c r="T395" s="35"/>
      <c r="U395" s="22"/>
      <c r="V395" s="30"/>
      <c r="W395" s="31"/>
    </row>
    <row r="396" spans="2:23" s="2" customFormat="1" hidden="1">
      <c r="B396" s="22">
        <v>386</v>
      </c>
      <c r="C396" s="25"/>
      <c r="D396" s="25"/>
      <c r="E396" s="26"/>
      <c r="F396" s="25"/>
      <c r="G396" s="25"/>
      <c r="H396" s="27"/>
      <c r="I396" s="38"/>
      <c r="J396" s="35"/>
      <c r="K396" s="35"/>
      <c r="L396" s="38"/>
      <c r="M396" s="35"/>
      <c r="N396" s="35"/>
      <c r="O396" s="41"/>
      <c r="P396" s="35"/>
      <c r="Q396" s="35"/>
      <c r="R396" s="41"/>
      <c r="S396" s="35"/>
      <c r="T396" s="35"/>
      <c r="U396" s="22"/>
      <c r="V396" s="30"/>
      <c r="W396" s="31"/>
    </row>
    <row r="397" spans="2:23" s="2" customFormat="1" hidden="1">
      <c r="B397" s="22">
        <v>387</v>
      </c>
      <c r="C397" s="25"/>
      <c r="D397" s="25"/>
      <c r="E397" s="26"/>
      <c r="F397" s="25"/>
      <c r="G397" s="25"/>
      <c r="H397" s="27"/>
      <c r="I397" s="38"/>
      <c r="J397" s="35"/>
      <c r="K397" s="35"/>
      <c r="L397" s="38"/>
      <c r="M397" s="35"/>
      <c r="N397" s="35"/>
      <c r="O397" s="41"/>
      <c r="P397" s="35"/>
      <c r="Q397" s="35"/>
      <c r="R397" s="41"/>
      <c r="S397" s="35"/>
      <c r="T397" s="35"/>
      <c r="U397" s="22"/>
      <c r="V397" s="30"/>
      <c r="W397" s="31"/>
    </row>
    <row r="398" spans="2:23" s="2" customFormat="1" hidden="1">
      <c r="B398" s="22">
        <v>388</v>
      </c>
      <c r="C398" s="25"/>
      <c r="D398" s="25"/>
      <c r="E398" s="26"/>
      <c r="F398" s="25"/>
      <c r="G398" s="25"/>
      <c r="H398" s="27"/>
      <c r="I398" s="38"/>
      <c r="J398" s="35"/>
      <c r="K398" s="35"/>
      <c r="L398" s="38"/>
      <c r="M398" s="35"/>
      <c r="N398" s="35"/>
      <c r="O398" s="41"/>
      <c r="P398" s="35"/>
      <c r="Q398" s="35"/>
      <c r="R398" s="41"/>
      <c r="S398" s="35"/>
      <c r="T398" s="35"/>
      <c r="U398" s="22"/>
      <c r="V398" s="30"/>
      <c r="W398" s="31"/>
    </row>
    <row r="399" spans="2:23" s="2" customFormat="1" hidden="1">
      <c r="B399" s="22">
        <v>389</v>
      </c>
      <c r="C399" s="25"/>
      <c r="D399" s="25"/>
      <c r="E399" s="26"/>
      <c r="F399" s="25"/>
      <c r="G399" s="25"/>
      <c r="H399" s="27"/>
      <c r="I399" s="38"/>
      <c r="J399" s="35"/>
      <c r="K399" s="35"/>
      <c r="L399" s="38"/>
      <c r="M399" s="35"/>
      <c r="N399" s="35"/>
      <c r="O399" s="41"/>
      <c r="P399" s="35"/>
      <c r="Q399" s="35"/>
      <c r="R399" s="41"/>
      <c r="S399" s="35"/>
      <c r="T399" s="35"/>
      <c r="U399" s="22"/>
      <c r="V399" s="30"/>
      <c r="W399" s="31"/>
    </row>
    <row r="400" spans="2:23" s="2" customFormat="1" hidden="1">
      <c r="B400" s="22">
        <v>390</v>
      </c>
      <c r="C400" s="25"/>
      <c r="D400" s="25"/>
      <c r="E400" s="26"/>
      <c r="F400" s="25"/>
      <c r="G400" s="25"/>
      <c r="H400" s="27"/>
      <c r="I400" s="38"/>
      <c r="J400" s="35"/>
      <c r="K400" s="35"/>
      <c r="L400" s="38"/>
      <c r="M400" s="35"/>
      <c r="N400" s="35"/>
      <c r="O400" s="41"/>
      <c r="P400" s="35"/>
      <c r="Q400" s="35"/>
      <c r="R400" s="41"/>
      <c r="S400" s="35"/>
      <c r="T400" s="35"/>
      <c r="U400" s="22"/>
      <c r="V400" s="30"/>
      <c r="W400" s="31"/>
    </row>
    <row r="401" spans="2:23" s="2" customFormat="1" hidden="1">
      <c r="B401" s="22">
        <v>391</v>
      </c>
      <c r="C401" s="25"/>
      <c r="D401" s="25"/>
      <c r="E401" s="26"/>
      <c r="F401" s="25"/>
      <c r="G401" s="25"/>
      <c r="H401" s="27"/>
      <c r="I401" s="38"/>
      <c r="J401" s="35"/>
      <c r="K401" s="35"/>
      <c r="L401" s="38"/>
      <c r="M401" s="35"/>
      <c r="N401" s="35"/>
      <c r="O401" s="41"/>
      <c r="P401" s="35"/>
      <c r="Q401" s="35"/>
      <c r="R401" s="41"/>
      <c r="S401" s="35"/>
      <c r="T401" s="35"/>
      <c r="U401" s="22"/>
      <c r="V401" s="30"/>
      <c r="W401" s="31"/>
    </row>
    <row r="402" spans="2:23" s="2" customFormat="1" hidden="1">
      <c r="B402" s="22">
        <v>392</v>
      </c>
      <c r="C402" s="25"/>
      <c r="D402" s="25"/>
      <c r="E402" s="26"/>
      <c r="F402" s="25"/>
      <c r="G402" s="25"/>
      <c r="H402" s="27"/>
      <c r="I402" s="38"/>
      <c r="J402" s="35"/>
      <c r="K402" s="35"/>
      <c r="L402" s="38"/>
      <c r="M402" s="35"/>
      <c r="N402" s="35"/>
      <c r="O402" s="41"/>
      <c r="P402" s="35"/>
      <c r="Q402" s="35"/>
      <c r="R402" s="41"/>
      <c r="S402" s="35"/>
      <c r="T402" s="35"/>
      <c r="U402" s="22"/>
      <c r="V402" s="30"/>
      <c r="W402" s="31"/>
    </row>
    <row r="403" spans="2:23" s="2" customFormat="1" hidden="1">
      <c r="B403" s="22">
        <v>393</v>
      </c>
      <c r="C403" s="25"/>
      <c r="D403" s="25"/>
      <c r="E403" s="26"/>
      <c r="F403" s="25"/>
      <c r="G403" s="25"/>
      <c r="H403" s="27"/>
      <c r="I403" s="38"/>
      <c r="J403" s="35"/>
      <c r="K403" s="35"/>
      <c r="L403" s="38"/>
      <c r="M403" s="35"/>
      <c r="N403" s="35"/>
      <c r="O403" s="41"/>
      <c r="P403" s="35"/>
      <c r="Q403" s="35"/>
      <c r="R403" s="41"/>
      <c r="S403" s="35"/>
      <c r="T403" s="35"/>
      <c r="U403" s="22"/>
      <c r="V403" s="30"/>
      <c r="W403" s="31"/>
    </row>
    <row r="404" spans="2:23" s="2" customFormat="1" hidden="1">
      <c r="B404" s="22">
        <v>394</v>
      </c>
      <c r="C404" s="25"/>
      <c r="D404" s="25"/>
      <c r="E404" s="26"/>
      <c r="F404" s="25"/>
      <c r="G404" s="25"/>
      <c r="H404" s="27"/>
      <c r="I404" s="38"/>
      <c r="J404" s="35"/>
      <c r="K404" s="35"/>
      <c r="L404" s="38"/>
      <c r="M404" s="35"/>
      <c r="N404" s="35"/>
      <c r="O404" s="41"/>
      <c r="P404" s="35"/>
      <c r="Q404" s="35"/>
      <c r="R404" s="41"/>
      <c r="S404" s="35"/>
      <c r="T404" s="35"/>
      <c r="U404" s="22"/>
      <c r="V404" s="30"/>
      <c r="W404" s="31"/>
    </row>
    <row r="405" spans="2:23" s="2" customFormat="1" hidden="1">
      <c r="B405" s="22">
        <v>395</v>
      </c>
      <c r="C405" s="25"/>
      <c r="D405" s="25"/>
      <c r="E405" s="26"/>
      <c r="F405" s="25"/>
      <c r="G405" s="25"/>
      <c r="H405" s="27"/>
      <c r="I405" s="38"/>
      <c r="J405" s="35"/>
      <c r="K405" s="35"/>
      <c r="L405" s="38"/>
      <c r="M405" s="35"/>
      <c r="N405" s="35"/>
      <c r="O405" s="41"/>
      <c r="P405" s="35"/>
      <c r="Q405" s="35"/>
      <c r="R405" s="41"/>
      <c r="S405" s="35"/>
      <c r="T405" s="35"/>
      <c r="U405" s="22"/>
      <c r="V405" s="30"/>
      <c r="W405" s="31"/>
    </row>
    <row r="406" spans="2:23" s="2" customFormat="1" hidden="1">
      <c r="B406" s="22">
        <v>396</v>
      </c>
      <c r="C406" s="25"/>
      <c r="D406" s="25"/>
      <c r="E406" s="26"/>
      <c r="F406" s="25"/>
      <c r="G406" s="25"/>
      <c r="H406" s="27"/>
      <c r="I406" s="38"/>
      <c r="J406" s="35"/>
      <c r="K406" s="35"/>
      <c r="L406" s="38"/>
      <c r="M406" s="35"/>
      <c r="N406" s="35"/>
      <c r="O406" s="41"/>
      <c r="P406" s="35"/>
      <c r="Q406" s="35"/>
      <c r="R406" s="41"/>
      <c r="S406" s="35"/>
      <c r="T406" s="35"/>
      <c r="U406" s="22"/>
      <c r="V406" s="30"/>
      <c r="W406" s="31"/>
    </row>
    <row r="407" spans="2:23" s="2" customFormat="1" hidden="1">
      <c r="B407" s="22">
        <v>397</v>
      </c>
      <c r="C407" s="25"/>
      <c r="D407" s="25"/>
      <c r="E407" s="26"/>
      <c r="F407" s="25"/>
      <c r="G407" s="25"/>
      <c r="H407" s="27"/>
      <c r="I407" s="38"/>
      <c r="J407" s="35"/>
      <c r="K407" s="35"/>
      <c r="L407" s="38"/>
      <c r="M407" s="35"/>
      <c r="N407" s="35"/>
      <c r="O407" s="41"/>
      <c r="P407" s="35"/>
      <c r="Q407" s="35"/>
      <c r="R407" s="41"/>
      <c r="S407" s="35"/>
      <c r="T407" s="35"/>
      <c r="U407" s="22"/>
      <c r="V407" s="30"/>
      <c r="W407" s="31"/>
    </row>
    <row r="408" spans="2:23" s="2" customFormat="1" hidden="1">
      <c r="B408" s="22">
        <v>398</v>
      </c>
      <c r="C408" s="25"/>
      <c r="D408" s="25"/>
      <c r="E408" s="26"/>
      <c r="F408" s="25"/>
      <c r="G408" s="25"/>
      <c r="H408" s="27"/>
      <c r="I408" s="38"/>
      <c r="J408" s="35"/>
      <c r="K408" s="35"/>
      <c r="L408" s="38"/>
      <c r="M408" s="35"/>
      <c r="N408" s="35"/>
      <c r="O408" s="41"/>
      <c r="P408" s="35"/>
      <c r="Q408" s="35"/>
      <c r="R408" s="41"/>
      <c r="S408" s="35"/>
      <c r="T408" s="35"/>
      <c r="U408" s="22"/>
      <c r="V408" s="30"/>
      <c r="W408" s="31"/>
    </row>
    <row r="409" spans="2:23" s="2" customFormat="1" hidden="1">
      <c r="B409" s="22">
        <v>399</v>
      </c>
      <c r="C409" s="25"/>
      <c r="D409" s="25"/>
      <c r="E409" s="26"/>
      <c r="F409" s="25"/>
      <c r="G409" s="25"/>
      <c r="H409" s="27"/>
      <c r="I409" s="38"/>
      <c r="J409" s="35"/>
      <c r="K409" s="35"/>
      <c r="L409" s="38"/>
      <c r="M409" s="35"/>
      <c r="N409" s="35"/>
      <c r="O409" s="41"/>
      <c r="P409" s="35"/>
      <c r="Q409" s="35"/>
      <c r="R409" s="41"/>
      <c r="S409" s="35"/>
      <c r="T409" s="35"/>
      <c r="U409" s="22"/>
      <c r="V409" s="30"/>
      <c r="W409" s="31"/>
    </row>
    <row r="410" spans="2:23" s="2" customFormat="1" hidden="1">
      <c r="B410" s="22">
        <v>400</v>
      </c>
      <c r="C410" s="25"/>
      <c r="D410" s="25"/>
      <c r="E410" s="26"/>
      <c r="F410" s="25"/>
      <c r="G410" s="25"/>
      <c r="H410" s="27"/>
      <c r="I410" s="38"/>
      <c r="J410" s="35"/>
      <c r="K410" s="35"/>
      <c r="L410" s="38"/>
      <c r="M410" s="35"/>
      <c r="N410" s="35"/>
      <c r="O410" s="41"/>
      <c r="P410" s="35"/>
      <c r="Q410" s="35"/>
      <c r="R410" s="41"/>
      <c r="S410" s="35"/>
      <c r="T410" s="35"/>
      <c r="U410" s="22"/>
      <c r="V410" s="30"/>
      <c r="W410" s="31"/>
    </row>
    <row r="411" spans="2:23" s="2" customFormat="1" hidden="1">
      <c r="B411" s="22">
        <v>401</v>
      </c>
      <c r="C411" s="25"/>
      <c r="D411" s="25"/>
      <c r="E411" s="26"/>
      <c r="F411" s="25"/>
      <c r="G411" s="25"/>
      <c r="H411" s="27"/>
      <c r="I411" s="38"/>
      <c r="J411" s="35"/>
      <c r="K411" s="35"/>
      <c r="L411" s="38"/>
      <c r="M411" s="35"/>
      <c r="N411" s="35"/>
      <c r="O411" s="41"/>
      <c r="P411" s="35"/>
      <c r="Q411" s="35"/>
      <c r="R411" s="41"/>
      <c r="S411" s="35"/>
      <c r="T411" s="35"/>
      <c r="U411" s="22"/>
      <c r="V411" s="30"/>
      <c r="W411" s="31"/>
    </row>
    <row r="412" spans="2:23" s="2" customFormat="1" hidden="1">
      <c r="B412" s="22">
        <v>402</v>
      </c>
      <c r="C412" s="25"/>
      <c r="D412" s="25"/>
      <c r="E412" s="26"/>
      <c r="F412" s="25"/>
      <c r="G412" s="25"/>
      <c r="H412" s="27"/>
      <c r="I412" s="38"/>
      <c r="J412" s="35"/>
      <c r="K412" s="35"/>
      <c r="L412" s="38"/>
      <c r="M412" s="35"/>
      <c r="N412" s="35"/>
      <c r="O412" s="41"/>
      <c r="P412" s="35"/>
      <c r="Q412" s="35"/>
      <c r="R412" s="41"/>
      <c r="S412" s="35"/>
      <c r="T412" s="35"/>
      <c r="U412" s="22"/>
      <c r="V412" s="30"/>
      <c r="W412" s="31"/>
    </row>
    <row r="413" spans="2:23" s="2" customFormat="1" hidden="1">
      <c r="B413" s="22">
        <v>403</v>
      </c>
      <c r="C413" s="25"/>
      <c r="D413" s="25"/>
      <c r="E413" s="26"/>
      <c r="F413" s="25"/>
      <c r="G413" s="25"/>
      <c r="H413" s="27"/>
      <c r="I413" s="38"/>
      <c r="J413" s="35"/>
      <c r="K413" s="35"/>
      <c r="L413" s="38"/>
      <c r="M413" s="35"/>
      <c r="N413" s="35"/>
      <c r="O413" s="41"/>
      <c r="P413" s="35"/>
      <c r="Q413" s="35"/>
      <c r="R413" s="41"/>
      <c r="S413" s="35"/>
      <c r="T413" s="35"/>
      <c r="U413" s="22"/>
      <c r="V413" s="30"/>
      <c r="W413" s="31"/>
    </row>
    <row r="414" spans="2:23" s="2" customFormat="1" hidden="1">
      <c r="B414" s="22">
        <v>404</v>
      </c>
      <c r="C414" s="25"/>
      <c r="D414" s="25"/>
      <c r="E414" s="26"/>
      <c r="F414" s="25"/>
      <c r="G414" s="25"/>
      <c r="H414" s="27"/>
      <c r="I414" s="38"/>
      <c r="J414" s="35"/>
      <c r="K414" s="35"/>
      <c r="L414" s="38"/>
      <c r="M414" s="35"/>
      <c r="N414" s="35"/>
      <c r="O414" s="41"/>
      <c r="P414" s="35"/>
      <c r="Q414" s="35"/>
      <c r="R414" s="41"/>
      <c r="S414" s="35"/>
      <c r="T414" s="35"/>
      <c r="U414" s="22"/>
      <c r="V414" s="30"/>
      <c r="W414" s="31"/>
    </row>
    <row r="415" spans="2:23" s="2" customFormat="1" hidden="1">
      <c r="B415" s="22">
        <v>405</v>
      </c>
      <c r="C415" s="25"/>
      <c r="D415" s="25"/>
      <c r="E415" s="26"/>
      <c r="F415" s="25"/>
      <c r="G415" s="25"/>
      <c r="H415" s="27"/>
      <c r="I415" s="38"/>
      <c r="J415" s="35"/>
      <c r="K415" s="35"/>
      <c r="L415" s="38"/>
      <c r="M415" s="35"/>
      <c r="N415" s="35"/>
      <c r="O415" s="41"/>
      <c r="P415" s="35"/>
      <c r="Q415" s="35"/>
      <c r="R415" s="41"/>
      <c r="S415" s="35"/>
      <c r="T415" s="35"/>
      <c r="U415" s="22"/>
      <c r="V415" s="30"/>
      <c r="W415" s="31"/>
    </row>
    <row r="416" spans="2:23" s="2" customFormat="1" hidden="1">
      <c r="B416" s="22">
        <v>406</v>
      </c>
      <c r="C416" s="25"/>
      <c r="D416" s="25"/>
      <c r="E416" s="26"/>
      <c r="F416" s="25"/>
      <c r="G416" s="25"/>
      <c r="H416" s="27"/>
      <c r="I416" s="38"/>
      <c r="J416" s="35"/>
      <c r="K416" s="35"/>
      <c r="L416" s="38"/>
      <c r="M416" s="35"/>
      <c r="N416" s="35"/>
      <c r="O416" s="41"/>
      <c r="P416" s="35"/>
      <c r="Q416" s="35"/>
      <c r="R416" s="41"/>
      <c r="S416" s="35"/>
      <c r="T416" s="35"/>
      <c r="U416" s="22"/>
      <c r="V416" s="30"/>
      <c r="W416" s="31"/>
    </row>
    <row r="417" spans="2:23" s="2" customFormat="1" hidden="1">
      <c r="B417" s="22">
        <v>407</v>
      </c>
      <c r="C417" s="25"/>
      <c r="D417" s="25"/>
      <c r="E417" s="26"/>
      <c r="F417" s="25"/>
      <c r="G417" s="25"/>
      <c r="H417" s="27"/>
      <c r="I417" s="38"/>
      <c r="J417" s="35"/>
      <c r="K417" s="35"/>
      <c r="L417" s="38"/>
      <c r="M417" s="35"/>
      <c r="N417" s="35"/>
      <c r="O417" s="41"/>
      <c r="P417" s="35"/>
      <c r="Q417" s="35"/>
      <c r="R417" s="41"/>
      <c r="S417" s="35"/>
      <c r="T417" s="35"/>
      <c r="U417" s="22"/>
      <c r="V417" s="30"/>
      <c r="W417" s="31"/>
    </row>
    <row r="418" spans="2:23" s="2" customFormat="1" hidden="1">
      <c r="B418" s="22">
        <v>408</v>
      </c>
      <c r="C418" s="25"/>
      <c r="D418" s="25"/>
      <c r="E418" s="26"/>
      <c r="F418" s="25"/>
      <c r="G418" s="25"/>
      <c r="H418" s="27"/>
      <c r="I418" s="38"/>
      <c r="J418" s="35"/>
      <c r="K418" s="35"/>
      <c r="L418" s="38"/>
      <c r="M418" s="35"/>
      <c r="N418" s="35"/>
      <c r="O418" s="41"/>
      <c r="P418" s="35"/>
      <c r="Q418" s="35"/>
      <c r="R418" s="41"/>
      <c r="S418" s="35"/>
      <c r="T418" s="35"/>
      <c r="U418" s="22"/>
      <c r="V418" s="30"/>
      <c r="W418" s="31"/>
    </row>
    <row r="419" spans="2:23" s="2" customFormat="1" hidden="1">
      <c r="B419" s="22">
        <v>409</v>
      </c>
      <c r="C419" s="25"/>
      <c r="D419" s="25"/>
      <c r="E419" s="26"/>
      <c r="F419" s="25"/>
      <c r="G419" s="25"/>
      <c r="H419" s="27"/>
      <c r="I419" s="38"/>
      <c r="J419" s="35"/>
      <c r="K419" s="35"/>
      <c r="L419" s="38"/>
      <c r="M419" s="35"/>
      <c r="N419" s="35"/>
      <c r="O419" s="41"/>
      <c r="P419" s="35"/>
      <c r="Q419" s="35"/>
      <c r="R419" s="41"/>
      <c r="S419" s="35"/>
      <c r="T419" s="35"/>
      <c r="U419" s="22"/>
      <c r="V419" s="30"/>
      <c r="W419" s="31"/>
    </row>
    <row r="420" spans="2:23" s="2" customFormat="1" hidden="1">
      <c r="B420" s="22">
        <v>410</v>
      </c>
      <c r="C420" s="25"/>
      <c r="D420" s="25"/>
      <c r="E420" s="26"/>
      <c r="F420" s="25"/>
      <c r="G420" s="25"/>
      <c r="H420" s="27"/>
      <c r="I420" s="38"/>
      <c r="J420" s="35"/>
      <c r="K420" s="35"/>
      <c r="L420" s="38"/>
      <c r="M420" s="35"/>
      <c r="N420" s="35"/>
      <c r="O420" s="41"/>
      <c r="P420" s="35"/>
      <c r="Q420" s="35"/>
      <c r="R420" s="41"/>
      <c r="S420" s="35"/>
      <c r="T420" s="35"/>
      <c r="U420" s="22"/>
      <c r="V420" s="30"/>
      <c r="W420" s="31"/>
    </row>
    <row r="421" spans="2:23" s="2" customFormat="1" hidden="1">
      <c r="B421" s="22">
        <v>411</v>
      </c>
      <c r="C421" s="25"/>
      <c r="D421" s="25"/>
      <c r="E421" s="26"/>
      <c r="F421" s="25"/>
      <c r="G421" s="25"/>
      <c r="H421" s="27"/>
      <c r="I421" s="38"/>
      <c r="J421" s="35"/>
      <c r="K421" s="35"/>
      <c r="L421" s="38"/>
      <c r="M421" s="35"/>
      <c r="N421" s="35"/>
      <c r="O421" s="41"/>
      <c r="P421" s="35"/>
      <c r="Q421" s="35"/>
      <c r="R421" s="41"/>
      <c r="S421" s="35"/>
      <c r="T421" s="35"/>
      <c r="U421" s="22"/>
      <c r="V421" s="30"/>
      <c r="W421" s="31"/>
    </row>
    <row r="422" spans="2:23" s="2" customFormat="1" hidden="1">
      <c r="B422" s="22">
        <v>412</v>
      </c>
      <c r="C422" s="25"/>
      <c r="D422" s="25"/>
      <c r="E422" s="26"/>
      <c r="F422" s="25"/>
      <c r="G422" s="25"/>
      <c r="H422" s="27"/>
      <c r="I422" s="38"/>
      <c r="J422" s="35"/>
      <c r="K422" s="35"/>
      <c r="L422" s="38"/>
      <c r="M422" s="35"/>
      <c r="N422" s="35"/>
      <c r="O422" s="41"/>
      <c r="P422" s="35"/>
      <c r="Q422" s="35"/>
      <c r="R422" s="41"/>
      <c r="S422" s="35"/>
      <c r="T422" s="35"/>
      <c r="U422" s="22"/>
      <c r="V422" s="30"/>
      <c r="W422" s="31"/>
    </row>
    <row r="423" spans="2:23" s="2" customFormat="1" hidden="1">
      <c r="B423" s="22">
        <v>413</v>
      </c>
      <c r="C423" s="25"/>
      <c r="D423" s="25"/>
      <c r="E423" s="26"/>
      <c r="F423" s="25"/>
      <c r="G423" s="25"/>
      <c r="H423" s="27"/>
      <c r="I423" s="38"/>
      <c r="J423" s="35"/>
      <c r="K423" s="35"/>
      <c r="L423" s="38"/>
      <c r="M423" s="35"/>
      <c r="N423" s="35"/>
      <c r="O423" s="41"/>
      <c r="P423" s="35"/>
      <c r="Q423" s="35"/>
      <c r="R423" s="41"/>
      <c r="S423" s="35"/>
      <c r="T423" s="35"/>
      <c r="U423" s="22"/>
      <c r="V423" s="30"/>
      <c r="W423" s="31"/>
    </row>
    <row r="424" spans="2:23" s="2" customFormat="1" hidden="1">
      <c r="B424" s="22">
        <v>414</v>
      </c>
      <c r="C424" s="25"/>
      <c r="D424" s="25"/>
      <c r="E424" s="26"/>
      <c r="F424" s="25"/>
      <c r="G424" s="25"/>
      <c r="H424" s="27"/>
      <c r="I424" s="38"/>
      <c r="J424" s="35"/>
      <c r="K424" s="35"/>
      <c r="L424" s="38"/>
      <c r="M424" s="35"/>
      <c r="N424" s="35"/>
      <c r="O424" s="41"/>
      <c r="P424" s="35"/>
      <c r="Q424" s="35"/>
      <c r="R424" s="41"/>
      <c r="S424" s="35"/>
      <c r="T424" s="35"/>
      <c r="U424" s="22"/>
      <c r="V424" s="30"/>
      <c r="W424" s="31"/>
    </row>
    <row r="425" spans="2:23" s="2" customFormat="1" hidden="1">
      <c r="B425" s="22">
        <v>415</v>
      </c>
      <c r="C425" s="25"/>
      <c r="D425" s="25"/>
      <c r="E425" s="26"/>
      <c r="F425" s="25"/>
      <c r="G425" s="25"/>
      <c r="H425" s="27"/>
      <c r="I425" s="38"/>
      <c r="J425" s="35"/>
      <c r="K425" s="35"/>
      <c r="L425" s="38"/>
      <c r="M425" s="35"/>
      <c r="N425" s="35"/>
      <c r="O425" s="41"/>
      <c r="P425" s="35"/>
      <c r="Q425" s="35"/>
      <c r="R425" s="41"/>
      <c r="S425" s="35"/>
      <c r="T425" s="35"/>
      <c r="U425" s="22"/>
      <c r="V425" s="30"/>
      <c r="W425" s="31"/>
    </row>
    <row r="426" spans="2:23" s="2" customFormat="1" hidden="1">
      <c r="B426" s="22">
        <v>416</v>
      </c>
      <c r="C426" s="25"/>
      <c r="D426" s="25"/>
      <c r="E426" s="26"/>
      <c r="F426" s="25"/>
      <c r="G426" s="25"/>
      <c r="H426" s="27"/>
      <c r="I426" s="38"/>
      <c r="J426" s="35"/>
      <c r="K426" s="35"/>
      <c r="L426" s="38"/>
      <c r="M426" s="35"/>
      <c r="N426" s="35"/>
      <c r="O426" s="41"/>
      <c r="P426" s="35"/>
      <c r="Q426" s="35"/>
      <c r="R426" s="41"/>
      <c r="S426" s="35"/>
      <c r="T426" s="35"/>
      <c r="U426" s="22"/>
      <c r="V426" s="30"/>
      <c r="W426" s="31"/>
    </row>
    <row r="427" spans="2:23" s="2" customFormat="1" hidden="1">
      <c r="B427" s="22">
        <v>417</v>
      </c>
      <c r="C427" s="25"/>
      <c r="D427" s="25"/>
      <c r="E427" s="26"/>
      <c r="F427" s="25"/>
      <c r="G427" s="25"/>
      <c r="H427" s="27"/>
      <c r="I427" s="38"/>
      <c r="J427" s="35"/>
      <c r="K427" s="35"/>
      <c r="L427" s="38"/>
      <c r="M427" s="35"/>
      <c r="N427" s="35"/>
      <c r="O427" s="41"/>
      <c r="P427" s="35"/>
      <c r="Q427" s="35"/>
      <c r="R427" s="41"/>
      <c r="S427" s="35"/>
      <c r="T427" s="35"/>
      <c r="U427" s="22"/>
      <c r="V427" s="30"/>
      <c r="W427" s="31"/>
    </row>
    <row r="428" spans="2:23" s="2" customFormat="1" hidden="1">
      <c r="B428" s="22">
        <v>418</v>
      </c>
      <c r="C428" s="25"/>
      <c r="D428" s="25"/>
      <c r="E428" s="26"/>
      <c r="F428" s="25"/>
      <c r="G428" s="25"/>
      <c r="H428" s="27"/>
      <c r="I428" s="38"/>
      <c r="J428" s="35"/>
      <c r="K428" s="35"/>
      <c r="L428" s="38"/>
      <c r="M428" s="35"/>
      <c r="N428" s="35"/>
      <c r="O428" s="41"/>
      <c r="P428" s="35"/>
      <c r="Q428" s="35"/>
      <c r="R428" s="41"/>
      <c r="S428" s="35"/>
      <c r="T428" s="35"/>
      <c r="U428" s="22"/>
      <c r="V428" s="30"/>
      <c r="W428" s="31"/>
    </row>
    <row r="429" spans="2:23" s="2" customFormat="1" hidden="1">
      <c r="B429" s="22">
        <v>419</v>
      </c>
      <c r="C429" s="25"/>
      <c r="D429" s="25"/>
      <c r="E429" s="26"/>
      <c r="F429" s="25"/>
      <c r="G429" s="25"/>
      <c r="H429" s="27"/>
      <c r="I429" s="38"/>
      <c r="J429" s="35"/>
      <c r="K429" s="35"/>
      <c r="L429" s="38"/>
      <c r="M429" s="35"/>
      <c r="N429" s="35"/>
      <c r="O429" s="41"/>
      <c r="P429" s="35"/>
      <c r="Q429" s="35"/>
      <c r="R429" s="41"/>
      <c r="S429" s="35"/>
      <c r="T429" s="35"/>
      <c r="U429" s="22"/>
      <c r="V429" s="30"/>
      <c r="W429" s="31"/>
    </row>
    <row r="430" spans="2:23" s="2" customFormat="1" hidden="1">
      <c r="B430" s="22">
        <v>420</v>
      </c>
      <c r="C430" s="25"/>
      <c r="D430" s="25"/>
      <c r="E430" s="26"/>
      <c r="F430" s="25"/>
      <c r="G430" s="25"/>
      <c r="H430" s="27"/>
      <c r="I430" s="38"/>
      <c r="J430" s="35"/>
      <c r="K430" s="35"/>
      <c r="L430" s="38"/>
      <c r="M430" s="35"/>
      <c r="N430" s="35"/>
      <c r="O430" s="41"/>
      <c r="P430" s="35"/>
      <c r="Q430" s="35"/>
      <c r="R430" s="41"/>
      <c r="S430" s="35"/>
      <c r="T430" s="35"/>
      <c r="U430" s="22"/>
      <c r="V430" s="30"/>
      <c r="W430" s="31"/>
    </row>
    <row r="431" spans="2:23" s="2" customFormat="1" hidden="1">
      <c r="B431" s="22">
        <v>421</v>
      </c>
      <c r="C431" s="25"/>
      <c r="D431" s="25"/>
      <c r="E431" s="26"/>
      <c r="F431" s="25"/>
      <c r="G431" s="25"/>
      <c r="H431" s="27"/>
      <c r="I431" s="38"/>
      <c r="J431" s="35"/>
      <c r="K431" s="35"/>
      <c r="L431" s="38"/>
      <c r="M431" s="35"/>
      <c r="N431" s="35"/>
      <c r="O431" s="41"/>
      <c r="P431" s="35"/>
      <c r="Q431" s="35"/>
      <c r="R431" s="41"/>
      <c r="S431" s="35"/>
      <c r="T431" s="35"/>
      <c r="U431" s="22"/>
      <c r="V431" s="30"/>
      <c r="W431" s="31"/>
    </row>
    <row r="432" spans="2:23" s="2" customFormat="1" hidden="1">
      <c r="B432" s="22">
        <v>422</v>
      </c>
      <c r="C432" s="25"/>
      <c r="D432" s="25"/>
      <c r="E432" s="26"/>
      <c r="F432" s="25"/>
      <c r="G432" s="25"/>
      <c r="H432" s="27"/>
      <c r="I432" s="38"/>
      <c r="J432" s="35"/>
      <c r="K432" s="35"/>
      <c r="L432" s="38"/>
      <c r="M432" s="35"/>
      <c r="N432" s="35"/>
      <c r="O432" s="41"/>
      <c r="P432" s="35"/>
      <c r="Q432" s="35"/>
      <c r="R432" s="41"/>
      <c r="S432" s="35"/>
      <c r="T432" s="35"/>
      <c r="U432" s="22"/>
      <c r="V432" s="30"/>
      <c r="W432" s="31"/>
    </row>
    <row r="433" spans="2:23" s="2" customFormat="1" hidden="1">
      <c r="B433" s="22">
        <v>423</v>
      </c>
      <c r="C433" s="25"/>
      <c r="D433" s="25"/>
      <c r="E433" s="26"/>
      <c r="F433" s="25"/>
      <c r="G433" s="25"/>
      <c r="H433" s="27"/>
      <c r="I433" s="38"/>
      <c r="J433" s="35"/>
      <c r="K433" s="35"/>
      <c r="L433" s="38"/>
      <c r="M433" s="35"/>
      <c r="N433" s="35"/>
      <c r="O433" s="41"/>
      <c r="P433" s="35"/>
      <c r="Q433" s="35"/>
      <c r="R433" s="41"/>
      <c r="S433" s="35"/>
      <c r="T433" s="35"/>
      <c r="U433" s="22"/>
      <c r="V433" s="30"/>
      <c r="W433" s="31"/>
    </row>
    <row r="434" spans="2:23" s="2" customFormat="1" hidden="1">
      <c r="B434" s="22">
        <v>424</v>
      </c>
      <c r="C434" s="25"/>
      <c r="D434" s="25"/>
      <c r="E434" s="26"/>
      <c r="F434" s="25"/>
      <c r="G434" s="25"/>
      <c r="H434" s="27"/>
      <c r="I434" s="38"/>
      <c r="J434" s="35"/>
      <c r="K434" s="35"/>
      <c r="L434" s="38"/>
      <c r="M434" s="35"/>
      <c r="N434" s="35"/>
      <c r="O434" s="41"/>
      <c r="P434" s="35"/>
      <c r="Q434" s="35"/>
      <c r="R434" s="41"/>
      <c r="S434" s="35"/>
      <c r="T434" s="35"/>
      <c r="U434" s="22"/>
      <c r="V434" s="30"/>
      <c r="W434" s="31"/>
    </row>
    <row r="435" spans="2:23" s="2" customFormat="1" hidden="1">
      <c r="B435" s="22">
        <v>425</v>
      </c>
      <c r="C435" s="25"/>
      <c r="D435" s="25"/>
      <c r="E435" s="26"/>
      <c r="F435" s="25"/>
      <c r="G435" s="25"/>
      <c r="H435" s="27"/>
      <c r="I435" s="38"/>
      <c r="J435" s="35"/>
      <c r="K435" s="35"/>
      <c r="L435" s="38"/>
      <c r="M435" s="35"/>
      <c r="N435" s="35"/>
      <c r="O435" s="41"/>
      <c r="P435" s="35"/>
      <c r="Q435" s="35"/>
      <c r="R435" s="41"/>
      <c r="S435" s="35"/>
      <c r="T435" s="35"/>
      <c r="U435" s="22"/>
      <c r="V435" s="30"/>
      <c r="W435" s="31"/>
    </row>
    <row r="436" spans="2:23" s="2" customFormat="1" hidden="1">
      <c r="B436" s="22">
        <v>426</v>
      </c>
      <c r="C436" s="25"/>
      <c r="D436" s="25"/>
      <c r="E436" s="26"/>
      <c r="F436" s="25"/>
      <c r="G436" s="25"/>
      <c r="H436" s="27"/>
      <c r="I436" s="38"/>
      <c r="J436" s="35"/>
      <c r="K436" s="35"/>
      <c r="L436" s="38"/>
      <c r="M436" s="35"/>
      <c r="N436" s="35"/>
      <c r="O436" s="41"/>
      <c r="P436" s="35"/>
      <c r="Q436" s="35"/>
      <c r="R436" s="41"/>
      <c r="S436" s="35"/>
      <c r="T436" s="35"/>
      <c r="U436" s="22"/>
      <c r="V436" s="30"/>
      <c r="W436" s="31"/>
    </row>
    <row r="437" spans="2:23" s="2" customFormat="1" hidden="1">
      <c r="B437" s="22">
        <v>427</v>
      </c>
      <c r="C437" s="25"/>
      <c r="D437" s="25"/>
      <c r="E437" s="26"/>
      <c r="F437" s="25"/>
      <c r="G437" s="25"/>
      <c r="H437" s="27"/>
      <c r="I437" s="38"/>
      <c r="J437" s="35"/>
      <c r="K437" s="35"/>
      <c r="L437" s="38"/>
      <c r="M437" s="35"/>
      <c r="N437" s="35"/>
      <c r="O437" s="41"/>
      <c r="P437" s="35"/>
      <c r="Q437" s="35"/>
      <c r="R437" s="41"/>
      <c r="S437" s="35"/>
      <c r="T437" s="35"/>
      <c r="U437" s="22"/>
      <c r="V437" s="30"/>
      <c r="W437" s="31"/>
    </row>
    <row r="438" spans="2:23" s="2" customFormat="1" hidden="1">
      <c r="B438" s="22">
        <v>428</v>
      </c>
      <c r="C438" s="25"/>
      <c r="D438" s="25"/>
      <c r="E438" s="26"/>
      <c r="F438" s="25"/>
      <c r="G438" s="25"/>
      <c r="H438" s="27"/>
      <c r="I438" s="38"/>
      <c r="J438" s="35"/>
      <c r="K438" s="35"/>
      <c r="L438" s="38"/>
      <c r="M438" s="35"/>
      <c r="N438" s="35"/>
      <c r="O438" s="41"/>
      <c r="P438" s="35"/>
      <c r="Q438" s="35"/>
      <c r="R438" s="41"/>
      <c r="S438" s="35"/>
      <c r="T438" s="35"/>
      <c r="U438" s="22"/>
      <c r="V438" s="30"/>
      <c r="W438" s="31"/>
    </row>
    <row r="439" spans="2:23" s="2" customFormat="1" hidden="1">
      <c r="B439" s="22">
        <v>429</v>
      </c>
      <c r="C439" s="25"/>
      <c r="D439" s="25"/>
      <c r="E439" s="26"/>
      <c r="F439" s="25"/>
      <c r="G439" s="25"/>
      <c r="H439" s="27"/>
      <c r="I439" s="38"/>
      <c r="J439" s="35"/>
      <c r="K439" s="35"/>
      <c r="L439" s="38"/>
      <c r="M439" s="35"/>
      <c r="N439" s="35"/>
      <c r="O439" s="41"/>
      <c r="P439" s="35"/>
      <c r="Q439" s="35"/>
      <c r="R439" s="41"/>
      <c r="S439" s="35"/>
      <c r="T439" s="35"/>
      <c r="U439" s="22"/>
      <c r="V439" s="30"/>
      <c r="W439" s="31"/>
    </row>
    <row r="440" spans="2:23" s="2" customFormat="1" hidden="1">
      <c r="B440" s="22">
        <v>430</v>
      </c>
      <c r="C440" s="25"/>
      <c r="D440" s="25"/>
      <c r="E440" s="26"/>
      <c r="F440" s="25"/>
      <c r="G440" s="25"/>
      <c r="H440" s="27"/>
      <c r="I440" s="38"/>
      <c r="J440" s="35"/>
      <c r="K440" s="35"/>
      <c r="L440" s="38"/>
      <c r="M440" s="35"/>
      <c r="N440" s="35"/>
      <c r="O440" s="41"/>
      <c r="P440" s="35"/>
      <c r="Q440" s="35"/>
      <c r="R440" s="41"/>
      <c r="S440" s="35"/>
      <c r="T440" s="35"/>
      <c r="U440" s="22"/>
      <c r="V440" s="30"/>
      <c r="W440" s="31"/>
    </row>
    <row r="441" spans="2:23" s="2" customFormat="1" hidden="1">
      <c r="B441" s="22">
        <v>431</v>
      </c>
      <c r="C441" s="25"/>
      <c r="D441" s="25"/>
      <c r="E441" s="26"/>
      <c r="F441" s="25"/>
      <c r="G441" s="25"/>
      <c r="H441" s="27"/>
      <c r="I441" s="38"/>
      <c r="J441" s="35"/>
      <c r="K441" s="35"/>
      <c r="L441" s="38"/>
      <c r="M441" s="35"/>
      <c r="N441" s="35"/>
      <c r="O441" s="41"/>
      <c r="P441" s="35"/>
      <c r="Q441" s="35"/>
      <c r="R441" s="41"/>
      <c r="S441" s="35"/>
      <c r="T441" s="35"/>
      <c r="U441" s="22"/>
      <c r="V441" s="30"/>
      <c r="W441" s="31"/>
    </row>
    <row r="442" spans="2:23" s="2" customFormat="1" hidden="1">
      <c r="B442" s="22">
        <v>432</v>
      </c>
      <c r="C442" s="25"/>
      <c r="D442" s="25"/>
      <c r="E442" s="26"/>
      <c r="F442" s="25"/>
      <c r="G442" s="25"/>
      <c r="H442" s="27"/>
      <c r="I442" s="38"/>
      <c r="J442" s="35"/>
      <c r="K442" s="35"/>
      <c r="L442" s="38"/>
      <c r="M442" s="35"/>
      <c r="N442" s="35"/>
      <c r="O442" s="41"/>
      <c r="P442" s="35"/>
      <c r="Q442" s="35"/>
      <c r="R442" s="41"/>
      <c r="S442" s="35"/>
      <c r="T442" s="35"/>
      <c r="U442" s="22"/>
      <c r="V442" s="30"/>
      <c r="W442" s="31"/>
    </row>
    <row r="443" spans="2:23" s="2" customFormat="1" hidden="1">
      <c r="B443" s="22">
        <v>433</v>
      </c>
      <c r="C443" s="25"/>
      <c r="D443" s="25"/>
      <c r="E443" s="26"/>
      <c r="F443" s="25"/>
      <c r="G443" s="25"/>
      <c r="H443" s="27"/>
      <c r="I443" s="38"/>
      <c r="J443" s="35"/>
      <c r="K443" s="35"/>
      <c r="L443" s="38"/>
      <c r="M443" s="35"/>
      <c r="N443" s="35"/>
      <c r="O443" s="41"/>
      <c r="P443" s="35"/>
      <c r="Q443" s="35"/>
      <c r="R443" s="41"/>
      <c r="S443" s="35"/>
      <c r="T443" s="35"/>
      <c r="U443" s="22"/>
      <c r="V443" s="30"/>
      <c r="W443" s="31"/>
    </row>
    <row r="444" spans="2:23" s="2" customFormat="1" hidden="1">
      <c r="B444" s="22">
        <v>434</v>
      </c>
      <c r="C444" s="25"/>
      <c r="D444" s="25"/>
      <c r="E444" s="26"/>
      <c r="F444" s="25"/>
      <c r="G444" s="25"/>
      <c r="H444" s="27"/>
      <c r="I444" s="38"/>
      <c r="J444" s="35"/>
      <c r="K444" s="35"/>
      <c r="L444" s="38"/>
      <c r="M444" s="35"/>
      <c r="N444" s="35"/>
      <c r="O444" s="41"/>
      <c r="P444" s="35"/>
      <c r="Q444" s="35"/>
      <c r="R444" s="41"/>
      <c r="S444" s="35"/>
      <c r="T444" s="35"/>
      <c r="U444" s="22"/>
      <c r="V444" s="30"/>
      <c r="W444" s="31"/>
    </row>
    <row r="445" spans="2:23" s="2" customFormat="1" hidden="1">
      <c r="B445" s="22">
        <v>435</v>
      </c>
      <c r="C445" s="25"/>
      <c r="D445" s="25"/>
      <c r="E445" s="26"/>
      <c r="F445" s="25"/>
      <c r="G445" s="25"/>
      <c r="H445" s="27"/>
      <c r="I445" s="38"/>
      <c r="J445" s="35"/>
      <c r="K445" s="35"/>
      <c r="L445" s="38"/>
      <c r="M445" s="35"/>
      <c r="N445" s="35"/>
      <c r="O445" s="41"/>
      <c r="P445" s="35"/>
      <c r="Q445" s="35"/>
      <c r="R445" s="41"/>
      <c r="S445" s="35"/>
      <c r="T445" s="35"/>
      <c r="U445" s="22"/>
      <c r="V445" s="30"/>
      <c r="W445" s="31"/>
    </row>
    <row r="446" spans="2:23" s="2" customFormat="1" hidden="1">
      <c r="B446" s="22">
        <v>436</v>
      </c>
      <c r="C446" s="25"/>
      <c r="D446" s="25"/>
      <c r="E446" s="26"/>
      <c r="F446" s="25"/>
      <c r="G446" s="25"/>
      <c r="H446" s="27"/>
      <c r="I446" s="38"/>
      <c r="J446" s="35"/>
      <c r="K446" s="35"/>
      <c r="L446" s="38"/>
      <c r="M446" s="35"/>
      <c r="N446" s="35"/>
      <c r="O446" s="41"/>
      <c r="P446" s="35"/>
      <c r="Q446" s="35"/>
      <c r="R446" s="41"/>
      <c r="S446" s="35"/>
      <c r="T446" s="35"/>
      <c r="U446" s="22"/>
      <c r="V446" s="30"/>
      <c r="W446" s="31"/>
    </row>
    <row r="447" spans="2:23" s="2" customFormat="1" hidden="1">
      <c r="B447" s="22">
        <v>437</v>
      </c>
      <c r="C447" s="25"/>
      <c r="D447" s="25"/>
      <c r="E447" s="26"/>
      <c r="F447" s="25"/>
      <c r="G447" s="25"/>
      <c r="H447" s="27"/>
      <c r="I447" s="38"/>
      <c r="J447" s="35"/>
      <c r="K447" s="35"/>
      <c r="L447" s="38"/>
      <c r="M447" s="35"/>
      <c r="N447" s="35"/>
      <c r="O447" s="41"/>
      <c r="P447" s="35"/>
      <c r="Q447" s="35"/>
      <c r="R447" s="41"/>
      <c r="S447" s="35"/>
      <c r="T447" s="35"/>
      <c r="U447" s="22"/>
      <c r="V447" s="30"/>
      <c r="W447" s="31"/>
    </row>
    <row r="448" spans="2:23" s="2" customFormat="1" hidden="1">
      <c r="B448" s="22">
        <v>438</v>
      </c>
      <c r="C448" s="25"/>
      <c r="D448" s="25"/>
      <c r="E448" s="26"/>
      <c r="F448" s="25"/>
      <c r="G448" s="25"/>
      <c r="H448" s="27"/>
      <c r="I448" s="38"/>
      <c r="J448" s="35"/>
      <c r="K448" s="35"/>
      <c r="L448" s="38"/>
      <c r="M448" s="35"/>
      <c r="N448" s="35"/>
      <c r="O448" s="41"/>
      <c r="P448" s="35"/>
      <c r="Q448" s="35"/>
      <c r="R448" s="41"/>
      <c r="S448" s="35"/>
      <c r="T448" s="35"/>
      <c r="U448" s="22"/>
      <c r="V448" s="30"/>
      <c r="W448" s="31"/>
    </row>
    <row r="449" spans="2:23" s="2" customFormat="1" hidden="1">
      <c r="B449" s="22">
        <v>439</v>
      </c>
      <c r="C449" s="25"/>
      <c r="D449" s="25"/>
      <c r="E449" s="26"/>
      <c r="F449" s="25"/>
      <c r="G449" s="25"/>
      <c r="H449" s="27"/>
      <c r="I449" s="38"/>
      <c r="J449" s="35"/>
      <c r="K449" s="35"/>
      <c r="L449" s="38"/>
      <c r="M449" s="35"/>
      <c r="N449" s="35"/>
      <c r="O449" s="41"/>
      <c r="P449" s="35"/>
      <c r="Q449" s="35"/>
      <c r="R449" s="41"/>
      <c r="S449" s="35"/>
      <c r="T449" s="35"/>
      <c r="U449" s="22"/>
      <c r="V449" s="30"/>
      <c r="W449" s="31"/>
    </row>
    <row r="450" spans="2:23" s="2" customFormat="1" hidden="1">
      <c r="B450" s="22">
        <v>440</v>
      </c>
      <c r="C450" s="25"/>
      <c r="D450" s="25"/>
      <c r="E450" s="26"/>
      <c r="F450" s="25"/>
      <c r="G450" s="25"/>
      <c r="H450" s="27"/>
      <c r="I450" s="38"/>
      <c r="J450" s="35"/>
      <c r="K450" s="35"/>
      <c r="L450" s="38"/>
      <c r="M450" s="35"/>
      <c r="N450" s="35"/>
      <c r="O450" s="41"/>
      <c r="P450" s="35"/>
      <c r="Q450" s="35"/>
      <c r="R450" s="41"/>
      <c r="S450" s="35"/>
      <c r="T450" s="35"/>
      <c r="U450" s="22"/>
      <c r="V450" s="30"/>
      <c r="W450" s="31"/>
    </row>
    <row r="451" spans="2:23" s="2" customFormat="1" hidden="1">
      <c r="B451" s="22">
        <v>441</v>
      </c>
      <c r="C451" s="25"/>
      <c r="D451" s="25"/>
      <c r="E451" s="26"/>
      <c r="F451" s="25"/>
      <c r="G451" s="25"/>
      <c r="H451" s="27"/>
      <c r="I451" s="38"/>
      <c r="J451" s="35"/>
      <c r="K451" s="35"/>
      <c r="L451" s="38"/>
      <c r="M451" s="35"/>
      <c r="N451" s="35"/>
      <c r="O451" s="41"/>
      <c r="P451" s="35"/>
      <c r="Q451" s="35"/>
      <c r="R451" s="41"/>
      <c r="S451" s="35"/>
      <c r="T451" s="35"/>
      <c r="U451" s="22"/>
      <c r="V451" s="30"/>
      <c r="W451" s="31"/>
    </row>
    <row r="452" spans="2:23" s="2" customFormat="1" hidden="1">
      <c r="B452" s="22">
        <v>442</v>
      </c>
      <c r="C452" s="25"/>
      <c r="D452" s="25"/>
      <c r="E452" s="26"/>
      <c r="F452" s="25"/>
      <c r="G452" s="25"/>
      <c r="H452" s="27"/>
      <c r="I452" s="38"/>
      <c r="J452" s="35"/>
      <c r="K452" s="35"/>
      <c r="L452" s="38"/>
      <c r="M452" s="35"/>
      <c r="N452" s="35"/>
      <c r="O452" s="41"/>
      <c r="P452" s="35"/>
      <c r="Q452" s="35"/>
      <c r="R452" s="41"/>
      <c r="S452" s="35"/>
      <c r="T452" s="35"/>
      <c r="U452" s="22"/>
      <c r="V452" s="30"/>
      <c r="W452" s="31"/>
    </row>
    <row r="453" spans="2:23" s="2" customFormat="1" hidden="1">
      <c r="B453" s="22">
        <v>443</v>
      </c>
      <c r="C453" s="25"/>
      <c r="D453" s="25"/>
      <c r="E453" s="26"/>
      <c r="F453" s="25"/>
      <c r="G453" s="25"/>
      <c r="H453" s="27"/>
      <c r="I453" s="38"/>
      <c r="J453" s="35"/>
      <c r="K453" s="35"/>
      <c r="L453" s="38"/>
      <c r="M453" s="35"/>
      <c r="N453" s="35"/>
      <c r="O453" s="41"/>
      <c r="P453" s="35"/>
      <c r="Q453" s="35"/>
      <c r="R453" s="41"/>
      <c r="S453" s="35"/>
      <c r="T453" s="35"/>
      <c r="U453" s="22"/>
      <c r="V453" s="30"/>
      <c r="W453" s="31"/>
    </row>
    <row r="454" spans="2:23" s="2" customFormat="1" hidden="1">
      <c r="B454" s="22">
        <v>444</v>
      </c>
      <c r="C454" s="25"/>
      <c r="D454" s="25"/>
      <c r="E454" s="26"/>
      <c r="F454" s="25"/>
      <c r="G454" s="25"/>
      <c r="H454" s="27"/>
      <c r="I454" s="38"/>
      <c r="J454" s="35"/>
      <c r="K454" s="35"/>
      <c r="L454" s="38"/>
      <c r="M454" s="35"/>
      <c r="N454" s="35"/>
      <c r="O454" s="41"/>
      <c r="P454" s="35"/>
      <c r="Q454" s="35"/>
      <c r="R454" s="41"/>
      <c r="S454" s="35"/>
      <c r="T454" s="35"/>
      <c r="U454" s="22"/>
      <c r="V454" s="30"/>
      <c r="W454" s="31"/>
    </row>
    <row r="455" spans="2:23" s="2" customFormat="1" hidden="1">
      <c r="B455" s="22">
        <v>445</v>
      </c>
      <c r="C455" s="25"/>
      <c r="D455" s="25"/>
      <c r="E455" s="26"/>
      <c r="F455" s="25"/>
      <c r="G455" s="25"/>
      <c r="H455" s="27"/>
      <c r="I455" s="38"/>
      <c r="J455" s="35"/>
      <c r="K455" s="35"/>
      <c r="L455" s="38"/>
      <c r="M455" s="35"/>
      <c r="N455" s="35"/>
      <c r="O455" s="41"/>
      <c r="P455" s="35"/>
      <c r="Q455" s="35"/>
      <c r="R455" s="41"/>
      <c r="S455" s="35"/>
      <c r="T455" s="35"/>
      <c r="U455" s="22"/>
      <c r="V455" s="30"/>
      <c r="W455" s="31"/>
    </row>
    <row r="456" spans="2:23" s="2" customFormat="1" hidden="1">
      <c r="B456" s="22">
        <v>446</v>
      </c>
      <c r="C456" s="25"/>
      <c r="D456" s="25"/>
      <c r="E456" s="26"/>
      <c r="F456" s="25"/>
      <c r="G456" s="25"/>
      <c r="H456" s="27"/>
      <c r="I456" s="38"/>
      <c r="J456" s="35"/>
      <c r="K456" s="35"/>
      <c r="L456" s="38"/>
      <c r="M456" s="35"/>
      <c r="N456" s="35"/>
      <c r="O456" s="41"/>
      <c r="P456" s="35"/>
      <c r="Q456" s="35"/>
      <c r="R456" s="41"/>
      <c r="S456" s="35"/>
      <c r="T456" s="35"/>
      <c r="U456" s="22"/>
      <c r="V456" s="30"/>
      <c r="W456" s="31"/>
    </row>
    <row r="457" spans="2:23" s="2" customFormat="1" hidden="1">
      <c r="B457" s="22">
        <v>447</v>
      </c>
      <c r="C457" s="25"/>
      <c r="D457" s="25"/>
      <c r="E457" s="26"/>
      <c r="F457" s="25"/>
      <c r="G457" s="25"/>
      <c r="H457" s="27"/>
      <c r="I457" s="38"/>
      <c r="J457" s="35"/>
      <c r="K457" s="35"/>
      <c r="L457" s="38"/>
      <c r="M457" s="35"/>
      <c r="N457" s="35"/>
      <c r="O457" s="41"/>
      <c r="P457" s="35"/>
      <c r="Q457" s="35"/>
      <c r="R457" s="41"/>
      <c r="S457" s="35"/>
      <c r="T457" s="35"/>
      <c r="U457" s="22"/>
      <c r="V457" s="30"/>
      <c r="W457" s="31"/>
    </row>
    <row r="458" spans="2:23" s="2" customFormat="1" hidden="1">
      <c r="B458" s="22">
        <v>448</v>
      </c>
      <c r="C458" s="25"/>
      <c r="D458" s="25"/>
      <c r="E458" s="26"/>
      <c r="F458" s="25"/>
      <c r="G458" s="25"/>
      <c r="H458" s="27"/>
      <c r="I458" s="38"/>
      <c r="J458" s="35"/>
      <c r="K458" s="35"/>
      <c r="L458" s="38"/>
      <c r="M458" s="35"/>
      <c r="N458" s="35"/>
      <c r="O458" s="41"/>
      <c r="P458" s="35"/>
      <c r="Q458" s="35"/>
      <c r="R458" s="41"/>
      <c r="S458" s="35"/>
      <c r="T458" s="35"/>
      <c r="U458" s="22"/>
      <c r="V458" s="30"/>
      <c r="W458" s="31"/>
    </row>
    <row r="459" spans="2:23" s="2" customFormat="1" hidden="1">
      <c r="B459" s="22">
        <v>449</v>
      </c>
      <c r="C459" s="25"/>
      <c r="D459" s="25"/>
      <c r="E459" s="26"/>
      <c r="F459" s="25"/>
      <c r="G459" s="25"/>
      <c r="H459" s="27"/>
      <c r="I459" s="38"/>
      <c r="J459" s="35"/>
      <c r="K459" s="35"/>
      <c r="L459" s="38"/>
      <c r="M459" s="35"/>
      <c r="N459" s="35"/>
      <c r="O459" s="41"/>
      <c r="P459" s="35"/>
      <c r="Q459" s="35"/>
      <c r="R459" s="41"/>
      <c r="S459" s="35"/>
      <c r="T459" s="35"/>
      <c r="U459" s="22"/>
      <c r="V459" s="30"/>
      <c r="W459" s="31"/>
    </row>
    <row r="460" spans="2:23" s="2" customFormat="1" hidden="1">
      <c r="B460" s="22">
        <v>450</v>
      </c>
      <c r="C460" s="25"/>
      <c r="D460" s="25"/>
      <c r="E460" s="26"/>
      <c r="F460" s="25"/>
      <c r="G460" s="25"/>
      <c r="H460" s="27"/>
      <c r="I460" s="38"/>
      <c r="J460" s="35"/>
      <c r="K460" s="35"/>
      <c r="L460" s="38"/>
      <c r="M460" s="35"/>
      <c r="N460" s="35"/>
      <c r="O460" s="41"/>
      <c r="P460" s="35"/>
      <c r="Q460" s="35"/>
      <c r="R460" s="41"/>
      <c r="S460" s="35"/>
      <c r="T460" s="35"/>
      <c r="U460" s="22"/>
      <c r="V460" s="30"/>
      <c r="W460" s="31"/>
    </row>
    <row r="461" spans="2:23" s="2" customFormat="1" hidden="1">
      <c r="B461" s="22">
        <v>451</v>
      </c>
      <c r="C461" s="25"/>
      <c r="D461" s="25"/>
      <c r="E461" s="26"/>
      <c r="F461" s="25"/>
      <c r="G461" s="25"/>
      <c r="H461" s="27"/>
      <c r="I461" s="38"/>
      <c r="J461" s="35"/>
      <c r="K461" s="35"/>
      <c r="L461" s="38"/>
      <c r="M461" s="35"/>
      <c r="N461" s="35"/>
      <c r="O461" s="41"/>
      <c r="P461" s="35"/>
      <c r="Q461" s="35"/>
      <c r="R461" s="41"/>
      <c r="S461" s="35"/>
      <c r="T461" s="35"/>
      <c r="U461" s="22"/>
      <c r="V461" s="30"/>
      <c r="W461" s="31"/>
    </row>
    <row r="462" spans="2:23" s="2" customFormat="1" hidden="1">
      <c r="B462" s="22">
        <v>452</v>
      </c>
      <c r="C462" s="25"/>
      <c r="D462" s="25"/>
      <c r="E462" s="26"/>
      <c r="F462" s="25"/>
      <c r="G462" s="25"/>
      <c r="H462" s="27"/>
      <c r="I462" s="38"/>
      <c r="J462" s="35"/>
      <c r="K462" s="35"/>
      <c r="L462" s="38"/>
      <c r="M462" s="35"/>
      <c r="N462" s="35"/>
      <c r="O462" s="41"/>
      <c r="P462" s="35"/>
      <c r="Q462" s="35"/>
      <c r="R462" s="41"/>
      <c r="S462" s="35"/>
      <c r="T462" s="35"/>
      <c r="U462" s="22"/>
      <c r="V462" s="30"/>
      <c r="W462" s="31"/>
    </row>
    <row r="463" spans="2:23" s="2" customFormat="1" hidden="1">
      <c r="B463" s="22">
        <v>453</v>
      </c>
      <c r="C463" s="25"/>
      <c r="D463" s="25"/>
      <c r="E463" s="26"/>
      <c r="F463" s="25"/>
      <c r="G463" s="25"/>
      <c r="H463" s="27"/>
      <c r="I463" s="38"/>
      <c r="J463" s="35"/>
      <c r="K463" s="35"/>
      <c r="L463" s="38"/>
      <c r="M463" s="35"/>
      <c r="N463" s="35"/>
      <c r="O463" s="41"/>
      <c r="P463" s="35"/>
      <c r="Q463" s="35"/>
      <c r="R463" s="41"/>
      <c r="S463" s="35"/>
      <c r="T463" s="35"/>
      <c r="U463" s="22"/>
      <c r="V463" s="30"/>
      <c r="W463" s="31"/>
    </row>
    <row r="464" spans="2:23" s="2" customFormat="1" hidden="1">
      <c r="B464" s="22">
        <v>454</v>
      </c>
      <c r="C464" s="25"/>
      <c r="D464" s="25"/>
      <c r="E464" s="26"/>
      <c r="F464" s="25"/>
      <c r="G464" s="25"/>
      <c r="H464" s="27"/>
      <c r="I464" s="38"/>
      <c r="J464" s="35"/>
      <c r="K464" s="35"/>
      <c r="L464" s="38"/>
      <c r="M464" s="35"/>
      <c r="N464" s="35"/>
      <c r="O464" s="41"/>
      <c r="P464" s="35"/>
      <c r="Q464" s="35"/>
      <c r="R464" s="41"/>
      <c r="S464" s="35"/>
      <c r="T464" s="35"/>
      <c r="U464" s="22"/>
      <c r="V464" s="30"/>
      <c r="W464" s="31"/>
    </row>
    <row r="465" spans="2:23" s="2" customFormat="1" hidden="1">
      <c r="B465" s="22">
        <v>455</v>
      </c>
      <c r="C465" s="25"/>
      <c r="D465" s="25"/>
      <c r="E465" s="26"/>
      <c r="F465" s="25"/>
      <c r="G465" s="25"/>
      <c r="H465" s="27"/>
      <c r="I465" s="38"/>
      <c r="J465" s="35"/>
      <c r="K465" s="35"/>
      <c r="L465" s="38"/>
      <c r="M465" s="35"/>
      <c r="N465" s="35"/>
      <c r="O465" s="41"/>
      <c r="P465" s="35"/>
      <c r="Q465" s="35"/>
      <c r="R465" s="41"/>
      <c r="S465" s="35"/>
      <c r="T465" s="35"/>
      <c r="U465" s="22"/>
      <c r="V465" s="30"/>
      <c r="W465" s="31"/>
    </row>
    <row r="466" spans="2:23" s="2" customFormat="1" hidden="1">
      <c r="B466" s="22">
        <v>456</v>
      </c>
      <c r="C466" s="25"/>
      <c r="D466" s="25"/>
      <c r="E466" s="26"/>
      <c r="F466" s="25"/>
      <c r="G466" s="25"/>
      <c r="H466" s="27"/>
      <c r="I466" s="38"/>
      <c r="J466" s="35"/>
      <c r="K466" s="35"/>
      <c r="L466" s="38"/>
      <c r="M466" s="35"/>
      <c r="N466" s="35"/>
      <c r="O466" s="41"/>
      <c r="P466" s="35"/>
      <c r="Q466" s="35"/>
      <c r="R466" s="41"/>
      <c r="S466" s="35"/>
      <c r="T466" s="35"/>
      <c r="U466" s="22"/>
      <c r="V466" s="30"/>
      <c r="W466" s="31"/>
    </row>
    <row r="467" spans="2:23" s="2" customFormat="1" hidden="1">
      <c r="B467" s="22">
        <v>457</v>
      </c>
      <c r="C467" s="25"/>
      <c r="D467" s="25"/>
      <c r="E467" s="26"/>
      <c r="F467" s="25"/>
      <c r="G467" s="25"/>
      <c r="H467" s="27"/>
      <c r="I467" s="38"/>
      <c r="J467" s="35"/>
      <c r="K467" s="35"/>
      <c r="L467" s="38"/>
      <c r="M467" s="35"/>
      <c r="N467" s="35"/>
      <c r="O467" s="41"/>
      <c r="P467" s="35"/>
      <c r="Q467" s="35"/>
      <c r="R467" s="41"/>
      <c r="S467" s="35"/>
      <c r="T467" s="35"/>
      <c r="U467" s="22"/>
      <c r="V467" s="30"/>
      <c r="W467" s="31"/>
    </row>
    <row r="468" spans="2:23" s="2" customFormat="1" hidden="1">
      <c r="B468" s="22">
        <v>458</v>
      </c>
      <c r="C468" s="25"/>
      <c r="D468" s="25"/>
      <c r="E468" s="26"/>
      <c r="F468" s="25"/>
      <c r="G468" s="25"/>
      <c r="H468" s="27"/>
      <c r="I468" s="38"/>
      <c r="J468" s="35"/>
      <c r="K468" s="35"/>
      <c r="L468" s="38"/>
      <c r="M468" s="35"/>
      <c r="N468" s="35"/>
      <c r="O468" s="41"/>
      <c r="P468" s="35"/>
      <c r="Q468" s="35"/>
      <c r="R468" s="41"/>
      <c r="S468" s="35"/>
      <c r="T468" s="35"/>
      <c r="U468" s="22"/>
      <c r="V468" s="30"/>
      <c r="W468" s="31"/>
    </row>
    <row r="469" spans="2:23" s="2" customFormat="1" hidden="1">
      <c r="B469" s="22">
        <v>459</v>
      </c>
      <c r="C469" s="25"/>
      <c r="D469" s="25"/>
      <c r="E469" s="26"/>
      <c r="F469" s="25"/>
      <c r="G469" s="25"/>
      <c r="H469" s="27"/>
      <c r="I469" s="38"/>
      <c r="J469" s="35"/>
      <c r="K469" s="35"/>
      <c r="L469" s="38"/>
      <c r="M469" s="35"/>
      <c r="N469" s="35"/>
      <c r="O469" s="41"/>
      <c r="P469" s="35"/>
      <c r="Q469" s="35"/>
      <c r="R469" s="41"/>
      <c r="S469" s="35"/>
      <c r="T469" s="35"/>
      <c r="U469" s="22"/>
      <c r="V469" s="30"/>
      <c r="W469" s="31"/>
    </row>
    <row r="470" spans="2:23" s="2" customFormat="1" hidden="1">
      <c r="B470" s="22">
        <v>460</v>
      </c>
      <c r="C470" s="25"/>
      <c r="D470" s="25"/>
      <c r="E470" s="26"/>
      <c r="F470" s="25"/>
      <c r="G470" s="25"/>
      <c r="H470" s="27"/>
      <c r="I470" s="38"/>
      <c r="J470" s="35"/>
      <c r="K470" s="35"/>
      <c r="L470" s="38"/>
      <c r="M470" s="35"/>
      <c r="N470" s="35"/>
      <c r="O470" s="41"/>
      <c r="P470" s="35"/>
      <c r="Q470" s="35"/>
      <c r="R470" s="41"/>
      <c r="S470" s="35"/>
      <c r="T470" s="35"/>
      <c r="U470" s="22"/>
      <c r="V470" s="30"/>
      <c r="W470" s="31"/>
    </row>
    <row r="471" spans="2:23" s="2" customFormat="1" hidden="1">
      <c r="B471" s="22">
        <v>461</v>
      </c>
      <c r="C471" s="25"/>
      <c r="D471" s="25"/>
      <c r="E471" s="26"/>
      <c r="F471" s="25"/>
      <c r="G471" s="25"/>
      <c r="H471" s="27"/>
      <c r="I471" s="38"/>
      <c r="J471" s="35"/>
      <c r="K471" s="35"/>
      <c r="L471" s="38"/>
      <c r="M471" s="35"/>
      <c r="N471" s="35"/>
      <c r="O471" s="41"/>
      <c r="P471" s="35"/>
      <c r="Q471" s="35"/>
      <c r="R471" s="41"/>
      <c r="S471" s="35"/>
      <c r="T471" s="35"/>
      <c r="U471" s="22"/>
      <c r="V471" s="30"/>
      <c r="W471" s="31"/>
    </row>
    <row r="472" spans="2:23" s="2" customFormat="1" hidden="1">
      <c r="B472" s="22">
        <v>462</v>
      </c>
      <c r="C472" s="25"/>
      <c r="D472" s="25"/>
      <c r="E472" s="26"/>
      <c r="F472" s="25"/>
      <c r="G472" s="25"/>
      <c r="H472" s="27"/>
      <c r="I472" s="38"/>
      <c r="J472" s="35"/>
      <c r="K472" s="35"/>
      <c r="L472" s="38"/>
      <c r="M472" s="35"/>
      <c r="N472" s="35"/>
      <c r="O472" s="41"/>
      <c r="P472" s="35"/>
      <c r="Q472" s="35"/>
      <c r="R472" s="41"/>
      <c r="S472" s="35"/>
      <c r="T472" s="35"/>
      <c r="U472" s="22"/>
      <c r="V472" s="30"/>
      <c r="W472" s="31"/>
    </row>
    <row r="473" spans="2:23" s="2" customFormat="1" hidden="1">
      <c r="B473" s="22">
        <v>463</v>
      </c>
      <c r="C473" s="25"/>
      <c r="D473" s="25"/>
      <c r="E473" s="26"/>
      <c r="F473" s="25"/>
      <c r="G473" s="25"/>
      <c r="H473" s="27"/>
      <c r="I473" s="38"/>
      <c r="J473" s="35"/>
      <c r="K473" s="35"/>
      <c r="L473" s="38"/>
      <c r="M473" s="35"/>
      <c r="N473" s="35"/>
      <c r="O473" s="41"/>
      <c r="P473" s="35"/>
      <c r="Q473" s="35"/>
      <c r="R473" s="41"/>
      <c r="S473" s="35"/>
      <c r="T473" s="35"/>
      <c r="U473" s="22"/>
      <c r="V473" s="30"/>
      <c r="W473" s="31"/>
    </row>
    <row r="474" spans="2:23" s="2" customFormat="1" hidden="1">
      <c r="B474" s="22">
        <v>464</v>
      </c>
      <c r="C474" s="25"/>
      <c r="D474" s="25"/>
      <c r="E474" s="26"/>
      <c r="F474" s="25"/>
      <c r="G474" s="25"/>
      <c r="H474" s="27"/>
      <c r="I474" s="38"/>
      <c r="J474" s="35"/>
      <c r="K474" s="35"/>
      <c r="L474" s="38"/>
      <c r="M474" s="35"/>
      <c r="N474" s="35"/>
      <c r="O474" s="41"/>
      <c r="P474" s="35"/>
      <c r="Q474" s="35"/>
      <c r="R474" s="41"/>
      <c r="S474" s="35"/>
      <c r="T474" s="35"/>
      <c r="U474" s="22"/>
      <c r="V474" s="30"/>
      <c r="W474" s="31"/>
    </row>
    <row r="475" spans="2:23" s="2" customFormat="1" hidden="1">
      <c r="B475" s="22">
        <v>465</v>
      </c>
      <c r="C475" s="25"/>
      <c r="D475" s="25"/>
      <c r="E475" s="26"/>
      <c r="F475" s="25"/>
      <c r="G475" s="25"/>
      <c r="H475" s="27"/>
      <c r="I475" s="38"/>
      <c r="J475" s="35"/>
      <c r="K475" s="35"/>
      <c r="L475" s="38"/>
      <c r="M475" s="35"/>
      <c r="N475" s="35"/>
      <c r="O475" s="41"/>
      <c r="P475" s="35"/>
      <c r="Q475" s="35"/>
      <c r="R475" s="41"/>
      <c r="S475" s="35"/>
      <c r="T475" s="35"/>
      <c r="U475" s="22"/>
      <c r="V475" s="30"/>
      <c r="W475" s="31"/>
    </row>
    <row r="476" spans="2:23" s="2" customFormat="1" hidden="1">
      <c r="B476" s="22">
        <v>466</v>
      </c>
      <c r="C476" s="25"/>
      <c r="D476" s="25"/>
      <c r="E476" s="26"/>
      <c r="F476" s="25"/>
      <c r="G476" s="25"/>
      <c r="H476" s="27"/>
      <c r="I476" s="38"/>
      <c r="J476" s="35"/>
      <c r="K476" s="35"/>
      <c r="L476" s="38"/>
      <c r="M476" s="35"/>
      <c r="N476" s="35"/>
      <c r="O476" s="41"/>
      <c r="P476" s="35"/>
      <c r="Q476" s="35"/>
      <c r="R476" s="41"/>
      <c r="S476" s="35"/>
      <c r="T476" s="35"/>
      <c r="U476" s="22"/>
      <c r="V476" s="30"/>
      <c r="W476" s="31"/>
    </row>
    <row r="477" spans="2:23" s="2" customFormat="1" hidden="1">
      <c r="B477" s="22">
        <v>467</v>
      </c>
      <c r="C477" s="25"/>
      <c r="D477" s="25"/>
      <c r="E477" s="26"/>
      <c r="F477" s="25"/>
      <c r="G477" s="25"/>
      <c r="H477" s="27"/>
      <c r="I477" s="38"/>
      <c r="J477" s="35"/>
      <c r="K477" s="35"/>
      <c r="L477" s="38"/>
      <c r="M477" s="35"/>
      <c r="N477" s="35"/>
      <c r="O477" s="41"/>
      <c r="P477" s="35"/>
      <c r="Q477" s="35"/>
      <c r="R477" s="41"/>
      <c r="S477" s="35"/>
      <c r="T477" s="35"/>
      <c r="U477" s="22"/>
      <c r="V477" s="30"/>
      <c r="W477" s="31"/>
    </row>
    <row r="478" spans="2:23" s="2" customFormat="1" hidden="1">
      <c r="B478" s="22">
        <v>468</v>
      </c>
      <c r="C478" s="25"/>
      <c r="D478" s="25"/>
      <c r="E478" s="26"/>
      <c r="F478" s="25"/>
      <c r="G478" s="25"/>
      <c r="H478" s="27"/>
      <c r="I478" s="38"/>
      <c r="J478" s="35"/>
      <c r="K478" s="35"/>
      <c r="L478" s="38"/>
      <c r="M478" s="35"/>
      <c r="N478" s="35"/>
      <c r="O478" s="41"/>
      <c r="P478" s="35"/>
      <c r="Q478" s="35"/>
      <c r="R478" s="41"/>
      <c r="S478" s="35"/>
      <c r="T478" s="35"/>
      <c r="U478" s="22"/>
      <c r="V478" s="30"/>
      <c r="W478" s="31"/>
    </row>
    <row r="479" spans="2:23" s="2" customFormat="1" hidden="1">
      <c r="B479" s="22">
        <v>469</v>
      </c>
      <c r="C479" s="25"/>
      <c r="D479" s="25"/>
      <c r="E479" s="26"/>
      <c r="F479" s="25"/>
      <c r="G479" s="25"/>
      <c r="H479" s="27"/>
      <c r="I479" s="38"/>
      <c r="J479" s="35"/>
      <c r="K479" s="35"/>
      <c r="L479" s="38"/>
      <c r="M479" s="35"/>
      <c r="N479" s="35"/>
      <c r="O479" s="41"/>
      <c r="P479" s="35"/>
      <c r="Q479" s="35"/>
      <c r="R479" s="41"/>
      <c r="S479" s="35"/>
      <c r="T479" s="35"/>
      <c r="U479" s="22"/>
      <c r="V479" s="30"/>
      <c r="W479" s="31"/>
    </row>
    <row r="480" spans="2:23" s="2" customFormat="1" hidden="1">
      <c r="B480" s="22">
        <v>470</v>
      </c>
      <c r="C480" s="25"/>
      <c r="D480" s="25"/>
      <c r="E480" s="26"/>
      <c r="F480" s="25"/>
      <c r="G480" s="25"/>
      <c r="H480" s="27"/>
      <c r="I480" s="38"/>
      <c r="J480" s="35"/>
      <c r="K480" s="35"/>
      <c r="L480" s="38"/>
      <c r="M480" s="35"/>
      <c r="N480" s="35"/>
      <c r="O480" s="41"/>
      <c r="P480" s="35"/>
      <c r="Q480" s="35"/>
      <c r="R480" s="41"/>
      <c r="S480" s="35"/>
      <c r="T480" s="35"/>
      <c r="U480" s="22"/>
      <c r="V480" s="30"/>
      <c r="W480" s="31"/>
    </row>
    <row r="481" spans="2:23" s="2" customFormat="1" hidden="1">
      <c r="B481" s="22">
        <v>471</v>
      </c>
      <c r="C481" s="25"/>
      <c r="D481" s="25"/>
      <c r="E481" s="26"/>
      <c r="F481" s="25"/>
      <c r="G481" s="25"/>
      <c r="H481" s="27"/>
      <c r="I481" s="38"/>
      <c r="J481" s="35"/>
      <c r="K481" s="35"/>
      <c r="L481" s="38"/>
      <c r="M481" s="35"/>
      <c r="N481" s="35"/>
      <c r="O481" s="41"/>
      <c r="P481" s="35"/>
      <c r="Q481" s="35"/>
      <c r="R481" s="41"/>
      <c r="S481" s="35"/>
      <c r="T481" s="35"/>
      <c r="U481" s="22"/>
      <c r="V481" s="30"/>
      <c r="W481" s="31"/>
    </row>
    <row r="482" spans="2:23" s="2" customFormat="1" hidden="1">
      <c r="B482" s="22">
        <v>472</v>
      </c>
      <c r="C482" s="25"/>
      <c r="D482" s="25"/>
      <c r="E482" s="26"/>
      <c r="F482" s="25"/>
      <c r="G482" s="25"/>
      <c r="H482" s="27"/>
      <c r="I482" s="38"/>
      <c r="J482" s="35"/>
      <c r="K482" s="35"/>
      <c r="L482" s="38"/>
      <c r="M482" s="35"/>
      <c r="N482" s="35"/>
      <c r="O482" s="41"/>
      <c r="P482" s="35"/>
      <c r="Q482" s="35"/>
      <c r="R482" s="41"/>
      <c r="S482" s="35"/>
      <c r="T482" s="35"/>
      <c r="U482" s="22"/>
      <c r="V482" s="30"/>
      <c r="W482" s="31"/>
    </row>
    <row r="483" spans="2:23" s="2" customFormat="1" hidden="1">
      <c r="B483" s="22">
        <v>473</v>
      </c>
      <c r="C483" s="25"/>
      <c r="D483" s="25"/>
      <c r="E483" s="26"/>
      <c r="F483" s="25"/>
      <c r="G483" s="25"/>
      <c r="H483" s="27"/>
      <c r="I483" s="38"/>
      <c r="J483" s="35"/>
      <c r="K483" s="35"/>
      <c r="L483" s="38"/>
      <c r="M483" s="35"/>
      <c r="N483" s="35"/>
      <c r="O483" s="41"/>
      <c r="P483" s="35"/>
      <c r="Q483" s="35"/>
      <c r="R483" s="41"/>
      <c r="S483" s="35"/>
      <c r="T483" s="35"/>
      <c r="U483" s="22"/>
      <c r="V483" s="30"/>
      <c r="W483" s="31"/>
    </row>
    <row r="484" spans="2:23" s="2" customFormat="1" hidden="1">
      <c r="B484" s="22">
        <v>474</v>
      </c>
      <c r="C484" s="25"/>
      <c r="D484" s="25"/>
      <c r="E484" s="26"/>
      <c r="F484" s="25"/>
      <c r="G484" s="25"/>
      <c r="H484" s="27"/>
      <c r="I484" s="38"/>
      <c r="J484" s="35"/>
      <c r="K484" s="35"/>
      <c r="L484" s="38"/>
      <c r="M484" s="35"/>
      <c r="N484" s="35"/>
      <c r="O484" s="41"/>
      <c r="P484" s="35"/>
      <c r="Q484" s="35"/>
      <c r="R484" s="41"/>
      <c r="S484" s="35"/>
      <c r="T484" s="35"/>
      <c r="U484" s="22"/>
      <c r="V484" s="30"/>
      <c r="W484" s="31"/>
    </row>
    <row r="485" spans="2:23" s="2" customFormat="1" hidden="1">
      <c r="B485" s="22">
        <v>475</v>
      </c>
      <c r="C485" s="25"/>
      <c r="D485" s="25"/>
      <c r="E485" s="26"/>
      <c r="F485" s="25"/>
      <c r="G485" s="25"/>
      <c r="H485" s="27"/>
      <c r="I485" s="38"/>
      <c r="J485" s="35"/>
      <c r="K485" s="35"/>
      <c r="L485" s="38"/>
      <c r="M485" s="35"/>
      <c r="N485" s="35"/>
      <c r="O485" s="41"/>
      <c r="P485" s="35"/>
      <c r="Q485" s="35"/>
      <c r="R485" s="41"/>
      <c r="S485" s="35"/>
      <c r="T485" s="35"/>
      <c r="U485" s="22"/>
      <c r="V485" s="30"/>
      <c r="W485" s="31"/>
    </row>
    <row r="486" spans="2:23" s="2" customFormat="1" hidden="1">
      <c r="B486" s="22">
        <v>476</v>
      </c>
      <c r="C486" s="25"/>
      <c r="D486" s="25"/>
      <c r="E486" s="26"/>
      <c r="F486" s="25"/>
      <c r="G486" s="25"/>
      <c r="H486" s="27"/>
      <c r="I486" s="38"/>
      <c r="J486" s="35"/>
      <c r="K486" s="35"/>
      <c r="L486" s="38"/>
      <c r="M486" s="35"/>
      <c r="N486" s="35"/>
      <c r="O486" s="41"/>
      <c r="P486" s="35"/>
      <c r="Q486" s="35"/>
      <c r="R486" s="41"/>
      <c r="S486" s="35"/>
      <c r="T486" s="35"/>
      <c r="U486" s="22"/>
      <c r="V486" s="30"/>
      <c r="W486" s="31"/>
    </row>
    <row r="487" spans="2:23" s="2" customFormat="1" hidden="1">
      <c r="B487" s="22">
        <v>477</v>
      </c>
      <c r="C487" s="25"/>
      <c r="D487" s="25"/>
      <c r="E487" s="26"/>
      <c r="F487" s="25"/>
      <c r="G487" s="25"/>
      <c r="H487" s="27"/>
      <c r="I487" s="38"/>
      <c r="J487" s="35"/>
      <c r="K487" s="35"/>
      <c r="L487" s="38"/>
      <c r="M487" s="35"/>
      <c r="N487" s="35"/>
      <c r="O487" s="41"/>
      <c r="P487" s="35"/>
      <c r="Q487" s="35"/>
      <c r="R487" s="41"/>
      <c r="S487" s="35"/>
      <c r="T487" s="35"/>
      <c r="U487" s="22"/>
      <c r="V487" s="30"/>
      <c r="W487" s="31"/>
    </row>
    <row r="488" spans="2:23" s="2" customFormat="1" hidden="1">
      <c r="B488" s="22">
        <v>478</v>
      </c>
      <c r="C488" s="25"/>
      <c r="D488" s="25"/>
      <c r="E488" s="26"/>
      <c r="F488" s="25"/>
      <c r="G488" s="25"/>
      <c r="H488" s="27"/>
      <c r="I488" s="38"/>
      <c r="J488" s="35"/>
      <c r="K488" s="35"/>
      <c r="L488" s="38"/>
      <c r="M488" s="35"/>
      <c r="N488" s="35"/>
      <c r="O488" s="41"/>
      <c r="P488" s="35"/>
      <c r="Q488" s="35"/>
      <c r="R488" s="41"/>
      <c r="S488" s="35"/>
      <c r="T488" s="35"/>
      <c r="U488" s="22"/>
      <c r="V488" s="30"/>
      <c r="W488" s="31"/>
    </row>
    <row r="489" spans="2:23" s="2" customFormat="1" hidden="1">
      <c r="B489" s="22">
        <v>479</v>
      </c>
      <c r="C489" s="25"/>
      <c r="D489" s="25"/>
      <c r="E489" s="26"/>
      <c r="F489" s="25"/>
      <c r="G489" s="25"/>
      <c r="H489" s="27"/>
      <c r="I489" s="38"/>
      <c r="J489" s="35"/>
      <c r="K489" s="35"/>
      <c r="L489" s="38"/>
      <c r="M489" s="35"/>
      <c r="N489" s="35"/>
      <c r="O489" s="41"/>
      <c r="P489" s="35"/>
      <c r="Q489" s="35"/>
      <c r="R489" s="41"/>
      <c r="S489" s="35"/>
      <c r="T489" s="35"/>
      <c r="U489" s="22"/>
      <c r="V489" s="30"/>
      <c r="W489" s="31"/>
    </row>
    <row r="490" spans="2:23" s="2" customFormat="1" hidden="1">
      <c r="B490" s="22">
        <v>480</v>
      </c>
      <c r="C490" s="25"/>
      <c r="D490" s="25"/>
      <c r="E490" s="26"/>
      <c r="F490" s="25"/>
      <c r="G490" s="25"/>
      <c r="H490" s="27"/>
      <c r="I490" s="38"/>
      <c r="J490" s="35"/>
      <c r="K490" s="35"/>
      <c r="L490" s="38"/>
      <c r="M490" s="35"/>
      <c r="N490" s="35"/>
      <c r="O490" s="41"/>
      <c r="P490" s="35"/>
      <c r="Q490" s="35"/>
      <c r="R490" s="41"/>
      <c r="S490" s="35"/>
      <c r="T490" s="35"/>
      <c r="U490" s="22"/>
      <c r="V490" s="30"/>
      <c r="W490" s="31"/>
    </row>
    <row r="491" spans="2:23" s="2" customFormat="1" hidden="1">
      <c r="B491" s="22">
        <v>481</v>
      </c>
      <c r="C491" s="25"/>
      <c r="D491" s="25"/>
      <c r="E491" s="26"/>
      <c r="F491" s="25"/>
      <c r="G491" s="25"/>
      <c r="H491" s="27"/>
      <c r="I491" s="38"/>
      <c r="J491" s="35"/>
      <c r="K491" s="35"/>
      <c r="L491" s="38"/>
      <c r="M491" s="35"/>
      <c r="N491" s="35"/>
      <c r="O491" s="41"/>
      <c r="P491" s="35"/>
      <c r="Q491" s="35"/>
      <c r="R491" s="41"/>
      <c r="S491" s="35"/>
      <c r="T491" s="35"/>
      <c r="U491" s="22"/>
      <c r="V491" s="30"/>
      <c r="W491" s="31"/>
    </row>
    <row r="492" spans="2:23" s="2" customFormat="1" hidden="1">
      <c r="B492" s="22">
        <v>482</v>
      </c>
      <c r="C492" s="25"/>
      <c r="D492" s="25"/>
      <c r="E492" s="26"/>
      <c r="F492" s="25"/>
      <c r="G492" s="25"/>
      <c r="H492" s="27"/>
      <c r="I492" s="38"/>
      <c r="J492" s="35"/>
      <c r="K492" s="35"/>
      <c r="L492" s="38"/>
      <c r="M492" s="35"/>
      <c r="N492" s="35"/>
      <c r="O492" s="41"/>
      <c r="P492" s="35"/>
      <c r="Q492" s="35"/>
      <c r="R492" s="41"/>
      <c r="S492" s="35"/>
      <c r="T492" s="35"/>
      <c r="U492" s="22"/>
      <c r="V492" s="30"/>
      <c r="W492" s="31"/>
    </row>
    <row r="493" spans="2:23" s="2" customFormat="1" hidden="1">
      <c r="B493" s="22">
        <v>483</v>
      </c>
      <c r="C493" s="25"/>
      <c r="D493" s="25"/>
      <c r="E493" s="26"/>
      <c r="F493" s="25"/>
      <c r="G493" s="25"/>
      <c r="H493" s="27"/>
      <c r="I493" s="38"/>
      <c r="J493" s="35"/>
      <c r="K493" s="35"/>
      <c r="L493" s="38"/>
      <c r="M493" s="35"/>
      <c r="N493" s="35"/>
      <c r="O493" s="41"/>
      <c r="P493" s="35"/>
      <c r="Q493" s="35"/>
      <c r="R493" s="41"/>
      <c r="S493" s="35"/>
      <c r="T493" s="35"/>
      <c r="U493" s="22"/>
      <c r="V493" s="30"/>
      <c r="W493" s="31"/>
    </row>
    <row r="494" spans="2:23" s="2" customFormat="1" hidden="1">
      <c r="B494" s="22">
        <v>484</v>
      </c>
      <c r="C494" s="25"/>
      <c r="D494" s="25"/>
      <c r="E494" s="26"/>
      <c r="F494" s="25"/>
      <c r="G494" s="25"/>
      <c r="H494" s="27"/>
      <c r="I494" s="38"/>
      <c r="J494" s="35"/>
      <c r="K494" s="35"/>
      <c r="L494" s="38"/>
      <c r="M494" s="35"/>
      <c r="N494" s="35"/>
      <c r="O494" s="41"/>
      <c r="P494" s="35"/>
      <c r="Q494" s="35"/>
      <c r="R494" s="41"/>
      <c r="S494" s="35"/>
      <c r="T494" s="35"/>
      <c r="U494" s="22"/>
      <c r="V494" s="30"/>
      <c r="W494" s="31"/>
    </row>
    <row r="495" spans="2:23" s="2" customFormat="1" hidden="1">
      <c r="B495" s="22">
        <v>485</v>
      </c>
      <c r="C495" s="25"/>
      <c r="D495" s="25"/>
      <c r="E495" s="26"/>
      <c r="F495" s="25"/>
      <c r="G495" s="25"/>
      <c r="H495" s="27"/>
      <c r="I495" s="38"/>
      <c r="J495" s="35"/>
      <c r="K495" s="35"/>
      <c r="L495" s="38"/>
      <c r="M495" s="35"/>
      <c r="N495" s="35"/>
      <c r="O495" s="41"/>
      <c r="P495" s="35"/>
      <c r="Q495" s="35"/>
      <c r="R495" s="41"/>
      <c r="S495" s="35"/>
      <c r="T495" s="35"/>
      <c r="U495" s="22"/>
      <c r="V495" s="30"/>
      <c r="W495" s="31"/>
    </row>
    <row r="496" spans="2:23" s="2" customFormat="1" hidden="1">
      <c r="B496" s="22">
        <v>486</v>
      </c>
      <c r="C496" s="25"/>
      <c r="D496" s="25"/>
      <c r="E496" s="26"/>
      <c r="F496" s="25"/>
      <c r="G496" s="25"/>
      <c r="H496" s="27"/>
      <c r="I496" s="38"/>
      <c r="J496" s="35"/>
      <c r="K496" s="35"/>
      <c r="L496" s="38"/>
      <c r="M496" s="35"/>
      <c r="N496" s="35"/>
      <c r="O496" s="41"/>
      <c r="P496" s="35"/>
      <c r="Q496" s="35"/>
      <c r="R496" s="41"/>
      <c r="S496" s="35"/>
      <c r="T496" s="35"/>
      <c r="U496" s="22"/>
      <c r="V496" s="30"/>
      <c r="W496" s="31"/>
    </row>
    <row r="497" spans="2:23" s="2" customFormat="1" hidden="1">
      <c r="B497" s="22">
        <v>487</v>
      </c>
      <c r="C497" s="25"/>
      <c r="D497" s="25"/>
      <c r="E497" s="26"/>
      <c r="F497" s="25"/>
      <c r="G497" s="25"/>
      <c r="H497" s="27"/>
      <c r="I497" s="38"/>
      <c r="J497" s="35"/>
      <c r="K497" s="35"/>
      <c r="L497" s="38"/>
      <c r="M497" s="35"/>
      <c r="N497" s="35"/>
      <c r="O497" s="41"/>
      <c r="P497" s="35"/>
      <c r="Q497" s="35"/>
      <c r="R497" s="41"/>
      <c r="S497" s="35"/>
      <c r="T497" s="35"/>
      <c r="U497" s="22"/>
      <c r="V497" s="30"/>
      <c r="W497" s="31"/>
    </row>
    <row r="498" spans="2:23" s="2" customFormat="1" hidden="1">
      <c r="B498" s="22">
        <v>488</v>
      </c>
      <c r="C498" s="25"/>
      <c r="D498" s="25"/>
      <c r="E498" s="26"/>
      <c r="F498" s="25"/>
      <c r="G498" s="25"/>
      <c r="H498" s="27"/>
      <c r="I498" s="38"/>
      <c r="J498" s="35"/>
      <c r="K498" s="35"/>
      <c r="L498" s="38"/>
      <c r="M498" s="35"/>
      <c r="N498" s="35"/>
      <c r="O498" s="41"/>
      <c r="P498" s="35"/>
      <c r="Q498" s="35"/>
      <c r="R498" s="41"/>
      <c r="S498" s="35"/>
      <c r="T498" s="35"/>
      <c r="U498" s="22"/>
      <c r="V498" s="30"/>
      <c r="W498" s="31"/>
    </row>
    <row r="499" spans="2:23" s="2" customFormat="1" hidden="1">
      <c r="B499" s="22">
        <v>489</v>
      </c>
      <c r="C499" s="25"/>
      <c r="D499" s="25"/>
      <c r="E499" s="26"/>
      <c r="F499" s="25"/>
      <c r="G499" s="25"/>
      <c r="H499" s="27"/>
      <c r="I499" s="38"/>
      <c r="J499" s="35"/>
      <c r="K499" s="35"/>
      <c r="L499" s="38"/>
      <c r="M499" s="35"/>
      <c r="N499" s="35"/>
      <c r="O499" s="41"/>
      <c r="P499" s="35"/>
      <c r="Q499" s="35"/>
      <c r="R499" s="41"/>
      <c r="S499" s="35"/>
      <c r="T499" s="35"/>
      <c r="U499" s="22"/>
      <c r="V499" s="30"/>
      <c r="W499" s="31"/>
    </row>
    <row r="500" spans="2:23" s="2" customFormat="1" hidden="1">
      <c r="B500" s="22">
        <v>490</v>
      </c>
      <c r="C500" s="25"/>
      <c r="D500" s="25"/>
      <c r="E500" s="26"/>
      <c r="F500" s="25"/>
      <c r="G500" s="25"/>
      <c r="H500" s="27"/>
      <c r="I500" s="38"/>
      <c r="J500" s="35"/>
      <c r="K500" s="35"/>
      <c r="L500" s="38"/>
      <c r="M500" s="35"/>
      <c r="N500" s="35"/>
      <c r="O500" s="41"/>
      <c r="P500" s="35"/>
      <c r="Q500" s="35"/>
      <c r="R500" s="41"/>
      <c r="S500" s="35"/>
      <c r="T500" s="35"/>
      <c r="U500" s="22"/>
      <c r="V500" s="30"/>
      <c r="W500" s="31"/>
    </row>
    <row r="501" spans="2:23" s="2" customFormat="1" hidden="1">
      <c r="B501" s="22">
        <v>491</v>
      </c>
      <c r="C501" s="25"/>
      <c r="D501" s="25"/>
      <c r="E501" s="26"/>
      <c r="F501" s="25"/>
      <c r="G501" s="25"/>
      <c r="H501" s="27"/>
      <c r="I501" s="38"/>
      <c r="J501" s="35"/>
      <c r="K501" s="35"/>
      <c r="L501" s="38"/>
      <c r="M501" s="35"/>
      <c r="N501" s="35"/>
      <c r="O501" s="41"/>
      <c r="P501" s="35"/>
      <c r="Q501" s="35"/>
      <c r="R501" s="41"/>
      <c r="S501" s="35"/>
      <c r="T501" s="35"/>
      <c r="U501" s="22"/>
      <c r="V501" s="30"/>
      <c r="W501" s="31"/>
    </row>
    <row r="502" spans="2:23" s="2" customFormat="1" hidden="1">
      <c r="B502" s="22">
        <v>492</v>
      </c>
      <c r="C502" s="25"/>
      <c r="D502" s="25"/>
      <c r="E502" s="26"/>
      <c r="F502" s="25"/>
      <c r="G502" s="25"/>
      <c r="H502" s="27"/>
      <c r="I502" s="38"/>
      <c r="J502" s="35"/>
      <c r="K502" s="35"/>
      <c r="L502" s="38"/>
      <c r="M502" s="35"/>
      <c r="N502" s="35"/>
      <c r="O502" s="41"/>
      <c r="P502" s="35"/>
      <c r="Q502" s="35"/>
      <c r="R502" s="41"/>
      <c r="S502" s="35"/>
      <c r="T502" s="35"/>
      <c r="U502" s="22"/>
      <c r="V502" s="30"/>
      <c r="W502" s="31"/>
    </row>
    <row r="503" spans="2:23" s="2" customFormat="1" hidden="1">
      <c r="B503" s="22">
        <v>493</v>
      </c>
      <c r="C503" s="25"/>
      <c r="D503" s="25"/>
      <c r="E503" s="26"/>
      <c r="F503" s="25"/>
      <c r="G503" s="25"/>
      <c r="H503" s="27"/>
      <c r="I503" s="38"/>
      <c r="J503" s="35"/>
      <c r="K503" s="35"/>
      <c r="L503" s="38"/>
      <c r="M503" s="35"/>
      <c r="N503" s="35"/>
      <c r="O503" s="41"/>
      <c r="P503" s="35"/>
      <c r="Q503" s="35"/>
      <c r="R503" s="41"/>
      <c r="S503" s="35"/>
      <c r="T503" s="35"/>
      <c r="U503" s="22"/>
      <c r="V503" s="30"/>
      <c r="W503" s="31"/>
    </row>
    <row r="504" spans="2:23" s="2" customFormat="1" hidden="1">
      <c r="B504" s="22">
        <v>494</v>
      </c>
      <c r="C504" s="25"/>
      <c r="D504" s="25"/>
      <c r="E504" s="26"/>
      <c r="F504" s="25"/>
      <c r="G504" s="25"/>
      <c r="H504" s="27"/>
      <c r="I504" s="38"/>
      <c r="J504" s="35"/>
      <c r="K504" s="35"/>
      <c r="L504" s="38"/>
      <c r="M504" s="35"/>
      <c r="N504" s="35"/>
      <c r="O504" s="41"/>
      <c r="P504" s="35"/>
      <c r="Q504" s="35"/>
      <c r="R504" s="41"/>
      <c r="S504" s="35"/>
      <c r="T504" s="35"/>
      <c r="U504" s="22"/>
      <c r="V504" s="30"/>
      <c r="W504" s="31"/>
    </row>
    <row r="505" spans="2:23" s="2" customFormat="1" hidden="1">
      <c r="B505" s="22">
        <v>495</v>
      </c>
      <c r="C505" s="25"/>
      <c r="D505" s="25"/>
      <c r="E505" s="26"/>
      <c r="F505" s="25"/>
      <c r="G505" s="25"/>
      <c r="H505" s="27"/>
      <c r="I505" s="38"/>
      <c r="J505" s="35"/>
      <c r="K505" s="35"/>
      <c r="L505" s="38"/>
      <c r="M505" s="35"/>
      <c r="N505" s="35"/>
      <c r="O505" s="41"/>
      <c r="P505" s="35"/>
      <c r="Q505" s="35"/>
      <c r="R505" s="41"/>
      <c r="S505" s="35"/>
      <c r="T505" s="35"/>
      <c r="U505" s="22"/>
      <c r="V505" s="30"/>
      <c r="W505" s="31"/>
    </row>
    <row r="506" spans="2:23" s="2" customFormat="1" hidden="1">
      <c r="B506" s="22">
        <v>496</v>
      </c>
      <c r="C506" s="25"/>
      <c r="D506" s="25"/>
      <c r="E506" s="26"/>
      <c r="F506" s="25"/>
      <c r="G506" s="25"/>
      <c r="H506" s="27"/>
      <c r="I506" s="38"/>
      <c r="J506" s="35"/>
      <c r="K506" s="35"/>
      <c r="L506" s="38"/>
      <c r="M506" s="35"/>
      <c r="N506" s="35"/>
      <c r="O506" s="41"/>
      <c r="P506" s="35"/>
      <c r="Q506" s="35"/>
      <c r="R506" s="41"/>
      <c r="S506" s="35"/>
      <c r="T506" s="35"/>
      <c r="U506" s="22"/>
      <c r="V506" s="30"/>
      <c r="W506" s="31"/>
    </row>
    <row r="507" spans="2:23" s="2" customFormat="1" hidden="1">
      <c r="B507" s="22">
        <v>497</v>
      </c>
      <c r="C507" s="25"/>
      <c r="D507" s="25"/>
      <c r="E507" s="26"/>
      <c r="F507" s="25"/>
      <c r="G507" s="25"/>
      <c r="H507" s="27"/>
      <c r="I507" s="38"/>
      <c r="J507" s="35"/>
      <c r="K507" s="35"/>
      <c r="L507" s="38"/>
      <c r="M507" s="35"/>
      <c r="N507" s="35"/>
      <c r="O507" s="41"/>
      <c r="P507" s="35"/>
      <c r="Q507" s="35"/>
      <c r="R507" s="41"/>
      <c r="S507" s="35"/>
      <c r="T507" s="35"/>
      <c r="U507" s="22"/>
      <c r="V507" s="30"/>
      <c r="W507" s="31"/>
    </row>
    <row r="508" spans="2:23" s="2" customFormat="1" hidden="1">
      <c r="B508" s="22">
        <v>498</v>
      </c>
      <c r="C508" s="25"/>
      <c r="D508" s="25"/>
      <c r="E508" s="26"/>
      <c r="F508" s="25"/>
      <c r="G508" s="25"/>
      <c r="H508" s="27"/>
      <c r="I508" s="38"/>
      <c r="J508" s="35"/>
      <c r="K508" s="35"/>
      <c r="L508" s="38"/>
      <c r="M508" s="35"/>
      <c r="N508" s="35"/>
      <c r="O508" s="41"/>
      <c r="P508" s="35"/>
      <c r="Q508" s="35"/>
      <c r="R508" s="41"/>
      <c r="S508" s="35"/>
      <c r="T508" s="35"/>
      <c r="U508" s="22"/>
      <c r="V508" s="30"/>
      <c r="W508" s="31"/>
    </row>
    <row r="509" spans="2:23" s="2" customFormat="1" hidden="1">
      <c r="B509" s="22">
        <v>499</v>
      </c>
      <c r="C509" s="25"/>
      <c r="D509" s="25"/>
      <c r="E509" s="26"/>
      <c r="F509" s="25"/>
      <c r="G509" s="25"/>
      <c r="H509" s="27"/>
      <c r="I509" s="38"/>
      <c r="J509" s="35"/>
      <c r="K509" s="35"/>
      <c r="L509" s="38"/>
      <c r="M509" s="35"/>
      <c r="N509" s="35"/>
      <c r="O509" s="41"/>
      <c r="P509" s="35"/>
      <c r="Q509" s="35"/>
      <c r="R509" s="41"/>
      <c r="S509" s="35"/>
      <c r="T509" s="35"/>
      <c r="U509" s="22"/>
      <c r="V509" s="30"/>
      <c r="W509" s="31"/>
    </row>
    <row r="510" spans="2:23" s="2" customFormat="1" hidden="1">
      <c r="B510" s="22">
        <v>500</v>
      </c>
      <c r="C510" s="25"/>
      <c r="D510" s="25"/>
      <c r="E510" s="26"/>
      <c r="F510" s="25"/>
      <c r="G510" s="25"/>
      <c r="H510" s="27"/>
      <c r="I510" s="38"/>
      <c r="J510" s="35"/>
      <c r="K510" s="35"/>
      <c r="L510" s="38"/>
      <c r="M510" s="35"/>
      <c r="N510" s="35"/>
      <c r="O510" s="41"/>
      <c r="P510" s="35"/>
      <c r="Q510" s="35"/>
      <c r="R510" s="41"/>
      <c r="S510" s="35"/>
      <c r="T510" s="35"/>
      <c r="U510" s="22"/>
      <c r="V510" s="30"/>
      <c r="W510" s="31"/>
    </row>
    <row r="511" spans="2:23" s="2" customFormat="1" hidden="1">
      <c r="B511" s="22">
        <v>501</v>
      </c>
      <c r="C511" s="25"/>
      <c r="D511" s="25"/>
      <c r="E511" s="26"/>
      <c r="F511" s="25"/>
      <c r="G511" s="25"/>
      <c r="H511" s="27"/>
      <c r="I511" s="38"/>
      <c r="J511" s="35"/>
      <c r="K511" s="35"/>
      <c r="L511" s="38"/>
      <c r="M511" s="35"/>
      <c r="N511" s="35"/>
      <c r="O511" s="41"/>
      <c r="P511" s="35"/>
      <c r="Q511" s="35"/>
      <c r="R511" s="41"/>
      <c r="S511" s="35"/>
      <c r="T511" s="35"/>
      <c r="U511" s="22"/>
      <c r="V511" s="30"/>
      <c r="W511" s="31"/>
    </row>
    <row r="512" spans="2:23" s="2" customFormat="1" hidden="1">
      <c r="B512" s="22">
        <v>502</v>
      </c>
      <c r="C512" s="25"/>
      <c r="D512" s="25"/>
      <c r="E512" s="26"/>
      <c r="F512" s="25"/>
      <c r="G512" s="25"/>
      <c r="H512" s="27"/>
      <c r="I512" s="38"/>
      <c r="J512" s="35"/>
      <c r="K512" s="35"/>
      <c r="L512" s="38"/>
      <c r="M512" s="35"/>
      <c r="N512" s="35"/>
      <c r="O512" s="41"/>
      <c r="P512" s="35"/>
      <c r="Q512" s="35"/>
      <c r="R512" s="41"/>
      <c r="S512" s="35"/>
      <c r="T512" s="35"/>
      <c r="U512" s="22"/>
      <c r="V512" s="30"/>
      <c r="W512" s="31"/>
    </row>
    <row r="513" spans="2:23" s="2" customFormat="1" hidden="1">
      <c r="B513" s="22">
        <v>503</v>
      </c>
      <c r="C513" s="25"/>
      <c r="D513" s="25"/>
      <c r="E513" s="26"/>
      <c r="F513" s="25"/>
      <c r="G513" s="25"/>
      <c r="H513" s="27"/>
      <c r="I513" s="38"/>
      <c r="J513" s="35"/>
      <c r="K513" s="35"/>
      <c r="L513" s="38"/>
      <c r="M513" s="35"/>
      <c r="N513" s="35"/>
      <c r="O513" s="41"/>
      <c r="P513" s="35"/>
      <c r="Q513" s="35"/>
      <c r="R513" s="41"/>
      <c r="S513" s="35"/>
      <c r="T513" s="35"/>
      <c r="U513" s="22"/>
      <c r="V513" s="30"/>
      <c r="W513" s="31"/>
    </row>
    <row r="514" spans="2:23" s="2" customFormat="1" hidden="1">
      <c r="B514" s="22">
        <v>504</v>
      </c>
      <c r="C514" s="25"/>
      <c r="D514" s="25"/>
      <c r="E514" s="26"/>
      <c r="F514" s="25"/>
      <c r="G514" s="25"/>
      <c r="H514" s="27"/>
      <c r="I514" s="38"/>
      <c r="J514" s="35"/>
      <c r="K514" s="35"/>
      <c r="L514" s="38"/>
      <c r="M514" s="35"/>
      <c r="N514" s="35"/>
      <c r="O514" s="41"/>
      <c r="P514" s="35"/>
      <c r="Q514" s="35"/>
      <c r="R514" s="41"/>
      <c r="S514" s="35"/>
      <c r="T514" s="35"/>
      <c r="U514" s="22"/>
      <c r="V514" s="30"/>
      <c r="W514" s="31"/>
    </row>
    <row r="515" spans="2:23" s="2" customFormat="1" hidden="1">
      <c r="B515" s="22">
        <v>505</v>
      </c>
      <c r="C515" s="25"/>
      <c r="D515" s="25"/>
      <c r="E515" s="26"/>
      <c r="F515" s="25"/>
      <c r="G515" s="25"/>
      <c r="H515" s="27"/>
      <c r="I515" s="38"/>
      <c r="J515" s="35"/>
      <c r="K515" s="35"/>
      <c r="L515" s="38"/>
      <c r="M515" s="35"/>
      <c r="N515" s="35"/>
      <c r="O515" s="41"/>
      <c r="P515" s="35"/>
      <c r="Q515" s="35"/>
      <c r="R515" s="41"/>
      <c r="S515" s="35"/>
      <c r="T515" s="35"/>
      <c r="U515" s="22"/>
      <c r="V515" s="30"/>
      <c r="W515" s="31"/>
    </row>
    <row r="516" spans="2:23" s="2" customFormat="1" hidden="1">
      <c r="B516" s="22">
        <v>506</v>
      </c>
      <c r="C516" s="25"/>
      <c r="D516" s="25"/>
      <c r="E516" s="26"/>
      <c r="F516" s="25"/>
      <c r="G516" s="25"/>
      <c r="H516" s="27"/>
      <c r="I516" s="38"/>
      <c r="J516" s="35"/>
      <c r="K516" s="35"/>
      <c r="L516" s="38"/>
      <c r="M516" s="35"/>
      <c r="N516" s="35"/>
      <c r="O516" s="41"/>
      <c r="P516" s="35"/>
      <c r="Q516" s="35"/>
      <c r="R516" s="41"/>
      <c r="S516" s="35"/>
      <c r="T516" s="35"/>
      <c r="U516" s="22"/>
      <c r="V516" s="30"/>
      <c r="W516" s="31"/>
    </row>
    <row r="517" spans="2:23" s="2" customFormat="1" hidden="1">
      <c r="B517" s="22">
        <v>507</v>
      </c>
      <c r="C517" s="25"/>
      <c r="D517" s="25"/>
      <c r="E517" s="26"/>
      <c r="F517" s="25"/>
      <c r="G517" s="25"/>
      <c r="H517" s="27"/>
      <c r="I517" s="38"/>
      <c r="J517" s="35"/>
      <c r="K517" s="35"/>
      <c r="L517" s="38"/>
      <c r="M517" s="35"/>
      <c r="N517" s="35"/>
      <c r="O517" s="41"/>
      <c r="P517" s="35"/>
      <c r="Q517" s="35"/>
      <c r="R517" s="41"/>
      <c r="S517" s="35"/>
      <c r="T517" s="35"/>
      <c r="U517" s="22"/>
      <c r="V517" s="30"/>
      <c r="W517" s="31"/>
    </row>
    <row r="518" spans="2:23" s="2" customFormat="1" hidden="1">
      <c r="B518" s="22">
        <v>508</v>
      </c>
      <c r="C518" s="25"/>
      <c r="D518" s="25"/>
      <c r="E518" s="26"/>
      <c r="F518" s="25"/>
      <c r="G518" s="25"/>
      <c r="H518" s="27"/>
      <c r="I518" s="38"/>
      <c r="J518" s="35"/>
      <c r="K518" s="35"/>
      <c r="L518" s="38"/>
      <c r="M518" s="35"/>
      <c r="N518" s="35"/>
      <c r="O518" s="41"/>
      <c r="P518" s="35"/>
      <c r="Q518" s="35"/>
      <c r="R518" s="41"/>
      <c r="S518" s="35"/>
      <c r="T518" s="35"/>
      <c r="U518" s="22"/>
      <c r="V518" s="30"/>
      <c r="W518" s="31"/>
    </row>
    <row r="519" spans="2:23" s="2" customFormat="1" hidden="1">
      <c r="B519" s="22">
        <v>509</v>
      </c>
      <c r="C519" s="25"/>
      <c r="D519" s="25"/>
      <c r="E519" s="26"/>
      <c r="F519" s="25"/>
      <c r="G519" s="25"/>
      <c r="H519" s="27"/>
      <c r="I519" s="38"/>
      <c r="J519" s="35"/>
      <c r="K519" s="35"/>
      <c r="L519" s="38"/>
      <c r="M519" s="35"/>
      <c r="N519" s="35"/>
      <c r="O519" s="41"/>
      <c r="P519" s="35"/>
      <c r="Q519" s="35"/>
      <c r="R519" s="41"/>
      <c r="S519" s="35"/>
      <c r="T519" s="35"/>
      <c r="U519" s="22"/>
      <c r="V519" s="30"/>
      <c r="W519" s="31"/>
    </row>
    <row r="520" spans="2:23" s="2" customFormat="1" hidden="1">
      <c r="B520" s="22">
        <v>510</v>
      </c>
      <c r="C520" s="25"/>
      <c r="D520" s="25"/>
      <c r="E520" s="26"/>
      <c r="F520" s="25"/>
      <c r="G520" s="25"/>
      <c r="H520" s="27"/>
      <c r="I520" s="38"/>
      <c r="J520" s="35"/>
      <c r="K520" s="35"/>
      <c r="L520" s="38"/>
      <c r="M520" s="35"/>
      <c r="N520" s="35"/>
      <c r="O520" s="41"/>
      <c r="P520" s="35"/>
      <c r="Q520" s="35"/>
      <c r="R520" s="41"/>
      <c r="S520" s="35"/>
      <c r="T520" s="35"/>
      <c r="U520" s="22"/>
      <c r="V520" s="30"/>
      <c r="W520" s="31"/>
    </row>
    <row r="521" spans="2:23" s="2" customFormat="1" hidden="1">
      <c r="B521" s="22">
        <v>511</v>
      </c>
      <c r="C521" s="25"/>
      <c r="D521" s="25"/>
      <c r="E521" s="26"/>
      <c r="F521" s="25"/>
      <c r="G521" s="25"/>
      <c r="H521" s="27"/>
      <c r="I521" s="38"/>
      <c r="J521" s="35"/>
      <c r="K521" s="35"/>
      <c r="L521" s="38"/>
      <c r="M521" s="35"/>
      <c r="N521" s="35"/>
      <c r="O521" s="41"/>
      <c r="P521" s="35"/>
      <c r="Q521" s="35"/>
      <c r="R521" s="41"/>
      <c r="S521" s="35"/>
      <c r="T521" s="35"/>
      <c r="U521" s="22"/>
      <c r="V521" s="30"/>
      <c r="W521" s="31"/>
    </row>
    <row r="522" spans="2:23" s="2" customFormat="1" hidden="1">
      <c r="B522" s="22">
        <v>512</v>
      </c>
      <c r="C522" s="25"/>
      <c r="D522" s="25"/>
      <c r="E522" s="26"/>
      <c r="F522" s="25"/>
      <c r="G522" s="25"/>
      <c r="H522" s="27"/>
      <c r="I522" s="38"/>
      <c r="J522" s="35"/>
      <c r="K522" s="35"/>
      <c r="L522" s="38"/>
      <c r="M522" s="35"/>
      <c r="N522" s="35"/>
      <c r="O522" s="41"/>
      <c r="P522" s="35"/>
      <c r="Q522" s="35"/>
      <c r="R522" s="41"/>
      <c r="S522" s="35"/>
      <c r="T522" s="35"/>
      <c r="U522" s="22"/>
      <c r="V522" s="30"/>
      <c r="W522" s="31"/>
    </row>
    <row r="523" spans="2:23" s="2" customFormat="1" hidden="1">
      <c r="B523" s="22">
        <v>513</v>
      </c>
      <c r="C523" s="25"/>
      <c r="D523" s="25"/>
      <c r="E523" s="26"/>
      <c r="F523" s="25"/>
      <c r="G523" s="25"/>
      <c r="H523" s="27"/>
      <c r="I523" s="38"/>
      <c r="J523" s="35"/>
      <c r="K523" s="35"/>
      <c r="L523" s="38"/>
      <c r="M523" s="35"/>
      <c r="N523" s="35"/>
      <c r="O523" s="41"/>
      <c r="P523" s="35"/>
      <c r="Q523" s="35"/>
      <c r="R523" s="41"/>
      <c r="S523" s="35"/>
      <c r="T523" s="35"/>
      <c r="U523" s="22"/>
      <c r="V523" s="30"/>
      <c r="W523" s="31"/>
    </row>
    <row r="524" spans="2:23" s="2" customFormat="1" hidden="1">
      <c r="B524" s="22">
        <v>514</v>
      </c>
      <c r="C524" s="25"/>
      <c r="D524" s="25"/>
      <c r="E524" s="26"/>
      <c r="F524" s="25"/>
      <c r="G524" s="25"/>
      <c r="H524" s="27"/>
      <c r="I524" s="38"/>
      <c r="J524" s="35"/>
      <c r="K524" s="35"/>
      <c r="L524" s="38"/>
      <c r="M524" s="35"/>
      <c r="N524" s="35"/>
      <c r="O524" s="41"/>
      <c r="P524" s="35"/>
      <c r="Q524" s="35"/>
      <c r="R524" s="41"/>
      <c r="S524" s="35"/>
      <c r="T524" s="35"/>
      <c r="U524" s="22"/>
      <c r="V524" s="30"/>
      <c r="W524" s="31"/>
    </row>
    <row r="525" spans="2:23" s="2" customFormat="1" hidden="1">
      <c r="B525" s="22">
        <v>515</v>
      </c>
      <c r="C525" s="25"/>
      <c r="D525" s="25"/>
      <c r="E525" s="26"/>
      <c r="F525" s="25"/>
      <c r="G525" s="25"/>
      <c r="H525" s="27"/>
      <c r="I525" s="38"/>
      <c r="J525" s="35"/>
      <c r="K525" s="35"/>
      <c r="L525" s="38"/>
      <c r="M525" s="35"/>
      <c r="N525" s="35"/>
      <c r="O525" s="41"/>
      <c r="P525" s="35"/>
      <c r="Q525" s="35"/>
      <c r="R525" s="41"/>
      <c r="S525" s="35"/>
      <c r="T525" s="35"/>
      <c r="U525" s="22"/>
      <c r="V525" s="30"/>
      <c r="W525" s="31"/>
    </row>
    <row r="526" spans="2:23" s="2" customFormat="1" hidden="1">
      <c r="B526" s="22">
        <v>516</v>
      </c>
      <c r="C526" s="25"/>
      <c r="D526" s="25"/>
      <c r="E526" s="26"/>
      <c r="F526" s="25"/>
      <c r="G526" s="25"/>
      <c r="H526" s="27"/>
      <c r="I526" s="38"/>
      <c r="J526" s="35"/>
      <c r="K526" s="35"/>
      <c r="L526" s="38"/>
      <c r="M526" s="35"/>
      <c r="N526" s="35"/>
      <c r="O526" s="41"/>
      <c r="P526" s="35"/>
      <c r="Q526" s="35"/>
      <c r="R526" s="41"/>
      <c r="S526" s="35"/>
      <c r="T526" s="35"/>
      <c r="U526" s="22"/>
      <c r="V526" s="30"/>
      <c r="W526" s="31"/>
    </row>
    <row r="527" spans="2:23" s="2" customFormat="1" hidden="1">
      <c r="B527" s="22">
        <v>517</v>
      </c>
      <c r="C527" s="25"/>
      <c r="D527" s="25"/>
      <c r="E527" s="26"/>
      <c r="F527" s="25"/>
      <c r="G527" s="25"/>
      <c r="H527" s="27"/>
      <c r="I527" s="38"/>
      <c r="J527" s="35"/>
      <c r="K527" s="35"/>
      <c r="L527" s="38"/>
      <c r="M527" s="35"/>
      <c r="N527" s="35"/>
      <c r="O527" s="41"/>
      <c r="P527" s="35"/>
      <c r="Q527" s="35"/>
      <c r="R527" s="41"/>
      <c r="S527" s="35"/>
      <c r="T527" s="35"/>
      <c r="U527" s="22"/>
      <c r="V527" s="30"/>
      <c r="W527" s="31"/>
    </row>
    <row r="528" spans="2:23" s="2" customFormat="1" hidden="1">
      <c r="B528" s="22">
        <v>518</v>
      </c>
      <c r="C528" s="25"/>
      <c r="D528" s="25"/>
      <c r="E528" s="26"/>
      <c r="F528" s="25"/>
      <c r="G528" s="25"/>
      <c r="H528" s="27"/>
      <c r="I528" s="38"/>
      <c r="J528" s="35"/>
      <c r="K528" s="35"/>
      <c r="L528" s="38"/>
      <c r="M528" s="35"/>
      <c r="N528" s="35"/>
      <c r="O528" s="41"/>
      <c r="P528" s="35"/>
      <c r="Q528" s="35"/>
      <c r="R528" s="41"/>
      <c r="S528" s="35"/>
      <c r="T528" s="35"/>
      <c r="U528" s="22"/>
      <c r="V528" s="30"/>
      <c r="W528" s="31"/>
    </row>
    <row r="529" spans="2:23" s="2" customFormat="1" hidden="1">
      <c r="B529" s="22">
        <v>519</v>
      </c>
      <c r="C529" s="25"/>
      <c r="D529" s="25"/>
      <c r="E529" s="26"/>
      <c r="F529" s="25"/>
      <c r="G529" s="25"/>
      <c r="H529" s="27"/>
      <c r="I529" s="38"/>
      <c r="J529" s="35"/>
      <c r="K529" s="35"/>
      <c r="L529" s="38"/>
      <c r="M529" s="35"/>
      <c r="N529" s="35"/>
      <c r="O529" s="41"/>
      <c r="P529" s="35"/>
      <c r="Q529" s="35"/>
      <c r="R529" s="41"/>
      <c r="S529" s="35"/>
      <c r="T529" s="35"/>
      <c r="U529" s="22"/>
      <c r="V529" s="30"/>
      <c r="W529" s="31"/>
    </row>
    <row r="530" spans="2:23" s="2" customFormat="1" hidden="1">
      <c r="B530" s="22">
        <v>520</v>
      </c>
      <c r="C530" s="25"/>
      <c r="D530" s="25"/>
      <c r="E530" s="26"/>
      <c r="F530" s="25"/>
      <c r="G530" s="25"/>
      <c r="H530" s="27"/>
      <c r="I530" s="38"/>
      <c r="J530" s="35"/>
      <c r="K530" s="35"/>
      <c r="L530" s="38"/>
      <c r="M530" s="35"/>
      <c r="N530" s="35"/>
      <c r="O530" s="41"/>
      <c r="P530" s="35"/>
      <c r="Q530" s="35"/>
      <c r="R530" s="41"/>
      <c r="S530" s="35"/>
      <c r="T530" s="35"/>
      <c r="U530" s="22"/>
      <c r="V530" s="30"/>
      <c r="W530" s="31"/>
    </row>
    <row r="531" spans="2:23" s="2" customFormat="1" hidden="1">
      <c r="B531" s="22">
        <v>521</v>
      </c>
      <c r="C531" s="25"/>
      <c r="D531" s="25"/>
      <c r="E531" s="26"/>
      <c r="F531" s="25"/>
      <c r="G531" s="25"/>
      <c r="H531" s="27"/>
      <c r="I531" s="38"/>
      <c r="J531" s="35"/>
      <c r="K531" s="35"/>
      <c r="L531" s="38"/>
      <c r="M531" s="35"/>
      <c r="N531" s="35"/>
      <c r="O531" s="41"/>
      <c r="P531" s="35"/>
      <c r="Q531" s="35"/>
      <c r="R531" s="41"/>
      <c r="S531" s="35"/>
      <c r="T531" s="35"/>
      <c r="U531" s="22"/>
      <c r="V531" s="30"/>
      <c r="W531" s="31"/>
    </row>
    <row r="532" spans="2:23" s="2" customFormat="1" hidden="1">
      <c r="B532" s="22">
        <v>522</v>
      </c>
      <c r="C532" s="25"/>
      <c r="D532" s="25"/>
      <c r="E532" s="26"/>
      <c r="F532" s="25"/>
      <c r="G532" s="25"/>
      <c r="H532" s="27"/>
      <c r="I532" s="38"/>
      <c r="J532" s="35"/>
      <c r="K532" s="35"/>
      <c r="L532" s="38"/>
      <c r="M532" s="35"/>
      <c r="N532" s="35"/>
      <c r="O532" s="41"/>
      <c r="P532" s="35"/>
      <c r="Q532" s="35"/>
      <c r="R532" s="41"/>
      <c r="S532" s="35"/>
      <c r="T532" s="35"/>
      <c r="U532" s="22"/>
      <c r="V532" s="30"/>
      <c r="W532" s="31"/>
    </row>
    <row r="533" spans="2:23" s="2" customFormat="1" hidden="1">
      <c r="B533" s="22">
        <v>523</v>
      </c>
      <c r="C533" s="25"/>
      <c r="D533" s="25"/>
      <c r="E533" s="26"/>
      <c r="F533" s="25"/>
      <c r="G533" s="25"/>
      <c r="H533" s="27"/>
      <c r="I533" s="38"/>
      <c r="J533" s="35"/>
      <c r="K533" s="35"/>
      <c r="L533" s="38"/>
      <c r="M533" s="35"/>
      <c r="N533" s="35"/>
      <c r="O533" s="41"/>
      <c r="P533" s="35"/>
      <c r="Q533" s="35"/>
      <c r="R533" s="41"/>
      <c r="S533" s="35"/>
      <c r="T533" s="35"/>
      <c r="U533" s="22"/>
      <c r="V533" s="30"/>
      <c r="W533" s="31"/>
    </row>
    <row r="534" spans="2:23" s="2" customFormat="1" hidden="1">
      <c r="B534" s="22">
        <v>524</v>
      </c>
      <c r="C534" s="25"/>
      <c r="D534" s="25"/>
      <c r="E534" s="26"/>
      <c r="F534" s="25"/>
      <c r="G534" s="25"/>
      <c r="H534" s="27"/>
      <c r="I534" s="38"/>
      <c r="J534" s="35"/>
      <c r="K534" s="35"/>
      <c r="L534" s="38"/>
      <c r="M534" s="35"/>
      <c r="N534" s="35"/>
      <c r="O534" s="41"/>
      <c r="P534" s="35"/>
      <c r="Q534" s="35"/>
      <c r="R534" s="41"/>
      <c r="S534" s="35"/>
      <c r="T534" s="35"/>
      <c r="U534" s="22"/>
      <c r="V534" s="30"/>
      <c r="W534" s="31"/>
    </row>
    <row r="535" spans="2:23" s="2" customFormat="1" hidden="1">
      <c r="B535" s="22">
        <v>525</v>
      </c>
      <c r="C535" s="25"/>
      <c r="D535" s="25"/>
      <c r="E535" s="26"/>
      <c r="F535" s="25"/>
      <c r="G535" s="25"/>
      <c r="H535" s="27"/>
      <c r="I535" s="38"/>
      <c r="J535" s="35"/>
      <c r="K535" s="35"/>
      <c r="L535" s="38"/>
      <c r="M535" s="35"/>
      <c r="N535" s="35"/>
      <c r="O535" s="41"/>
      <c r="P535" s="35"/>
      <c r="Q535" s="35"/>
      <c r="R535" s="41"/>
      <c r="S535" s="35"/>
      <c r="T535" s="35"/>
      <c r="U535" s="22"/>
      <c r="V535" s="30"/>
      <c r="W535" s="31"/>
    </row>
    <row r="536" spans="2:23" s="2" customFormat="1" hidden="1">
      <c r="B536" s="22">
        <v>526</v>
      </c>
      <c r="C536" s="25"/>
      <c r="D536" s="25"/>
      <c r="E536" s="26"/>
      <c r="F536" s="25"/>
      <c r="G536" s="25"/>
      <c r="H536" s="27"/>
      <c r="I536" s="38"/>
      <c r="J536" s="35"/>
      <c r="K536" s="35"/>
      <c r="L536" s="38"/>
      <c r="M536" s="35"/>
      <c r="N536" s="35"/>
      <c r="O536" s="41"/>
      <c r="P536" s="35"/>
      <c r="Q536" s="35"/>
      <c r="R536" s="41"/>
      <c r="S536" s="35"/>
      <c r="T536" s="35"/>
      <c r="U536" s="22"/>
      <c r="V536" s="30"/>
      <c r="W536" s="31"/>
    </row>
    <row r="537" spans="2:23" s="2" customFormat="1" hidden="1">
      <c r="B537" s="22">
        <v>527</v>
      </c>
      <c r="C537" s="25"/>
      <c r="D537" s="25"/>
      <c r="E537" s="26"/>
      <c r="F537" s="25"/>
      <c r="G537" s="25"/>
      <c r="H537" s="27"/>
      <c r="I537" s="38"/>
      <c r="J537" s="35"/>
      <c r="K537" s="35"/>
      <c r="L537" s="38"/>
      <c r="M537" s="35"/>
      <c r="N537" s="35"/>
      <c r="O537" s="41"/>
      <c r="P537" s="35"/>
      <c r="Q537" s="35"/>
      <c r="R537" s="41"/>
      <c r="S537" s="35"/>
      <c r="T537" s="35"/>
      <c r="U537" s="22"/>
      <c r="V537" s="30"/>
      <c r="W537" s="31"/>
    </row>
    <row r="538" spans="2:23" s="2" customFormat="1" hidden="1">
      <c r="B538" s="22">
        <v>528</v>
      </c>
      <c r="C538" s="25"/>
      <c r="D538" s="25"/>
      <c r="E538" s="26"/>
      <c r="F538" s="25"/>
      <c r="G538" s="25"/>
      <c r="H538" s="27"/>
      <c r="I538" s="38"/>
      <c r="J538" s="35"/>
      <c r="K538" s="35"/>
      <c r="L538" s="38"/>
      <c r="M538" s="35"/>
      <c r="N538" s="35"/>
      <c r="O538" s="41"/>
      <c r="P538" s="35"/>
      <c r="Q538" s="35"/>
      <c r="R538" s="41"/>
      <c r="S538" s="35"/>
      <c r="T538" s="35"/>
      <c r="U538" s="22"/>
      <c r="V538" s="30"/>
      <c r="W538" s="31"/>
    </row>
    <row r="539" spans="2:23" s="2" customFormat="1" hidden="1">
      <c r="B539" s="22">
        <v>529</v>
      </c>
      <c r="C539" s="25"/>
      <c r="D539" s="25"/>
      <c r="E539" s="26"/>
      <c r="F539" s="25"/>
      <c r="G539" s="25"/>
      <c r="H539" s="27"/>
      <c r="I539" s="38"/>
      <c r="J539" s="35"/>
      <c r="K539" s="35"/>
      <c r="L539" s="38"/>
      <c r="M539" s="35"/>
      <c r="N539" s="35"/>
      <c r="O539" s="41"/>
      <c r="P539" s="35"/>
      <c r="Q539" s="35"/>
      <c r="R539" s="41"/>
      <c r="S539" s="35"/>
      <c r="T539" s="35"/>
      <c r="U539" s="22"/>
      <c r="V539" s="30"/>
      <c r="W539" s="31"/>
    </row>
    <row r="540" spans="2:23" s="2" customFormat="1" hidden="1">
      <c r="B540" s="22">
        <v>530</v>
      </c>
      <c r="C540" s="25"/>
      <c r="D540" s="25"/>
      <c r="E540" s="26"/>
      <c r="F540" s="25"/>
      <c r="G540" s="25"/>
      <c r="H540" s="27"/>
      <c r="I540" s="38"/>
      <c r="J540" s="35"/>
      <c r="K540" s="35"/>
      <c r="L540" s="38"/>
      <c r="M540" s="35"/>
      <c r="N540" s="35"/>
      <c r="O540" s="41"/>
      <c r="P540" s="35"/>
      <c r="Q540" s="35"/>
      <c r="R540" s="41"/>
      <c r="S540" s="35"/>
      <c r="T540" s="35"/>
      <c r="U540" s="22"/>
      <c r="V540" s="30"/>
      <c r="W540" s="31"/>
    </row>
    <row r="541" spans="2:23" s="2" customFormat="1" hidden="1">
      <c r="B541" s="22">
        <v>531</v>
      </c>
      <c r="C541" s="25"/>
      <c r="D541" s="25"/>
      <c r="E541" s="26"/>
      <c r="F541" s="25"/>
      <c r="G541" s="25"/>
      <c r="H541" s="27"/>
      <c r="I541" s="38"/>
      <c r="J541" s="35"/>
      <c r="K541" s="35"/>
      <c r="L541" s="38"/>
      <c r="M541" s="35"/>
      <c r="N541" s="35"/>
      <c r="O541" s="41"/>
      <c r="P541" s="35"/>
      <c r="Q541" s="35"/>
      <c r="R541" s="41"/>
      <c r="S541" s="35"/>
      <c r="T541" s="35"/>
      <c r="U541" s="22"/>
      <c r="V541" s="30"/>
      <c r="W541" s="31"/>
    </row>
    <row r="542" spans="2:23" s="2" customFormat="1" hidden="1">
      <c r="B542" s="22">
        <v>532</v>
      </c>
      <c r="C542" s="25"/>
      <c r="D542" s="25"/>
      <c r="E542" s="26"/>
      <c r="F542" s="25"/>
      <c r="G542" s="25"/>
      <c r="H542" s="27"/>
      <c r="I542" s="38"/>
      <c r="J542" s="35"/>
      <c r="K542" s="35"/>
      <c r="L542" s="38"/>
      <c r="M542" s="35"/>
      <c r="N542" s="35"/>
      <c r="O542" s="41"/>
      <c r="P542" s="35"/>
      <c r="Q542" s="35"/>
      <c r="R542" s="41"/>
      <c r="S542" s="35"/>
      <c r="T542" s="35"/>
      <c r="U542" s="22"/>
      <c r="V542" s="30"/>
      <c r="W542" s="31"/>
    </row>
    <row r="543" spans="2:23" s="2" customFormat="1" hidden="1">
      <c r="B543" s="22">
        <v>533</v>
      </c>
      <c r="C543" s="25"/>
      <c r="D543" s="25"/>
      <c r="E543" s="26"/>
      <c r="F543" s="25"/>
      <c r="G543" s="25"/>
      <c r="H543" s="27"/>
      <c r="I543" s="38"/>
      <c r="J543" s="35"/>
      <c r="K543" s="35"/>
      <c r="L543" s="38"/>
      <c r="M543" s="35"/>
      <c r="N543" s="35"/>
      <c r="O543" s="41"/>
      <c r="P543" s="35"/>
      <c r="Q543" s="35"/>
      <c r="R543" s="41"/>
      <c r="S543" s="35"/>
      <c r="T543" s="35"/>
      <c r="U543" s="22"/>
      <c r="V543" s="30"/>
      <c r="W543" s="31"/>
    </row>
    <row r="544" spans="2:23" s="2" customFormat="1" hidden="1">
      <c r="B544" s="22">
        <v>534</v>
      </c>
      <c r="C544" s="25"/>
      <c r="D544" s="25"/>
      <c r="E544" s="26"/>
      <c r="F544" s="25"/>
      <c r="G544" s="25"/>
      <c r="H544" s="27"/>
      <c r="I544" s="38"/>
      <c r="J544" s="35"/>
      <c r="K544" s="35"/>
      <c r="L544" s="38"/>
      <c r="M544" s="35"/>
      <c r="N544" s="35"/>
      <c r="O544" s="41"/>
      <c r="P544" s="35"/>
      <c r="Q544" s="35"/>
      <c r="R544" s="41"/>
      <c r="S544" s="35"/>
      <c r="T544" s="35"/>
      <c r="U544" s="22"/>
      <c r="V544" s="30"/>
      <c r="W544" s="31"/>
    </row>
    <row r="545" spans="2:23" s="2" customFormat="1" hidden="1">
      <c r="B545" s="22">
        <v>535</v>
      </c>
      <c r="C545" s="25"/>
      <c r="D545" s="25"/>
      <c r="E545" s="26"/>
      <c r="F545" s="25"/>
      <c r="G545" s="25"/>
      <c r="H545" s="27"/>
      <c r="I545" s="38"/>
      <c r="J545" s="35"/>
      <c r="K545" s="35"/>
      <c r="L545" s="38"/>
      <c r="M545" s="35"/>
      <c r="N545" s="35"/>
      <c r="O545" s="41"/>
      <c r="P545" s="35"/>
      <c r="Q545" s="35"/>
      <c r="R545" s="41"/>
      <c r="S545" s="35"/>
      <c r="T545" s="35"/>
      <c r="U545" s="22"/>
      <c r="V545" s="30"/>
      <c r="W545" s="31"/>
    </row>
    <row r="546" spans="2:23" s="2" customFormat="1" hidden="1">
      <c r="B546" s="22">
        <v>536</v>
      </c>
      <c r="C546" s="25"/>
      <c r="D546" s="25"/>
      <c r="E546" s="26"/>
      <c r="F546" s="25"/>
      <c r="G546" s="25"/>
      <c r="H546" s="27"/>
      <c r="I546" s="38"/>
      <c r="J546" s="35"/>
      <c r="K546" s="35"/>
      <c r="L546" s="38"/>
      <c r="M546" s="35"/>
      <c r="N546" s="35"/>
      <c r="O546" s="41"/>
      <c r="P546" s="35"/>
      <c r="Q546" s="35"/>
      <c r="R546" s="41"/>
      <c r="S546" s="35"/>
      <c r="T546" s="35"/>
      <c r="U546" s="22"/>
      <c r="V546" s="30"/>
      <c r="W546" s="31"/>
    </row>
    <row r="547" spans="2:23" s="2" customFormat="1" hidden="1">
      <c r="B547" s="22">
        <v>537</v>
      </c>
      <c r="C547" s="25"/>
      <c r="D547" s="25"/>
      <c r="E547" s="26"/>
      <c r="F547" s="25"/>
      <c r="G547" s="25"/>
      <c r="H547" s="27"/>
      <c r="I547" s="38"/>
      <c r="J547" s="35"/>
      <c r="K547" s="35"/>
      <c r="L547" s="38"/>
      <c r="M547" s="35"/>
      <c r="N547" s="35"/>
      <c r="O547" s="41"/>
      <c r="P547" s="35"/>
      <c r="Q547" s="35"/>
      <c r="R547" s="41"/>
      <c r="S547" s="35"/>
      <c r="T547" s="35"/>
      <c r="U547" s="22"/>
      <c r="V547" s="30"/>
      <c r="W547" s="31"/>
    </row>
    <row r="548" spans="2:23" s="2" customFormat="1" hidden="1">
      <c r="B548" s="22">
        <v>538</v>
      </c>
      <c r="C548" s="25"/>
      <c r="D548" s="25"/>
      <c r="E548" s="26"/>
      <c r="F548" s="25"/>
      <c r="G548" s="25"/>
      <c r="H548" s="27"/>
      <c r="I548" s="38"/>
      <c r="J548" s="35"/>
      <c r="K548" s="35"/>
      <c r="L548" s="38"/>
      <c r="M548" s="35"/>
      <c r="N548" s="35"/>
      <c r="O548" s="41"/>
      <c r="P548" s="35"/>
      <c r="Q548" s="35"/>
      <c r="R548" s="41"/>
      <c r="S548" s="35"/>
      <c r="T548" s="35"/>
      <c r="U548" s="22"/>
      <c r="V548" s="30"/>
      <c r="W548" s="31"/>
    </row>
    <row r="549" spans="2:23" s="2" customFormat="1" hidden="1">
      <c r="B549" s="22">
        <v>539</v>
      </c>
      <c r="C549" s="25"/>
      <c r="D549" s="25"/>
      <c r="E549" s="26"/>
      <c r="F549" s="25"/>
      <c r="G549" s="25"/>
      <c r="H549" s="27"/>
      <c r="I549" s="38"/>
      <c r="J549" s="35"/>
      <c r="K549" s="35"/>
      <c r="L549" s="38"/>
      <c r="M549" s="35"/>
      <c r="N549" s="35"/>
      <c r="O549" s="41"/>
      <c r="P549" s="35"/>
      <c r="Q549" s="35"/>
      <c r="R549" s="41"/>
      <c r="S549" s="35"/>
      <c r="T549" s="35"/>
      <c r="U549" s="22"/>
      <c r="V549" s="30"/>
      <c r="W549" s="31"/>
    </row>
    <row r="550" spans="2:23" s="2" customFormat="1" hidden="1">
      <c r="B550" s="22">
        <v>540</v>
      </c>
      <c r="C550" s="25"/>
      <c r="D550" s="25"/>
      <c r="E550" s="26"/>
      <c r="F550" s="25"/>
      <c r="G550" s="25"/>
      <c r="H550" s="27"/>
      <c r="I550" s="38"/>
      <c r="J550" s="35"/>
      <c r="K550" s="35"/>
      <c r="L550" s="38"/>
      <c r="M550" s="35"/>
      <c r="N550" s="35"/>
      <c r="O550" s="41"/>
      <c r="P550" s="35"/>
      <c r="Q550" s="35"/>
      <c r="R550" s="41"/>
      <c r="S550" s="35"/>
      <c r="T550" s="35"/>
      <c r="U550" s="22"/>
      <c r="V550" s="30"/>
      <c r="W550" s="31"/>
    </row>
    <row r="551" spans="2:23" s="2" customFormat="1" hidden="1">
      <c r="B551" s="22">
        <v>541</v>
      </c>
      <c r="C551" s="25"/>
      <c r="D551" s="25"/>
      <c r="E551" s="26"/>
      <c r="F551" s="25"/>
      <c r="G551" s="25"/>
      <c r="H551" s="27"/>
      <c r="I551" s="38"/>
      <c r="J551" s="35"/>
      <c r="K551" s="35"/>
      <c r="L551" s="38"/>
      <c r="M551" s="35"/>
      <c r="N551" s="35"/>
      <c r="O551" s="41"/>
      <c r="P551" s="35"/>
      <c r="Q551" s="35"/>
      <c r="R551" s="41"/>
      <c r="S551" s="35"/>
      <c r="T551" s="35"/>
      <c r="U551" s="22"/>
      <c r="V551" s="30"/>
      <c r="W551" s="31"/>
    </row>
    <row r="552" spans="2:23" s="2" customFormat="1" hidden="1">
      <c r="B552" s="22">
        <v>542</v>
      </c>
      <c r="C552" s="25"/>
      <c r="D552" s="25"/>
      <c r="E552" s="26"/>
      <c r="F552" s="25"/>
      <c r="G552" s="25"/>
      <c r="H552" s="27"/>
      <c r="I552" s="38"/>
      <c r="J552" s="35"/>
      <c r="K552" s="35"/>
      <c r="L552" s="38"/>
      <c r="M552" s="35"/>
      <c r="N552" s="35"/>
      <c r="O552" s="41"/>
      <c r="P552" s="35"/>
      <c r="Q552" s="35"/>
      <c r="R552" s="41"/>
      <c r="S552" s="35"/>
      <c r="T552" s="35"/>
      <c r="U552" s="22"/>
      <c r="V552" s="30"/>
      <c r="W552" s="31"/>
    </row>
    <row r="553" spans="2:23" s="2" customFormat="1" hidden="1">
      <c r="B553" s="22">
        <v>543</v>
      </c>
      <c r="C553" s="25"/>
      <c r="D553" s="25"/>
      <c r="E553" s="26"/>
      <c r="F553" s="25"/>
      <c r="G553" s="25"/>
      <c r="H553" s="27"/>
      <c r="I553" s="38"/>
      <c r="J553" s="35"/>
      <c r="K553" s="35"/>
      <c r="L553" s="38"/>
      <c r="M553" s="35"/>
      <c r="N553" s="35"/>
      <c r="O553" s="41"/>
      <c r="P553" s="35"/>
      <c r="Q553" s="35"/>
      <c r="R553" s="41"/>
      <c r="S553" s="35"/>
      <c r="T553" s="35"/>
      <c r="U553" s="22"/>
      <c r="V553" s="30"/>
      <c r="W553" s="31"/>
    </row>
    <row r="554" spans="2:23" s="2" customFormat="1" hidden="1">
      <c r="B554" s="22">
        <v>544</v>
      </c>
      <c r="C554" s="25"/>
      <c r="D554" s="25"/>
      <c r="E554" s="26"/>
      <c r="F554" s="25"/>
      <c r="G554" s="25"/>
      <c r="H554" s="27"/>
      <c r="I554" s="38"/>
      <c r="J554" s="35"/>
      <c r="K554" s="35"/>
      <c r="L554" s="38"/>
      <c r="M554" s="35"/>
      <c r="N554" s="35"/>
      <c r="O554" s="41"/>
      <c r="P554" s="35"/>
      <c r="Q554" s="35"/>
      <c r="R554" s="41"/>
      <c r="S554" s="35"/>
      <c r="T554" s="35"/>
      <c r="U554" s="22"/>
      <c r="V554" s="30"/>
      <c r="W554" s="31"/>
    </row>
    <row r="555" spans="2:23" s="2" customFormat="1" hidden="1">
      <c r="B555" s="22">
        <v>545</v>
      </c>
      <c r="C555" s="25"/>
      <c r="D555" s="25"/>
      <c r="E555" s="26"/>
      <c r="F555" s="25"/>
      <c r="G555" s="25"/>
      <c r="H555" s="27"/>
      <c r="I555" s="38"/>
      <c r="J555" s="35"/>
      <c r="K555" s="35"/>
      <c r="L555" s="38"/>
      <c r="M555" s="35"/>
      <c r="N555" s="35"/>
      <c r="O555" s="41"/>
      <c r="P555" s="35"/>
      <c r="Q555" s="35"/>
      <c r="R555" s="41"/>
      <c r="S555" s="35"/>
      <c r="T555" s="35"/>
      <c r="U555" s="22"/>
      <c r="V555" s="30"/>
      <c r="W555" s="31"/>
    </row>
    <row r="556" spans="2:23" s="2" customFormat="1" hidden="1">
      <c r="B556" s="22">
        <v>546</v>
      </c>
      <c r="C556" s="25"/>
      <c r="D556" s="25"/>
      <c r="E556" s="26"/>
      <c r="F556" s="25"/>
      <c r="G556" s="25"/>
      <c r="H556" s="27"/>
      <c r="I556" s="38"/>
      <c r="J556" s="35"/>
      <c r="K556" s="35"/>
      <c r="L556" s="38"/>
      <c r="M556" s="35"/>
      <c r="N556" s="35"/>
      <c r="O556" s="41"/>
      <c r="P556" s="35"/>
      <c r="Q556" s="35"/>
      <c r="R556" s="41"/>
      <c r="S556" s="35"/>
      <c r="T556" s="35"/>
      <c r="U556" s="22"/>
      <c r="V556" s="30"/>
      <c r="W556" s="31"/>
    </row>
    <row r="557" spans="2:23" s="2" customFormat="1" hidden="1">
      <c r="B557" s="22">
        <v>547</v>
      </c>
      <c r="C557" s="25"/>
      <c r="D557" s="25"/>
      <c r="E557" s="26"/>
      <c r="F557" s="25"/>
      <c r="G557" s="25"/>
      <c r="H557" s="27"/>
      <c r="I557" s="38"/>
      <c r="J557" s="35"/>
      <c r="K557" s="35"/>
      <c r="L557" s="38"/>
      <c r="M557" s="35"/>
      <c r="N557" s="35"/>
      <c r="O557" s="41"/>
      <c r="P557" s="35"/>
      <c r="Q557" s="35"/>
      <c r="R557" s="41"/>
      <c r="S557" s="35"/>
      <c r="T557" s="35"/>
      <c r="U557" s="22"/>
      <c r="V557" s="30"/>
      <c r="W557" s="31"/>
    </row>
    <row r="558" spans="2:23" s="2" customFormat="1" hidden="1">
      <c r="B558" s="22">
        <v>548</v>
      </c>
      <c r="C558" s="25"/>
      <c r="D558" s="25"/>
      <c r="E558" s="26"/>
      <c r="F558" s="25"/>
      <c r="G558" s="25"/>
      <c r="H558" s="27"/>
      <c r="I558" s="38"/>
      <c r="J558" s="35"/>
      <c r="K558" s="35"/>
      <c r="L558" s="38"/>
      <c r="M558" s="35"/>
      <c r="N558" s="35"/>
      <c r="O558" s="41"/>
      <c r="P558" s="35"/>
      <c r="Q558" s="35"/>
      <c r="R558" s="41"/>
      <c r="S558" s="35"/>
      <c r="T558" s="35"/>
      <c r="U558" s="22"/>
      <c r="V558" s="30"/>
      <c r="W558" s="31"/>
    </row>
    <row r="559" spans="2:23" s="2" customFormat="1" hidden="1">
      <c r="B559" s="22">
        <v>549</v>
      </c>
      <c r="C559" s="25"/>
      <c r="D559" s="25"/>
      <c r="E559" s="26"/>
      <c r="F559" s="25"/>
      <c r="G559" s="25"/>
      <c r="H559" s="27"/>
      <c r="I559" s="38"/>
      <c r="J559" s="35"/>
      <c r="K559" s="35"/>
      <c r="L559" s="38"/>
      <c r="M559" s="35"/>
      <c r="N559" s="35"/>
      <c r="O559" s="41"/>
      <c r="P559" s="35"/>
      <c r="Q559" s="35"/>
      <c r="R559" s="41"/>
      <c r="S559" s="35"/>
      <c r="T559" s="35"/>
      <c r="U559" s="22"/>
      <c r="V559" s="30"/>
      <c r="W559" s="31"/>
    </row>
    <row r="560" spans="2:23" s="2" customFormat="1" hidden="1">
      <c r="B560" s="22">
        <v>550</v>
      </c>
      <c r="C560" s="25"/>
      <c r="D560" s="25"/>
      <c r="E560" s="26"/>
      <c r="F560" s="25"/>
      <c r="G560" s="25"/>
      <c r="H560" s="27"/>
      <c r="I560" s="38"/>
      <c r="J560" s="35"/>
      <c r="K560" s="35"/>
      <c r="L560" s="38"/>
      <c r="M560" s="35"/>
      <c r="N560" s="35"/>
      <c r="O560" s="41"/>
      <c r="P560" s="35"/>
      <c r="Q560" s="35"/>
      <c r="R560" s="41"/>
      <c r="S560" s="35"/>
      <c r="T560" s="35"/>
      <c r="U560" s="22"/>
      <c r="V560" s="30"/>
      <c r="W560" s="31"/>
    </row>
    <row r="561" spans="2:23" s="2" customFormat="1" hidden="1">
      <c r="B561" s="22">
        <v>551</v>
      </c>
      <c r="C561" s="25"/>
      <c r="D561" s="25"/>
      <c r="E561" s="26"/>
      <c r="F561" s="25"/>
      <c r="G561" s="25"/>
      <c r="H561" s="27"/>
      <c r="I561" s="38"/>
      <c r="J561" s="35"/>
      <c r="K561" s="35"/>
      <c r="L561" s="38"/>
      <c r="M561" s="35"/>
      <c r="N561" s="35"/>
      <c r="O561" s="41"/>
      <c r="P561" s="35"/>
      <c r="Q561" s="35"/>
      <c r="R561" s="41"/>
      <c r="S561" s="35"/>
      <c r="T561" s="35"/>
      <c r="U561" s="22"/>
      <c r="V561" s="30"/>
      <c r="W561" s="31"/>
    </row>
    <row r="562" spans="2:23" s="2" customFormat="1" hidden="1">
      <c r="B562" s="22">
        <v>552</v>
      </c>
      <c r="C562" s="25"/>
      <c r="D562" s="25"/>
      <c r="E562" s="26"/>
      <c r="F562" s="25"/>
      <c r="G562" s="25"/>
      <c r="H562" s="27"/>
      <c r="I562" s="38"/>
      <c r="J562" s="35"/>
      <c r="K562" s="35"/>
      <c r="L562" s="38"/>
      <c r="M562" s="35"/>
      <c r="N562" s="35"/>
      <c r="O562" s="41"/>
      <c r="P562" s="35"/>
      <c r="Q562" s="35"/>
      <c r="R562" s="41"/>
      <c r="S562" s="35"/>
      <c r="T562" s="35"/>
      <c r="U562" s="22"/>
      <c r="V562" s="30"/>
      <c r="W562" s="31"/>
    </row>
    <row r="563" spans="2:23" s="2" customFormat="1" hidden="1">
      <c r="B563" s="22">
        <v>553</v>
      </c>
      <c r="C563" s="25"/>
      <c r="D563" s="25"/>
      <c r="E563" s="26"/>
      <c r="F563" s="25"/>
      <c r="G563" s="25"/>
      <c r="H563" s="27"/>
      <c r="I563" s="38"/>
      <c r="J563" s="35"/>
      <c r="K563" s="35"/>
      <c r="L563" s="38"/>
      <c r="M563" s="35"/>
      <c r="N563" s="35"/>
      <c r="O563" s="41"/>
      <c r="P563" s="35"/>
      <c r="Q563" s="35"/>
      <c r="R563" s="41"/>
      <c r="S563" s="35"/>
      <c r="T563" s="35"/>
      <c r="U563" s="22"/>
      <c r="V563" s="30"/>
      <c r="W563" s="31"/>
    </row>
    <row r="564" spans="2:23" s="2" customFormat="1" hidden="1">
      <c r="B564" s="22">
        <v>554</v>
      </c>
      <c r="C564" s="25"/>
      <c r="D564" s="25"/>
      <c r="E564" s="26"/>
      <c r="F564" s="25"/>
      <c r="G564" s="25"/>
      <c r="H564" s="27"/>
      <c r="I564" s="38"/>
      <c r="J564" s="35"/>
      <c r="K564" s="35"/>
      <c r="L564" s="38"/>
      <c r="M564" s="35"/>
      <c r="N564" s="35"/>
      <c r="O564" s="41"/>
      <c r="P564" s="35"/>
      <c r="Q564" s="35"/>
      <c r="R564" s="41"/>
      <c r="S564" s="35"/>
      <c r="T564" s="35"/>
      <c r="U564" s="22"/>
      <c r="V564" s="30"/>
      <c r="W564" s="31"/>
    </row>
    <row r="565" spans="2:23" s="2" customFormat="1" hidden="1">
      <c r="B565" s="22">
        <v>555</v>
      </c>
      <c r="C565" s="25"/>
      <c r="D565" s="25"/>
      <c r="E565" s="26"/>
      <c r="F565" s="25"/>
      <c r="G565" s="25"/>
      <c r="H565" s="27"/>
      <c r="I565" s="38"/>
      <c r="J565" s="35"/>
      <c r="K565" s="35"/>
      <c r="L565" s="38"/>
      <c r="M565" s="35"/>
      <c r="N565" s="35"/>
      <c r="O565" s="41"/>
      <c r="P565" s="35"/>
      <c r="Q565" s="35"/>
      <c r="R565" s="41"/>
      <c r="S565" s="35"/>
      <c r="T565" s="35"/>
      <c r="U565" s="22"/>
      <c r="V565" s="30"/>
      <c r="W565" s="31"/>
    </row>
    <row r="566" spans="2:23" s="2" customFormat="1" hidden="1">
      <c r="B566" s="22">
        <v>556</v>
      </c>
      <c r="C566" s="25"/>
      <c r="D566" s="25"/>
      <c r="E566" s="26"/>
      <c r="F566" s="25"/>
      <c r="G566" s="25"/>
      <c r="H566" s="27"/>
      <c r="I566" s="38"/>
      <c r="J566" s="35"/>
      <c r="K566" s="35"/>
      <c r="L566" s="38"/>
      <c r="M566" s="35"/>
      <c r="N566" s="35"/>
      <c r="O566" s="41"/>
      <c r="P566" s="35"/>
      <c r="Q566" s="35"/>
      <c r="R566" s="41"/>
      <c r="S566" s="35"/>
      <c r="T566" s="35"/>
      <c r="U566" s="22"/>
      <c r="V566" s="30"/>
      <c r="W566" s="31"/>
    </row>
    <row r="567" spans="2:23" s="2" customFormat="1" hidden="1">
      <c r="B567" s="22">
        <v>557</v>
      </c>
      <c r="C567" s="25"/>
      <c r="D567" s="25"/>
      <c r="E567" s="26"/>
      <c r="F567" s="25"/>
      <c r="G567" s="25"/>
      <c r="H567" s="27"/>
      <c r="I567" s="38"/>
      <c r="J567" s="35"/>
      <c r="K567" s="35"/>
      <c r="L567" s="38"/>
      <c r="M567" s="35"/>
      <c r="N567" s="35"/>
      <c r="O567" s="41"/>
      <c r="P567" s="35"/>
      <c r="Q567" s="35"/>
      <c r="R567" s="41"/>
      <c r="S567" s="35"/>
      <c r="T567" s="35"/>
      <c r="U567" s="22"/>
      <c r="V567" s="30"/>
      <c r="W567" s="31"/>
    </row>
    <row r="568" spans="2:23" s="2" customFormat="1" hidden="1">
      <c r="B568" s="22">
        <v>558</v>
      </c>
      <c r="C568" s="25"/>
      <c r="D568" s="25"/>
      <c r="E568" s="26"/>
      <c r="F568" s="25"/>
      <c r="G568" s="25"/>
      <c r="H568" s="27"/>
      <c r="I568" s="38"/>
      <c r="J568" s="35"/>
      <c r="K568" s="35"/>
      <c r="L568" s="38"/>
      <c r="M568" s="35"/>
      <c r="N568" s="35"/>
      <c r="O568" s="41"/>
      <c r="P568" s="35"/>
      <c r="Q568" s="35"/>
      <c r="R568" s="41"/>
      <c r="S568" s="35"/>
      <c r="T568" s="35"/>
      <c r="U568" s="22"/>
      <c r="V568" s="30"/>
      <c r="W568" s="31"/>
    </row>
    <row r="569" spans="2:23" s="2" customFormat="1" hidden="1">
      <c r="B569" s="22">
        <v>559</v>
      </c>
      <c r="C569" s="25"/>
      <c r="D569" s="25"/>
      <c r="E569" s="26"/>
      <c r="F569" s="25"/>
      <c r="G569" s="25"/>
      <c r="H569" s="27"/>
      <c r="I569" s="38"/>
      <c r="J569" s="35"/>
      <c r="K569" s="35"/>
      <c r="L569" s="38"/>
      <c r="M569" s="35"/>
      <c r="N569" s="35"/>
      <c r="O569" s="41"/>
      <c r="P569" s="35"/>
      <c r="Q569" s="35"/>
      <c r="R569" s="41"/>
      <c r="S569" s="35"/>
      <c r="T569" s="35"/>
      <c r="U569" s="22"/>
      <c r="V569" s="30"/>
      <c r="W569" s="31"/>
    </row>
    <row r="570" spans="2:23" s="2" customFormat="1" hidden="1">
      <c r="B570" s="22">
        <v>560</v>
      </c>
      <c r="C570" s="25"/>
      <c r="D570" s="25"/>
      <c r="E570" s="26"/>
      <c r="F570" s="25"/>
      <c r="G570" s="25"/>
      <c r="H570" s="27"/>
      <c r="I570" s="38"/>
      <c r="J570" s="35"/>
      <c r="K570" s="35"/>
      <c r="L570" s="38"/>
      <c r="M570" s="35"/>
      <c r="N570" s="35"/>
      <c r="O570" s="41"/>
      <c r="P570" s="35"/>
      <c r="Q570" s="35"/>
      <c r="R570" s="41"/>
      <c r="S570" s="35"/>
      <c r="T570" s="35"/>
      <c r="U570" s="22"/>
      <c r="V570" s="30"/>
      <c r="W570" s="31"/>
    </row>
    <row r="571" spans="2:23" s="2" customFormat="1" hidden="1">
      <c r="B571" s="22">
        <v>561</v>
      </c>
      <c r="C571" s="25"/>
      <c r="D571" s="25"/>
      <c r="E571" s="26"/>
      <c r="F571" s="25"/>
      <c r="G571" s="25"/>
      <c r="H571" s="27"/>
      <c r="I571" s="38"/>
      <c r="J571" s="35"/>
      <c r="K571" s="35"/>
      <c r="L571" s="38"/>
      <c r="M571" s="35"/>
      <c r="N571" s="35"/>
      <c r="O571" s="41"/>
      <c r="P571" s="35"/>
      <c r="Q571" s="35"/>
      <c r="R571" s="41"/>
      <c r="S571" s="35"/>
      <c r="T571" s="35"/>
      <c r="U571" s="22"/>
      <c r="V571" s="30"/>
      <c r="W571" s="31"/>
    </row>
    <row r="572" spans="2:23" s="2" customFormat="1" hidden="1">
      <c r="B572" s="22">
        <v>562</v>
      </c>
      <c r="C572" s="25"/>
      <c r="D572" s="25"/>
      <c r="E572" s="26"/>
      <c r="F572" s="25"/>
      <c r="G572" s="25"/>
      <c r="H572" s="27"/>
      <c r="I572" s="38"/>
      <c r="J572" s="35"/>
      <c r="K572" s="35"/>
      <c r="L572" s="38"/>
      <c r="M572" s="35"/>
      <c r="N572" s="35"/>
      <c r="O572" s="41"/>
      <c r="P572" s="35"/>
      <c r="Q572" s="35"/>
      <c r="R572" s="41"/>
      <c r="S572" s="35"/>
      <c r="T572" s="35"/>
      <c r="U572" s="22"/>
      <c r="V572" s="30"/>
      <c r="W572" s="31"/>
    </row>
    <row r="573" spans="2:23" s="2" customFormat="1" hidden="1">
      <c r="B573" s="22">
        <v>563</v>
      </c>
      <c r="C573" s="25"/>
      <c r="D573" s="25"/>
      <c r="E573" s="26"/>
      <c r="F573" s="25"/>
      <c r="G573" s="25"/>
      <c r="H573" s="27"/>
      <c r="I573" s="38"/>
      <c r="J573" s="35"/>
      <c r="K573" s="35"/>
      <c r="L573" s="38"/>
      <c r="M573" s="35"/>
      <c r="N573" s="35"/>
      <c r="O573" s="41"/>
      <c r="P573" s="35"/>
      <c r="Q573" s="35"/>
      <c r="R573" s="41"/>
      <c r="S573" s="35"/>
      <c r="T573" s="35"/>
      <c r="U573" s="22"/>
      <c r="V573" s="30"/>
      <c r="W573" s="31"/>
    </row>
    <row r="574" spans="2:23" s="2" customFormat="1" hidden="1">
      <c r="B574" s="22">
        <v>564</v>
      </c>
      <c r="C574" s="25"/>
      <c r="D574" s="25"/>
      <c r="E574" s="26"/>
      <c r="F574" s="25"/>
      <c r="G574" s="25"/>
      <c r="H574" s="27"/>
      <c r="I574" s="38"/>
      <c r="J574" s="35"/>
      <c r="K574" s="35"/>
      <c r="L574" s="38"/>
      <c r="M574" s="35"/>
      <c r="N574" s="35"/>
      <c r="O574" s="41"/>
      <c r="P574" s="35"/>
      <c r="Q574" s="35"/>
      <c r="R574" s="41"/>
      <c r="S574" s="35"/>
      <c r="T574" s="35"/>
      <c r="U574" s="22"/>
      <c r="V574" s="30"/>
      <c r="W574" s="31"/>
    </row>
    <row r="575" spans="2:23" s="2" customFormat="1" hidden="1">
      <c r="B575" s="22">
        <v>565</v>
      </c>
      <c r="C575" s="25"/>
      <c r="D575" s="25"/>
      <c r="E575" s="26"/>
      <c r="F575" s="25"/>
      <c r="G575" s="25"/>
      <c r="H575" s="27"/>
      <c r="I575" s="38"/>
      <c r="J575" s="35"/>
      <c r="K575" s="35"/>
      <c r="L575" s="38"/>
      <c r="M575" s="35"/>
      <c r="N575" s="35"/>
      <c r="O575" s="41"/>
      <c r="P575" s="35"/>
      <c r="Q575" s="35"/>
      <c r="R575" s="41"/>
      <c r="S575" s="35"/>
      <c r="T575" s="35"/>
      <c r="U575" s="22"/>
      <c r="V575" s="30"/>
      <c r="W575" s="31"/>
    </row>
    <row r="576" spans="2:23" s="2" customFormat="1" hidden="1">
      <c r="B576" s="22">
        <v>566</v>
      </c>
      <c r="C576" s="25"/>
      <c r="D576" s="25"/>
      <c r="E576" s="26"/>
      <c r="F576" s="25"/>
      <c r="G576" s="25"/>
      <c r="H576" s="27"/>
      <c r="I576" s="38"/>
      <c r="J576" s="35"/>
      <c r="K576" s="35"/>
      <c r="L576" s="38"/>
      <c r="M576" s="35"/>
      <c r="N576" s="35"/>
      <c r="O576" s="41"/>
      <c r="P576" s="35"/>
      <c r="Q576" s="35"/>
      <c r="R576" s="41"/>
      <c r="S576" s="35"/>
      <c r="T576" s="35"/>
      <c r="U576" s="22"/>
      <c r="V576" s="30"/>
      <c r="W576" s="31"/>
    </row>
    <row r="577" spans="2:23" s="2" customFormat="1" hidden="1">
      <c r="B577" s="22">
        <v>567</v>
      </c>
      <c r="C577" s="25"/>
      <c r="D577" s="25"/>
      <c r="E577" s="26"/>
      <c r="F577" s="25"/>
      <c r="G577" s="25"/>
      <c r="H577" s="27"/>
      <c r="I577" s="38"/>
      <c r="J577" s="35"/>
      <c r="K577" s="35"/>
      <c r="L577" s="38"/>
      <c r="M577" s="35"/>
      <c r="N577" s="35"/>
      <c r="O577" s="41"/>
      <c r="P577" s="35"/>
      <c r="Q577" s="35"/>
      <c r="R577" s="41"/>
      <c r="S577" s="35"/>
      <c r="T577" s="35"/>
      <c r="U577" s="22"/>
      <c r="V577" s="30"/>
      <c r="W577" s="31"/>
    </row>
    <row r="578" spans="2:23" s="2" customFormat="1" hidden="1">
      <c r="B578" s="22">
        <v>568</v>
      </c>
      <c r="C578" s="25"/>
      <c r="D578" s="25"/>
      <c r="E578" s="26"/>
      <c r="F578" s="25"/>
      <c r="G578" s="25"/>
      <c r="H578" s="27"/>
      <c r="I578" s="38"/>
      <c r="J578" s="35"/>
      <c r="K578" s="35"/>
      <c r="L578" s="38"/>
      <c r="M578" s="35"/>
      <c r="N578" s="35"/>
      <c r="O578" s="41"/>
      <c r="P578" s="35"/>
      <c r="Q578" s="35"/>
      <c r="R578" s="41"/>
      <c r="S578" s="35"/>
      <c r="T578" s="35"/>
      <c r="U578" s="22"/>
      <c r="V578" s="30"/>
      <c r="W578" s="31"/>
    </row>
    <row r="579" spans="2:23" s="2" customFormat="1" hidden="1">
      <c r="B579" s="22">
        <v>569</v>
      </c>
      <c r="C579" s="25"/>
      <c r="D579" s="25"/>
      <c r="E579" s="26"/>
      <c r="F579" s="25"/>
      <c r="G579" s="25"/>
      <c r="H579" s="27"/>
      <c r="I579" s="38"/>
      <c r="J579" s="35"/>
      <c r="K579" s="35"/>
      <c r="L579" s="38"/>
      <c r="M579" s="35"/>
      <c r="N579" s="35"/>
      <c r="O579" s="41"/>
      <c r="P579" s="35"/>
      <c r="Q579" s="35"/>
      <c r="R579" s="41"/>
      <c r="S579" s="35"/>
      <c r="T579" s="35"/>
      <c r="U579" s="22"/>
      <c r="V579" s="30"/>
      <c r="W579" s="31"/>
    </row>
    <row r="580" spans="2:23" s="2" customFormat="1" hidden="1">
      <c r="B580" s="22">
        <v>570</v>
      </c>
      <c r="C580" s="25"/>
      <c r="D580" s="25"/>
      <c r="E580" s="26"/>
      <c r="F580" s="25"/>
      <c r="G580" s="25"/>
      <c r="H580" s="27"/>
      <c r="I580" s="38"/>
      <c r="J580" s="35"/>
      <c r="K580" s="35"/>
      <c r="L580" s="38"/>
      <c r="M580" s="35"/>
      <c r="N580" s="35"/>
      <c r="O580" s="41"/>
      <c r="P580" s="35"/>
      <c r="Q580" s="35"/>
      <c r="R580" s="41"/>
      <c r="S580" s="35"/>
      <c r="T580" s="35"/>
      <c r="U580" s="22"/>
      <c r="V580" s="30"/>
      <c r="W580" s="31"/>
    </row>
    <row r="581" spans="2:23" s="2" customFormat="1" hidden="1">
      <c r="B581" s="22">
        <v>571</v>
      </c>
      <c r="C581" s="25"/>
      <c r="D581" s="25"/>
      <c r="E581" s="26"/>
      <c r="F581" s="25"/>
      <c r="G581" s="25"/>
      <c r="H581" s="27"/>
      <c r="I581" s="38"/>
      <c r="J581" s="35"/>
      <c r="K581" s="35"/>
      <c r="L581" s="38"/>
      <c r="M581" s="35"/>
      <c r="N581" s="35"/>
      <c r="O581" s="41"/>
      <c r="P581" s="35"/>
      <c r="Q581" s="35"/>
      <c r="R581" s="41"/>
      <c r="S581" s="35"/>
      <c r="T581" s="35"/>
      <c r="U581" s="22"/>
      <c r="V581" s="30"/>
      <c r="W581" s="31"/>
    </row>
    <row r="582" spans="2:23" s="2" customFormat="1" hidden="1">
      <c r="B582" s="22">
        <v>572</v>
      </c>
      <c r="C582" s="25"/>
      <c r="D582" s="25"/>
      <c r="E582" s="26"/>
      <c r="F582" s="25"/>
      <c r="G582" s="25"/>
      <c r="H582" s="27"/>
      <c r="I582" s="38"/>
      <c r="J582" s="35"/>
      <c r="K582" s="35"/>
      <c r="L582" s="38"/>
      <c r="M582" s="35"/>
      <c r="N582" s="35"/>
      <c r="O582" s="41"/>
      <c r="P582" s="35"/>
      <c r="Q582" s="35"/>
      <c r="R582" s="41"/>
      <c r="S582" s="35"/>
      <c r="T582" s="35"/>
      <c r="U582" s="22"/>
      <c r="V582" s="30"/>
      <c r="W582" s="31"/>
    </row>
    <row r="583" spans="2:23" s="2" customFormat="1" hidden="1">
      <c r="B583" s="22">
        <v>573</v>
      </c>
      <c r="C583" s="25"/>
      <c r="D583" s="25"/>
      <c r="E583" s="26"/>
      <c r="F583" s="25"/>
      <c r="G583" s="25"/>
      <c r="H583" s="27"/>
      <c r="I583" s="38"/>
      <c r="J583" s="35"/>
      <c r="K583" s="35"/>
      <c r="L583" s="38"/>
      <c r="M583" s="35"/>
      <c r="N583" s="35"/>
      <c r="O583" s="41"/>
      <c r="P583" s="35"/>
      <c r="Q583" s="35"/>
      <c r="R583" s="41"/>
      <c r="S583" s="35"/>
      <c r="T583" s="35"/>
      <c r="U583" s="22"/>
      <c r="V583" s="30"/>
      <c r="W583" s="31"/>
    </row>
    <row r="584" spans="2:23" s="2" customFormat="1" hidden="1">
      <c r="B584" s="22">
        <v>574</v>
      </c>
      <c r="C584" s="25"/>
      <c r="D584" s="25"/>
      <c r="E584" s="26"/>
      <c r="F584" s="25"/>
      <c r="G584" s="25"/>
      <c r="H584" s="27"/>
      <c r="I584" s="38"/>
      <c r="J584" s="35"/>
      <c r="K584" s="35"/>
      <c r="L584" s="38"/>
      <c r="M584" s="35"/>
      <c r="N584" s="35"/>
      <c r="O584" s="41"/>
      <c r="P584" s="35"/>
      <c r="Q584" s="35"/>
      <c r="R584" s="41"/>
      <c r="S584" s="35"/>
      <c r="T584" s="35"/>
      <c r="U584" s="22"/>
      <c r="V584" s="30"/>
      <c r="W584" s="31"/>
    </row>
    <row r="585" spans="2:23" s="2" customFormat="1" hidden="1">
      <c r="B585" s="22">
        <v>575</v>
      </c>
      <c r="C585" s="25"/>
      <c r="D585" s="25"/>
      <c r="E585" s="26"/>
      <c r="F585" s="25"/>
      <c r="G585" s="25"/>
      <c r="H585" s="27"/>
      <c r="I585" s="38"/>
      <c r="J585" s="35"/>
      <c r="K585" s="35"/>
      <c r="L585" s="38"/>
      <c r="M585" s="35"/>
      <c r="N585" s="35"/>
      <c r="O585" s="41"/>
      <c r="P585" s="35"/>
      <c r="Q585" s="35"/>
      <c r="R585" s="41"/>
      <c r="S585" s="35"/>
      <c r="T585" s="35"/>
      <c r="U585" s="22"/>
      <c r="V585" s="30"/>
      <c r="W585" s="31"/>
    </row>
    <row r="586" spans="2:23" s="2" customFormat="1" hidden="1">
      <c r="B586" s="22">
        <v>576</v>
      </c>
      <c r="C586" s="25"/>
      <c r="D586" s="25"/>
      <c r="E586" s="26"/>
      <c r="F586" s="25"/>
      <c r="G586" s="25"/>
      <c r="H586" s="27"/>
      <c r="I586" s="38"/>
      <c r="J586" s="35"/>
      <c r="K586" s="35"/>
      <c r="L586" s="38"/>
      <c r="M586" s="35"/>
      <c r="N586" s="35"/>
      <c r="O586" s="41"/>
      <c r="P586" s="35"/>
      <c r="Q586" s="35"/>
      <c r="R586" s="41"/>
      <c r="S586" s="35"/>
      <c r="T586" s="35"/>
      <c r="U586" s="22"/>
      <c r="V586" s="30"/>
      <c r="W586" s="31"/>
    </row>
    <row r="587" spans="2:23" s="2" customFormat="1" hidden="1">
      <c r="B587" s="22">
        <v>577</v>
      </c>
      <c r="C587" s="25"/>
      <c r="D587" s="25"/>
      <c r="E587" s="26"/>
      <c r="F587" s="25"/>
      <c r="G587" s="25"/>
      <c r="H587" s="27"/>
      <c r="I587" s="38"/>
      <c r="J587" s="35"/>
      <c r="K587" s="35"/>
      <c r="L587" s="38"/>
      <c r="M587" s="35"/>
      <c r="N587" s="35"/>
      <c r="O587" s="41"/>
      <c r="P587" s="35"/>
      <c r="Q587" s="35"/>
      <c r="R587" s="41"/>
      <c r="S587" s="35"/>
      <c r="T587" s="35"/>
      <c r="U587" s="22"/>
      <c r="V587" s="30"/>
      <c r="W587" s="31"/>
    </row>
    <row r="588" spans="2:23" s="2" customFormat="1" hidden="1">
      <c r="B588" s="22">
        <v>578</v>
      </c>
      <c r="C588" s="25"/>
      <c r="D588" s="25"/>
      <c r="E588" s="26"/>
      <c r="F588" s="25"/>
      <c r="G588" s="25"/>
      <c r="H588" s="27"/>
      <c r="I588" s="38"/>
      <c r="J588" s="35"/>
      <c r="K588" s="35"/>
      <c r="L588" s="38"/>
      <c r="M588" s="35"/>
      <c r="N588" s="35"/>
      <c r="O588" s="41"/>
      <c r="P588" s="35"/>
      <c r="Q588" s="35"/>
      <c r="R588" s="41"/>
      <c r="S588" s="35"/>
      <c r="T588" s="35"/>
      <c r="U588" s="22"/>
      <c r="V588" s="30"/>
      <c r="W588" s="31"/>
    </row>
    <row r="589" spans="2:23" s="2" customFormat="1" hidden="1">
      <c r="B589" s="22">
        <v>579</v>
      </c>
      <c r="C589" s="25"/>
      <c r="D589" s="25"/>
      <c r="E589" s="26"/>
      <c r="F589" s="25"/>
      <c r="G589" s="25"/>
      <c r="H589" s="27"/>
      <c r="I589" s="38"/>
      <c r="J589" s="35"/>
      <c r="K589" s="35"/>
      <c r="L589" s="38"/>
      <c r="M589" s="35"/>
      <c r="N589" s="35"/>
      <c r="O589" s="41"/>
      <c r="P589" s="35"/>
      <c r="Q589" s="35"/>
      <c r="R589" s="41"/>
      <c r="S589" s="35"/>
      <c r="T589" s="35"/>
      <c r="U589" s="22"/>
      <c r="V589" s="30"/>
      <c r="W589" s="31"/>
    </row>
    <row r="590" spans="2:23" s="2" customFormat="1" hidden="1">
      <c r="B590" s="22">
        <v>580</v>
      </c>
      <c r="C590" s="25"/>
      <c r="D590" s="25"/>
      <c r="E590" s="26"/>
      <c r="F590" s="25"/>
      <c r="G590" s="25"/>
      <c r="H590" s="27"/>
      <c r="I590" s="38"/>
      <c r="J590" s="35"/>
      <c r="K590" s="35"/>
      <c r="L590" s="38"/>
      <c r="M590" s="35"/>
      <c r="N590" s="35"/>
      <c r="O590" s="41"/>
      <c r="P590" s="35"/>
      <c r="Q590" s="35"/>
      <c r="R590" s="41"/>
      <c r="S590" s="35"/>
      <c r="T590" s="35"/>
      <c r="U590" s="22"/>
      <c r="V590" s="30"/>
      <c r="W590" s="31"/>
    </row>
    <row r="591" spans="2:23" s="2" customFormat="1" hidden="1">
      <c r="B591" s="22">
        <v>581</v>
      </c>
      <c r="C591" s="25"/>
      <c r="D591" s="25"/>
      <c r="E591" s="26"/>
      <c r="F591" s="25"/>
      <c r="G591" s="25"/>
      <c r="H591" s="27"/>
      <c r="I591" s="38"/>
      <c r="J591" s="35"/>
      <c r="K591" s="35"/>
      <c r="L591" s="38"/>
      <c r="M591" s="35"/>
      <c r="N591" s="35"/>
      <c r="O591" s="41"/>
      <c r="P591" s="35"/>
      <c r="Q591" s="35"/>
      <c r="R591" s="41"/>
      <c r="S591" s="35"/>
      <c r="T591" s="35"/>
      <c r="U591" s="22"/>
      <c r="V591" s="30"/>
      <c r="W591" s="31"/>
    </row>
    <row r="592" spans="2:23" s="2" customFormat="1" hidden="1">
      <c r="B592" s="22">
        <v>582</v>
      </c>
      <c r="C592" s="25"/>
      <c r="D592" s="25"/>
      <c r="E592" s="26"/>
      <c r="F592" s="25"/>
      <c r="G592" s="25"/>
      <c r="H592" s="27"/>
      <c r="I592" s="38"/>
      <c r="J592" s="35"/>
      <c r="K592" s="35"/>
      <c r="L592" s="38"/>
      <c r="M592" s="35"/>
      <c r="N592" s="35"/>
      <c r="O592" s="41"/>
      <c r="P592" s="35"/>
      <c r="Q592" s="35"/>
      <c r="R592" s="41"/>
      <c r="S592" s="35"/>
      <c r="T592" s="35"/>
      <c r="U592" s="22"/>
      <c r="V592" s="30"/>
      <c r="W592" s="31"/>
    </row>
    <row r="593" spans="2:23" s="2" customFormat="1" hidden="1">
      <c r="B593" s="22">
        <v>583</v>
      </c>
      <c r="C593" s="25"/>
      <c r="D593" s="25"/>
      <c r="E593" s="26"/>
      <c r="F593" s="25"/>
      <c r="G593" s="25"/>
      <c r="H593" s="27"/>
      <c r="I593" s="38"/>
      <c r="J593" s="35"/>
      <c r="K593" s="35"/>
      <c r="L593" s="38"/>
      <c r="M593" s="35"/>
      <c r="N593" s="35"/>
      <c r="O593" s="41"/>
      <c r="P593" s="35"/>
      <c r="Q593" s="35"/>
      <c r="R593" s="41"/>
      <c r="S593" s="35"/>
      <c r="T593" s="35"/>
      <c r="U593" s="22"/>
      <c r="V593" s="30"/>
      <c r="W593" s="31"/>
    </row>
    <row r="594" spans="2:23" s="2" customFormat="1" hidden="1">
      <c r="B594" s="22">
        <v>584</v>
      </c>
      <c r="C594" s="25"/>
      <c r="D594" s="25"/>
      <c r="E594" s="26"/>
      <c r="F594" s="25"/>
      <c r="G594" s="25"/>
      <c r="H594" s="27"/>
      <c r="I594" s="38"/>
      <c r="J594" s="35"/>
      <c r="K594" s="35"/>
      <c r="L594" s="38"/>
      <c r="M594" s="35"/>
      <c r="N594" s="35"/>
      <c r="O594" s="41"/>
      <c r="P594" s="35"/>
      <c r="Q594" s="35"/>
      <c r="R594" s="41"/>
      <c r="S594" s="35"/>
      <c r="T594" s="35"/>
      <c r="U594" s="22"/>
      <c r="V594" s="30"/>
      <c r="W594" s="31"/>
    </row>
    <row r="595" spans="2:23" s="2" customFormat="1" hidden="1">
      <c r="B595" s="22">
        <v>585</v>
      </c>
      <c r="C595" s="25"/>
      <c r="D595" s="25"/>
      <c r="E595" s="26"/>
      <c r="F595" s="25"/>
      <c r="G595" s="25"/>
      <c r="H595" s="27"/>
      <c r="I595" s="38"/>
      <c r="J595" s="35"/>
      <c r="K595" s="35"/>
      <c r="L595" s="38"/>
      <c r="M595" s="35"/>
      <c r="N595" s="35"/>
      <c r="O595" s="41"/>
      <c r="P595" s="35"/>
      <c r="Q595" s="35"/>
      <c r="R595" s="41"/>
      <c r="S595" s="35"/>
      <c r="T595" s="35"/>
      <c r="U595" s="22"/>
      <c r="V595" s="30"/>
      <c r="W595" s="31"/>
    </row>
    <row r="596" spans="2:23" s="2" customFormat="1" hidden="1">
      <c r="B596" s="22">
        <v>586</v>
      </c>
      <c r="C596" s="25"/>
      <c r="D596" s="25"/>
      <c r="E596" s="26"/>
      <c r="F596" s="25"/>
      <c r="G596" s="25"/>
      <c r="H596" s="27"/>
      <c r="I596" s="38"/>
      <c r="J596" s="35"/>
      <c r="K596" s="35"/>
      <c r="L596" s="38"/>
      <c r="M596" s="35"/>
      <c r="N596" s="35"/>
      <c r="O596" s="41"/>
      <c r="P596" s="35"/>
      <c r="Q596" s="35"/>
      <c r="R596" s="41"/>
      <c r="S596" s="35"/>
      <c r="T596" s="35"/>
      <c r="U596" s="22"/>
      <c r="V596" s="30"/>
      <c r="W596" s="31"/>
    </row>
    <row r="597" spans="2:23" s="2" customFormat="1" hidden="1">
      <c r="B597" s="22">
        <v>587</v>
      </c>
      <c r="C597" s="25"/>
      <c r="D597" s="25"/>
      <c r="E597" s="26"/>
      <c r="F597" s="25"/>
      <c r="G597" s="25"/>
      <c r="H597" s="27"/>
      <c r="I597" s="38"/>
      <c r="J597" s="35"/>
      <c r="K597" s="35"/>
      <c r="L597" s="38"/>
      <c r="M597" s="35"/>
      <c r="N597" s="35"/>
      <c r="O597" s="41"/>
      <c r="P597" s="35"/>
      <c r="Q597" s="35"/>
      <c r="R597" s="41"/>
      <c r="S597" s="35"/>
      <c r="T597" s="35"/>
      <c r="U597" s="22"/>
      <c r="V597" s="30"/>
      <c r="W597" s="31"/>
    </row>
    <row r="598" spans="2:23" s="2" customFormat="1" hidden="1">
      <c r="B598" s="22">
        <v>588</v>
      </c>
      <c r="C598" s="25"/>
      <c r="D598" s="25"/>
      <c r="E598" s="26"/>
      <c r="F598" s="25"/>
      <c r="G598" s="25"/>
      <c r="H598" s="27"/>
      <c r="I598" s="38"/>
      <c r="J598" s="35"/>
      <c r="K598" s="35"/>
      <c r="L598" s="38"/>
      <c r="M598" s="35"/>
      <c r="N598" s="35"/>
      <c r="O598" s="41"/>
      <c r="P598" s="35"/>
      <c r="Q598" s="35"/>
      <c r="R598" s="41"/>
      <c r="S598" s="35"/>
      <c r="T598" s="35"/>
      <c r="U598" s="22"/>
      <c r="V598" s="30"/>
      <c r="W598" s="31"/>
    </row>
    <row r="599" spans="2:23" s="2" customFormat="1" hidden="1">
      <c r="B599" s="22">
        <v>589</v>
      </c>
      <c r="C599" s="25"/>
      <c r="D599" s="25"/>
      <c r="E599" s="26"/>
      <c r="F599" s="25"/>
      <c r="G599" s="25"/>
      <c r="H599" s="27"/>
      <c r="I599" s="38"/>
      <c r="J599" s="35"/>
      <c r="K599" s="35"/>
      <c r="L599" s="38"/>
      <c r="M599" s="35"/>
      <c r="N599" s="35"/>
      <c r="O599" s="41"/>
      <c r="P599" s="35"/>
      <c r="Q599" s="35"/>
      <c r="R599" s="41"/>
      <c r="S599" s="35"/>
      <c r="T599" s="35"/>
      <c r="U599" s="22"/>
      <c r="V599" s="30"/>
      <c r="W599" s="31"/>
    </row>
    <row r="600" spans="2:23" s="2" customFormat="1" hidden="1">
      <c r="B600" s="22">
        <v>590</v>
      </c>
      <c r="C600" s="25"/>
      <c r="D600" s="25"/>
      <c r="E600" s="26"/>
      <c r="F600" s="25"/>
      <c r="G600" s="25"/>
      <c r="H600" s="27"/>
      <c r="I600" s="38"/>
      <c r="J600" s="35"/>
      <c r="K600" s="35"/>
      <c r="L600" s="38"/>
      <c r="M600" s="35"/>
      <c r="N600" s="35"/>
      <c r="O600" s="41"/>
      <c r="P600" s="35"/>
      <c r="Q600" s="35"/>
      <c r="R600" s="41"/>
      <c r="S600" s="35"/>
      <c r="T600" s="35"/>
      <c r="U600" s="22"/>
      <c r="V600" s="30"/>
      <c r="W600" s="31"/>
    </row>
    <row r="601" spans="2:23" s="2" customFormat="1" hidden="1">
      <c r="B601" s="22">
        <v>591</v>
      </c>
      <c r="C601" s="25"/>
      <c r="D601" s="25"/>
      <c r="E601" s="26"/>
      <c r="F601" s="25"/>
      <c r="G601" s="25"/>
      <c r="H601" s="27"/>
      <c r="I601" s="38"/>
      <c r="J601" s="35"/>
      <c r="K601" s="35"/>
      <c r="L601" s="38"/>
      <c r="M601" s="35"/>
      <c r="N601" s="35"/>
      <c r="O601" s="41"/>
      <c r="P601" s="35"/>
      <c r="Q601" s="35"/>
      <c r="R601" s="41"/>
      <c r="S601" s="35"/>
      <c r="T601" s="35"/>
      <c r="U601" s="22"/>
      <c r="V601" s="30"/>
      <c r="W601" s="31"/>
    </row>
    <row r="602" spans="2:23" s="2" customFormat="1" hidden="1">
      <c r="B602" s="22">
        <v>592</v>
      </c>
      <c r="C602" s="25"/>
      <c r="D602" s="25"/>
      <c r="E602" s="26"/>
      <c r="F602" s="25"/>
      <c r="G602" s="25"/>
      <c r="H602" s="27"/>
      <c r="I602" s="38"/>
      <c r="J602" s="35"/>
      <c r="K602" s="35"/>
      <c r="L602" s="38"/>
      <c r="M602" s="35"/>
      <c r="N602" s="35"/>
      <c r="O602" s="41"/>
      <c r="P602" s="35"/>
      <c r="Q602" s="35"/>
      <c r="R602" s="41"/>
      <c r="S602" s="35"/>
      <c r="T602" s="35"/>
      <c r="U602" s="22"/>
      <c r="V602" s="30"/>
      <c r="W602" s="31"/>
    </row>
    <row r="603" spans="2:23" s="2" customFormat="1" hidden="1">
      <c r="B603" s="22">
        <v>593</v>
      </c>
      <c r="C603" s="25"/>
      <c r="D603" s="25"/>
      <c r="E603" s="26"/>
      <c r="F603" s="25"/>
      <c r="G603" s="25"/>
      <c r="H603" s="27"/>
      <c r="I603" s="38"/>
      <c r="J603" s="35"/>
      <c r="K603" s="35"/>
      <c r="L603" s="38"/>
      <c r="M603" s="35"/>
      <c r="N603" s="35"/>
      <c r="O603" s="41"/>
      <c r="P603" s="35"/>
      <c r="Q603" s="35"/>
      <c r="R603" s="41"/>
      <c r="S603" s="35"/>
      <c r="T603" s="35"/>
      <c r="U603" s="22"/>
      <c r="V603" s="30"/>
      <c r="W603" s="31"/>
    </row>
    <row r="604" spans="2:23" s="2" customFormat="1" hidden="1">
      <c r="B604" s="22">
        <v>594</v>
      </c>
      <c r="C604" s="25"/>
      <c r="D604" s="25"/>
      <c r="E604" s="26"/>
      <c r="F604" s="25"/>
      <c r="G604" s="25"/>
      <c r="H604" s="27"/>
      <c r="I604" s="38"/>
      <c r="J604" s="35"/>
      <c r="K604" s="35"/>
      <c r="L604" s="38"/>
      <c r="M604" s="35"/>
      <c r="N604" s="35"/>
      <c r="O604" s="41"/>
      <c r="P604" s="35"/>
      <c r="Q604" s="35"/>
      <c r="R604" s="41"/>
      <c r="S604" s="35"/>
      <c r="T604" s="35"/>
      <c r="U604" s="22"/>
      <c r="V604" s="30"/>
      <c r="W604" s="31"/>
    </row>
    <row r="605" spans="2:23" s="2" customFormat="1" hidden="1">
      <c r="B605" s="22">
        <v>595</v>
      </c>
      <c r="C605" s="25"/>
      <c r="D605" s="25"/>
      <c r="E605" s="26"/>
      <c r="F605" s="25"/>
      <c r="G605" s="25"/>
      <c r="H605" s="27"/>
      <c r="I605" s="38"/>
      <c r="J605" s="35"/>
      <c r="K605" s="35"/>
      <c r="L605" s="38"/>
      <c r="M605" s="35"/>
      <c r="N605" s="35"/>
      <c r="O605" s="41"/>
      <c r="P605" s="35"/>
      <c r="Q605" s="35"/>
      <c r="R605" s="41"/>
      <c r="S605" s="35"/>
      <c r="T605" s="35"/>
      <c r="U605" s="22"/>
      <c r="V605" s="30"/>
      <c r="W605" s="31"/>
    </row>
    <row r="606" spans="2:23" s="2" customFormat="1" hidden="1">
      <c r="B606" s="22">
        <v>596</v>
      </c>
      <c r="C606" s="25"/>
      <c r="D606" s="25"/>
      <c r="E606" s="26"/>
      <c r="F606" s="25"/>
      <c r="G606" s="25"/>
      <c r="H606" s="27"/>
      <c r="I606" s="38"/>
      <c r="J606" s="35"/>
      <c r="K606" s="35"/>
      <c r="L606" s="38"/>
      <c r="M606" s="35"/>
      <c r="N606" s="35"/>
      <c r="O606" s="41"/>
      <c r="P606" s="35"/>
      <c r="Q606" s="35"/>
      <c r="R606" s="41"/>
      <c r="S606" s="35"/>
      <c r="T606" s="35"/>
      <c r="U606" s="22"/>
      <c r="V606" s="30"/>
      <c r="W606" s="31"/>
    </row>
    <row r="607" spans="2:23" s="2" customFormat="1" hidden="1">
      <c r="B607" s="22">
        <v>597</v>
      </c>
      <c r="C607" s="25"/>
      <c r="D607" s="25"/>
      <c r="E607" s="26"/>
      <c r="F607" s="25"/>
      <c r="G607" s="25"/>
      <c r="H607" s="27"/>
      <c r="I607" s="38"/>
      <c r="J607" s="35"/>
      <c r="K607" s="35"/>
      <c r="L607" s="38"/>
      <c r="M607" s="35"/>
      <c r="N607" s="35"/>
      <c r="O607" s="41"/>
      <c r="P607" s="35"/>
      <c r="Q607" s="35"/>
      <c r="R607" s="41"/>
      <c r="S607" s="35"/>
      <c r="T607" s="35"/>
      <c r="U607" s="22"/>
      <c r="V607" s="30"/>
      <c r="W607" s="31"/>
    </row>
    <row r="608" spans="2:23" s="2" customFormat="1" hidden="1">
      <c r="B608" s="22">
        <v>598</v>
      </c>
      <c r="C608" s="25"/>
      <c r="D608" s="25"/>
      <c r="E608" s="26"/>
      <c r="F608" s="25"/>
      <c r="G608" s="25"/>
      <c r="H608" s="27"/>
      <c r="I608" s="38"/>
      <c r="J608" s="35"/>
      <c r="K608" s="35"/>
      <c r="L608" s="38"/>
      <c r="M608" s="35"/>
      <c r="N608" s="35"/>
      <c r="O608" s="41"/>
      <c r="P608" s="35"/>
      <c r="Q608" s="35"/>
      <c r="R608" s="41"/>
      <c r="S608" s="35"/>
      <c r="T608" s="35"/>
      <c r="U608" s="22"/>
      <c r="V608" s="30"/>
      <c r="W608" s="31"/>
    </row>
    <row r="609" spans="2:23" s="2" customFormat="1" hidden="1">
      <c r="B609" s="22">
        <v>599</v>
      </c>
      <c r="C609" s="25"/>
      <c r="D609" s="25"/>
      <c r="E609" s="26"/>
      <c r="F609" s="25"/>
      <c r="G609" s="25"/>
      <c r="H609" s="27"/>
      <c r="I609" s="38"/>
      <c r="J609" s="35"/>
      <c r="K609" s="35"/>
      <c r="L609" s="38"/>
      <c r="M609" s="35"/>
      <c r="N609" s="35"/>
      <c r="O609" s="41"/>
      <c r="P609" s="35"/>
      <c r="Q609" s="35"/>
      <c r="R609" s="41"/>
      <c r="S609" s="35"/>
      <c r="T609" s="35"/>
      <c r="U609" s="22"/>
      <c r="V609" s="30"/>
      <c r="W609" s="31"/>
    </row>
    <row r="610" spans="2:23" s="2" customFormat="1" hidden="1">
      <c r="B610" s="22">
        <v>600</v>
      </c>
      <c r="C610" s="25"/>
      <c r="D610" s="25"/>
      <c r="E610" s="26"/>
      <c r="F610" s="25"/>
      <c r="G610" s="25"/>
      <c r="H610" s="27"/>
      <c r="I610" s="38"/>
      <c r="J610" s="35"/>
      <c r="K610" s="35"/>
      <c r="L610" s="38"/>
      <c r="M610" s="35"/>
      <c r="N610" s="35"/>
      <c r="O610" s="41"/>
      <c r="P610" s="35"/>
      <c r="Q610" s="35"/>
      <c r="R610" s="41"/>
      <c r="S610" s="35"/>
      <c r="T610" s="35"/>
      <c r="U610" s="22"/>
      <c r="V610" s="30"/>
      <c r="W610" s="31"/>
    </row>
    <row r="611" spans="2:23" s="2" customFormat="1" hidden="1">
      <c r="B611" s="22">
        <v>601</v>
      </c>
      <c r="C611" s="25"/>
      <c r="D611" s="25"/>
      <c r="E611" s="26"/>
      <c r="F611" s="25"/>
      <c r="G611" s="25"/>
      <c r="H611" s="27"/>
      <c r="I611" s="38"/>
      <c r="J611" s="35"/>
      <c r="K611" s="35"/>
      <c r="L611" s="38"/>
      <c r="M611" s="35"/>
      <c r="N611" s="35"/>
      <c r="O611" s="41"/>
      <c r="P611" s="35"/>
      <c r="Q611" s="35"/>
      <c r="R611" s="41"/>
      <c r="S611" s="35"/>
      <c r="T611" s="35"/>
      <c r="U611" s="22"/>
      <c r="V611" s="30"/>
      <c r="W611" s="31"/>
    </row>
    <row r="612" spans="2:23" s="2" customFormat="1" hidden="1">
      <c r="B612" s="22">
        <v>602</v>
      </c>
      <c r="C612" s="25"/>
      <c r="D612" s="25"/>
      <c r="E612" s="26"/>
      <c r="F612" s="25"/>
      <c r="G612" s="25"/>
      <c r="H612" s="27"/>
      <c r="I612" s="38"/>
      <c r="J612" s="35"/>
      <c r="K612" s="35"/>
      <c r="L612" s="38"/>
      <c r="M612" s="35"/>
      <c r="N612" s="35"/>
      <c r="O612" s="41"/>
      <c r="P612" s="35"/>
      <c r="Q612" s="35"/>
      <c r="R612" s="41"/>
      <c r="S612" s="35"/>
      <c r="T612" s="35"/>
      <c r="U612" s="22"/>
      <c r="V612" s="30"/>
      <c r="W612" s="31"/>
    </row>
    <row r="613" spans="2:23" s="2" customFormat="1" hidden="1">
      <c r="B613" s="22">
        <v>603</v>
      </c>
      <c r="C613" s="25"/>
      <c r="D613" s="25"/>
      <c r="E613" s="26"/>
      <c r="F613" s="25"/>
      <c r="G613" s="25"/>
      <c r="H613" s="27"/>
      <c r="I613" s="38"/>
      <c r="J613" s="35"/>
      <c r="K613" s="35"/>
      <c r="L613" s="38"/>
      <c r="M613" s="35"/>
      <c r="N613" s="35"/>
      <c r="O613" s="41"/>
      <c r="P613" s="35"/>
      <c r="Q613" s="35"/>
      <c r="R613" s="41"/>
      <c r="S613" s="35"/>
      <c r="T613" s="35"/>
      <c r="U613" s="22"/>
      <c r="V613" s="30"/>
      <c r="W613" s="31"/>
    </row>
    <row r="614" spans="2:23" s="2" customFormat="1" hidden="1">
      <c r="B614" s="22">
        <v>604</v>
      </c>
      <c r="C614" s="25"/>
      <c r="D614" s="25"/>
      <c r="E614" s="26"/>
      <c r="F614" s="25"/>
      <c r="G614" s="25"/>
      <c r="H614" s="27"/>
      <c r="I614" s="38"/>
      <c r="J614" s="35"/>
      <c r="K614" s="35"/>
      <c r="L614" s="38"/>
      <c r="M614" s="35"/>
      <c r="N614" s="35"/>
      <c r="O614" s="41"/>
      <c r="P614" s="35"/>
      <c r="Q614" s="35"/>
      <c r="R614" s="41"/>
      <c r="S614" s="35"/>
      <c r="T614" s="35"/>
      <c r="U614" s="22"/>
      <c r="V614" s="30"/>
      <c r="W614" s="31"/>
    </row>
    <row r="615" spans="2:23" s="2" customFormat="1" hidden="1">
      <c r="B615" s="22">
        <v>605</v>
      </c>
      <c r="C615" s="25"/>
      <c r="D615" s="25"/>
      <c r="E615" s="26"/>
      <c r="F615" s="25"/>
      <c r="G615" s="25"/>
      <c r="H615" s="27"/>
      <c r="I615" s="38"/>
      <c r="J615" s="35"/>
      <c r="K615" s="35"/>
      <c r="L615" s="38"/>
      <c r="M615" s="35"/>
      <c r="N615" s="35"/>
      <c r="O615" s="41"/>
      <c r="P615" s="35"/>
      <c r="Q615" s="35"/>
      <c r="R615" s="41"/>
      <c r="S615" s="35"/>
      <c r="T615" s="35"/>
      <c r="U615" s="22"/>
      <c r="V615" s="30"/>
      <c r="W615" s="31"/>
    </row>
    <row r="616" spans="2:23" s="2" customFormat="1" hidden="1">
      <c r="B616" s="22">
        <v>606</v>
      </c>
      <c r="C616" s="25"/>
      <c r="D616" s="25"/>
      <c r="E616" s="26"/>
      <c r="F616" s="25"/>
      <c r="G616" s="25"/>
      <c r="H616" s="27"/>
      <c r="I616" s="38"/>
      <c r="J616" s="35"/>
      <c r="K616" s="35"/>
      <c r="L616" s="38"/>
      <c r="M616" s="35"/>
      <c r="N616" s="35"/>
      <c r="O616" s="41"/>
      <c r="P616" s="35"/>
      <c r="Q616" s="35"/>
      <c r="R616" s="41"/>
      <c r="S616" s="35"/>
      <c r="T616" s="35"/>
      <c r="U616" s="22"/>
      <c r="V616" s="30"/>
      <c r="W616" s="31"/>
    </row>
    <row r="617" spans="2:23" s="2" customFormat="1" hidden="1">
      <c r="B617" s="22">
        <v>607</v>
      </c>
      <c r="C617" s="25"/>
      <c r="D617" s="25"/>
      <c r="E617" s="26"/>
      <c r="F617" s="25"/>
      <c r="G617" s="25"/>
      <c r="H617" s="27"/>
      <c r="I617" s="38"/>
      <c r="J617" s="35"/>
      <c r="K617" s="35"/>
      <c r="L617" s="38"/>
      <c r="M617" s="35"/>
      <c r="N617" s="35"/>
      <c r="O617" s="41"/>
      <c r="P617" s="35"/>
      <c r="Q617" s="35"/>
      <c r="R617" s="41"/>
      <c r="S617" s="35"/>
      <c r="T617" s="35"/>
      <c r="U617" s="22"/>
      <c r="V617" s="30"/>
      <c r="W617" s="31"/>
    </row>
    <row r="618" spans="2:23" s="2" customFormat="1" hidden="1">
      <c r="B618" s="22">
        <v>608</v>
      </c>
      <c r="C618" s="25"/>
      <c r="D618" s="25"/>
      <c r="E618" s="26"/>
      <c r="F618" s="25"/>
      <c r="G618" s="25"/>
      <c r="H618" s="27"/>
      <c r="I618" s="38"/>
      <c r="J618" s="35"/>
      <c r="K618" s="35"/>
      <c r="L618" s="38"/>
      <c r="M618" s="35"/>
      <c r="N618" s="35"/>
      <c r="O618" s="41"/>
      <c r="P618" s="35"/>
      <c r="Q618" s="35"/>
      <c r="R618" s="41"/>
      <c r="S618" s="35"/>
      <c r="T618" s="35"/>
      <c r="U618" s="22"/>
      <c r="V618" s="30"/>
      <c r="W618" s="31"/>
    </row>
    <row r="619" spans="2:23" s="2" customFormat="1" hidden="1">
      <c r="B619" s="22">
        <v>609</v>
      </c>
      <c r="C619" s="25"/>
      <c r="D619" s="25"/>
      <c r="E619" s="26"/>
      <c r="F619" s="25"/>
      <c r="G619" s="25"/>
      <c r="H619" s="27"/>
      <c r="I619" s="38"/>
      <c r="J619" s="35"/>
      <c r="K619" s="35"/>
      <c r="L619" s="38"/>
      <c r="M619" s="35"/>
      <c r="N619" s="35"/>
      <c r="O619" s="41"/>
      <c r="P619" s="35"/>
      <c r="Q619" s="35"/>
      <c r="R619" s="41"/>
      <c r="S619" s="35"/>
      <c r="T619" s="35"/>
      <c r="U619" s="22"/>
      <c r="V619" s="30"/>
      <c r="W619" s="31"/>
    </row>
    <row r="620" spans="2:23" s="2" customFormat="1" hidden="1">
      <c r="B620" s="22">
        <v>610</v>
      </c>
      <c r="C620" s="25"/>
      <c r="D620" s="25"/>
      <c r="E620" s="26"/>
      <c r="F620" s="25"/>
      <c r="G620" s="25"/>
      <c r="H620" s="27"/>
      <c r="I620" s="38"/>
      <c r="J620" s="35"/>
      <c r="K620" s="35"/>
      <c r="L620" s="38"/>
      <c r="M620" s="35"/>
      <c r="N620" s="35"/>
      <c r="O620" s="41"/>
      <c r="P620" s="35"/>
      <c r="Q620" s="35"/>
      <c r="R620" s="41"/>
      <c r="S620" s="35"/>
      <c r="T620" s="35"/>
      <c r="U620" s="22"/>
      <c r="V620" s="30"/>
      <c r="W620" s="31"/>
    </row>
    <row r="621" spans="2:23" s="2" customFormat="1" hidden="1">
      <c r="B621" s="22">
        <v>611</v>
      </c>
      <c r="C621" s="25"/>
      <c r="D621" s="25"/>
      <c r="E621" s="26"/>
      <c r="F621" s="25"/>
      <c r="G621" s="25"/>
      <c r="H621" s="27"/>
      <c r="I621" s="38"/>
      <c r="J621" s="35"/>
      <c r="K621" s="35"/>
      <c r="L621" s="38"/>
      <c r="M621" s="35"/>
      <c r="N621" s="35"/>
      <c r="O621" s="41"/>
      <c r="P621" s="35"/>
      <c r="Q621" s="35"/>
      <c r="R621" s="41"/>
      <c r="S621" s="35"/>
      <c r="T621" s="35"/>
      <c r="U621" s="22"/>
      <c r="V621" s="30"/>
      <c r="W621" s="31"/>
    </row>
    <row r="622" spans="2:23" s="2" customFormat="1" hidden="1">
      <c r="B622" s="22">
        <v>612</v>
      </c>
      <c r="C622" s="25"/>
      <c r="D622" s="25"/>
      <c r="E622" s="26"/>
      <c r="F622" s="25"/>
      <c r="G622" s="25"/>
      <c r="H622" s="27"/>
      <c r="I622" s="38"/>
      <c r="J622" s="35"/>
      <c r="K622" s="35"/>
      <c r="L622" s="38"/>
      <c r="M622" s="35"/>
      <c r="N622" s="35"/>
      <c r="O622" s="41"/>
      <c r="P622" s="35"/>
      <c r="Q622" s="35"/>
      <c r="R622" s="41"/>
      <c r="S622" s="35"/>
      <c r="T622" s="35"/>
      <c r="U622" s="22"/>
      <c r="V622" s="30"/>
      <c r="W622" s="31"/>
    </row>
    <row r="623" spans="2:23" s="2" customFormat="1" hidden="1">
      <c r="B623" s="22">
        <v>613</v>
      </c>
      <c r="C623" s="25"/>
      <c r="D623" s="25"/>
      <c r="E623" s="26"/>
      <c r="F623" s="25"/>
      <c r="G623" s="25"/>
      <c r="H623" s="27"/>
      <c r="I623" s="38"/>
      <c r="J623" s="35"/>
      <c r="K623" s="35"/>
      <c r="L623" s="38"/>
      <c r="M623" s="35"/>
      <c r="N623" s="35"/>
      <c r="O623" s="41"/>
      <c r="P623" s="35"/>
      <c r="Q623" s="35"/>
      <c r="R623" s="41"/>
      <c r="S623" s="35"/>
      <c r="T623" s="35"/>
      <c r="U623" s="22"/>
      <c r="V623" s="30"/>
      <c r="W623" s="31"/>
    </row>
    <row r="624" spans="2:23" s="2" customFormat="1" hidden="1">
      <c r="B624" s="22">
        <v>614</v>
      </c>
      <c r="C624" s="25"/>
      <c r="D624" s="25"/>
      <c r="E624" s="26"/>
      <c r="F624" s="25"/>
      <c r="G624" s="25"/>
      <c r="H624" s="27"/>
      <c r="I624" s="38"/>
      <c r="J624" s="35"/>
      <c r="K624" s="35"/>
      <c r="L624" s="38"/>
      <c r="M624" s="35"/>
      <c r="N624" s="35"/>
      <c r="O624" s="41"/>
      <c r="P624" s="35"/>
      <c r="Q624" s="35"/>
      <c r="R624" s="41"/>
      <c r="S624" s="35"/>
      <c r="T624" s="35"/>
      <c r="U624" s="22"/>
      <c r="V624" s="30"/>
      <c r="W624" s="31"/>
    </row>
    <row r="625" spans="2:23" s="2" customFormat="1" hidden="1">
      <c r="B625" s="22">
        <v>615</v>
      </c>
      <c r="C625" s="25"/>
      <c r="D625" s="25"/>
      <c r="E625" s="26"/>
      <c r="F625" s="25"/>
      <c r="G625" s="25"/>
      <c r="H625" s="27"/>
      <c r="I625" s="38"/>
      <c r="J625" s="35"/>
      <c r="K625" s="35"/>
      <c r="L625" s="38"/>
      <c r="M625" s="35"/>
      <c r="N625" s="35"/>
      <c r="O625" s="41"/>
      <c r="P625" s="35"/>
      <c r="Q625" s="35"/>
      <c r="R625" s="41"/>
      <c r="S625" s="35"/>
      <c r="T625" s="35"/>
      <c r="U625" s="22"/>
      <c r="V625" s="30"/>
      <c r="W625" s="31"/>
    </row>
    <row r="626" spans="2:23" s="2" customFormat="1" hidden="1">
      <c r="B626" s="22">
        <v>616</v>
      </c>
      <c r="C626" s="25"/>
      <c r="D626" s="25"/>
      <c r="E626" s="26"/>
      <c r="F626" s="25"/>
      <c r="G626" s="25"/>
      <c r="H626" s="27"/>
      <c r="I626" s="38"/>
      <c r="J626" s="35"/>
      <c r="K626" s="35"/>
      <c r="L626" s="38"/>
      <c r="M626" s="35"/>
      <c r="N626" s="35"/>
      <c r="O626" s="41"/>
      <c r="P626" s="35"/>
      <c r="Q626" s="35"/>
      <c r="R626" s="41"/>
      <c r="S626" s="35"/>
      <c r="T626" s="35"/>
      <c r="U626" s="22"/>
      <c r="V626" s="30"/>
      <c r="W626" s="31"/>
    </row>
    <row r="627" spans="2:23" s="2" customFormat="1" hidden="1">
      <c r="B627" s="22">
        <v>617</v>
      </c>
      <c r="C627" s="25"/>
      <c r="D627" s="25"/>
      <c r="E627" s="26"/>
      <c r="F627" s="25"/>
      <c r="G627" s="25"/>
      <c r="H627" s="27"/>
      <c r="I627" s="38"/>
      <c r="J627" s="35"/>
      <c r="K627" s="35"/>
      <c r="L627" s="38"/>
      <c r="M627" s="35"/>
      <c r="N627" s="35"/>
      <c r="O627" s="41"/>
      <c r="P627" s="35"/>
      <c r="Q627" s="35"/>
      <c r="R627" s="41"/>
      <c r="S627" s="35"/>
      <c r="T627" s="35"/>
      <c r="U627" s="22"/>
      <c r="V627" s="30"/>
      <c r="W627" s="31"/>
    </row>
    <row r="628" spans="2:23" s="2" customFormat="1" hidden="1">
      <c r="B628" s="22">
        <v>618</v>
      </c>
      <c r="C628" s="25"/>
      <c r="D628" s="25"/>
      <c r="E628" s="26"/>
      <c r="F628" s="25"/>
      <c r="G628" s="25"/>
      <c r="H628" s="27"/>
      <c r="I628" s="38"/>
      <c r="J628" s="35"/>
      <c r="K628" s="35"/>
      <c r="L628" s="38"/>
      <c r="M628" s="35"/>
      <c r="N628" s="35"/>
      <c r="O628" s="41"/>
      <c r="P628" s="35"/>
      <c r="Q628" s="35"/>
      <c r="R628" s="41"/>
      <c r="S628" s="35"/>
      <c r="T628" s="35"/>
      <c r="U628" s="22"/>
      <c r="V628" s="30"/>
      <c r="W628" s="31"/>
    </row>
    <row r="629" spans="2:23" s="2" customFormat="1" hidden="1">
      <c r="B629" s="22">
        <v>619</v>
      </c>
      <c r="C629" s="25"/>
      <c r="D629" s="25"/>
      <c r="E629" s="26"/>
      <c r="F629" s="25"/>
      <c r="G629" s="25"/>
      <c r="H629" s="27"/>
      <c r="I629" s="38"/>
      <c r="J629" s="35"/>
      <c r="K629" s="35"/>
      <c r="L629" s="38"/>
      <c r="M629" s="35"/>
      <c r="N629" s="35"/>
      <c r="O629" s="41"/>
      <c r="P629" s="35"/>
      <c r="Q629" s="35"/>
      <c r="R629" s="41"/>
      <c r="S629" s="35"/>
      <c r="T629" s="35"/>
      <c r="U629" s="22"/>
      <c r="V629" s="30"/>
      <c r="W629" s="31"/>
    </row>
    <row r="630" spans="2:23" s="2" customFormat="1" hidden="1">
      <c r="B630" s="22">
        <v>620</v>
      </c>
      <c r="C630" s="25"/>
      <c r="D630" s="25"/>
      <c r="E630" s="26"/>
      <c r="F630" s="25"/>
      <c r="G630" s="25"/>
      <c r="H630" s="27"/>
      <c r="I630" s="38"/>
      <c r="J630" s="35"/>
      <c r="K630" s="35"/>
      <c r="L630" s="38"/>
      <c r="M630" s="35"/>
      <c r="N630" s="35"/>
      <c r="O630" s="41"/>
      <c r="P630" s="35"/>
      <c r="Q630" s="35"/>
      <c r="R630" s="41"/>
      <c r="S630" s="35"/>
      <c r="T630" s="35"/>
      <c r="U630" s="22"/>
      <c r="V630" s="30"/>
      <c r="W630" s="31"/>
    </row>
    <row r="631" spans="2:23" s="2" customFormat="1" hidden="1">
      <c r="B631" s="22">
        <v>621</v>
      </c>
      <c r="C631" s="25"/>
      <c r="D631" s="25"/>
      <c r="E631" s="26"/>
      <c r="F631" s="25"/>
      <c r="G631" s="25"/>
      <c r="H631" s="27"/>
      <c r="I631" s="38"/>
      <c r="J631" s="35"/>
      <c r="K631" s="35"/>
      <c r="L631" s="38"/>
      <c r="M631" s="35"/>
      <c r="N631" s="35"/>
      <c r="O631" s="41"/>
      <c r="P631" s="35"/>
      <c r="Q631" s="35"/>
      <c r="R631" s="41"/>
      <c r="S631" s="35"/>
      <c r="T631" s="35"/>
      <c r="U631" s="22"/>
      <c r="V631" s="30"/>
      <c r="W631" s="31"/>
    </row>
    <row r="632" spans="2:23" s="2" customFormat="1" hidden="1">
      <c r="B632" s="22">
        <v>622</v>
      </c>
      <c r="C632" s="25"/>
      <c r="D632" s="25"/>
      <c r="E632" s="26"/>
      <c r="F632" s="25"/>
      <c r="G632" s="25"/>
      <c r="H632" s="27"/>
      <c r="I632" s="38"/>
      <c r="J632" s="35"/>
      <c r="K632" s="35"/>
      <c r="L632" s="38"/>
      <c r="M632" s="35"/>
      <c r="N632" s="35"/>
      <c r="O632" s="41"/>
      <c r="P632" s="35"/>
      <c r="Q632" s="35"/>
      <c r="R632" s="41"/>
      <c r="S632" s="35"/>
      <c r="T632" s="35"/>
      <c r="U632" s="22"/>
      <c r="V632" s="30"/>
      <c r="W632" s="31"/>
    </row>
    <row r="633" spans="2:23" s="2" customFormat="1" hidden="1">
      <c r="B633" s="22">
        <v>623</v>
      </c>
      <c r="C633" s="25"/>
      <c r="D633" s="25"/>
      <c r="E633" s="26"/>
      <c r="F633" s="25"/>
      <c r="G633" s="25"/>
      <c r="H633" s="27"/>
      <c r="I633" s="38"/>
      <c r="J633" s="35"/>
      <c r="K633" s="35"/>
      <c r="L633" s="38"/>
      <c r="M633" s="35"/>
      <c r="N633" s="35"/>
      <c r="O633" s="41"/>
      <c r="P633" s="35"/>
      <c r="Q633" s="35"/>
      <c r="R633" s="41"/>
      <c r="S633" s="35"/>
      <c r="T633" s="35"/>
      <c r="U633" s="22"/>
      <c r="V633" s="30"/>
      <c r="W633" s="31"/>
    </row>
    <row r="634" spans="2:23" s="2" customFormat="1" hidden="1">
      <c r="B634" s="22">
        <v>624</v>
      </c>
      <c r="C634" s="25"/>
      <c r="D634" s="25"/>
      <c r="E634" s="26"/>
      <c r="F634" s="25"/>
      <c r="G634" s="25"/>
      <c r="H634" s="27"/>
      <c r="I634" s="38"/>
      <c r="J634" s="35"/>
      <c r="K634" s="35"/>
      <c r="L634" s="38"/>
      <c r="M634" s="35"/>
      <c r="N634" s="35"/>
      <c r="O634" s="41"/>
      <c r="P634" s="35"/>
      <c r="Q634" s="35"/>
      <c r="R634" s="41"/>
      <c r="S634" s="35"/>
      <c r="T634" s="35"/>
      <c r="U634" s="22"/>
      <c r="V634" s="30"/>
      <c r="W634" s="31"/>
    </row>
    <row r="635" spans="2:23" s="2" customFormat="1" hidden="1">
      <c r="B635" s="22">
        <v>625</v>
      </c>
      <c r="C635" s="25"/>
      <c r="D635" s="25"/>
      <c r="E635" s="26"/>
      <c r="F635" s="25"/>
      <c r="G635" s="25"/>
      <c r="H635" s="27"/>
      <c r="I635" s="38"/>
      <c r="J635" s="35"/>
      <c r="K635" s="35"/>
      <c r="L635" s="38"/>
      <c r="M635" s="35"/>
      <c r="N635" s="35"/>
      <c r="O635" s="41"/>
      <c r="P635" s="35"/>
      <c r="Q635" s="35"/>
      <c r="R635" s="41"/>
      <c r="S635" s="35"/>
      <c r="T635" s="35"/>
      <c r="U635" s="22"/>
      <c r="V635" s="30"/>
      <c r="W635" s="31"/>
    </row>
    <row r="636" spans="2:23" s="2" customFormat="1" hidden="1">
      <c r="B636" s="22">
        <v>626</v>
      </c>
      <c r="C636" s="25"/>
      <c r="D636" s="25"/>
      <c r="E636" s="26"/>
      <c r="F636" s="25"/>
      <c r="G636" s="25"/>
      <c r="H636" s="27"/>
      <c r="I636" s="38"/>
      <c r="J636" s="35"/>
      <c r="K636" s="35"/>
      <c r="L636" s="38"/>
      <c r="M636" s="35"/>
      <c r="N636" s="35"/>
      <c r="O636" s="41"/>
      <c r="P636" s="35"/>
      <c r="Q636" s="35"/>
      <c r="R636" s="41"/>
      <c r="S636" s="35"/>
      <c r="T636" s="35"/>
      <c r="U636" s="22"/>
      <c r="V636" s="30"/>
      <c r="W636" s="31"/>
    </row>
    <row r="637" spans="2:23" s="2" customFormat="1" hidden="1">
      <c r="B637" s="22">
        <v>627</v>
      </c>
      <c r="C637" s="25"/>
      <c r="D637" s="25"/>
      <c r="E637" s="26"/>
      <c r="F637" s="25"/>
      <c r="G637" s="25"/>
      <c r="H637" s="27"/>
      <c r="I637" s="38"/>
      <c r="J637" s="35"/>
      <c r="K637" s="35"/>
      <c r="L637" s="38"/>
      <c r="M637" s="35"/>
      <c r="N637" s="35"/>
      <c r="O637" s="41"/>
      <c r="P637" s="35"/>
      <c r="Q637" s="35"/>
      <c r="R637" s="41"/>
      <c r="S637" s="35"/>
      <c r="T637" s="35"/>
      <c r="U637" s="22"/>
      <c r="V637" s="30"/>
      <c r="W637" s="31"/>
    </row>
    <row r="638" spans="2:23" s="2" customFormat="1" hidden="1">
      <c r="B638" s="22">
        <v>628</v>
      </c>
      <c r="C638" s="25"/>
      <c r="D638" s="25"/>
      <c r="E638" s="26"/>
      <c r="F638" s="25"/>
      <c r="G638" s="25"/>
      <c r="H638" s="27"/>
      <c r="I638" s="38"/>
      <c r="J638" s="35"/>
      <c r="K638" s="35"/>
      <c r="L638" s="38"/>
      <c r="M638" s="35"/>
      <c r="N638" s="35"/>
      <c r="O638" s="41"/>
      <c r="P638" s="35"/>
      <c r="Q638" s="35"/>
      <c r="R638" s="41"/>
      <c r="S638" s="35"/>
      <c r="T638" s="35"/>
      <c r="U638" s="22"/>
      <c r="V638" s="30"/>
      <c r="W638" s="31"/>
    </row>
    <row r="639" spans="2:23" s="2" customFormat="1" hidden="1">
      <c r="B639" s="22">
        <v>629</v>
      </c>
      <c r="C639" s="25"/>
      <c r="D639" s="25"/>
      <c r="E639" s="26"/>
      <c r="F639" s="25"/>
      <c r="G639" s="25"/>
      <c r="H639" s="27"/>
      <c r="I639" s="38"/>
      <c r="J639" s="35"/>
      <c r="K639" s="35"/>
      <c r="L639" s="38"/>
      <c r="M639" s="35"/>
      <c r="N639" s="35"/>
      <c r="O639" s="41"/>
      <c r="P639" s="35"/>
      <c r="Q639" s="35"/>
      <c r="R639" s="41"/>
      <c r="S639" s="35"/>
      <c r="T639" s="35"/>
      <c r="U639" s="22"/>
      <c r="V639" s="30"/>
      <c r="W639" s="31"/>
    </row>
    <row r="640" spans="2:23" s="2" customFormat="1" hidden="1">
      <c r="B640" s="22">
        <v>630</v>
      </c>
      <c r="C640" s="25"/>
      <c r="D640" s="25"/>
      <c r="E640" s="26"/>
      <c r="F640" s="25"/>
      <c r="G640" s="25"/>
      <c r="H640" s="27"/>
      <c r="I640" s="38"/>
      <c r="J640" s="35"/>
      <c r="K640" s="35"/>
      <c r="L640" s="38"/>
      <c r="M640" s="35"/>
      <c r="N640" s="35"/>
      <c r="O640" s="41"/>
      <c r="P640" s="35"/>
      <c r="Q640" s="35"/>
      <c r="R640" s="41"/>
      <c r="S640" s="35"/>
      <c r="T640" s="35"/>
      <c r="U640" s="22"/>
      <c r="V640" s="30"/>
      <c r="W640" s="31"/>
    </row>
    <row r="641" spans="2:23" s="2" customFormat="1" hidden="1">
      <c r="B641" s="22">
        <v>631</v>
      </c>
      <c r="C641" s="25"/>
      <c r="D641" s="25"/>
      <c r="E641" s="26"/>
      <c r="F641" s="25"/>
      <c r="G641" s="25"/>
      <c r="H641" s="27"/>
      <c r="I641" s="38"/>
      <c r="J641" s="35"/>
      <c r="K641" s="35"/>
      <c r="L641" s="38"/>
      <c r="M641" s="35"/>
      <c r="N641" s="35"/>
      <c r="O641" s="41"/>
      <c r="P641" s="35"/>
      <c r="Q641" s="35"/>
      <c r="R641" s="41"/>
      <c r="S641" s="35"/>
      <c r="T641" s="35"/>
      <c r="U641" s="22"/>
      <c r="V641" s="30"/>
      <c r="W641" s="31"/>
    </row>
    <row r="642" spans="2:23" s="2" customFormat="1" hidden="1">
      <c r="B642" s="22">
        <v>632</v>
      </c>
      <c r="C642" s="25"/>
      <c r="D642" s="25"/>
      <c r="E642" s="26"/>
      <c r="F642" s="25"/>
      <c r="G642" s="25"/>
      <c r="H642" s="27"/>
      <c r="I642" s="38"/>
      <c r="J642" s="35"/>
      <c r="K642" s="35"/>
      <c r="L642" s="38"/>
      <c r="M642" s="35"/>
      <c r="N642" s="35"/>
      <c r="O642" s="41"/>
      <c r="P642" s="35"/>
      <c r="Q642" s="35"/>
      <c r="R642" s="41"/>
      <c r="S642" s="35"/>
      <c r="T642" s="35"/>
      <c r="U642" s="22"/>
      <c r="V642" s="30"/>
      <c r="W642" s="31"/>
    </row>
    <row r="643" spans="2:23" s="2" customFormat="1" hidden="1">
      <c r="B643" s="22">
        <v>633</v>
      </c>
      <c r="C643" s="25"/>
      <c r="D643" s="25"/>
      <c r="E643" s="26"/>
      <c r="F643" s="25"/>
      <c r="G643" s="25"/>
      <c r="H643" s="27"/>
      <c r="I643" s="38"/>
      <c r="J643" s="35"/>
      <c r="K643" s="35"/>
      <c r="L643" s="38"/>
      <c r="M643" s="35"/>
      <c r="N643" s="35"/>
      <c r="O643" s="41"/>
      <c r="P643" s="35"/>
      <c r="Q643" s="35"/>
      <c r="R643" s="41"/>
      <c r="S643" s="35"/>
      <c r="T643" s="35"/>
      <c r="U643" s="22"/>
      <c r="V643" s="30"/>
      <c r="W643" s="31"/>
    </row>
    <row r="644" spans="2:23" s="2" customFormat="1" hidden="1">
      <c r="B644" s="22">
        <v>634</v>
      </c>
      <c r="C644" s="25"/>
      <c r="D644" s="25"/>
      <c r="E644" s="26"/>
      <c r="F644" s="25"/>
      <c r="G644" s="25"/>
      <c r="H644" s="27"/>
      <c r="I644" s="38"/>
      <c r="J644" s="35"/>
      <c r="K644" s="35"/>
      <c r="L644" s="38"/>
      <c r="M644" s="35"/>
      <c r="N644" s="35"/>
      <c r="O644" s="41"/>
      <c r="P644" s="35"/>
      <c r="Q644" s="35"/>
      <c r="R644" s="41"/>
      <c r="S644" s="35"/>
      <c r="T644" s="35"/>
      <c r="U644" s="22"/>
      <c r="V644" s="30"/>
      <c r="W644" s="31"/>
    </row>
    <row r="645" spans="2:23" s="2" customFormat="1" hidden="1">
      <c r="B645" s="22">
        <v>635</v>
      </c>
      <c r="C645" s="25"/>
      <c r="D645" s="25"/>
      <c r="E645" s="26"/>
      <c r="F645" s="25"/>
      <c r="G645" s="25"/>
      <c r="H645" s="27"/>
      <c r="I645" s="38"/>
      <c r="J645" s="35"/>
      <c r="K645" s="35"/>
      <c r="L645" s="38"/>
      <c r="M645" s="35"/>
      <c r="N645" s="35"/>
      <c r="O645" s="41"/>
      <c r="P645" s="35"/>
      <c r="Q645" s="35"/>
      <c r="R645" s="41"/>
      <c r="S645" s="35"/>
      <c r="T645" s="35"/>
      <c r="U645" s="22"/>
      <c r="V645" s="30"/>
      <c r="W645" s="31"/>
    </row>
    <row r="646" spans="2:23" s="2" customFormat="1" hidden="1">
      <c r="B646" s="22">
        <v>636</v>
      </c>
      <c r="C646" s="25"/>
      <c r="D646" s="25"/>
      <c r="E646" s="26"/>
      <c r="F646" s="25"/>
      <c r="G646" s="25"/>
      <c r="H646" s="27"/>
      <c r="I646" s="38"/>
      <c r="J646" s="35"/>
      <c r="K646" s="35"/>
      <c r="L646" s="38"/>
      <c r="M646" s="35"/>
      <c r="N646" s="35"/>
      <c r="O646" s="41"/>
      <c r="P646" s="35"/>
      <c r="Q646" s="35"/>
      <c r="R646" s="41"/>
      <c r="S646" s="35"/>
      <c r="T646" s="35"/>
      <c r="U646" s="22"/>
      <c r="V646" s="30"/>
      <c r="W646" s="31"/>
    </row>
    <row r="647" spans="2:23" s="2" customFormat="1" hidden="1">
      <c r="B647" s="22">
        <v>637</v>
      </c>
      <c r="C647" s="25"/>
      <c r="D647" s="25"/>
      <c r="E647" s="26"/>
      <c r="F647" s="25"/>
      <c r="G647" s="25"/>
      <c r="H647" s="27"/>
      <c r="I647" s="38"/>
      <c r="J647" s="35"/>
      <c r="K647" s="35"/>
      <c r="L647" s="38"/>
      <c r="M647" s="35"/>
      <c r="N647" s="35"/>
      <c r="O647" s="41"/>
      <c r="P647" s="35"/>
      <c r="Q647" s="35"/>
      <c r="R647" s="41"/>
      <c r="S647" s="35"/>
      <c r="T647" s="35"/>
      <c r="U647" s="22"/>
      <c r="V647" s="30"/>
      <c r="W647" s="31"/>
    </row>
    <row r="648" spans="2:23" s="2" customFormat="1" hidden="1">
      <c r="B648" s="22">
        <v>638</v>
      </c>
      <c r="C648" s="25"/>
      <c r="D648" s="25"/>
      <c r="E648" s="26"/>
      <c r="F648" s="25"/>
      <c r="G648" s="25"/>
      <c r="H648" s="27"/>
      <c r="I648" s="38"/>
      <c r="J648" s="35"/>
      <c r="K648" s="35"/>
      <c r="L648" s="38"/>
      <c r="M648" s="35"/>
      <c r="N648" s="35"/>
      <c r="O648" s="41"/>
      <c r="P648" s="35"/>
      <c r="Q648" s="35"/>
      <c r="R648" s="41"/>
      <c r="S648" s="35"/>
      <c r="T648" s="35"/>
      <c r="U648" s="22"/>
      <c r="V648" s="30"/>
      <c r="W648" s="31"/>
    </row>
    <row r="649" spans="2:23" s="2" customFormat="1" hidden="1">
      <c r="B649" s="22">
        <v>639</v>
      </c>
      <c r="C649" s="25"/>
      <c r="D649" s="25"/>
      <c r="E649" s="26"/>
      <c r="F649" s="25"/>
      <c r="G649" s="25"/>
      <c r="H649" s="27"/>
      <c r="I649" s="38"/>
      <c r="J649" s="35"/>
      <c r="K649" s="35"/>
      <c r="L649" s="38"/>
      <c r="M649" s="35"/>
      <c r="N649" s="35"/>
      <c r="O649" s="41"/>
      <c r="P649" s="35"/>
      <c r="Q649" s="35"/>
      <c r="R649" s="41"/>
      <c r="S649" s="35"/>
      <c r="T649" s="35"/>
      <c r="U649" s="22"/>
      <c r="V649" s="30"/>
      <c r="W649" s="31"/>
    </row>
    <row r="650" spans="2:23" s="2" customFormat="1" hidden="1">
      <c r="B650" s="22">
        <v>640</v>
      </c>
      <c r="C650" s="25"/>
      <c r="D650" s="25"/>
      <c r="E650" s="26"/>
      <c r="F650" s="25"/>
      <c r="G650" s="25"/>
      <c r="H650" s="27"/>
      <c r="I650" s="38"/>
      <c r="J650" s="35"/>
      <c r="K650" s="35"/>
      <c r="L650" s="38"/>
      <c r="M650" s="35"/>
      <c r="N650" s="35"/>
      <c r="O650" s="41"/>
      <c r="P650" s="35"/>
      <c r="Q650" s="35"/>
      <c r="R650" s="41"/>
      <c r="S650" s="35"/>
      <c r="T650" s="35"/>
      <c r="U650" s="22"/>
      <c r="V650" s="30"/>
      <c r="W650" s="31"/>
    </row>
    <row r="651" spans="2:23" s="2" customFormat="1" hidden="1">
      <c r="B651" s="22">
        <v>641</v>
      </c>
      <c r="C651" s="25"/>
      <c r="D651" s="25"/>
      <c r="E651" s="26"/>
      <c r="F651" s="25"/>
      <c r="G651" s="25"/>
      <c r="H651" s="27"/>
      <c r="I651" s="38"/>
      <c r="J651" s="35"/>
      <c r="K651" s="35"/>
      <c r="L651" s="38"/>
      <c r="M651" s="35"/>
      <c r="N651" s="35"/>
      <c r="O651" s="41"/>
      <c r="P651" s="35"/>
      <c r="Q651" s="35"/>
      <c r="R651" s="41"/>
      <c r="S651" s="35"/>
      <c r="T651" s="35"/>
      <c r="U651" s="22"/>
      <c r="V651" s="30"/>
      <c r="W651" s="31"/>
    </row>
    <row r="652" spans="2:23" s="2" customFormat="1" hidden="1">
      <c r="B652" s="22">
        <v>642</v>
      </c>
      <c r="C652" s="25"/>
      <c r="D652" s="25"/>
      <c r="E652" s="26"/>
      <c r="F652" s="25"/>
      <c r="G652" s="25"/>
      <c r="H652" s="27"/>
      <c r="I652" s="38"/>
      <c r="J652" s="35"/>
      <c r="K652" s="35"/>
      <c r="L652" s="38"/>
      <c r="M652" s="35"/>
      <c r="N652" s="35"/>
      <c r="O652" s="41"/>
      <c r="P652" s="35"/>
      <c r="Q652" s="35"/>
      <c r="R652" s="41"/>
      <c r="S652" s="35"/>
      <c r="T652" s="35"/>
      <c r="U652" s="22"/>
      <c r="V652" s="30"/>
      <c r="W652" s="31"/>
    </row>
    <row r="653" spans="2:23" s="2" customFormat="1" hidden="1">
      <c r="B653" s="22">
        <v>643</v>
      </c>
      <c r="C653" s="25"/>
      <c r="D653" s="25"/>
      <c r="E653" s="26"/>
      <c r="F653" s="25"/>
      <c r="G653" s="25"/>
      <c r="H653" s="27"/>
      <c r="I653" s="38"/>
      <c r="J653" s="35"/>
      <c r="K653" s="35"/>
      <c r="L653" s="38"/>
      <c r="M653" s="35"/>
      <c r="N653" s="35"/>
      <c r="O653" s="41"/>
      <c r="P653" s="35"/>
      <c r="Q653" s="35"/>
      <c r="R653" s="41"/>
      <c r="S653" s="35"/>
      <c r="T653" s="35"/>
      <c r="U653" s="22"/>
      <c r="V653" s="30"/>
      <c r="W653" s="31"/>
    </row>
    <row r="654" spans="2:23" s="2" customFormat="1" hidden="1">
      <c r="B654" s="22">
        <v>644</v>
      </c>
      <c r="C654" s="25"/>
      <c r="D654" s="25"/>
      <c r="E654" s="26"/>
      <c r="F654" s="25"/>
      <c r="G654" s="25"/>
      <c r="H654" s="27"/>
      <c r="I654" s="38"/>
      <c r="J654" s="35"/>
      <c r="K654" s="35"/>
      <c r="L654" s="38"/>
      <c r="M654" s="35"/>
      <c r="N654" s="35"/>
      <c r="O654" s="41"/>
      <c r="P654" s="35"/>
      <c r="Q654" s="35"/>
      <c r="R654" s="41"/>
      <c r="S654" s="35"/>
      <c r="T654" s="35"/>
      <c r="U654" s="22"/>
      <c r="V654" s="30"/>
      <c r="W654" s="31"/>
    </row>
    <row r="655" spans="2:23" s="2" customFormat="1" hidden="1">
      <c r="B655" s="22">
        <v>645</v>
      </c>
      <c r="C655" s="25"/>
      <c r="D655" s="25"/>
      <c r="E655" s="26"/>
      <c r="F655" s="25"/>
      <c r="G655" s="25"/>
      <c r="H655" s="27"/>
      <c r="I655" s="38"/>
      <c r="J655" s="35"/>
      <c r="K655" s="35"/>
      <c r="L655" s="38"/>
      <c r="M655" s="35"/>
      <c r="N655" s="35"/>
      <c r="O655" s="41"/>
      <c r="P655" s="35"/>
      <c r="Q655" s="35"/>
      <c r="R655" s="41"/>
      <c r="S655" s="35"/>
      <c r="T655" s="35"/>
      <c r="U655" s="22"/>
      <c r="V655" s="30"/>
      <c r="W655" s="31"/>
    </row>
    <row r="656" spans="2:23" s="2" customFormat="1" hidden="1">
      <c r="B656" s="22">
        <v>646</v>
      </c>
      <c r="C656" s="25"/>
      <c r="D656" s="25"/>
      <c r="E656" s="26"/>
      <c r="F656" s="25"/>
      <c r="G656" s="25"/>
      <c r="H656" s="27"/>
      <c r="I656" s="38"/>
      <c r="J656" s="35"/>
      <c r="K656" s="35"/>
      <c r="L656" s="38"/>
      <c r="M656" s="35"/>
      <c r="N656" s="35"/>
      <c r="O656" s="41"/>
      <c r="P656" s="35"/>
      <c r="Q656" s="35"/>
      <c r="R656" s="41"/>
      <c r="S656" s="35"/>
      <c r="T656" s="35"/>
      <c r="U656" s="22"/>
      <c r="V656" s="30"/>
      <c r="W656" s="31"/>
    </row>
    <row r="657" spans="2:23" s="2" customFormat="1" hidden="1">
      <c r="B657" s="22">
        <v>647</v>
      </c>
      <c r="C657" s="25"/>
      <c r="D657" s="25"/>
      <c r="E657" s="26"/>
      <c r="F657" s="25"/>
      <c r="G657" s="25"/>
      <c r="H657" s="27"/>
      <c r="I657" s="38"/>
      <c r="J657" s="35"/>
      <c r="K657" s="35"/>
      <c r="L657" s="38"/>
      <c r="M657" s="35"/>
      <c r="N657" s="35"/>
      <c r="O657" s="41"/>
      <c r="P657" s="35"/>
      <c r="Q657" s="35"/>
      <c r="R657" s="41"/>
      <c r="S657" s="35"/>
      <c r="T657" s="35"/>
      <c r="U657" s="22"/>
      <c r="V657" s="30"/>
      <c r="W657" s="31"/>
    </row>
    <row r="658" spans="2:23" s="2" customFormat="1" hidden="1">
      <c r="B658" s="22">
        <v>648</v>
      </c>
      <c r="C658" s="25"/>
      <c r="D658" s="25"/>
      <c r="E658" s="26"/>
      <c r="F658" s="25"/>
      <c r="G658" s="25"/>
      <c r="H658" s="27"/>
      <c r="I658" s="38"/>
      <c r="J658" s="35"/>
      <c r="K658" s="35"/>
      <c r="L658" s="38"/>
      <c r="M658" s="35"/>
      <c r="N658" s="35"/>
      <c r="O658" s="41"/>
      <c r="P658" s="35"/>
      <c r="Q658" s="35"/>
      <c r="R658" s="41"/>
      <c r="S658" s="35"/>
      <c r="T658" s="35"/>
      <c r="U658" s="22"/>
      <c r="V658" s="30"/>
      <c r="W658" s="31"/>
    </row>
    <row r="659" spans="2:23" s="2" customFormat="1" hidden="1">
      <c r="B659" s="22">
        <v>649</v>
      </c>
      <c r="C659" s="25"/>
      <c r="D659" s="25"/>
      <c r="E659" s="26"/>
      <c r="F659" s="25"/>
      <c r="G659" s="25"/>
      <c r="H659" s="27"/>
      <c r="I659" s="38"/>
      <c r="J659" s="35"/>
      <c r="K659" s="35"/>
      <c r="L659" s="38"/>
      <c r="M659" s="35"/>
      <c r="N659" s="35"/>
      <c r="O659" s="41"/>
      <c r="P659" s="35"/>
      <c r="Q659" s="35"/>
      <c r="R659" s="41"/>
      <c r="S659" s="35"/>
      <c r="T659" s="35"/>
      <c r="U659" s="22"/>
      <c r="V659" s="30"/>
      <c r="W659" s="31"/>
    </row>
    <row r="660" spans="2:23" s="2" customFormat="1" hidden="1">
      <c r="B660" s="22">
        <v>650</v>
      </c>
      <c r="C660" s="25"/>
      <c r="D660" s="25"/>
      <c r="E660" s="26"/>
      <c r="F660" s="25"/>
      <c r="G660" s="25"/>
      <c r="H660" s="27"/>
      <c r="I660" s="38"/>
      <c r="J660" s="35"/>
      <c r="K660" s="35"/>
      <c r="L660" s="38"/>
      <c r="M660" s="35"/>
      <c r="N660" s="35"/>
      <c r="O660" s="41"/>
      <c r="P660" s="35"/>
      <c r="Q660" s="35"/>
      <c r="R660" s="41"/>
      <c r="S660" s="35"/>
      <c r="T660" s="35"/>
      <c r="U660" s="22"/>
      <c r="V660" s="30"/>
      <c r="W660" s="31"/>
    </row>
    <row r="661" spans="2:23" s="2" customFormat="1" hidden="1">
      <c r="B661" s="22">
        <v>651</v>
      </c>
      <c r="C661" s="25"/>
      <c r="D661" s="25"/>
      <c r="E661" s="26"/>
      <c r="F661" s="25"/>
      <c r="G661" s="25"/>
      <c r="H661" s="27"/>
      <c r="I661" s="38"/>
      <c r="J661" s="35"/>
      <c r="K661" s="35"/>
      <c r="L661" s="38"/>
      <c r="M661" s="35"/>
      <c r="N661" s="35"/>
      <c r="O661" s="41"/>
      <c r="P661" s="35"/>
      <c r="Q661" s="35"/>
      <c r="R661" s="41"/>
      <c r="S661" s="35"/>
      <c r="T661" s="35"/>
      <c r="U661" s="22"/>
      <c r="V661" s="30"/>
      <c r="W661" s="31"/>
    </row>
    <row r="662" spans="2:23" s="2" customFormat="1" hidden="1">
      <c r="B662" s="22">
        <v>652</v>
      </c>
      <c r="C662" s="25"/>
      <c r="D662" s="25"/>
      <c r="E662" s="26"/>
      <c r="F662" s="25"/>
      <c r="G662" s="25"/>
      <c r="H662" s="27"/>
      <c r="I662" s="38"/>
      <c r="J662" s="35"/>
      <c r="K662" s="35"/>
      <c r="L662" s="38"/>
      <c r="M662" s="35"/>
      <c r="N662" s="35"/>
      <c r="O662" s="41"/>
      <c r="P662" s="35"/>
      <c r="Q662" s="35"/>
      <c r="R662" s="41"/>
      <c r="S662" s="35"/>
      <c r="T662" s="35"/>
      <c r="U662" s="22"/>
      <c r="V662" s="30"/>
      <c r="W662" s="31"/>
    </row>
    <row r="663" spans="2:23" s="2" customFormat="1" hidden="1">
      <c r="B663" s="22">
        <v>653</v>
      </c>
      <c r="C663" s="25"/>
      <c r="D663" s="25"/>
      <c r="E663" s="26"/>
      <c r="F663" s="25"/>
      <c r="G663" s="25"/>
      <c r="H663" s="27"/>
      <c r="I663" s="38"/>
      <c r="J663" s="35"/>
      <c r="K663" s="35"/>
      <c r="L663" s="38"/>
      <c r="M663" s="35"/>
      <c r="N663" s="35"/>
      <c r="O663" s="41"/>
      <c r="P663" s="35"/>
      <c r="Q663" s="35"/>
      <c r="R663" s="41"/>
      <c r="S663" s="35"/>
      <c r="T663" s="35"/>
      <c r="U663" s="22"/>
      <c r="V663" s="30"/>
      <c r="W663" s="31"/>
    </row>
    <row r="664" spans="2:23" s="2" customFormat="1" hidden="1">
      <c r="B664" s="22">
        <v>654</v>
      </c>
      <c r="C664" s="25"/>
      <c r="D664" s="25"/>
      <c r="E664" s="26"/>
      <c r="F664" s="25"/>
      <c r="G664" s="25"/>
      <c r="H664" s="27"/>
      <c r="I664" s="38"/>
      <c r="J664" s="35"/>
      <c r="K664" s="35"/>
      <c r="L664" s="38"/>
      <c r="M664" s="35"/>
      <c r="N664" s="35"/>
      <c r="O664" s="41"/>
      <c r="P664" s="35"/>
      <c r="Q664" s="35"/>
      <c r="R664" s="41"/>
      <c r="S664" s="35"/>
      <c r="T664" s="35"/>
      <c r="U664" s="22"/>
      <c r="V664" s="30"/>
      <c r="W664" s="31"/>
    </row>
    <row r="665" spans="2:23" s="2" customFormat="1" hidden="1">
      <c r="B665" s="22">
        <v>655</v>
      </c>
      <c r="C665" s="25"/>
      <c r="D665" s="25"/>
      <c r="E665" s="26"/>
      <c r="F665" s="25"/>
      <c r="G665" s="25"/>
      <c r="H665" s="27"/>
      <c r="I665" s="38"/>
      <c r="J665" s="35"/>
      <c r="K665" s="35"/>
      <c r="L665" s="38"/>
      <c r="M665" s="35"/>
      <c r="N665" s="35"/>
      <c r="O665" s="41"/>
      <c r="P665" s="35"/>
      <c r="Q665" s="35"/>
      <c r="R665" s="41"/>
      <c r="S665" s="35"/>
      <c r="T665" s="35"/>
      <c r="U665" s="22"/>
      <c r="V665" s="30"/>
      <c r="W665" s="31"/>
    </row>
    <row r="666" spans="2:23" s="2" customFormat="1" hidden="1">
      <c r="B666" s="22">
        <v>656</v>
      </c>
      <c r="C666" s="25"/>
      <c r="D666" s="25"/>
      <c r="E666" s="26"/>
      <c r="F666" s="25"/>
      <c r="G666" s="25"/>
      <c r="H666" s="27"/>
      <c r="I666" s="38"/>
      <c r="J666" s="35"/>
      <c r="K666" s="35"/>
      <c r="L666" s="38"/>
      <c r="M666" s="35"/>
      <c r="N666" s="35"/>
      <c r="O666" s="41"/>
      <c r="P666" s="35"/>
      <c r="Q666" s="35"/>
      <c r="R666" s="41"/>
      <c r="S666" s="35"/>
      <c r="T666" s="35"/>
      <c r="U666" s="22"/>
      <c r="V666" s="30"/>
      <c r="W666" s="31"/>
    </row>
    <row r="667" spans="2:23" s="2" customFormat="1" hidden="1">
      <c r="B667" s="22">
        <v>657</v>
      </c>
      <c r="C667" s="25"/>
      <c r="D667" s="25"/>
      <c r="E667" s="26"/>
      <c r="F667" s="25"/>
      <c r="G667" s="25"/>
      <c r="H667" s="27"/>
      <c r="I667" s="38"/>
      <c r="J667" s="35"/>
      <c r="K667" s="35"/>
      <c r="L667" s="38"/>
      <c r="M667" s="35"/>
      <c r="N667" s="35"/>
      <c r="O667" s="41"/>
      <c r="P667" s="35"/>
      <c r="Q667" s="35"/>
      <c r="R667" s="41"/>
      <c r="S667" s="35"/>
      <c r="T667" s="35"/>
      <c r="U667" s="22"/>
      <c r="V667" s="30"/>
      <c r="W667" s="31"/>
    </row>
    <row r="668" spans="2:23" s="2" customFormat="1" hidden="1">
      <c r="B668" s="22">
        <v>658</v>
      </c>
      <c r="C668" s="25"/>
      <c r="D668" s="25"/>
      <c r="E668" s="26"/>
      <c r="F668" s="25"/>
      <c r="G668" s="25"/>
      <c r="H668" s="27"/>
      <c r="I668" s="38"/>
      <c r="J668" s="35"/>
      <c r="K668" s="35"/>
      <c r="L668" s="38"/>
      <c r="M668" s="35"/>
      <c r="N668" s="35"/>
      <c r="O668" s="41"/>
      <c r="P668" s="35"/>
      <c r="Q668" s="35"/>
      <c r="R668" s="41"/>
      <c r="S668" s="35"/>
      <c r="T668" s="35"/>
      <c r="U668" s="22"/>
      <c r="V668" s="30"/>
      <c r="W668" s="31"/>
    </row>
    <row r="669" spans="2:23" s="2" customFormat="1" hidden="1">
      <c r="B669" s="22">
        <v>659</v>
      </c>
      <c r="C669" s="25"/>
      <c r="D669" s="25"/>
      <c r="E669" s="26"/>
      <c r="F669" s="25"/>
      <c r="G669" s="25"/>
      <c r="H669" s="27"/>
      <c r="I669" s="38"/>
      <c r="J669" s="35"/>
      <c r="K669" s="35"/>
      <c r="L669" s="38"/>
      <c r="M669" s="35"/>
      <c r="N669" s="35"/>
      <c r="O669" s="41"/>
      <c r="P669" s="35"/>
      <c r="Q669" s="35"/>
      <c r="R669" s="41"/>
      <c r="S669" s="35"/>
      <c r="T669" s="35"/>
      <c r="U669" s="22"/>
      <c r="V669" s="30"/>
      <c r="W669" s="31"/>
    </row>
    <row r="670" spans="2:23" s="2" customFormat="1" hidden="1">
      <c r="B670" s="22">
        <v>660</v>
      </c>
      <c r="C670" s="25"/>
      <c r="D670" s="25"/>
      <c r="E670" s="26"/>
      <c r="F670" s="25"/>
      <c r="G670" s="25"/>
      <c r="H670" s="27"/>
      <c r="I670" s="38"/>
      <c r="J670" s="35"/>
      <c r="K670" s="35"/>
      <c r="L670" s="38"/>
      <c r="M670" s="35"/>
      <c r="N670" s="35"/>
      <c r="O670" s="41"/>
      <c r="P670" s="35"/>
      <c r="Q670" s="35"/>
      <c r="R670" s="41"/>
      <c r="S670" s="35"/>
      <c r="T670" s="35"/>
      <c r="U670" s="22"/>
      <c r="V670" s="30"/>
      <c r="W670" s="31"/>
    </row>
    <row r="671" spans="2:23" s="2" customFormat="1" hidden="1">
      <c r="B671" s="22">
        <v>661</v>
      </c>
      <c r="C671" s="25"/>
      <c r="D671" s="25"/>
      <c r="E671" s="26"/>
      <c r="F671" s="25"/>
      <c r="G671" s="25"/>
      <c r="H671" s="27"/>
      <c r="I671" s="38"/>
      <c r="J671" s="35"/>
      <c r="K671" s="35"/>
      <c r="L671" s="38"/>
      <c r="M671" s="35"/>
      <c r="N671" s="35"/>
      <c r="O671" s="41"/>
      <c r="P671" s="35"/>
      <c r="Q671" s="35"/>
      <c r="R671" s="41"/>
      <c r="S671" s="35"/>
      <c r="T671" s="35"/>
      <c r="U671" s="22"/>
      <c r="V671" s="30"/>
      <c r="W671" s="31"/>
    </row>
    <row r="672" spans="2:23" s="2" customFormat="1" hidden="1">
      <c r="B672" s="22">
        <v>662</v>
      </c>
      <c r="C672" s="25"/>
      <c r="D672" s="25"/>
      <c r="E672" s="26"/>
      <c r="F672" s="25"/>
      <c r="G672" s="25"/>
      <c r="H672" s="27"/>
      <c r="I672" s="38"/>
      <c r="J672" s="35"/>
      <c r="K672" s="35"/>
      <c r="L672" s="38"/>
      <c r="M672" s="35"/>
      <c r="N672" s="35"/>
      <c r="O672" s="41"/>
      <c r="P672" s="35"/>
      <c r="Q672" s="35"/>
      <c r="R672" s="41"/>
      <c r="S672" s="35"/>
      <c r="T672" s="35"/>
      <c r="U672" s="22"/>
      <c r="V672" s="30"/>
      <c r="W672" s="31"/>
    </row>
    <row r="673" spans="2:23" s="2" customFormat="1" hidden="1">
      <c r="B673" s="22">
        <v>663</v>
      </c>
      <c r="C673" s="25"/>
      <c r="D673" s="25"/>
      <c r="E673" s="26"/>
      <c r="F673" s="25"/>
      <c r="G673" s="25"/>
      <c r="H673" s="27"/>
      <c r="I673" s="38"/>
      <c r="J673" s="35"/>
      <c r="K673" s="35"/>
      <c r="L673" s="38"/>
      <c r="M673" s="35"/>
      <c r="N673" s="35"/>
      <c r="O673" s="41"/>
      <c r="P673" s="35"/>
      <c r="Q673" s="35"/>
      <c r="R673" s="41"/>
      <c r="S673" s="35"/>
      <c r="T673" s="35"/>
      <c r="U673" s="22"/>
      <c r="V673" s="30"/>
      <c r="W673" s="31"/>
    </row>
    <row r="674" spans="2:23" s="2" customFormat="1" hidden="1">
      <c r="B674" s="22">
        <v>664</v>
      </c>
      <c r="C674" s="25"/>
      <c r="D674" s="25"/>
      <c r="E674" s="26"/>
      <c r="F674" s="25"/>
      <c r="G674" s="25"/>
      <c r="H674" s="27"/>
      <c r="I674" s="38"/>
      <c r="J674" s="35"/>
      <c r="K674" s="35"/>
      <c r="L674" s="38"/>
      <c r="M674" s="35"/>
      <c r="N674" s="35"/>
      <c r="O674" s="41"/>
      <c r="P674" s="35"/>
      <c r="Q674" s="35"/>
      <c r="R674" s="41"/>
      <c r="S674" s="35"/>
      <c r="T674" s="35"/>
      <c r="U674" s="22"/>
      <c r="V674" s="30"/>
      <c r="W674" s="31"/>
    </row>
    <row r="675" spans="2:23" s="2" customFormat="1" hidden="1">
      <c r="B675" s="22">
        <v>665</v>
      </c>
      <c r="C675" s="25"/>
      <c r="D675" s="25"/>
      <c r="E675" s="26"/>
      <c r="F675" s="25"/>
      <c r="G675" s="25"/>
      <c r="H675" s="27"/>
      <c r="I675" s="38"/>
      <c r="J675" s="35"/>
      <c r="K675" s="35"/>
      <c r="L675" s="38"/>
      <c r="M675" s="35"/>
      <c r="N675" s="35"/>
      <c r="O675" s="41"/>
      <c r="P675" s="35"/>
      <c r="Q675" s="35"/>
      <c r="R675" s="41"/>
      <c r="S675" s="35"/>
      <c r="T675" s="35"/>
      <c r="U675" s="22"/>
      <c r="V675" s="30"/>
      <c r="W675" s="31"/>
    </row>
    <row r="676" spans="2:23" s="2" customFormat="1" hidden="1">
      <c r="B676" s="22">
        <v>666</v>
      </c>
      <c r="C676" s="25"/>
      <c r="D676" s="25"/>
      <c r="E676" s="26"/>
      <c r="F676" s="25"/>
      <c r="G676" s="25"/>
      <c r="H676" s="27"/>
      <c r="I676" s="38"/>
      <c r="J676" s="35"/>
      <c r="K676" s="35"/>
      <c r="L676" s="38"/>
      <c r="M676" s="35"/>
      <c r="N676" s="35"/>
      <c r="O676" s="41"/>
      <c r="P676" s="35"/>
      <c r="Q676" s="35"/>
      <c r="R676" s="41"/>
      <c r="S676" s="35"/>
      <c r="T676" s="35"/>
      <c r="U676" s="22"/>
      <c r="V676" s="30"/>
      <c r="W676" s="31"/>
    </row>
    <row r="677" spans="2:23" s="2" customFormat="1" hidden="1">
      <c r="B677" s="22">
        <v>667</v>
      </c>
      <c r="C677" s="25"/>
      <c r="D677" s="25"/>
      <c r="E677" s="26"/>
      <c r="F677" s="25"/>
      <c r="G677" s="25"/>
      <c r="H677" s="27"/>
      <c r="I677" s="38"/>
      <c r="J677" s="35"/>
      <c r="K677" s="35"/>
      <c r="L677" s="38"/>
      <c r="M677" s="35"/>
      <c r="N677" s="35"/>
      <c r="O677" s="41"/>
      <c r="P677" s="35"/>
      <c r="Q677" s="35"/>
      <c r="R677" s="41"/>
      <c r="S677" s="35"/>
      <c r="T677" s="35"/>
      <c r="U677" s="22"/>
      <c r="V677" s="30"/>
      <c r="W677" s="31"/>
    </row>
    <row r="678" spans="2:23" s="2" customFormat="1" hidden="1">
      <c r="B678" s="22">
        <v>668</v>
      </c>
      <c r="C678" s="25"/>
      <c r="D678" s="25"/>
      <c r="E678" s="26"/>
      <c r="F678" s="25"/>
      <c r="G678" s="25"/>
      <c r="H678" s="27"/>
      <c r="I678" s="38"/>
      <c r="J678" s="35"/>
      <c r="K678" s="35"/>
      <c r="L678" s="38"/>
      <c r="M678" s="35"/>
      <c r="N678" s="35"/>
      <c r="O678" s="41"/>
      <c r="P678" s="35"/>
      <c r="Q678" s="35"/>
      <c r="R678" s="41"/>
      <c r="S678" s="35"/>
      <c r="T678" s="35"/>
      <c r="U678" s="22"/>
      <c r="V678" s="30"/>
      <c r="W678" s="31"/>
    </row>
    <row r="679" spans="2:23" s="2" customFormat="1" hidden="1">
      <c r="B679" s="22">
        <v>669</v>
      </c>
      <c r="C679" s="25"/>
      <c r="D679" s="25"/>
      <c r="E679" s="26"/>
      <c r="F679" s="25"/>
      <c r="G679" s="25"/>
      <c r="H679" s="27"/>
      <c r="I679" s="38"/>
      <c r="J679" s="35"/>
      <c r="K679" s="35"/>
      <c r="L679" s="38"/>
      <c r="M679" s="35"/>
      <c r="N679" s="35"/>
      <c r="O679" s="41"/>
      <c r="P679" s="35"/>
      <c r="Q679" s="35"/>
      <c r="R679" s="41"/>
      <c r="S679" s="35"/>
      <c r="T679" s="35"/>
      <c r="U679" s="22"/>
      <c r="V679" s="30"/>
      <c r="W679" s="31"/>
    </row>
    <row r="680" spans="2:23" s="2" customFormat="1" hidden="1">
      <c r="B680" s="22">
        <v>670</v>
      </c>
      <c r="C680" s="25"/>
      <c r="D680" s="25"/>
      <c r="E680" s="26"/>
      <c r="F680" s="25"/>
      <c r="G680" s="25"/>
      <c r="H680" s="27"/>
      <c r="I680" s="38"/>
      <c r="J680" s="35"/>
      <c r="K680" s="35"/>
      <c r="L680" s="38"/>
      <c r="M680" s="35"/>
      <c r="N680" s="35"/>
      <c r="O680" s="41"/>
      <c r="P680" s="35"/>
      <c r="Q680" s="35"/>
      <c r="R680" s="41"/>
      <c r="S680" s="35"/>
      <c r="T680" s="35"/>
      <c r="U680" s="22"/>
      <c r="V680" s="30"/>
      <c r="W680" s="31"/>
    </row>
    <row r="681" spans="2:23" s="2" customFormat="1" hidden="1">
      <c r="B681" s="22">
        <v>671</v>
      </c>
      <c r="C681" s="25"/>
      <c r="D681" s="25"/>
      <c r="E681" s="26"/>
      <c r="F681" s="25"/>
      <c r="G681" s="25"/>
      <c r="H681" s="27"/>
      <c r="I681" s="38"/>
      <c r="J681" s="35"/>
      <c r="K681" s="35"/>
      <c r="L681" s="38"/>
      <c r="M681" s="35"/>
      <c r="N681" s="35"/>
      <c r="O681" s="41"/>
      <c r="P681" s="35"/>
      <c r="Q681" s="35"/>
      <c r="R681" s="41"/>
      <c r="S681" s="35"/>
      <c r="T681" s="35"/>
      <c r="U681" s="22"/>
      <c r="V681" s="30"/>
      <c r="W681" s="31"/>
    </row>
    <row r="682" spans="2:23" s="2" customFormat="1" hidden="1">
      <c r="B682" s="22">
        <v>672</v>
      </c>
      <c r="C682" s="25"/>
      <c r="D682" s="25"/>
      <c r="E682" s="26"/>
      <c r="F682" s="25"/>
      <c r="G682" s="25"/>
      <c r="H682" s="27"/>
      <c r="I682" s="38"/>
      <c r="J682" s="35"/>
      <c r="K682" s="35"/>
      <c r="L682" s="38"/>
      <c r="M682" s="35"/>
      <c r="N682" s="35"/>
      <c r="O682" s="41"/>
      <c r="P682" s="35"/>
      <c r="Q682" s="35"/>
      <c r="R682" s="41"/>
      <c r="S682" s="35"/>
      <c r="T682" s="35"/>
      <c r="U682" s="22"/>
      <c r="V682" s="30"/>
      <c r="W682" s="31"/>
    </row>
    <row r="683" spans="2:23" s="2" customFormat="1" hidden="1">
      <c r="B683" s="22">
        <v>673</v>
      </c>
      <c r="C683" s="25"/>
      <c r="D683" s="25"/>
      <c r="E683" s="26"/>
      <c r="F683" s="25"/>
      <c r="G683" s="25"/>
      <c r="H683" s="27"/>
      <c r="I683" s="38"/>
      <c r="J683" s="35"/>
      <c r="K683" s="35"/>
      <c r="L683" s="38"/>
      <c r="M683" s="35"/>
      <c r="N683" s="35"/>
      <c r="O683" s="41"/>
      <c r="P683" s="35"/>
      <c r="Q683" s="35"/>
      <c r="R683" s="41"/>
      <c r="S683" s="35"/>
      <c r="T683" s="35"/>
      <c r="U683" s="22"/>
      <c r="V683" s="30"/>
      <c r="W683" s="31"/>
    </row>
    <row r="684" spans="2:23" s="2" customFormat="1" hidden="1">
      <c r="B684" s="22">
        <v>674</v>
      </c>
      <c r="C684" s="25"/>
      <c r="D684" s="25"/>
      <c r="E684" s="26"/>
      <c r="F684" s="25"/>
      <c r="G684" s="25"/>
      <c r="H684" s="27"/>
      <c r="I684" s="38"/>
      <c r="J684" s="35"/>
      <c r="K684" s="35"/>
      <c r="L684" s="38"/>
      <c r="M684" s="35"/>
      <c r="N684" s="35"/>
      <c r="O684" s="41"/>
      <c r="P684" s="35"/>
      <c r="Q684" s="35"/>
      <c r="R684" s="41"/>
      <c r="S684" s="35"/>
      <c r="T684" s="35"/>
      <c r="U684" s="22"/>
      <c r="V684" s="30"/>
      <c r="W684" s="31"/>
    </row>
    <row r="685" spans="2:23" s="2" customFormat="1" hidden="1">
      <c r="B685" s="22">
        <v>675</v>
      </c>
      <c r="C685" s="25"/>
      <c r="D685" s="25"/>
      <c r="E685" s="26"/>
      <c r="F685" s="25"/>
      <c r="G685" s="25"/>
      <c r="H685" s="27"/>
      <c r="I685" s="38"/>
      <c r="J685" s="35"/>
      <c r="K685" s="35"/>
      <c r="L685" s="38"/>
      <c r="M685" s="35"/>
      <c r="N685" s="35"/>
      <c r="O685" s="41"/>
      <c r="P685" s="35"/>
      <c r="Q685" s="35"/>
      <c r="R685" s="41"/>
      <c r="S685" s="35"/>
      <c r="T685" s="35"/>
      <c r="U685" s="22"/>
      <c r="V685" s="30"/>
      <c r="W685" s="31"/>
    </row>
    <row r="686" spans="2:23" s="2" customFormat="1" hidden="1">
      <c r="B686" s="22">
        <v>676</v>
      </c>
      <c r="C686" s="25"/>
      <c r="D686" s="25"/>
      <c r="E686" s="26"/>
      <c r="F686" s="25"/>
      <c r="G686" s="25"/>
      <c r="H686" s="27"/>
      <c r="I686" s="38"/>
      <c r="J686" s="35"/>
      <c r="K686" s="35"/>
      <c r="L686" s="38"/>
      <c r="M686" s="35"/>
      <c r="N686" s="35"/>
      <c r="O686" s="41"/>
      <c r="P686" s="35"/>
      <c r="Q686" s="35"/>
      <c r="R686" s="41"/>
      <c r="S686" s="35"/>
      <c r="T686" s="35"/>
      <c r="U686" s="22"/>
      <c r="V686" s="30"/>
      <c r="W686" s="31"/>
    </row>
    <row r="687" spans="2:23" s="2" customFormat="1" hidden="1">
      <c r="B687" s="22">
        <v>677</v>
      </c>
      <c r="C687" s="25"/>
      <c r="D687" s="25"/>
      <c r="E687" s="26"/>
      <c r="F687" s="25"/>
      <c r="G687" s="25"/>
      <c r="H687" s="27"/>
      <c r="I687" s="38"/>
      <c r="J687" s="35"/>
      <c r="K687" s="35"/>
      <c r="L687" s="38"/>
      <c r="M687" s="35"/>
      <c r="N687" s="35"/>
      <c r="O687" s="41"/>
      <c r="P687" s="35"/>
      <c r="Q687" s="35"/>
      <c r="R687" s="41"/>
      <c r="S687" s="35"/>
      <c r="T687" s="35"/>
      <c r="U687" s="22"/>
      <c r="V687" s="30"/>
      <c r="W687" s="31"/>
    </row>
    <row r="688" spans="2:23" s="2" customFormat="1" hidden="1">
      <c r="B688" s="22">
        <v>678</v>
      </c>
      <c r="C688" s="25"/>
      <c r="D688" s="25"/>
      <c r="E688" s="26"/>
      <c r="F688" s="25"/>
      <c r="G688" s="25"/>
      <c r="H688" s="27"/>
      <c r="I688" s="38"/>
      <c r="J688" s="35"/>
      <c r="K688" s="35"/>
      <c r="L688" s="38"/>
      <c r="M688" s="35"/>
      <c r="N688" s="35"/>
      <c r="O688" s="41"/>
      <c r="P688" s="35"/>
      <c r="Q688" s="35"/>
      <c r="R688" s="41"/>
      <c r="S688" s="35"/>
      <c r="T688" s="35"/>
      <c r="U688" s="22"/>
      <c r="V688" s="30"/>
      <c r="W688" s="31"/>
    </row>
    <row r="689" spans="2:23" s="2" customFormat="1" hidden="1">
      <c r="B689" s="22">
        <v>679</v>
      </c>
      <c r="C689" s="25"/>
      <c r="D689" s="25"/>
      <c r="E689" s="26"/>
      <c r="F689" s="25"/>
      <c r="G689" s="25"/>
      <c r="H689" s="27"/>
      <c r="I689" s="38"/>
      <c r="J689" s="35"/>
      <c r="K689" s="35"/>
      <c r="L689" s="38"/>
      <c r="M689" s="35"/>
      <c r="N689" s="35"/>
      <c r="O689" s="41"/>
      <c r="P689" s="35"/>
      <c r="Q689" s="35"/>
      <c r="R689" s="41"/>
      <c r="S689" s="35"/>
      <c r="T689" s="35"/>
      <c r="U689" s="22"/>
      <c r="V689" s="30"/>
      <c r="W689" s="31"/>
    </row>
    <row r="690" spans="2:23" s="2" customFormat="1" hidden="1">
      <c r="B690" s="22">
        <v>680</v>
      </c>
      <c r="C690" s="25"/>
      <c r="D690" s="25"/>
      <c r="E690" s="26"/>
      <c r="F690" s="25"/>
      <c r="G690" s="25"/>
      <c r="H690" s="27"/>
      <c r="I690" s="38"/>
      <c r="J690" s="35"/>
      <c r="K690" s="35"/>
      <c r="L690" s="38"/>
      <c r="M690" s="35"/>
      <c r="N690" s="35"/>
      <c r="O690" s="41"/>
      <c r="P690" s="35"/>
      <c r="Q690" s="35"/>
      <c r="R690" s="41"/>
      <c r="S690" s="35"/>
      <c r="T690" s="35"/>
      <c r="U690" s="22"/>
      <c r="V690" s="30"/>
      <c r="W690" s="31"/>
    </row>
    <row r="691" spans="2:23" s="2" customFormat="1" hidden="1">
      <c r="B691" s="22">
        <v>681</v>
      </c>
      <c r="C691" s="25"/>
      <c r="D691" s="25"/>
      <c r="E691" s="26"/>
      <c r="F691" s="25"/>
      <c r="G691" s="25"/>
      <c r="H691" s="27"/>
      <c r="I691" s="38"/>
      <c r="J691" s="35"/>
      <c r="K691" s="35"/>
      <c r="L691" s="38"/>
      <c r="M691" s="35"/>
      <c r="N691" s="35"/>
      <c r="O691" s="41"/>
      <c r="P691" s="35"/>
      <c r="Q691" s="35"/>
      <c r="R691" s="41"/>
      <c r="S691" s="35"/>
      <c r="T691" s="35"/>
      <c r="U691" s="22"/>
      <c r="V691" s="30"/>
      <c r="W691" s="31"/>
    </row>
    <row r="692" spans="2:23" s="2" customFormat="1" hidden="1">
      <c r="B692" s="22">
        <v>682</v>
      </c>
      <c r="C692" s="25"/>
      <c r="D692" s="25"/>
      <c r="E692" s="26"/>
      <c r="F692" s="25"/>
      <c r="G692" s="25"/>
      <c r="H692" s="27"/>
      <c r="I692" s="38"/>
      <c r="J692" s="35"/>
      <c r="K692" s="35"/>
      <c r="L692" s="38"/>
      <c r="M692" s="35"/>
      <c r="N692" s="35"/>
      <c r="O692" s="41"/>
      <c r="P692" s="35"/>
      <c r="Q692" s="35"/>
      <c r="R692" s="41"/>
      <c r="S692" s="35"/>
      <c r="T692" s="35"/>
      <c r="U692" s="22"/>
      <c r="V692" s="30"/>
      <c r="W692" s="31"/>
    </row>
    <row r="693" spans="2:23" s="2" customFormat="1" hidden="1">
      <c r="B693" s="22">
        <v>683</v>
      </c>
      <c r="C693" s="25"/>
      <c r="D693" s="25"/>
      <c r="E693" s="26"/>
      <c r="F693" s="25"/>
      <c r="G693" s="25"/>
      <c r="H693" s="27"/>
      <c r="I693" s="38"/>
      <c r="J693" s="35"/>
      <c r="K693" s="35"/>
      <c r="L693" s="38"/>
      <c r="M693" s="35"/>
      <c r="N693" s="35"/>
      <c r="O693" s="41"/>
      <c r="P693" s="35"/>
      <c r="Q693" s="35"/>
      <c r="R693" s="41"/>
      <c r="S693" s="35"/>
      <c r="T693" s="35"/>
      <c r="U693" s="22"/>
      <c r="V693" s="30"/>
      <c r="W693" s="31"/>
    </row>
    <row r="694" spans="2:23" s="2" customFormat="1" hidden="1">
      <c r="B694" s="22">
        <v>684</v>
      </c>
      <c r="C694" s="25"/>
      <c r="D694" s="25"/>
      <c r="E694" s="26"/>
      <c r="F694" s="25"/>
      <c r="G694" s="25"/>
      <c r="H694" s="27"/>
      <c r="I694" s="38"/>
      <c r="J694" s="35"/>
      <c r="K694" s="35"/>
      <c r="L694" s="38"/>
      <c r="M694" s="35"/>
      <c r="N694" s="35"/>
      <c r="O694" s="41"/>
      <c r="P694" s="35"/>
      <c r="Q694" s="35"/>
      <c r="R694" s="41"/>
      <c r="S694" s="35"/>
      <c r="T694" s="35"/>
      <c r="U694" s="22"/>
      <c r="V694" s="30"/>
      <c r="W694" s="31"/>
    </row>
    <row r="695" spans="2:23" s="2" customFormat="1" hidden="1">
      <c r="B695" s="22">
        <v>685</v>
      </c>
      <c r="C695" s="25"/>
      <c r="D695" s="25"/>
      <c r="E695" s="26"/>
      <c r="F695" s="25"/>
      <c r="G695" s="25"/>
      <c r="H695" s="27"/>
      <c r="I695" s="38"/>
      <c r="J695" s="35"/>
      <c r="K695" s="35"/>
      <c r="L695" s="38"/>
      <c r="M695" s="35"/>
      <c r="N695" s="35"/>
      <c r="O695" s="41"/>
      <c r="P695" s="35"/>
      <c r="Q695" s="35"/>
      <c r="R695" s="41"/>
      <c r="S695" s="35"/>
      <c r="T695" s="35"/>
      <c r="U695" s="22"/>
      <c r="V695" s="30"/>
      <c r="W695" s="31"/>
    </row>
    <row r="696" spans="2:23" s="2" customFormat="1" hidden="1">
      <c r="B696" s="22">
        <v>686</v>
      </c>
      <c r="C696" s="25"/>
      <c r="D696" s="25"/>
      <c r="E696" s="26"/>
      <c r="F696" s="25"/>
      <c r="G696" s="25"/>
      <c r="H696" s="27"/>
      <c r="I696" s="38"/>
      <c r="J696" s="35"/>
      <c r="K696" s="35"/>
      <c r="L696" s="38"/>
      <c r="M696" s="35"/>
      <c r="N696" s="35"/>
      <c r="O696" s="41"/>
      <c r="P696" s="35"/>
      <c r="Q696" s="35"/>
      <c r="R696" s="41"/>
      <c r="S696" s="35"/>
      <c r="T696" s="35"/>
      <c r="U696" s="22"/>
      <c r="V696" s="30"/>
      <c r="W696" s="31"/>
    </row>
    <row r="697" spans="2:23" s="2" customFormat="1" hidden="1">
      <c r="B697" s="22">
        <v>687</v>
      </c>
      <c r="C697" s="25"/>
      <c r="D697" s="25"/>
      <c r="E697" s="26"/>
      <c r="F697" s="25"/>
      <c r="G697" s="25"/>
      <c r="H697" s="27"/>
      <c r="I697" s="38"/>
      <c r="J697" s="35"/>
      <c r="K697" s="35"/>
      <c r="L697" s="38"/>
      <c r="M697" s="35"/>
      <c r="N697" s="35"/>
      <c r="O697" s="41"/>
      <c r="P697" s="35"/>
      <c r="Q697" s="35"/>
      <c r="R697" s="41"/>
      <c r="S697" s="35"/>
      <c r="T697" s="35"/>
      <c r="U697" s="22"/>
      <c r="V697" s="30"/>
      <c r="W697" s="31"/>
    </row>
    <row r="698" spans="2:23" s="2" customFormat="1" hidden="1">
      <c r="B698" s="22">
        <v>688</v>
      </c>
      <c r="C698" s="25"/>
      <c r="D698" s="25"/>
      <c r="E698" s="26"/>
      <c r="F698" s="25"/>
      <c r="G698" s="25"/>
      <c r="H698" s="27"/>
      <c r="I698" s="38"/>
      <c r="J698" s="35"/>
      <c r="K698" s="35"/>
      <c r="L698" s="38"/>
      <c r="M698" s="35"/>
      <c r="N698" s="35"/>
      <c r="O698" s="41"/>
      <c r="P698" s="35"/>
      <c r="Q698" s="35"/>
      <c r="R698" s="41"/>
      <c r="S698" s="35"/>
      <c r="T698" s="35"/>
      <c r="U698" s="22"/>
      <c r="V698" s="30"/>
      <c r="W698" s="31"/>
    </row>
    <row r="699" spans="2:23" s="2" customFormat="1" hidden="1">
      <c r="B699" s="22">
        <v>689</v>
      </c>
      <c r="C699" s="25"/>
      <c r="D699" s="25"/>
      <c r="E699" s="26"/>
      <c r="F699" s="25"/>
      <c r="G699" s="25"/>
      <c r="H699" s="27"/>
      <c r="I699" s="38"/>
      <c r="J699" s="35"/>
      <c r="K699" s="35"/>
      <c r="L699" s="38"/>
      <c r="M699" s="35"/>
      <c r="N699" s="35"/>
      <c r="O699" s="41"/>
      <c r="P699" s="35"/>
      <c r="Q699" s="35"/>
      <c r="R699" s="41"/>
      <c r="S699" s="35"/>
      <c r="T699" s="35"/>
      <c r="U699" s="22"/>
      <c r="V699" s="30"/>
      <c r="W699" s="31"/>
    </row>
    <row r="700" spans="2:23" s="2" customFormat="1" hidden="1">
      <c r="B700" s="22">
        <v>690</v>
      </c>
      <c r="C700" s="25"/>
      <c r="D700" s="25"/>
      <c r="E700" s="26"/>
      <c r="F700" s="25"/>
      <c r="G700" s="25"/>
      <c r="H700" s="27"/>
      <c r="I700" s="38"/>
      <c r="J700" s="35"/>
      <c r="K700" s="35"/>
      <c r="L700" s="38"/>
      <c r="M700" s="35"/>
      <c r="N700" s="35"/>
      <c r="O700" s="41"/>
      <c r="P700" s="35"/>
      <c r="Q700" s="35"/>
      <c r="R700" s="41"/>
      <c r="S700" s="35"/>
      <c r="T700" s="35"/>
      <c r="U700" s="22"/>
      <c r="V700" s="30"/>
      <c r="W700" s="31"/>
    </row>
    <row r="701" spans="2:23" s="2" customFormat="1" hidden="1">
      <c r="B701" s="22">
        <v>691</v>
      </c>
      <c r="C701" s="25"/>
      <c r="D701" s="25"/>
      <c r="E701" s="26"/>
      <c r="F701" s="25"/>
      <c r="G701" s="25"/>
      <c r="H701" s="27"/>
      <c r="I701" s="38"/>
      <c r="J701" s="35"/>
      <c r="K701" s="35"/>
      <c r="L701" s="38"/>
      <c r="M701" s="35"/>
      <c r="N701" s="35"/>
      <c r="O701" s="41"/>
      <c r="P701" s="35"/>
      <c r="Q701" s="35"/>
      <c r="R701" s="41"/>
      <c r="S701" s="35"/>
      <c r="T701" s="35"/>
      <c r="U701" s="22"/>
      <c r="V701" s="30"/>
      <c r="W701" s="31"/>
    </row>
    <row r="702" spans="2:23" s="2" customFormat="1" hidden="1">
      <c r="B702" s="22">
        <v>692</v>
      </c>
      <c r="C702" s="25"/>
      <c r="D702" s="25"/>
      <c r="E702" s="26"/>
      <c r="F702" s="25"/>
      <c r="G702" s="25"/>
      <c r="H702" s="27"/>
      <c r="I702" s="38"/>
      <c r="J702" s="35"/>
      <c r="K702" s="35"/>
      <c r="L702" s="38"/>
      <c r="M702" s="35"/>
      <c r="N702" s="35"/>
      <c r="O702" s="41"/>
      <c r="P702" s="35"/>
      <c r="Q702" s="35"/>
      <c r="R702" s="41"/>
      <c r="S702" s="35"/>
      <c r="T702" s="35"/>
      <c r="U702" s="22"/>
      <c r="V702" s="30"/>
      <c r="W702" s="31"/>
    </row>
    <row r="703" spans="2:23" s="2" customFormat="1" hidden="1">
      <c r="B703" s="22">
        <v>693</v>
      </c>
      <c r="C703" s="25"/>
      <c r="D703" s="25"/>
      <c r="E703" s="26"/>
      <c r="F703" s="25"/>
      <c r="G703" s="25"/>
      <c r="H703" s="27"/>
      <c r="I703" s="38"/>
      <c r="J703" s="35"/>
      <c r="K703" s="35"/>
      <c r="L703" s="38"/>
      <c r="M703" s="35"/>
      <c r="N703" s="35"/>
      <c r="O703" s="41"/>
      <c r="P703" s="35"/>
      <c r="Q703" s="35"/>
      <c r="R703" s="41"/>
      <c r="S703" s="35"/>
      <c r="T703" s="35"/>
      <c r="U703" s="22"/>
      <c r="V703" s="30"/>
      <c r="W703" s="31"/>
    </row>
    <row r="704" spans="2:23" s="2" customFormat="1" hidden="1">
      <c r="B704" s="22">
        <v>694</v>
      </c>
      <c r="C704" s="25"/>
      <c r="D704" s="25"/>
      <c r="E704" s="26"/>
      <c r="F704" s="25"/>
      <c r="G704" s="25"/>
      <c r="H704" s="27"/>
      <c r="I704" s="38"/>
      <c r="J704" s="35"/>
      <c r="K704" s="35"/>
      <c r="L704" s="38"/>
      <c r="M704" s="35"/>
      <c r="N704" s="35"/>
      <c r="O704" s="41"/>
      <c r="P704" s="35"/>
      <c r="Q704" s="35"/>
      <c r="R704" s="41"/>
      <c r="S704" s="35"/>
      <c r="T704" s="35"/>
      <c r="U704" s="22"/>
      <c r="V704" s="30"/>
      <c r="W704" s="31"/>
    </row>
    <row r="705" spans="2:23" s="2" customFormat="1" hidden="1">
      <c r="B705" s="22">
        <v>695</v>
      </c>
      <c r="C705" s="25"/>
      <c r="D705" s="25"/>
      <c r="E705" s="26"/>
      <c r="F705" s="25"/>
      <c r="G705" s="25"/>
      <c r="H705" s="27"/>
      <c r="I705" s="38"/>
      <c r="J705" s="35"/>
      <c r="K705" s="35"/>
      <c r="L705" s="38"/>
      <c r="M705" s="35"/>
      <c r="N705" s="35"/>
      <c r="O705" s="41"/>
      <c r="P705" s="35"/>
      <c r="Q705" s="35"/>
      <c r="R705" s="41"/>
      <c r="S705" s="35"/>
      <c r="T705" s="35"/>
      <c r="U705" s="22"/>
      <c r="V705" s="30"/>
      <c r="W705" s="31"/>
    </row>
    <row r="706" spans="2:23" s="2" customFormat="1" hidden="1">
      <c r="B706" s="22">
        <v>696</v>
      </c>
      <c r="C706" s="25"/>
      <c r="D706" s="25"/>
      <c r="E706" s="26"/>
      <c r="F706" s="25"/>
      <c r="G706" s="25"/>
      <c r="H706" s="27"/>
      <c r="I706" s="38"/>
      <c r="J706" s="35"/>
      <c r="K706" s="35"/>
      <c r="L706" s="38"/>
      <c r="M706" s="35"/>
      <c r="N706" s="35"/>
      <c r="O706" s="41"/>
      <c r="P706" s="35"/>
      <c r="Q706" s="35"/>
      <c r="R706" s="41"/>
      <c r="S706" s="35"/>
      <c r="T706" s="35"/>
      <c r="U706" s="22"/>
      <c r="V706" s="30"/>
      <c r="W706" s="31"/>
    </row>
    <row r="707" spans="2:23" s="2" customFormat="1" hidden="1">
      <c r="B707" s="22">
        <v>697</v>
      </c>
      <c r="C707" s="25"/>
      <c r="D707" s="25"/>
      <c r="E707" s="26"/>
      <c r="F707" s="25"/>
      <c r="G707" s="25"/>
      <c r="H707" s="27"/>
      <c r="I707" s="38"/>
      <c r="J707" s="35"/>
      <c r="K707" s="35"/>
      <c r="L707" s="38"/>
      <c r="M707" s="35"/>
      <c r="N707" s="35"/>
      <c r="O707" s="41"/>
      <c r="P707" s="35"/>
      <c r="Q707" s="35"/>
      <c r="R707" s="41"/>
      <c r="S707" s="35"/>
      <c r="T707" s="35"/>
      <c r="U707" s="22"/>
      <c r="V707" s="30"/>
      <c r="W707" s="31"/>
    </row>
    <row r="708" spans="2:23" s="2" customFormat="1" hidden="1">
      <c r="B708" s="22">
        <v>698</v>
      </c>
      <c r="C708" s="25"/>
      <c r="D708" s="25"/>
      <c r="E708" s="26"/>
      <c r="F708" s="25"/>
      <c r="G708" s="25"/>
      <c r="H708" s="27"/>
      <c r="I708" s="38"/>
      <c r="J708" s="35"/>
      <c r="K708" s="35"/>
      <c r="L708" s="38"/>
      <c r="M708" s="35"/>
      <c r="N708" s="35"/>
      <c r="O708" s="41"/>
      <c r="P708" s="35"/>
      <c r="Q708" s="35"/>
      <c r="R708" s="41"/>
      <c r="S708" s="35"/>
      <c r="T708" s="35"/>
      <c r="U708" s="22"/>
      <c r="V708" s="30"/>
      <c r="W708" s="31"/>
    </row>
    <row r="709" spans="2:23" s="2" customFormat="1" hidden="1">
      <c r="B709" s="22">
        <v>699</v>
      </c>
      <c r="C709" s="25"/>
      <c r="D709" s="25"/>
      <c r="E709" s="26"/>
      <c r="F709" s="25"/>
      <c r="G709" s="25"/>
      <c r="H709" s="27"/>
      <c r="I709" s="38"/>
      <c r="J709" s="35"/>
      <c r="K709" s="35"/>
      <c r="L709" s="38"/>
      <c r="M709" s="35"/>
      <c r="N709" s="35"/>
      <c r="O709" s="41"/>
      <c r="P709" s="35"/>
      <c r="Q709" s="35"/>
      <c r="R709" s="41"/>
      <c r="S709" s="35"/>
      <c r="T709" s="35"/>
      <c r="U709" s="22"/>
      <c r="V709" s="30"/>
      <c r="W709" s="31"/>
    </row>
    <row r="710" spans="2:23" s="2" customFormat="1" hidden="1">
      <c r="B710" s="22">
        <v>700</v>
      </c>
      <c r="C710" s="25"/>
      <c r="D710" s="25"/>
      <c r="E710" s="26"/>
      <c r="F710" s="25"/>
      <c r="G710" s="25"/>
      <c r="H710" s="27"/>
      <c r="I710" s="38"/>
      <c r="J710" s="35"/>
      <c r="K710" s="35"/>
      <c r="L710" s="38"/>
      <c r="M710" s="35"/>
      <c r="N710" s="35"/>
      <c r="O710" s="41"/>
      <c r="P710" s="35"/>
      <c r="Q710" s="35"/>
      <c r="R710" s="41"/>
      <c r="S710" s="35"/>
      <c r="T710" s="35"/>
      <c r="U710" s="22"/>
      <c r="V710" s="30"/>
      <c r="W710" s="31"/>
    </row>
    <row r="711" spans="2:23" s="2" customFormat="1" hidden="1">
      <c r="B711" s="22">
        <v>701</v>
      </c>
      <c r="C711" s="25"/>
      <c r="D711" s="25"/>
      <c r="E711" s="26"/>
      <c r="F711" s="25"/>
      <c r="G711" s="25"/>
      <c r="H711" s="27"/>
      <c r="I711" s="38"/>
      <c r="J711" s="35"/>
      <c r="K711" s="35"/>
      <c r="L711" s="38"/>
      <c r="M711" s="35"/>
      <c r="N711" s="35"/>
      <c r="O711" s="41"/>
      <c r="P711" s="35"/>
      <c r="Q711" s="35"/>
      <c r="R711" s="41"/>
      <c r="S711" s="35"/>
      <c r="T711" s="35"/>
      <c r="U711" s="22"/>
      <c r="V711" s="30"/>
      <c r="W711" s="31"/>
    </row>
    <row r="712" spans="2:23" s="2" customFormat="1" hidden="1">
      <c r="B712" s="22">
        <v>702</v>
      </c>
      <c r="C712" s="25"/>
      <c r="D712" s="25"/>
      <c r="E712" s="26"/>
      <c r="F712" s="25"/>
      <c r="G712" s="25"/>
      <c r="H712" s="27"/>
      <c r="I712" s="38"/>
      <c r="J712" s="35"/>
      <c r="K712" s="35"/>
      <c r="L712" s="38"/>
      <c r="M712" s="35"/>
      <c r="N712" s="35"/>
      <c r="O712" s="41"/>
      <c r="P712" s="35"/>
      <c r="Q712" s="35"/>
      <c r="R712" s="41"/>
      <c r="S712" s="35"/>
      <c r="T712" s="35"/>
      <c r="U712" s="22"/>
      <c r="V712" s="30"/>
      <c r="W712" s="31"/>
    </row>
    <row r="713" spans="2:23" s="2" customFormat="1" hidden="1">
      <c r="B713" s="22">
        <v>703</v>
      </c>
      <c r="C713" s="25"/>
      <c r="D713" s="25"/>
      <c r="E713" s="26"/>
      <c r="F713" s="25"/>
      <c r="G713" s="25"/>
      <c r="H713" s="27"/>
      <c r="I713" s="38"/>
      <c r="J713" s="35"/>
      <c r="K713" s="35"/>
      <c r="L713" s="38"/>
      <c r="M713" s="35"/>
      <c r="N713" s="35"/>
      <c r="O713" s="41"/>
      <c r="P713" s="35"/>
      <c r="Q713" s="35"/>
      <c r="R713" s="41"/>
      <c r="S713" s="35"/>
      <c r="T713" s="35"/>
      <c r="U713" s="22"/>
      <c r="V713" s="30"/>
      <c r="W713" s="31"/>
    </row>
    <row r="714" spans="2:23" s="2" customFormat="1" hidden="1">
      <c r="B714" s="22">
        <v>704</v>
      </c>
      <c r="C714" s="25"/>
      <c r="D714" s="25"/>
      <c r="E714" s="26"/>
      <c r="F714" s="25"/>
      <c r="G714" s="25"/>
      <c r="H714" s="27"/>
      <c r="I714" s="38"/>
      <c r="J714" s="35"/>
      <c r="K714" s="35"/>
      <c r="L714" s="38"/>
      <c r="M714" s="35"/>
      <c r="N714" s="35"/>
      <c r="O714" s="41"/>
      <c r="P714" s="35"/>
      <c r="Q714" s="35"/>
      <c r="R714" s="41"/>
      <c r="S714" s="35"/>
      <c r="T714" s="35"/>
      <c r="U714" s="22"/>
      <c r="V714" s="30"/>
      <c r="W714" s="31"/>
    </row>
    <row r="715" spans="2:23" s="2" customFormat="1" hidden="1">
      <c r="B715" s="22">
        <v>705</v>
      </c>
      <c r="C715" s="25"/>
      <c r="D715" s="25"/>
      <c r="E715" s="26"/>
      <c r="F715" s="25"/>
      <c r="G715" s="25"/>
      <c r="H715" s="27"/>
      <c r="I715" s="38"/>
      <c r="J715" s="35"/>
      <c r="K715" s="35"/>
      <c r="L715" s="38"/>
      <c r="M715" s="35"/>
      <c r="N715" s="35"/>
      <c r="O715" s="41"/>
      <c r="P715" s="35"/>
      <c r="Q715" s="35"/>
      <c r="R715" s="41"/>
      <c r="S715" s="35"/>
      <c r="T715" s="35"/>
      <c r="U715" s="22"/>
      <c r="V715" s="30"/>
      <c r="W715" s="31"/>
    </row>
    <row r="716" spans="2:23" s="2" customFormat="1" hidden="1">
      <c r="B716" s="22">
        <v>706</v>
      </c>
      <c r="C716" s="25"/>
      <c r="D716" s="25"/>
      <c r="E716" s="26"/>
      <c r="F716" s="25"/>
      <c r="G716" s="25"/>
      <c r="H716" s="27"/>
      <c r="I716" s="38"/>
      <c r="J716" s="35"/>
      <c r="K716" s="35"/>
      <c r="L716" s="38"/>
      <c r="M716" s="35"/>
      <c r="N716" s="35"/>
      <c r="O716" s="41"/>
      <c r="P716" s="35"/>
      <c r="Q716" s="35"/>
      <c r="R716" s="41"/>
      <c r="S716" s="35"/>
      <c r="T716" s="35"/>
      <c r="U716" s="22"/>
      <c r="V716" s="30"/>
      <c r="W716" s="31"/>
    </row>
    <row r="717" spans="2:23" s="2" customFormat="1" hidden="1">
      <c r="B717" s="22">
        <v>707</v>
      </c>
      <c r="C717" s="25"/>
      <c r="D717" s="25"/>
      <c r="E717" s="26"/>
      <c r="F717" s="25"/>
      <c r="G717" s="25"/>
      <c r="H717" s="27"/>
      <c r="I717" s="38"/>
      <c r="J717" s="35"/>
      <c r="K717" s="35"/>
      <c r="L717" s="38"/>
      <c r="M717" s="35"/>
      <c r="N717" s="35"/>
      <c r="O717" s="41"/>
      <c r="P717" s="35"/>
      <c r="Q717" s="35"/>
      <c r="R717" s="41"/>
      <c r="S717" s="35"/>
      <c r="T717" s="35"/>
      <c r="U717" s="22"/>
      <c r="V717" s="30"/>
      <c r="W717" s="31"/>
    </row>
    <row r="718" spans="2:23" s="2" customFormat="1" hidden="1">
      <c r="B718" s="22">
        <v>708</v>
      </c>
      <c r="C718" s="25"/>
      <c r="D718" s="25"/>
      <c r="E718" s="26"/>
      <c r="F718" s="25"/>
      <c r="G718" s="25"/>
      <c r="H718" s="27"/>
      <c r="I718" s="38"/>
      <c r="J718" s="35"/>
      <c r="K718" s="35"/>
      <c r="L718" s="38"/>
      <c r="M718" s="35"/>
      <c r="N718" s="35"/>
      <c r="O718" s="41"/>
      <c r="P718" s="35"/>
      <c r="Q718" s="35"/>
      <c r="R718" s="41"/>
      <c r="S718" s="35"/>
      <c r="T718" s="35"/>
      <c r="U718" s="22"/>
      <c r="V718" s="30"/>
      <c r="W718" s="31"/>
    </row>
    <row r="719" spans="2:23" s="2" customFormat="1" hidden="1">
      <c r="B719" s="22">
        <v>709</v>
      </c>
      <c r="C719" s="25"/>
      <c r="D719" s="25"/>
      <c r="E719" s="26"/>
      <c r="F719" s="25"/>
      <c r="G719" s="25"/>
      <c r="H719" s="27"/>
      <c r="I719" s="38"/>
      <c r="J719" s="35"/>
      <c r="K719" s="35"/>
      <c r="L719" s="38"/>
      <c r="M719" s="35"/>
      <c r="N719" s="35"/>
      <c r="O719" s="41"/>
      <c r="P719" s="35"/>
      <c r="Q719" s="35"/>
      <c r="R719" s="41"/>
      <c r="S719" s="35"/>
      <c r="T719" s="35"/>
      <c r="U719" s="22"/>
      <c r="V719" s="30"/>
      <c r="W719" s="31"/>
    </row>
    <row r="720" spans="2:23" s="2" customFormat="1" hidden="1">
      <c r="B720" s="22">
        <v>710</v>
      </c>
      <c r="C720" s="25"/>
      <c r="D720" s="25"/>
      <c r="E720" s="26"/>
      <c r="F720" s="25"/>
      <c r="G720" s="25"/>
      <c r="H720" s="27"/>
      <c r="I720" s="38"/>
      <c r="J720" s="35"/>
      <c r="K720" s="35"/>
      <c r="L720" s="38"/>
      <c r="M720" s="35"/>
      <c r="N720" s="35"/>
      <c r="O720" s="41"/>
      <c r="P720" s="35"/>
      <c r="Q720" s="35"/>
      <c r="R720" s="41"/>
      <c r="S720" s="35"/>
      <c r="T720" s="35"/>
      <c r="U720" s="22"/>
      <c r="V720" s="30"/>
      <c r="W720" s="31"/>
    </row>
    <row r="721" spans="2:23" s="2" customFormat="1" hidden="1">
      <c r="B721" s="22">
        <v>711</v>
      </c>
      <c r="C721" s="25"/>
      <c r="D721" s="25"/>
      <c r="E721" s="26"/>
      <c r="F721" s="25"/>
      <c r="G721" s="25"/>
      <c r="H721" s="27"/>
      <c r="I721" s="38"/>
      <c r="J721" s="35"/>
      <c r="K721" s="35"/>
      <c r="L721" s="38"/>
      <c r="M721" s="35"/>
      <c r="N721" s="35"/>
      <c r="O721" s="41"/>
      <c r="P721" s="35"/>
      <c r="Q721" s="35"/>
      <c r="R721" s="41"/>
      <c r="S721" s="35"/>
      <c r="T721" s="35"/>
      <c r="U721" s="22"/>
      <c r="V721" s="30"/>
      <c r="W721" s="31"/>
    </row>
    <row r="722" spans="2:23" s="2" customFormat="1" hidden="1">
      <c r="B722" s="22">
        <v>712</v>
      </c>
      <c r="C722" s="25"/>
      <c r="D722" s="25"/>
      <c r="E722" s="26"/>
      <c r="F722" s="25"/>
      <c r="G722" s="25"/>
      <c r="H722" s="27"/>
      <c r="I722" s="38"/>
      <c r="J722" s="35"/>
      <c r="K722" s="35"/>
      <c r="L722" s="38"/>
      <c r="M722" s="35"/>
      <c r="N722" s="35"/>
      <c r="O722" s="41"/>
      <c r="P722" s="35"/>
      <c r="Q722" s="35"/>
      <c r="R722" s="41"/>
      <c r="S722" s="35"/>
      <c r="T722" s="35"/>
      <c r="U722" s="22"/>
      <c r="V722" s="30"/>
      <c r="W722" s="31"/>
    </row>
    <row r="723" spans="2:23" s="2" customFormat="1" hidden="1">
      <c r="B723" s="22">
        <v>713</v>
      </c>
      <c r="C723" s="25"/>
      <c r="D723" s="25"/>
      <c r="E723" s="26"/>
      <c r="F723" s="25"/>
      <c r="G723" s="25"/>
      <c r="H723" s="27"/>
      <c r="I723" s="38"/>
      <c r="J723" s="35"/>
      <c r="K723" s="35"/>
      <c r="L723" s="38"/>
      <c r="M723" s="35"/>
      <c r="N723" s="35"/>
      <c r="O723" s="41"/>
      <c r="P723" s="35"/>
      <c r="Q723" s="35"/>
      <c r="R723" s="41"/>
      <c r="S723" s="35"/>
      <c r="T723" s="35"/>
      <c r="U723" s="22"/>
      <c r="V723" s="30"/>
      <c r="W723" s="31"/>
    </row>
    <row r="724" spans="2:23" s="2" customFormat="1" hidden="1">
      <c r="B724" s="22">
        <v>714</v>
      </c>
      <c r="C724" s="25"/>
      <c r="D724" s="25"/>
      <c r="E724" s="26"/>
      <c r="F724" s="25"/>
      <c r="G724" s="25"/>
      <c r="H724" s="27"/>
      <c r="I724" s="38"/>
      <c r="J724" s="35"/>
      <c r="K724" s="35"/>
      <c r="L724" s="38"/>
      <c r="M724" s="35"/>
      <c r="N724" s="35"/>
      <c r="O724" s="41"/>
      <c r="P724" s="35"/>
      <c r="Q724" s="35"/>
      <c r="R724" s="41"/>
      <c r="S724" s="35"/>
      <c r="T724" s="35"/>
      <c r="U724" s="22"/>
      <c r="V724" s="30"/>
      <c r="W724" s="31"/>
    </row>
    <row r="725" spans="2:23" s="2" customFormat="1" hidden="1">
      <c r="B725" s="22">
        <v>715</v>
      </c>
      <c r="C725" s="25"/>
      <c r="D725" s="25"/>
      <c r="E725" s="26"/>
      <c r="F725" s="25"/>
      <c r="G725" s="25"/>
      <c r="H725" s="27"/>
      <c r="I725" s="38"/>
      <c r="J725" s="35"/>
      <c r="K725" s="35"/>
      <c r="L725" s="38"/>
      <c r="M725" s="35"/>
      <c r="N725" s="35"/>
      <c r="O725" s="41"/>
      <c r="P725" s="35"/>
      <c r="Q725" s="35"/>
      <c r="R725" s="41"/>
      <c r="S725" s="35"/>
      <c r="T725" s="35"/>
      <c r="U725" s="22"/>
      <c r="V725" s="30"/>
      <c r="W725" s="31"/>
    </row>
    <row r="726" spans="2:23" s="2" customFormat="1" hidden="1">
      <c r="B726" s="22">
        <v>716</v>
      </c>
      <c r="C726" s="25"/>
      <c r="D726" s="25"/>
      <c r="E726" s="26"/>
      <c r="F726" s="25"/>
      <c r="G726" s="25"/>
      <c r="H726" s="27"/>
      <c r="I726" s="38"/>
      <c r="J726" s="35"/>
      <c r="K726" s="35"/>
      <c r="L726" s="38"/>
      <c r="M726" s="35"/>
      <c r="N726" s="35"/>
      <c r="O726" s="41"/>
      <c r="P726" s="35"/>
      <c r="Q726" s="35"/>
      <c r="R726" s="41"/>
      <c r="S726" s="35"/>
      <c r="T726" s="35"/>
      <c r="U726" s="22"/>
      <c r="V726" s="30"/>
      <c r="W726" s="31"/>
    </row>
    <row r="727" spans="2:23" s="2" customFormat="1" hidden="1">
      <c r="B727" s="22">
        <v>717</v>
      </c>
      <c r="C727" s="25"/>
      <c r="D727" s="25"/>
      <c r="E727" s="26"/>
      <c r="F727" s="25"/>
      <c r="G727" s="25"/>
      <c r="H727" s="27"/>
      <c r="I727" s="38"/>
      <c r="J727" s="35"/>
      <c r="K727" s="35"/>
      <c r="L727" s="38"/>
      <c r="M727" s="35"/>
      <c r="N727" s="35"/>
      <c r="O727" s="41"/>
      <c r="P727" s="35"/>
      <c r="Q727" s="35"/>
      <c r="R727" s="41"/>
      <c r="S727" s="35"/>
      <c r="T727" s="35"/>
      <c r="U727" s="22"/>
      <c r="V727" s="30"/>
      <c r="W727" s="31"/>
    </row>
    <row r="728" spans="2:23" s="2" customFormat="1" hidden="1">
      <c r="B728" s="22">
        <v>718</v>
      </c>
      <c r="C728" s="25"/>
      <c r="D728" s="25"/>
      <c r="E728" s="26"/>
      <c r="F728" s="25"/>
      <c r="G728" s="25"/>
      <c r="H728" s="27"/>
      <c r="I728" s="38"/>
      <c r="J728" s="35"/>
      <c r="K728" s="35"/>
      <c r="L728" s="38"/>
      <c r="M728" s="35"/>
      <c r="N728" s="35"/>
      <c r="O728" s="41"/>
      <c r="P728" s="35"/>
      <c r="Q728" s="35"/>
      <c r="R728" s="41"/>
      <c r="S728" s="35"/>
      <c r="T728" s="35"/>
      <c r="U728" s="22"/>
      <c r="V728" s="30"/>
      <c r="W728" s="31"/>
    </row>
    <row r="729" spans="2:23" s="2" customFormat="1" hidden="1">
      <c r="B729" s="22">
        <v>719</v>
      </c>
      <c r="C729" s="25"/>
      <c r="D729" s="25"/>
      <c r="E729" s="26"/>
      <c r="F729" s="25"/>
      <c r="G729" s="25"/>
      <c r="H729" s="27"/>
      <c r="I729" s="38"/>
      <c r="J729" s="35"/>
      <c r="K729" s="35"/>
      <c r="L729" s="38"/>
      <c r="M729" s="35"/>
      <c r="N729" s="35"/>
      <c r="O729" s="41"/>
      <c r="P729" s="35"/>
      <c r="Q729" s="35"/>
      <c r="R729" s="41"/>
      <c r="S729" s="35"/>
      <c r="T729" s="35"/>
      <c r="U729" s="22"/>
      <c r="V729" s="30"/>
      <c r="W729" s="31"/>
    </row>
    <row r="730" spans="2:23" s="2" customFormat="1" hidden="1">
      <c r="B730" s="22">
        <v>720</v>
      </c>
      <c r="C730" s="25"/>
      <c r="D730" s="25"/>
      <c r="E730" s="26"/>
      <c r="F730" s="25"/>
      <c r="G730" s="25"/>
      <c r="H730" s="27"/>
      <c r="I730" s="38"/>
      <c r="J730" s="35"/>
      <c r="K730" s="35"/>
      <c r="L730" s="38"/>
      <c r="M730" s="35"/>
      <c r="N730" s="35"/>
      <c r="O730" s="41"/>
      <c r="P730" s="35"/>
      <c r="Q730" s="35"/>
      <c r="R730" s="41"/>
      <c r="S730" s="35"/>
      <c r="T730" s="35"/>
      <c r="U730" s="22"/>
      <c r="V730" s="30"/>
      <c r="W730" s="31"/>
    </row>
    <row r="731" spans="2:23" s="2" customFormat="1" hidden="1">
      <c r="B731" s="22">
        <v>721</v>
      </c>
      <c r="C731" s="25"/>
      <c r="D731" s="25"/>
      <c r="E731" s="26"/>
      <c r="F731" s="25"/>
      <c r="G731" s="25"/>
      <c r="H731" s="27"/>
      <c r="I731" s="38"/>
      <c r="J731" s="35"/>
      <c r="K731" s="35"/>
      <c r="L731" s="38"/>
      <c r="M731" s="35"/>
      <c r="N731" s="35"/>
      <c r="O731" s="41"/>
      <c r="P731" s="35"/>
      <c r="Q731" s="35"/>
      <c r="R731" s="41"/>
      <c r="S731" s="35"/>
      <c r="T731" s="35"/>
      <c r="U731" s="22"/>
      <c r="V731" s="30"/>
      <c r="W731" s="31"/>
    </row>
    <row r="732" spans="2:23" s="2" customFormat="1" hidden="1">
      <c r="B732" s="22">
        <v>722</v>
      </c>
      <c r="C732" s="25"/>
      <c r="D732" s="25"/>
      <c r="E732" s="26"/>
      <c r="F732" s="25"/>
      <c r="G732" s="25"/>
      <c r="H732" s="27"/>
      <c r="I732" s="38"/>
      <c r="J732" s="35"/>
      <c r="K732" s="35"/>
      <c r="L732" s="38"/>
      <c r="M732" s="35"/>
      <c r="N732" s="35"/>
      <c r="O732" s="41"/>
      <c r="P732" s="35"/>
      <c r="Q732" s="35"/>
      <c r="R732" s="41"/>
      <c r="S732" s="35"/>
      <c r="T732" s="35"/>
      <c r="U732" s="22"/>
      <c r="V732" s="30"/>
      <c r="W732" s="31"/>
    </row>
    <row r="733" spans="2:23" s="2" customFormat="1" hidden="1">
      <c r="B733" s="22">
        <v>723</v>
      </c>
      <c r="C733" s="25"/>
      <c r="D733" s="25"/>
      <c r="E733" s="26"/>
      <c r="F733" s="25"/>
      <c r="G733" s="25"/>
      <c r="H733" s="27"/>
      <c r="I733" s="38"/>
      <c r="J733" s="35"/>
      <c r="K733" s="35"/>
      <c r="L733" s="38"/>
      <c r="M733" s="35"/>
      <c r="N733" s="35"/>
      <c r="O733" s="41"/>
      <c r="P733" s="35"/>
      <c r="Q733" s="35"/>
      <c r="R733" s="41"/>
      <c r="S733" s="35"/>
      <c r="T733" s="35"/>
      <c r="U733" s="22"/>
      <c r="V733" s="30"/>
      <c r="W733" s="31"/>
    </row>
    <row r="734" spans="2:23" s="2" customFormat="1" hidden="1">
      <c r="B734" s="22">
        <v>724</v>
      </c>
      <c r="C734" s="25"/>
      <c r="D734" s="25"/>
      <c r="E734" s="26"/>
      <c r="F734" s="25"/>
      <c r="G734" s="25"/>
      <c r="H734" s="27"/>
      <c r="I734" s="38"/>
      <c r="J734" s="35"/>
      <c r="K734" s="35"/>
      <c r="L734" s="38"/>
      <c r="M734" s="35"/>
      <c r="N734" s="35"/>
      <c r="O734" s="41"/>
      <c r="P734" s="35"/>
      <c r="Q734" s="35"/>
      <c r="R734" s="41"/>
      <c r="S734" s="35"/>
      <c r="T734" s="35"/>
      <c r="U734" s="22"/>
      <c r="V734" s="30"/>
      <c r="W734" s="31"/>
    </row>
    <row r="735" spans="2:23" s="2" customFormat="1" hidden="1">
      <c r="B735" s="22">
        <v>725</v>
      </c>
      <c r="C735" s="25"/>
      <c r="D735" s="25"/>
      <c r="E735" s="26"/>
      <c r="F735" s="25"/>
      <c r="G735" s="25"/>
      <c r="H735" s="27"/>
      <c r="I735" s="38"/>
      <c r="J735" s="35"/>
      <c r="K735" s="35"/>
      <c r="L735" s="38"/>
      <c r="M735" s="35"/>
      <c r="N735" s="35"/>
      <c r="O735" s="41"/>
      <c r="P735" s="35"/>
      <c r="Q735" s="35"/>
      <c r="R735" s="41"/>
      <c r="S735" s="35"/>
      <c r="T735" s="35"/>
      <c r="U735" s="22"/>
      <c r="V735" s="30"/>
      <c r="W735" s="31"/>
    </row>
    <row r="736" spans="2:23" s="2" customFormat="1" hidden="1">
      <c r="B736" s="22">
        <v>726</v>
      </c>
      <c r="C736" s="25"/>
      <c r="D736" s="25"/>
      <c r="E736" s="26"/>
      <c r="F736" s="25"/>
      <c r="G736" s="25"/>
      <c r="H736" s="27"/>
      <c r="I736" s="38"/>
      <c r="J736" s="35"/>
      <c r="K736" s="35"/>
      <c r="L736" s="38"/>
      <c r="M736" s="35"/>
      <c r="N736" s="35"/>
      <c r="O736" s="41"/>
      <c r="P736" s="35"/>
      <c r="Q736" s="35"/>
      <c r="R736" s="41"/>
      <c r="S736" s="35"/>
      <c r="T736" s="35"/>
      <c r="U736" s="22"/>
      <c r="V736" s="30"/>
      <c r="W736" s="31"/>
    </row>
    <row r="737" spans="2:23" s="2" customFormat="1" hidden="1">
      <c r="B737" s="22">
        <v>727</v>
      </c>
      <c r="C737" s="25"/>
      <c r="D737" s="25"/>
      <c r="E737" s="26"/>
      <c r="F737" s="25"/>
      <c r="G737" s="25"/>
      <c r="H737" s="27"/>
      <c r="I737" s="38"/>
      <c r="J737" s="35"/>
      <c r="K737" s="35"/>
      <c r="L737" s="38"/>
      <c r="M737" s="35"/>
      <c r="N737" s="35"/>
      <c r="O737" s="41"/>
      <c r="P737" s="35"/>
      <c r="Q737" s="35"/>
      <c r="R737" s="41"/>
      <c r="S737" s="35"/>
      <c r="T737" s="35"/>
      <c r="U737" s="22"/>
      <c r="V737" s="30"/>
      <c r="W737" s="31"/>
    </row>
    <row r="738" spans="2:23" s="2" customFormat="1" hidden="1">
      <c r="B738" s="22">
        <v>728</v>
      </c>
      <c r="C738" s="25"/>
      <c r="D738" s="25"/>
      <c r="E738" s="26"/>
      <c r="F738" s="25"/>
      <c r="G738" s="25"/>
      <c r="H738" s="27"/>
      <c r="I738" s="38"/>
      <c r="J738" s="35"/>
      <c r="K738" s="35"/>
      <c r="L738" s="38"/>
      <c r="M738" s="35"/>
      <c r="N738" s="35"/>
      <c r="O738" s="41"/>
      <c r="P738" s="35"/>
      <c r="Q738" s="35"/>
      <c r="R738" s="41"/>
      <c r="S738" s="35"/>
      <c r="T738" s="35"/>
      <c r="U738" s="22"/>
      <c r="V738" s="30"/>
      <c r="W738" s="31"/>
    </row>
    <row r="739" spans="2:23" s="2" customFormat="1" hidden="1">
      <c r="B739" s="22">
        <v>729</v>
      </c>
      <c r="C739" s="25"/>
      <c r="D739" s="25"/>
      <c r="E739" s="26"/>
      <c r="F739" s="25"/>
      <c r="G739" s="25"/>
      <c r="H739" s="27"/>
      <c r="I739" s="38"/>
      <c r="J739" s="35"/>
      <c r="K739" s="35"/>
      <c r="L739" s="38"/>
      <c r="M739" s="35"/>
      <c r="N739" s="35"/>
      <c r="O739" s="41"/>
      <c r="P739" s="35"/>
      <c r="Q739" s="35"/>
      <c r="R739" s="41"/>
      <c r="S739" s="35"/>
      <c r="T739" s="35"/>
      <c r="U739" s="22"/>
      <c r="V739" s="30"/>
      <c r="W739" s="31"/>
    </row>
    <row r="740" spans="2:23" s="2" customFormat="1" hidden="1">
      <c r="B740" s="22">
        <v>730</v>
      </c>
      <c r="C740" s="25"/>
      <c r="D740" s="25"/>
      <c r="E740" s="26"/>
      <c r="F740" s="25"/>
      <c r="G740" s="25"/>
      <c r="H740" s="27"/>
      <c r="I740" s="38"/>
      <c r="J740" s="35"/>
      <c r="K740" s="35"/>
      <c r="L740" s="38"/>
      <c r="M740" s="35"/>
      <c r="N740" s="35"/>
      <c r="O740" s="41"/>
      <c r="P740" s="35"/>
      <c r="Q740" s="35"/>
      <c r="R740" s="41"/>
      <c r="S740" s="35"/>
      <c r="T740" s="35"/>
      <c r="U740" s="22"/>
      <c r="V740" s="30"/>
      <c r="W740" s="31"/>
    </row>
    <row r="741" spans="2:23" s="2" customFormat="1" hidden="1">
      <c r="B741" s="22">
        <v>731</v>
      </c>
      <c r="C741" s="25"/>
      <c r="D741" s="25"/>
      <c r="E741" s="26"/>
      <c r="F741" s="25"/>
      <c r="G741" s="25"/>
      <c r="H741" s="27"/>
      <c r="I741" s="38"/>
      <c r="J741" s="35"/>
      <c r="K741" s="35"/>
      <c r="L741" s="38"/>
      <c r="M741" s="35"/>
      <c r="N741" s="35"/>
      <c r="O741" s="41"/>
      <c r="P741" s="35"/>
      <c r="Q741" s="35"/>
      <c r="R741" s="41"/>
      <c r="S741" s="35"/>
      <c r="T741" s="35"/>
      <c r="U741" s="22"/>
      <c r="V741" s="30"/>
      <c r="W741" s="31"/>
    </row>
    <row r="742" spans="2:23" s="2" customFormat="1" hidden="1">
      <c r="B742" s="22">
        <v>732</v>
      </c>
      <c r="C742" s="25"/>
      <c r="D742" s="25"/>
      <c r="E742" s="26"/>
      <c r="F742" s="25"/>
      <c r="G742" s="25"/>
      <c r="H742" s="27"/>
      <c r="I742" s="38"/>
      <c r="J742" s="35"/>
      <c r="K742" s="35"/>
      <c r="L742" s="38"/>
      <c r="M742" s="35"/>
      <c r="N742" s="35"/>
      <c r="O742" s="41"/>
      <c r="P742" s="35"/>
      <c r="Q742" s="35"/>
      <c r="R742" s="41"/>
      <c r="S742" s="35"/>
      <c r="T742" s="35"/>
      <c r="U742" s="22"/>
      <c r="V742" s="30"/>
      <c r="W742" s="31"/>
    </row>
    <row r="743" spans="2:23" s="2" customFormat="1" hidden="1">
      <c r="B743" s="22">
        <v>733</v>
      </c>
      <c r="C743" s="25"/>
      <c r="D743" s="25"/>
      <c r="E743" s="26"/>
      <c r="F743" s="25"/>
      <c r="G743" s="25"/>
      <c r="H743" s="27"/>
      <c r="I743" s="38"/>
      <c r="J743" s="35"/>
      <c r="K743" s="35"/>
      <c r="L743" s="38"/>
      <c r="M743" s="35"/>
      <c r="N743" s="35"/>
      <c r="O743" s="41"/>
      <c r="P743" s="35"/>
      <c r="Q743" s="35"/>
      <c r="R743" s="41"/>
      <c r="S743" s="35"/>
      <c r="T743" s="35"/>
      <c r="U743" s="22"/>
      <c r="V743" s="30"/>
      <c r="W743" s="31"/>
    </row>
    <row r="744" spans="2:23" s="2" customFormat="1" hidden="1">
      <c r="B744" s="22">
        <v>734</v>
      </c>
      <c r="C744" s="25"/>
      <c r="D744" s="25"/>
      <c r="E744" s="26"/>
      <c r="F744" s="25"/>
      <c r="G744" s="25"/>
      <c r="H744" s="27"/>
      <c r="I744" s="38"/>
      <c r="J744" s="35"/>
      <c r="K744" s="35"/>
      <c r="L744" s="38"/>
      <c r="M744" s="35"/>
      <c r="N744" s="35"/>
      <c r="O744" s="41"/>
      <c r="P744" s="35"/>
      <c r="Q744" s="35"/>
      <c r="R744" s="41"/>
      <c r="S744" s="35"/>
      <c r="T744" s="35"/>
      <c r="U744" s="22"/>
      <c r="V744" s="30"/>
      <c r="W744" s="31"/>
    </row>
    <row r="745" spans="2:23" s="2" customFormat="1" hidden="1">
      <c r="B745" s="22">
        <v>735</v>
      </c>
      <c r="C745" s="25"/>
      <c r="D745" s="25"/>
      <c r="E745" s="26"/>
      <c r="F745" s="25"/>
      <c r="G745" s="25"/>
      <c r="H745" s="27"/>
      <c r="I745" s="38"/>
      <c r="J745" s="35"/>
      <c r="K745" s="35"/>
      <c r="L745" s="38"/>
      <c r="M745" s="35"/>
      <c r="N745" s="35"/>
      <c r="O745" s="41"/>
      <c r="P745" s="35"/>
      <c r="Q745" s="35"/>
      <c r="R745" s="41"/>
      <c r="S745" s="35"/>
      <c r="T745" s="35"/>
      <c r="U745" s="22"/>
      <c r="V745" s="30"/>
      <c r="W745" s="31"/>
    </row>
    <row r="746" spans="2:23" s="2" customFormat="1" hidden="1">
      <c r="B746" s="22">
        <v>736</v>
      </c>
      <c r="C746" s="25"/>
      <c r="D746" s="25"/>
      <c r="E746" s="26"/>
      <c r="F746" s="25"/>
      <c r="G746" s="25"/>
      <c r="H746" s="27"/>
      <c r="I746" s="38"/>
      <c r="J746" s="35"/>
      <c r="K746" s="35"/>
      <c r="L746" s="38"/>
      <c r="M746" s="35"/>
      <c r="N746" s="35"/>
      <c r="O746" s="41"/>
      <c r="P746" s="35"/>
      <c r="Q746" s="35"/>
      <c r="R746" s="41"/>
      <c r="S746" s="35"/>
      <c r="T746" s="35"/>
      <c r="U746" s="22"/>
      <c r="V746" s="30"/>
      <c r="W746" s="31"/>
    </row>
    <row r="747" spans="2:23" s="2" customFormat="1" hidden="1">
      <c r="B747" s="22">
        <v>737</v>
      </c>
      <c r="C747" s="25"/>
      <c r="D747" s="25"/>
      <c r="E747" s="26"/>
      <c r="F747" s="25"/>
      <c r="G747" s="25"/>
      <c r="H747" s="27"/>
      <c r="I747" s="38"/>
      <c r="J747" s="35"/>
      <c r="K747" s="35"/>
      <c r="L747" s="38"/>
      <c r="M747" s="35"/>
      <c r="N747" s="35"/>
      <c r="O747" s="41"/>
      <c r="P747" s="35"/>
      <c r="Q747" s="35"/>
      <c r="R747" s="41"/>
      <c r="S747" s="35"/>
      <c r="T747" s="35"/>
      <c r="U747" s="22"/>
      <c r="V747" s="30"/>
      <c r="W747" s="31"/>
    </row>
    <row r="748" spans="2:23" s="2" customFormat="1" hidden="1">
      <c r="B748" s="22">
        <v>738</v>
      </c>
      <c r="C748" s="25"/>
      <c r="D748" s="25"/>
      <c r="E748" s="26"/>
      <c r="F748" s="25"/>
      <c r="G748" s="25"/>
      <c r="H748" s="27"/>
      <c r="I748" s="38"/>
      <c r="J748" s="35"/>
      <c r="K748" s="35"/>
      <c r="L748" s="38"/>
      <c r="M748" s="35"/>
      <c r="N748" s="35"/>
      <c r="O748" s="41"/>
      <c r="P748" s="35"/>
      <c r="Q748" s="35"/>
      <c r="R748" s="41"/>
      <c r="S748" s="35"/>
      <c r="T748" s="35"/>
      <c r="U748" s="22"/>
      <c r="V748" s="30"/>
      <c r="W748" s="31"/>
    </row>
    <row r="749" spans="2:23" s="2" customFormat="1" hidden="1">
      <c r="B749" s="22">
        <v>739</v>
      </c>
      <c r="C749" s="25"/>
      <c r="D749" s="25"/>
      <c r="E749" s="26"/>
      <c r="F749" s="25"/>
      <c r="G749" s="25"/>
      <c r="H749" s="27"/>
      <c r="I749" s="38"/>
      <c r="J749" s="35"/>
      <c r="K749" s="35"/>
      <c r="L749" s="38"/>
      <c r="M749" s="35"/>
      <c r="N749" s="35"/>
      <c r="O749" s="41"/>
      <c r="P749" s="35"/>
      <c r="Q749" s="35"/>
      <c r="R749" s="41"/>
      <c r="S749" s="35"/>
      <c r="T749" s="35"/>
      <c r="U749" s="22"/>
      <c r="V749" s="30"/>
      <c r="W749" s="31"/>
    </row>
    <row r="750" spans="2:23" s="2" customFormat="1" hidden="1">
      <c r="B750" s="22">
        <v>740</v>
      </c>
      <c r="C750" s="25"/>
      <c r="D750" s="25"/>
      <c r="E750" s="26"/>
      <c r="F750" s="25"/>
      <c r="G750" s="25"/>
      <c r="H750" s="27"/>
      <c r="I750" s="38"/>
      <c r="J750" s="35"/>
      <c r="K750" s="35"/>
      <c r="L750" s="38"/>
      <c r="M750" s="35"/>
      <c r="N750" s="35"/>
      <c r="O750" s="41"/>
      <c r="P750" s="35"/>
      <c r="Q750" s="35"/>
      <c r="R750" s="41"/>
      <c r="S750" s="35"/>
      <c r="T750" s="35"/>
      <c r="U750" s="22"/>
      <c r="V750" s="30"/>
      <c r="W750" s="31"/>
    </row>
    <row r="751" spans="2:23" s="2" customFormat="1" hidden="1">
      <c r="B751" s="22">
        <v>741</v>
      </c>
      <c r="C751" s="25"/>
      <c r="D751" s="25"/>
      <c r="E751" s="26"/>
      <c r="F751" s="25"/>
      <c r="G751" s="25"/>
      <c r="H751" s="27"/>
      <c r="I751" s="38"/>
      <c r="J751" s="35"/>
      <c r="K751" s="35"/>
      <c r="L751" s="38"/>
      <c r="M751" s="35"/>
      <c r="N751" s="35"/>
      <c r="O751" s="41"/>
      <c r="P751" s="35"/>
      <c r="Q751" s="35"/>
      <c r="R751" s="41"/>
      <c r="S751" s="35"/>
      <c r="T751" s="35"/>
      <c r="U751" s="22"/>
      <c r="V751" s="30"/>
      <c r="W751" s="31"/>
    </row>
    <row r="752" spans="2:23" s="2" customFormat="1" hidden="1">
      <c r="B752" s="22">
        <v>742</v>
      </c>
      <c r="C752" s="25"/>
      <c r="D752" s="25"/>
      <c r="E752" s="26"/>
      <c r="F752" s="25"/>
      <c r="G752" s="25"/>
      <c r="H752" s="27"/>
      <c r="I752" s="38"/>
      <c r="J752" s="35"/>
      <c r="K752" s="35"/>
      <c r="L752" s="38"/>
      <c r="M752" s="35"/>
      <c r="N752" s="35"/>
      <c r="O752" s="41"/>
      <c r="P752" s="35"/>
      <c r="Q752" s="35"/>
      <c r="R752" s="41"/>
      <c r="S752" s="35"/>
      <c r="T752" s="35"/>
      <c r="U752" s="22"/>
      <c r="V752" s="30"/>
      <c r="W752" s="31"/>
    </row>
    <row r="753" spans="2:23" s="2" customFormat="1" hidden="1">
      <c r="B753" s="22">
        <v>743</v>
      </c>
      <c r="C753" s="25"/>
      <c r="D753" s="25"/>
      <c r="E753" s="26"/>
      <c r="F753" s="25"/>
      <c r="G753" s="25"/>
      <c r="H753" s="27"/>
      <c r="I753" s="38"/>
      <c r="J753" s="35"/>
      <c r="K753" s="35"/>
      <c r="L753" s="38"/>
      <c r="M753" s="35"/>
      <c r="N753" s="35"/>
      <c r="O753" s="41"/>
      <c r="P753" s="35"/>
      <c r="Q753" s="35"/>
      <c r="R753" s="41"/>
      <c r="S753" s="35"/>
      <c r="T753" s="35"/>
      <c r="U753" s="22"/>
      <c r="V753" s="30"/>
      <c r="W753" s="31"/>
    </row>
    <row r="754" spans="2:23" s="2" customFormat="1" hidden="1">
      <c r="B754" s="22">
        <v>744</v>
      </c>
      <c r="C754" s="25"/>
      <c r="D754" s="25"/>
      <c r="E754" s="26"/>
      <c r="F754" s="25"/>
      <c r="G754" s="25"/>
      <c r="H754" s="27"/>
      <c r="I754" s="38"/>
      <c r="J754" s="35"/>
      <c r="K754" s="35"/>
      <c r="L754" s="38"/>
      <c r="M754" s="35"/>
      <c r="N754" s="35"/>
      <c r="O754" s="41"/>
      <c r="P754" s="35"/>
      <c r="Q754" s="35"/>
      <c r="R754" s="41"/>
      <c r="S754" s="35"/>
      <c r="T754" s="35"/>
      <c r="U754" s="22"/>
      <c r="V754" s="30"/>
      <c r="W754" s="31"/>
    </row>
    <row r="755" spans="2:23" s="2" customFormat="1" hidden="1">
      <c r="B755" s="22">
        <v>745</v>
      </c>
      <c r="C755" s="25"/>
      <c r="D755" s="25"/>
      <c r="E755" s="26"/>
      <c r="F755" s="25"/>
      <c r="G755" s="25"/>
      <c r="H755" s="27"/>
      <c r="I755" s="38"/>
      <c r="J755" s="35"/>
      <c r="K755" s="35"/>
      <c r="L755" s="38"/>
      <c r="M755" s="35"/>
      <c r="N755" s="35"/>
      <c r="O755" s="41"/>
      <c r="P755" s="35"/>
      <c r="Q755" s="35"/>
      <c r="R755" s="41"/>
      <c r="S755" s="35"/>
      <c r="T755" s="35"/>
      <c r="U755" s="22"/>
      <c r="V755" s="30"/>
      <c r="W755" s="31"/>
    </row>
    <row r="756" spans="2:23" s="2" customFormat="1" hidden="1">
      <c r="B756" s="22">
        <v>746</v>
      </c>
      <c r="C756" s="25"/>
      <c r="D756" s="25"/>
      <c r="E756" s="26"/>
      <c r="F756" s="25"/>
      <c r="G756" s="25"/>
      <c r="H756" s="27"/>
      <c r="I756" s="38"/>
      <c r="J756" s="35"/>
      <c r="K756" s="35"/>
      <c r="L756" s="38"/>
      <c r="M756" s="35"/>
      <c r="N756" s="35"/>
      <c r="O756" s="41"/>
      <c r="P756" s="35"/>
      <c r="Q756" s="35"/>
      <c r="R756" s="41"/>
      <c r="S756" s="35"/>
      <c r="T756" s="35"/>
      <c r="U756" s="22"/>
      <c r="V756" s="30"/>
      <c r="W756" s="31"/>
    </row>
    <row r="757" spans="2:23" s="2" customFormat="1" hidden="1">
      <c r="B757" s="22">
        <v>747</v>
      </c>
      <c r="C757" s="25"/>
      <c r="D757" s="25"/>
      <c r="E757" s="26"/>
      <c r="F757" s="25"/>
      <c r="G757" s="25"/>
      <c r="H757" s="27"/>
      <c r="I757" s="38"/>
      <c r="J757" s="35"/>
      <c r="K757" s="35"/>
      <c r="L757" s="38"/>
      <c r="M757" s="35"/>
      <c r="N757" s="35"/>
      <c r="O757" s="41"/>
      <c r="P757" s="35"/>
      <c r="Q757" s="35"/>
      <c r="R757" s="41"/>
      <c r="S757" s="35"/>
      <c r="T757" s="35"/>
      <c r="U757" s="22"/>
      <c r="V757" s="30"/>
      <c r="W757" s="31"/>
    </row>
    <row r="758" spans="2:23" s="2" customFormat="1" hidden="1">
      <c r="B758" s="22">
        <v>748</v>
      </c>
      <c r="C758" s="25"/>
      <c r="D758" s="25"/>
      <c r="E758" s="26"/>
      <c r="F758" s="25"/>
      <c r="G758" s="25"/>
      <c r="H758" s="27"/>
      <c r="I758" s="38"/>
      <c r="J758" s="35"/>
      <c r="K758" s="35"/>
      <c r="L758" s="38"/>
      <c r="M758" s="35"/>
      <c r="N758" s="35"/>
      <c r="O758" s="41"/>
      <c r="P758" s="35"/>
      <c r="Q758" s="35"/>
      <c r="R758" s="41"/>
      <c r="S758" s="35"/>
      <c r="T758" s="35"/>
      <c r="U758" s="22"/>
      <c r="V758" s="30"/>
      <c r="W758" s="31"/>
    </row>
    <row r="759" spans="2:23" s="2" customFormat="1" hidden="1">
      <c r="B759" s="22">
        <v>749</v>
      </c>
      <c r="C759" s="25"/>
      <c r="D759" s="25"/>
      <c r="E759" s="26"/>
      <c r="F759" s="25"/>
      <c r="G759" s="25"/>
      <c r="H759" s="27"/>
      <c r="I759" s="38"/>
      <c r="J759" s="35"/>
      <c r="K759" s="35"/>
      <c r="L759" s="38"/>
      <c r="M759" s="35"/>
      <c r="N759" s="35"/>
      <c r="O759" s="41"/>
      <c r="P759" s="35"/>
      <c r="Q759" s="35"/>
      <c r="R759" s="41"/>
      <c r="S759" s="35"/>
      <c r="T759" s="35"/>
      <c r="U759" s="22"/>
      <c r="V759" s="30"/>
      <c r="W759" s="31"/>
    </row>
    <row r="760" spans="2:23" s="2" customFormat="1" hidden="1">
      <c r="B760" s="22">
        <v>750</v>
      </c>
      <c r="C760" s="25"/>
      <c r="D760" s="25"/>
      <c r="E760" s="26"/>
      <c r="F760" s="25"/>
      <c r="G760" s="25"/>
      <c r="H760" s="27"/>
      <c r="I760" s="38"/>
      <c r="J760" s="35"/>
      <c r="K760" s="35"/>
      <c r="L760" s="38"/>
      <c r="M760" s="35"/>
      <c r="N760" s="35"/>
      <c r="O760" s="41"/>
      <c r="P760" s="35"/>
      <c r="Q760" s="35"/>
      <c r="R760" s="41"/>
      <c r="S760" s="35"/>
      <c r="T760" s="35"/>
      <c r="U760" s="22"/>
      <c r="V760" s="30"/>
      <c r="W760" s="31"/>
    </row>
    <row r="761" spans="2:23" s="2" customFormat="1" hidden="1">
      <c r="B761" s="22">
        <v>751</v>
      </c>
      <c r="C761" s="25"/>
      <c r="D761" s="25"/>
      <c r="E761" s="26"/>
      <c r="F761" s="25"/>
      <c r="G761" s="25"/>
      <c r="H761" s="27"/>
      <c r="I761" s="38"/>
      <c r="J761" s="35"/>
      <c r="K761" s="35"/>
      <c r="L761" s="38"/>
      <c r="M761" s="35"/>
      <c r="N761" s="35"/>
      <c r="O761" s="41"/>
      <c r="P761" s="35"/>
      <c r="Q761" s="35"/>
      <c r="R761" s="41"/>
      <c r="S761" s="35"/>
      <c r="T761" s="35"/>
      <c r="U761" s="22"/>
      <c r="V761" s="30"/>
      <c r="W761" s="31"/>
    </row>
    <row r="762" spans="2:23" s="2" customFormat="1" hidden="1">
      <c r="B762" s="22">
        <v>752</v>
      </c>
      <c r="C762" s="25"/>
      <c r="D762" s="25"/>
      <c r="E762" s="26"/>
      <c r="F762" s="25"/>
      <c r="G762" s="25"/>
      <c r="H762" s="27"/>
      <c r="I762" s="38"/>
      <c r="J762" s="35"/>
      <c r="K762" s="35"/>
      <c r="L762" s="38"/>
      <c r="M762" s="35"/>
      <c r="N762" s="35"/>
      <c r="O762" s="41"/>
      <c r="P762" s="35"/>
      <c r="Q762" s="35"/>
      <c r="R762" s="41"/>
      <c r="S762" s="35"/>
      <c r="T762" s="35"/>
      <c r="U762" s="22"/>
      <c r="V762" s="30"/>
      <c r="W762" s="31"/>
    </row>
    <row r="763" spans="2:23" s="2" customFormat="1" hidden="1">
      <c r="B763" s="22">
        <v>753</v>
      </c>
      <c r="C763" s="25"/>
      <c r="D763" s="25"/>
      <c r="E763" s="26"/>
      <c r="F763" s="25"/>
      <c r="G763" s="25"/>
      <c r="H763" s="27"/>
      <c r="I763" s="38"/>
      <c r="J763" s="35"/>
      <c r="K763" s="35"/>
      <c r="L763" s="38"/>
      <c r="M763" s="35"/>
      <c r="N763" s="35"/>
      <c r="O763" s="41"/>
      <c r="P763" s="35"/>
      <c r="Q763" s="35"/>
      <c r="R763" s="41"/>
      <c r="S763" s="35"/>
      <c r="T763" s="35"/>
      <c r="U763" s="22"/>
      <c r="V763" s="30"/>
      <c r="W763" s="31"/>
    </row>
    <row r="764" spans="2:23" s="2" customFormat="1" hidden="1">
      <c r="B764" s="22">
        <v>754</v>
      </c>
      <c r="C764" s="25"/>
      <c r="D764" s="25"/>
      <c r="E764" s="26"/>
      <c r="F764" s="25"/>
      <c r="G764" s="25"/>
      <c r="H764" s="27"/>
      <c r="I764" s="38"/>
      <c r="J764" s="35"/>
      <c r="K764" s="35"/>
      <c r="L764" s="38"/>
      <c r="M764" s="35"/>
      <c r="N764" s="35"/>
      <c r="O764" s="41"/>
      <c r="P764" s="35"/>
      <c r="Q764" s="35"/>
      <c r="R764" s="41"/>
      <c r="S764" s="35"/>
      <c r="T764" s="35"/>
      <c r="U764" s="22"/>
      <c r="V764" s="30"/>
      <c r="W764" s="31"/>
    </row>
    <row r="765" spans="2:23" s="2" customFormat="1" hidden="1">
      <c r="B765" s="22">
        <v>755</v>
      </c>
      <c r="C765" s="25"/>
      <c r="D765" s="25"/>
      <c r="E765" s="26"/>
      <c r="F765" s="25"/>
      <c r="G765" s="25"/>
      <c r="H765" s="27"/>
      <c r="I765" s="38"/>
      <c r="J765" s="35"/>
      <c r="K765" s="35"/>
      <c r="L765" s="38"/>
      <c r="M765" s="35"/>
      <c r="N765" s="35"/>
      <c r="O765" s="41"/>
      <c r="P765" s="35"/>
      <c r="Q765" s="35"/>
      <c r="R765" s="41"/>
      <c r="S765" s="35"/>
      <c r="T765" s="35"/>
      <c r="U765" s="22"/>
      <c r="V765" s="30"/>
      <c r="W765" s="31"/>
    </row>
    <row r="766" spans="2:23" s="2" customFormat="1" hidden="1">
      <c r="B766" s="22">
        <v>756</v>
      </c>
      <c r="C766" s="25"/>
      <c r="D766" s="25"/>
      <c r="E766" s="26"/>
      <c r="F766" s="25"/>
      <c r="G766" s="25"/>
      <c r="H766" s="27"/>
      <c r="I766" s="38"/>
      <c r="J766" s="35"/>
      <c r="K766" s="35"/>
      <c r="L766" s="38"/>
      <c r="M766" s="35"/>
      <c r="N766" s="35"/>
      <c r="O766" s="41"/>
      <c r="P766" s="35"/>
      <c r="Q766" s="35"/>
      <c r="R766" s="41"/>
      <c r="S766" s="35"/>
      <c r="T766" s="35"/>
      <c r="U766" s="22"/>
      <c r="V766" s="30"/>
      <c r="W766" s="31"/>
    </row>
    <row r="767" spans="2:23" s="2" customFormat="1" hidden="1">
      <c r="B767" s="22">
        <v>757</v>
      </c>
      <c r="C767" s="25"/>
      <c r="D767" s="25"/>
      <c r="E767" s="26"/>
      <c r="F767" s="25"/>
      <c r="G767" s="25"/>
      <c r="H767" s="27"/>
      <c r="I767" s="38"/>
      <c r="J767" s="35"/>
      <c r="K767" s="35"/>
      <c r="L767" s="38"/>
      <c r="M767" s="35"/>
      <c r="N767" s="35"/>
      <c r="O767" s="41"/>
      <c r="P767" s="35"/>
      <c r="Q767" s="35"/>
      <c r="R767" s="41"/>
      <c r="S767" s="35"/>
      <c r="T767" s="35"/>
      <c r="U767" s="22"/>
      <c r="V767" s="30"/>
      <c r="W767" s="31"/>
    </row>
    <row r="768" spans="2:23" s="2" customFormat="1" hidden="1">
      <c r="B768" s="22">
        <v>758</v>
      </c>
      <c r="C768" s="25"/>
      <c r="D768" s="25"/>
      <c r="E768" s="26"/>
      <c r="F768" s="25"/>
      <c r="G768" s="25"/>
      <c r="H768" s="27"/>
      <c r="I768" s="38"/>
      <c r="J768" s="35"/>
      <c r="K768" s="35"/>
      <c r="L768" s="38"/>
      <c r="M768" s="35"/>
      <c r="N768" s="35"/>
      <c r="O768" s="41"/>
      <c r="P768" s="35"/>
      <c r="Q768" s="35"/>
      <c r="R768" s="41"/>
      <c r="S768" s="35"/>
      <c r="T768" s="35"/>
      <c r="U768" s="22"/>
      <c r="V768" s="30"/>
      <c r="W768" s="31"/>
    </row>
    <row r="769" spans="2:23" s="2" customFormat="1" hidden="1">
      <c r="B769" s="22">
        <v>759</v>
      </c>
      <c r="C769" s="25"/>
      <c r="D769" s="25"/>
      <c r="E769" s="26"/>
      <c r="F769" s="25"/>
      <c r="G769" s="25"/>
      <c r="H769" s="27"/>
      <c r="I769" s="38"/>
      <c r="J769" s="35"/>
      <c r="K769" s="35"/>
      <c r="L769" s="38"/>
      <c r="M769" s="35"/>
      <c r="N769" s="35"/>
      <c r="O769" s="41"/>
      <c r="P769" s="35"/>
      <c r="Q769" s="35"/>
      <c r="R769" s="41"/>
      <c r="S769" s="35"/>
      <c r="T769" s="35"/>
      <c r="U769" s="22"/>
      <c r="V769" s="30"/>
      <c r="W769" s="31"/>
    </row>
    <row r="770" spans="2:23" s="2" customFormat="1" hidden="1">
      <c r="B770" s="22">
        <v>760</v>
      </c>
      <c r="C770" s="25"/>
      <c r="D770" s="25"/>
      <c r="E770" s="26"/>
      <c r="F770" s="25"/>
      <c r="G770" s="25"/>
      <c r="H770" s="27"/>
      <c r="I770" s="38"/>
      <c r="J770" s="35"/>
      <c r="K770" s="35"/>
      <c r="L770" s="38"/>
      <c r="M770" s="35"/>
      <c r="N770" s="35"/>
      <c r="O770" s="41"/>
      <c r="P770" s="35"/>
      <c r="Q770" s="35"/>
      <c r="R770" s="41"/>
      <c r="S770" s="35"/>
      <c r="T770" s="35"/>
      <c r="U770" s="22"/>
      <c r="V770" s="30"/>
      <c r="W770" s="31"/>
    </row>
    <row r="771" spans="2:23" s="2" customFormat="1" hidden="1">
      <c r="B771" s="22">
        <v>761</v>
      </c>
      <c r="C771" s="25"/>
      <c r="D771" s="25"/>
      <c r="E771" s="26"/>
      <c r="F771" s="25"/>
      <c r="G771" s="25"/>
      <c r="H771" s="27"/>
      <c r="I771" s="38"/>
      <c r="J771" s="35"/>
      <c r="K771" s="35"/>
      <c r="L771" s="38"/>
      <c r="M771" s="35"/>
      <c r="N771" s="35"/>
      <c r="O771" s="41"/>
      <c r="P771" s="35"/>
      <c r="Q771" s="35"/>
      <c r="R771" s="41"/>
      <c r="S771" s="35"/>
      <c r="T771" s="35"/>
      <c r="U771" s="22"/>
      <c r="V771" s="30"/>
      <c r="W771" s="31"/>
    </row>
    <row r="772" spans="2:23" s="2" customFormat="1" hidden="1">
      <c r="B772" s="22">
        <v>762</v>
      </c>
      <c r="C772" s="25"/>
      <c r="D772" s="25"/>
      <c r="E772" s="26"/>
      <c r="F772" s="25"/>
      <c r="G772" s="25"/>
      <c r="H772" s="27"/>
      <c r="I772" s="38"/>
      <c r="J772" s="35"/>
      <c r="K772" s="35"/>
      <c r="L772" s="38"/>
      <c r="M772" s="35"/>
      <c r="N772" s="35"/>
      <c r="O772" s="41"/>
      <c r="P772" s="35"/>
      <c r="Q772" s="35"/>
      <c r="R772" s="41"/>
      <c r="S772" s="35"/>
      <c r="T772" s="35"/>
      <c r="U772" s="22"/>
      <c r="V772" s="30"/>
      <c r="W772" s="31"/>
    </row>
    <row r="773" spans="2:23" s="2" customFormat="1" hidden="1">
      <c r="B773" s="22">
        <v>763</v>
      </c>
      <c r="C773" s="25"/>
      <c r="D773" s="25"/>
      <c r="E773" s="26"/>
      <c r="F773" s="25"/>
      <c r="G773" s="25"/>
      <c r="H773" s="27"/>
      <c r="I773" s="38"/>
      <c r="J773" s="35"/>
      <c r="K773" s="35"/>
      <c r="L773" s="38"/>
      <c r="M773" s="35"/>
      <c r="N773" s="35"/>
      <c r="O773" s="41"/>
      <c r="P773" s="35"/>
      <c r="Q773" s="35"/>
      <c r="R773" s="41"/>
      <c r="S773" s="35"/>
      <c r="T773" s="35"/>
      <c r="U773" s="22"/>
      <c r="V773" s="30"/>
      <c r="W773" s="31"/>
    </row>
    <row r="774" spans="2:23" s="2" customFormat="1" hidden="1">
      <c r="B774" s="22">
        <v>764</v>
      </c>
      <c r="C774" s="25"/>
      <c r="D774" s="25"/>
      <c r="E774" s="26"/>
      <c r="F774" s="25"/>
      <c r="G774" s="25"/>
      <c r="H774" s="27"/>
      <c r="I774" s="38"/>
      <c r="J774" s="35"/>
      <c r="K774" s="35"/>
      <c r="L774" s="38"/>
      <c r="M774" s="35"/>
      <c r="N774" s="35"/>
      <c r="O774" s="41"/>
      <c r="P774" s="35"/>
      <c r="Q774" s="35"/>
      <c r="R774" s="41"/>
      <c r="S774" s="35"/>
      <c r="T774" s="35"/>
      <c r="U774" s="22"/>
      <c r="V774" s="30"/>
      <c r="W774" s="31"/>
    </row>
    <row r="775" spans="2:23" s="2" customFormat="1" hidden="1">
      <c r="B775" s="22">
        <v>765</v>
      </c>
      <c r="C775" s="25"/>
      <c r="D775" s="25"/>
      <c r="E775" s="26"/>
      <c r="F775" s="25"/>
      <c r="G775" s="25"/>
      <c r="H775" s="27"/>
      <c r="I775" s="38"/>
      <c r="J775" s="35"/>
      <c r="K775" s="35"/>
      <c r="L775" s="38"/>
      <c r="M775" s="35"/>
      <c r="N775" s="35"/>
      <c r="O775" s="41"/>
      <c r="P775" s="35"/>
      <c r="Q775" s="35"/>
      <c r="R775" s="41"/>
      <c r="S775" s="35"/>
      <c r="T775" s="35"/>
      <c r="U775" s="22"/>
      <c r="V775" s="30"/>
      <c r="W775" s="31"/>
    </row>
    <row r="776" spans="2:23" s="2" customFormat="1" hidden="1">
      <c r="B776" s="22">
        <v>766</v>
      </c>
      <c r="C776" s="25"/>
      <c r="D776" s="25"/>
      <c r="E776" s="26"/>
      <c r="F776" s="25"/>
      <c r="G776" s="25"/>
      <c r="H776" s="27"/>
      <c r="I776" s="38"/>
      <c r="J776" s="35"/>
      <c r="K776" s="35"/>
      <c r="L776" s="38"/>
      <c r="M776" s="35"/>
      <c r="N776" s="35"/>
      <c r="O776" s="41"/>
      <c r="P776" s="35"/>
      <c r="Q776" s="35"/>
      <c r="R776" s="41"/>
      <c r="S776" s="35"/>
      <c r="T776" s="35"/>
      <c r="U776" s="22"/>
      <c r="V776" s="30"/>
      <c r="W776" s="31"/>
    </row>
    <row r="777" spans="2:23" s="2" customFormat="1" hidden="1">
      <c r="B777" s="22">
        <v>767</v>
      </c>
      <c r="C777" s="25"/>
      <c r="D777" s="25"/>
      <c r="E777" s="26"/>
      <c r="F777" s="25"/>
      <c r="G777" s="25"/>
      <c r="H777" s="27"/>
      <c r="I777" s="38"/>
      <c r="J777" s="35"/>
      <c r="K777" s="35"/>
      <c r="L777" s="38"/>
      <c r="M777" s="35"/>
      <c r="N777" s="35"/>
      <c r="O777" s="41"/>
      <c r="P777" s="35"/>
      <c r="Q777" s="35"/>
      <c r="R777" s="41"/>
      <c r="S777" s="35"/>
      <c r="T777" s="35"/>
      <c r="U777" s="22"/>
      <c r="V777" s="30"/>
      <c r="W777" s="31"/>
    </row>
    <row r="778" spans="2:23" s="2" customFormat="1" hidden="1">
      <c r="B778" s="22">
        <v>768</v>
      </c>
      <c r="C778" s="25"/>
      <c r="D778" s="25"/>
      <c r="E778" s="26"/>
      <c r="F778" s="25"/>
      <c r="G778" s="25"/>
      <c r="H778" s="27"/>
      <c r="I778" s="38"/>
      <c r="J778" s="35"/>
      <c r="K778" s="35"/>
      <c r="L778" s="38"/>
      <c r="M778" s="35"/>
      <c r="N778" s="35"/>
      <c r="O778" s="41"/>
      <c r="P778" s="35"/>
      <c r="Q778" s="35"/>
      <c r="R778" s="41"/>
      <c r="S778" s="35"/>
      <c r="T778" s="35"/>
      <c r="U778" s="22"/>
      <c r="V778" s="30"/>
      <c r="W778" s="31"/>
    </row>
    <row r="779" spans="2:23" s="2" customFormat="1" hidden="1">
      <c r="B779" s="22">
        <v>769</v>
      </c>
      <c r="C779" s="25"/>
      <c r="D779" s="25"/>
      <c r="E779" s="26"/>
      <c r="F779" s="25"/>
      <c r="G779" s="25"/>
      <c r="H779" s="27"/>
      <c r="I779" s="38"/>
      <c r="J779" s="35"/>
      <c r="K779" s="35"/>
      <c r="L779" s="38"/>
      <c r="M779" s="35"/>
      <c r="N779" s="35"/>
      <c r="O779" s="41"/>
      <c r="P779" s="35"/>
      <c r="Q779" s="35"/>
      <c r="R779" s="41"/>
      <c r="S779" s="35"/>
      <c r="T779" s="35"/>
      <c r="U779" s="22"/>
      <c r="V779" s="30"/>
      <c r="W779" s="31"/>
    </row>
    <row r="780" spans="2:23" s="2" customFormat="1" hidden="1">
      <c r="B780" s="22">
        <v>770</v>
      </c>
      <c r="C780" s="25"/>
      <c r="D780" s="25"/>
      <c r="E780" s="26"/>
      <c r="F780" s="25"/>
      <c r="G780" s="25"/>
      <c r="H780" s="27"/>
      <c r="I780" s="38"/>
      <c r="J780" s="35"/>
      <c r="K780" s="35"/>
      <c r="L780" s="38"/>
      <c r="M780" s="35"/>
      <c r="N780" s="35"/>
      <c r="O780" s="41"/>
      <c r="P780" s="35"/>
      <c r="Q780" s="35"/>
      <c r="R780" s="41"/>
      <c r="S780" s="35"/>
      <c r="T780" s="35"/>
      <c r="U780" s="22"/>
      <c r="V780" s="30"/>
      <c r="W780" s="31"/>
    </row>
    <row r="781" spans="2:23" s="2" customFormat="1" hidden="1">
      <c r="B781" s="22">
        <v>771</v>
      </c>
      <c r="C781" s="25"/>
      <c r="D781" s="25"/>
      <c r="E781" s="26"/>
      <c r="F781" s="25"/>
      <c r="G781" s="25"/>
      <c r="H781" s="27"/>
      <c r="I781" s="38"/>
      <c r="J781" s="35"/>
      <c r="K781" s="35"/>
      <c r="L781" s="38"/>
      <c r="M781" s="35"/>
      <c r="N781" s="35"/>
      <c r="O781" s="41"/>
      <c r="P781" s="35"/>
      <c r="Q781" s="35"/>
      <c r="R781" s="41"/>
      <c r="S781" s="35"/>
      <c r="T781" s="35"/>
      <c r="U781" s="22"/>
      <c r="V781" s="30"/>
      <c r="W781" s="31"/>
    </row>
    <row r="782" spans="2:23" s="2" customFormat="1" hidden="1">
      <c r="B782" s="22">
        <v>772</v>
      </c>
      <c r="C782" s="25"/>
      <c r="D782" s="25"/>
      <c r="E782" s="26"/>
      <c r="F782" s="25"/>
      <c r="G782" s="25"/>
      <c r="H782" s="27"/>
      <c r="I782" s="38"/>
      <c r="J782" s="35"/>
      <c r="K782" s="35"/>
      <c r="L782" s="38"/>
      <c r="M782" s="35"/>
      <c r="N782" s="35"/>
      <c r="O782" s="41"/>
      <c r="P782" s="35"/>
      <c r="Q782" s="35"/>
      <c r="R782" s="41"/>
      <c r="S782" s="35"/>
      <c r="T782" s="35"/>
      <c r="U782" s="22"/>
      <c r="V782" s="30"/>
      <c r="W782" s="31"/>
    </row>
    <row r="783" spans="2:23" s="2" customFormat="1" hidden="1">
      <c r="B783" s="22">
        <v>773</v>
      </c>
      <c r="C783" s="25"/>
      <c r="D783" s="25"/>
      <c r="E783" s="26"/>
      <c r="F783" s="25"/>
      <c r="G783" s="25"/>
      <c r="H783" s="27"/>
      <c r="I783" s="38"/>
      <c r="J783" s="35"/>
      <c r="K783" s="35"/>
      <c r="L783" s="38"/>
      <c r="M783" s="35"/>
      <c r="N783" s="35"/>
      <c r="O783" s="41"/>
      <c r="P783" s="35"/>
      <c r="Q783" s="35"/>
      <c r="R783" s="41"/>
      <c r="S783" s="35"/>
      <c r="T783" s="35"/>
      <c r="U783" s="22"/>
      <c r="V783" s="30"/>
      <c r="W783" s="31"/>
    </row>
    <row r="784" spans="2:23" s="2" customFormat="1" hidden="1">
      <c r="B784" s="22">
        <v>774</v>
      </c>
      <c r="C784" s="25"/>
      <c r="D784" s="25"/>
      <c r="E784" s="26"/>
      <c r="F784" s="25"/>
      <c r="G784" s="25"/>
      <c r="H784" s="27"/>
      <c r="I784" s="38"/>
      <c r="J784" s="35"/>
      <c r="K784" s="35"/>
      <c r="L784" s="38"/>
      <c r="M784" s="35"/>
      <c r="N784" s="35"/>
      <c r="O784" s="41"/>
      <c r="P784" s="35"/>
      <c r="Q784" s="35"/>
      <c r="R784" s="41"/>
      <c r="S784" s="35"/>
      <c r="T784" s="35"/>
      <c r="U784" s="22"/>
      <c r="V784" s="30"/>
      <c r="W784" s="31"/>
    </row>
    <row r="785" spans="2:23" s="2" customFormat="1" hidden="1">
      <c r="B785" s="22">
        <v>775</v>
      </c>
      <c r="C785" s="25"/>
      <c r="D785" s="25"/>
      <c r="E785" s="26"/>
      <c r="F785" s="25"/>
      <c r="G785" s="25"/>
      <c r="H785" s="27"/>
      <c r="I785" s="38"/>
      <c r="J785" s="35"/>
      <c r="K785" s="35"/>
      <c r="L785" s="38"/>
      <c r="M785" s="35"/>
      <c r="N785" s="35"/>
      <c r="O785" s="41"/>
      <c r="P785" s="35"/>
      <c r="Q785" s="35"/>
      <c r="R785" s="41"/>
      <c r="S785" s="35"/>
      <c r="T785" s="35"/>
      <c r="U785" s="22"/>
      <c r="V785" s="30"/>
      <c r="W785" s="31"/>
    </row>
    <row r="786" spans="2:23" s="2" customFormat="1" hidden="1">
      <c r="B786" s="22">
        <v>776</v>
      </c>
      <c r="C786" s="25"/>
      <c r="D786" s="25"/>
      <c r="E786" s="26"/>
      <c r="F786" s="25"/>
      <c r="G786" s="25"/>
      <c r="H786" s="27"/>
      <c r="I786" s="38"/>
      <c r="J786" s="35"/>
      <c r="K786" s="35"/>
      <c r="L786" s="38"/>
      <c r="M786" s="35"/>
      <c r="N786" s="35"/>
      <c r="O786" s="41"/>
      <c r="P786" s="35"/>
      <c r="Q786" s="35"/>
      <c r="R786" s="41"/>
      <c r="S786" s="35"/>
      <c r="T786" s="35"/>
      <c r="U786" s="22"/>
      <c r="V786" s="30"/>
      <c r="W786" s="31"/>
    </row>
    <row r="787" spans="2:23" s="2" customFormat="1" hidden="1">
      <c r="B787" s="22">
        <v>777</v>
      </c>
      <c r="C787" s="25"/>
      <c r="D787" s="25"/>
      <c r="E787" s="26"/>
      <c r="F787" s="25"/>
      <c r="G787" s="25"/>
      <c r="H787" s="27"/>
      <c r="I787" s="38"/>
      <c r="J787" s="35"/>
      <c r="K787" s="35"/>
      <c r="L787" s="38"/>
      <c r="M787" s="35"/>
      <c r="N787" s="35"/>
      <c r="O787" s="41"/>
      <c r="P787" s="35"/>
      <c r="Q787" s="35"/>
      <c r="R787" s="41"/>
      <c r="S787" s="35"/>
      <c r="T787" s="35"/>
      <c r="U787" s="22"/>
      <c r="V787" s="30"/>
      <c r="W787" s="31"/>
    </row>
    <row r="788" spans="2:23" s="2" customFormat="1" hidden="1">
      <c r="B788" s="22">
        <v>778</v>
      </c>
      <c r="C788" s="25"/>
      <c r="D788" s="25"/>
      <c r="E788" s="26"/>
      <c r="F788" s="25"/>
      <c r="G788" s="25"/>
      <c r="H788" s="27"/>
      <c r="I788" s="38"/>
      <c r="J788" s="35"/>
      <c r="K788" s="35"/>
      <c r="L788" s="38"/>
      <c r="M788" s="35"/>
      <c r="N788" s="35"/>
      <c r="O788" s="41"/>
      <c r="P788" s="35"/>
      <c r="Q788" s="35"/>
      <c r="R788" s="41"/>
      <c r="S788" s="35"/>
      <c r="T788" s="35"/>
      <c r="U788" s="22"/>
      <c r="V788" s="30"/>
      <c r="W788" s="31"/>
    </row>
    <row r="789" spans="2:23" s="2" customFormat="1" hidden="1">
      <c r="B789" s="22">
        <v>779</v>
      </c>
      <c r="C789" s="25"/>
      <c r="D789" s="25"/>
      <c r="E789" s="26"/>
      <c r="F789" s="25"/>
      <c r="G789" s="25"/>
      <c r="H789" s="27"/>
      <c r="I789" s="38"/>
      <c r="J789" s="35"/>
      <c r="K789" s="35"/>
      <c r="L789" s="38"/>
      <c r="M789" s="35"/>
      <c r="N789" s="35"/>
      <c r="O789" s="41"/>
      <c r="P789" s="35"/>
      <c r="Q789" s="35"/>
      <c r="R789" s="41"/>
      <c r="S789" s="35"/>
      <c r="T789" s="35"/>
      <c r="U789" s="22"/>
      <c r="V789" s="30"/>
      <c r="W789" s="31"/>
    </row>
    <row r="790" spans="2:23" s="2" customFormat="1" hidden="1">
      <c r="B790" s="22">
        <v>780</v>
      </c>
      <c r="C790" s="25"/>
      <c r="D790" s="25"/>
      <c r="E790" s="26"/>
      <c r="F790" s="25"/>
      <c r="G790" s="25"/>
      <c r="H790" s="27"/>
      <c r="I790" s="38"/>
      <c r="J790" s="35"/>
      <c r="K790" s="35"/>
      <c r="L790" s="38"/>
      <c r="M790" s="35"/>
      <c r="N790" s="35"/>
      <c r="O790" s="41"/>
      <c r="P790" s="35"/>
      <c r="Q790" s="35"/>
      <c r="R790" s="41"/>
      <c r="S790" s="35"/>
      <c r="T790" s="35"/>
      <c r="U790" s="22"/>
      <c r="V790" s="30"/>
      <c r="W790" s="31"/>
    </row>
    <row r="791" spans="2:23" s="2" customFormat="1" hidden="1">
      <c r="B791" s="22">
        <v>781</v>
      </c>
      <c r="C791" s="25"/>
      <c r="D791" s="25"/>
      <c r="E791" s="26"/>
      <c r="F791" s="25"/>
      <c r="G791" s="25"/>
      <c r="H791" s="27"/>
      <c r="I791" s="38"/>
      <c r="J791" s="35"/>
      <c r="K791" s="35"/>
      <c r="L791" s="38"/>
      <c r="M791" s="35"/>
      <c r="N791" s="35"/>
      <c r="O791" s="41"/>
      <c r="P791" s="35"/>
      <c r="Q791" s="35"/>
      <c r="R791" s="41"/>
      <c r="S791" s="35"/>
      <c r="T791" s="35"/>
      <c r="U791" s="22"/>
      <c r="V791" s="30"/>
      <c r="W791" s="31"/>
    </row>
    <row r="792" spans="2:23" s="2" customFormat="1" hidden="1">
      <c r="B792" s="22">
        <v>782</v>
      </c>
      <c r="C792" s="25"/>
      <c r="D792" s="25"/>
      <c r="E792" s="26"/>
      <c r="F792" s="25"/>
      <c r="G792" s="25"/>
      <c r="H792" s="27"/>
      <c r="I792" s="38"/>
      <c r="J792" s="35"/>
      <c r="K792" s="35"/>
      <c r="L792" s="38"/>
      <c r="M792" s="35"/>
      <c r="N792" s="35"/>
      <c r="O792" s="41"/>
      <c r="P792" s="35"/>
      <c r="Q792" s="35"/>
      <c r="R792" s="41"/>
      <c r="S792" s="35"/>
      <c r="T792" s="35"/>
      <c r="U792" s="22"/>
      <c r="V792" s="30"/>
      <c r="W792" s="31"/>
    </row>
    <row r="793" spans="2:23" s="2" customFormat="1" hidden="1">
      <c r="B793" s="22">
        <v>783</v>
      </c>
      <c r="C793" s="25"/>
      <c r="D793" s="25"/>
      <c r="E793" s="26"/>
      <c r="F793" s="25"/>
      <c r="G793" s="25"/>
      <c r="H793" s="27"/>
      <c r="I793" s="38"/>
      <c r="J793" s="35"/>
      <c r="K793" s="35"/>
      <c r="L793" s="38"/>
      <c r="M793" s="35"/>
      <c r="N793" s="35"/>
      <c r="O793" s="41"/>
      <c r="P793" s="35"/>
      <c r="Q793" s="35"/>
      <c r="R793" s="41"/>
      <c r="S793" s="35"/>
      <c r="T793" s="35"/>
      <c r="U793" s="22"/>
      <c r="V793" s="30"/>
      <c r="W793" s="31"/>
    </row>
    <row r="794" spans="2:23" s="2" customFormat="1" hidden="1">
      <c r="B794" s="22">
        <v>784</v>
      </c>
      <c r="C794" s="25"/>
      <c r="D794" s="25"/>
      <c r="E794" s="26"/>
      <c r="F794" s="25"/>
      <c r="G794" s="25"/>
      <c r="H794" s="27"/>
      <c r="I794" s="38"/>
      <c r="J794" s="35"/>
      <c r="K794" s="35"/>
      <c r="L794" s="38"/>
      <c r="M794" s="35"/>
      <c r="N794" s="35"/>
      <c r="O794" s="41"/>
      <c r="P794" s="35"/>
      <c r="Q794" s="35"/>
      <c r="R794" s="41"/>
      <c r="S794" s="35"/>
      <c r="T794" s="35"/>
      <c r="U794" s="22"/>
      <c r="V794" s="30"/>
      <c r="W794" s="31"/>
    </row>
    <row r="795" spans="2:23" s="2" customFormat="1" hidden="1">
      <c r="B795" s="22">
        <v>785</v>
      </c>
      <c r="C795" s="25"/>
      <c r="D795" s="25"/>
      <c r="E795" s="26"/>
      <c r="F795" s="25"/>
      <c r="G795" s="25"/>
      <c r="H795" s="27"/>
      <c r="I795" s="38"/>
      <c r="J795" s="35"/>
      <c r="K795" s="35"/>
      <c r="L795" s="38"/>
      <c r="M795" s="35"/>
      <c r="N795" s="35"/>
      <c r="O795" s="41"/>
      <c r="P795" s="35"/>
      <c r="Q795" s="35"/>
      <c r="R795" s="41"/>
      <c r="S795" s="35"/>
      <c r="T795" s="35"/>
      <c r="U795" s="22"/>
      <c r="V795" s="30"/>
      <c r="W795" s="31"/>
    </row>
    <row r="796" spans="2:23" s="2" customFormat="1" hidden="1">
      <c r="B796" s="22">
        <v>786</v>
      </c>
      <c r="C796" s="25"/>
      <c r="D796" s="25"/>
      <c r="E796" s="26"/>
      <c r="F796" s="25"/>
      <c r="G796" s="25"/>
      <c r="H796" s="27"/>
      <c r="I796" s="38"/>
      <c r="J796" s="35"/>
      <c r="K796" s="35"/>
      <c r="L796" s="38"/>
      <c r="M796" s="35"/>
      <c r="N796" s="35"/>
      <c r="O796" s="41"/>
      <c r="P796" s="35"/>
      <c r="Q796" s="35"/>
      <c r="R796" s="41"/>
      <c r="S796" s="35"/>
      <c r="T796" s="35"/>
      <c r="U796" s="22"/>
      <c r="V796" s="30"/>
      <c r="W796" s="31"/>
    </row>
    <row r="797" spans="2:23" s="2" customFormat="1" hidden="1">
      <c r="B797" s="22">
        <v>787</v>
      </c>
      <c r="C797" s="25"/>
      <c r="D797" s="25"/>
      <c r="E797" s="26"/>
      <c r="F797" s="25"/>
      <c r="G797" s="25"/>
      <c r="H797" s="27"/>
      <c r="I797" s="38"/>
      <c r="J797" s="35"/>
      <c r="K797" s="35"/>
      <c r="L797" s="38"/>
      <c r="M797" s="35"/>
      <c r="N797" s="35"/>
      <c r="O797" s="41"/>
      <c r="P797" s="35"/>
      <c r="Q797" s="35"/>
      <c r="R797" s="41"/>
      <c r="S797" s="35"/>
      <c r="T797" s="35"/>
      <c r="U797" s="22"/>
      <c r="V797" s="30"/>
      <c r="W797" s="31"/>
    </row>
    <row r="798" spans="2:23" s="2" customFormat="1" hidden="1">
      <c r="B798" s="22">
        <v>788</v>
      </c>
      <c r="C798" s="25"/>
      <c r="D798" s="25"/>
      <c r="E798" s="26"/>
      <c r="F798" s="25"/>
      <c r="G798" s="25"/>
      <c r="H798" s="27"/>
      <c r="I798" s="38"/>
      <c r="J798" s="35"/>
      <c r="K798" s="35"/>
      <c r="L798" s="38"/>
      <c r="M798" s="35"/>
      <c r="N798" s="35"/>
      <c r="O798" s="41"/>
      <c r="P798" s="35"/>
      <c r="Q798" s="35"/>
      <c r="R798" s="41"/>
      <c r="S798" s="35"/>
      <c r="T798" s="35"/>
      <c r="U798" s="22"/>
      <c r="V798" s="30"/>
      <c r="W798" s="31"/>
    </row>
    <row r="799" spans="2:23" s="2" customFormat="1" hidden="1">
      <c r="B799" s="22">
        <v>789</v>
      </c>
      <c r="C799" s="25"/>
      <c r="D799" s="25"/>
      <c r="E799" s="26"/>
      <c r="F799" s="25"/>
      <c r="G799" s="25"/>
      <c r="H799" s="27"/>
      <c r="I799" s="38"/>
      <c r="J799" s="35"/>
      <c r="K799" s="35"/>
      <c r="L799" s="38"/>
      <c r="M799" s="35"/>
      <c r="N799" s="35"/>
      <c r="O799" s="41"/>
      <c r="P799" s="35"/>
      <c r="Q799" s="35"/>
      <c r="R799" s="41"/>
      <c r="S799" s="35"/>
      <c r="T799" s="35"/>
      <c r="U799" s="22"/>
      <c r="V799" s="30"/>
      <c r="W799" s="31"/>
    </row>
    <row r="800" spans="2:23" s="2" customFormat="1" hidden="1">
      <c r="B800" s="22">
        <v>790</v>
      </c>
      <c r="C800" s="25"/>
      <c r="D800" s="25"/>
      <c r="E800" s="26"/>
      <c r="F800" s="25"/>
      <c r="G800" s="25"/>
      <c r="H800" s="27"/>
      <c r="I800" s="38"/>
      <c r="J800" s="35"/>
      <c r="K800" s="35"/>
      <c r="L800" s="38"/>
      <c r="M800" s="35"/>
      <c r="N800" s="35"/>
      <c r="O800" s="41"/>
      <c r="P800" s="35"/>
      <c r="Q800" s="35"/>
      <c r="R800" s="41"/>
      <c r="S800" s="35"/>
      <c r="T800" s="35"/>
      <c r="U800" s="22"/>
      <c r="V800" s="30"/>
      <c r="W800" s="31"/>
    </row>
    <row r="801" spans="2:23" s="2" customFormat="1" hidden="1">
      <c r="B801" s="22">
        <v>791</v>
      </c>
      <c r="C801" s="25"/>
      <c r="D801" s="25"/>
      <c r="E801" s="26"/>
      <c r="F801" s="25"/>
      <c r="G801" s="25"/>
      <c r="H801" s="27"/>
      <c r="I801" s="38"/>
      <c r="J801" s="35"/>
      <c r="K801" s="35"/>
      <c r="L801" s="38"/>
      <c r="M801" s="35"/>
      <c r="N801" s="35"/>
      <c r="O801" s="41"/>
      <c r="P801" s="35"/>
      <c r="Q801" s="35"/>
      <c r="R801" s="41"/>
      <c r="S801" s="35"/>
      <c r="T801" s="35"/>
      <c r="U801" s="22"/>
      <c r="V801" s="30"/>
      <c r="W801" s="31"/>
    </row>
    <row r="802" spans="2:23" s="2" customFormat="1" hidden="1">
      <c r="B802" s="22">
        <v>792</v>
      </c>
      <c r="C802" s="25"/>
      <c r="D802" s="25"/>
      <c r="E802" s="26"/>
      <c r="F802" s="25"/>
      <c r="G802" s="25"/>
      <c r="H802" s="27"/>
      <c r="I802" s="38"/>
      <c r="J802" s="35"/>
      <c r="K802" s="35"/>
      <c r="L802" s="38"/>
      <c r="M802" s="35"/>
      <c r="N802" s="35"/>
      <c r="O802" s="41"/>
      <c r="P802" s="35"/>
      <c r="Q802" s="35"/>
      <c r="R802" s="41"/>
      <c r="S802" s="35"/>
      <c r="T802" s="35"/>
      <c r="U802" s="22"/>
      <c r="V802" s="30"/>
      <c r="W802" s="31"/>
    </row>
    <row r="803" spans="2:23" s="2" customFormat="1" hidden="1">
      <c r="B803" s="22">
        <v>793</v>
      </c>
      <c r="C803" s="25"/>
      <c r="D803" s="25"/>
      <c r="E803" s="26"/>
      <c r="F803" s="25"/>
      <c r="G803" s="25"/>
      <c r="H803" s="27"/>
      <c r="I803" s="38"/>
      <c r="J803" s="35"/>
      <c r="K803" s="35"/>
      <c r="L803" s="38"/>
      <c r="M803" s="35"/>
      <c r="N803" s="35"/>
      <c r="O803" s="41"/>
      <c r="P803" s="35"/>
      <c r="Q803" s="35"/>
      <c r="R803" s="41"/>
      <c r="S803" s="35"/>
      <c r="T803" s="35"/>
      <c r="U803" s="22"/>
      <c r="V803" s="30"/>
      <c r="W803" s="31"/>
    </row>
    <row r="804" spans="2:23" s="2" customFormat="1" hidden="1">
      <c r="B804" s="22">
        <v>794</v>
      </c>
      <c r="C804" s="25"/>
      <c r="D804" s="25"/>
      <c r="E804" s="26"/>
      <c r="F804" s="25"/>
      <c r="G804" s="25"/>
      <c r="H804" s="27"/>
      <c r="I804" s="38"/>
      <c r="J804" s="35"/>
      <c r="K804" s="35"/>
      <c r="L804" s="38"/>
      <c r="M804" s="35"/>
      <c r="N804" s="35"/>
      <c r="O804" s="41"/>
      <c r="P804" s="35"/>
      <c r="Q804" s="35"/>
      <c r="R804" s="41"/>
      <c r="S804" s="35"/>
      <c r="T804" s="35"/>
      <c r="U804" s="22"/>
      <c r="V804" s="30"/>
      <c r="W804" s="31"/>
    </row>
    <row r="805" spans="2:23" s="2" customFormat="1" hidden="1">
      <c r="B805" s="22">
        <v>795</v>
      </c>
      <c r="C805" s="25"/>
      <c r="D805" s="25"/>
      <c r="E805" s="26"/>
      <c r="F805" s="25"/>
      <c r="G805" s="25"/>
      <c r="H805" s="27"/>
      <c r="I805" s="38"/>
      <c r="J805" s="35"/>
      <c r="K805" s="35"/>
      <c r="L805" s="38"/>
      <c r="M805" s="35"/>
      <c r="N805" s="35"/>
      <c r="O805" s="41"/>
      <c r="P805" s="35"/>
      <c r="Q805" s="35"/>
      <c r="R805" s="41"/>
      <c r="S805" s="35"/>
      <c r="T805" s="35"/>
      <c r="U805" s="22"/>
      <c r="V805" s="30"/>
      <c r="W805" s="31"/>
    </row>
    <row r="806" spans="2:23" s="2" customFormat="1" hidden="1">
      <c r="B806" s="22">
        <v>796</v>
      </c>
      <c r="C806" s="25"/>
      <c r="D806" s="25"/>
      <c r="E806" s="26"/>
      <c r="F806" s="25"/>
      <c r="G806" s="25"/>
      <c r="H806" s="27"/>
      <c r="I806" s="38"/>
      <c r="J806" s="35"/>
      <c r="K806" s="35"/>
      <c r="L806" s="38"/>
      <c r="M806" s="35"/>
      <c r="N806" s="35"/>
      <c r="O806" s="41"/>
      <c r="P806" s="35"/>
      <c r="Q806" s="35"/>
      <c r="R806" s="41"/>
      <c r="S806" s="35"/>
      <c r="T806" s="35"/>
      <c r="U806" s="22"/>
      <c r="V806" s="30"/>
      <c r="W806" s="31"/>
    </row>
    <row r="807" spans="2:23" s="2" customFormat="1" hidden="1">
      <c r="B807" s="22">
        <v>797</v>
      </c>
      <c r="C807" s="25"/>
      <c r="D807" s="25"/>
      <c r="E807" s="26"/>
      <c r="F807" s="25"/>
      <c r="G807" s="25"/>
      <c r="H807" s="27"/>
      <c r="I807" s="38"/>
      <c r="J807" s="35"/>
      <c r="K807" s="35"/>
      <c r="L807" s="38"/>
      <c r="M807" s="35"/>
      <c r="N807" s="35"/>
      <c r="O807" s="41"/>
      <c r="P807" s="35"/>
      <c r="Q807" s="35"/>
      <c r="R807" s="41"/>
      <c r="S807" s="35"/>
      <c r="T807" s="35"/>
      <c r="U807" s="22"/>
      <c r="V807" s="30"/>
      <c r="W807" s="31"/>
    </row>
    <row r="808" spans="2:23" s="2" customFormat="1" hidden="1">
      <c r="B808" s="22">
        <v>798</v>
      </c>
      <c r="C808" s="25"/>
      <c r="D808" s="25"/>
      <c r="E808" s="26"/>
      <c r="F808" s="25"/>
      <c r="G808" s="25"/>
      <c r="H808" s="27"/>
      <c r="I808" s="38"/>
      <c r="J808" s="35"/>
      <c r="K808" s="35"/>
      <c r="L808" s="38"/>
      <c r="M808" s="35"/>
      <c r="N808" s="35"/>
      <c r="O808" s="41"/>
      <c r="P808" s="35"/>
      <c r="Q808" s="35"/>
      <c r="R808" s="41"/>
      <c r="S808" s="35"/>
      <c r="T808" s="35"/>
      <c r="U808" s="22"/>
      <c r="V808" s="30"/>
      <c r="W808" s="31"/>
    </row>
    <row r="809" spans="2:23" s="2" customFormat="1" hidden="1">
      <c r="B809" s="22">
        <v>799</v>
      </c>
      <c r="C809" s="25"/>
      <c r="D809" s="25"/>
      <c r="E809" s="26"/>
      <c r="F809" s="25"/>
      <c r="G809" s="25"/>
      <c r="H809" s="27"/>
      <c r="I809" s="38"/>
      <c r="J809" s="35"/>
      <c r="K809" s="35"/>
      <c r="L809" s="38"/>
      <c r="M809" s="35"/>
      <c r="N809" s="35"/>
      <c r="O809" s="41"/>
      <c r="P809" s="35"/>
      <c r="Q809" s="35"/>
      <c r="R809" s="41"/>
      <c r="S809" s="35"/>
      <c r="T809" s="35"/>
      <c r="U809" s="22"/>
      <c r="V809" s="30"/>
      <c r="W809" s="31"/>
    </row>
    <row r="810" spans="2:23" s="2" customFormat="1" hidden="1">
      <c r="B810" s="22">
        <v>800</v>
      </c>
      <c r="C810" s="25"/>
      <c r="D810" s="25"/>
      <c r="E810" s="26"/>
      <c r="F810" s="25"/>
      <c r="G810" s="25"/>
      <c r="H810" s="27"/>
      <c r="I810" s="38"/>
      <c r="J810" s="35"/>
      <c r="K810" s="35"/>
      <c r="L810" s="38"/>
      <c r="M810" s="35"/>
      <c r="N810" s="35"/>
      <c r="O810" s="41"/>
      <c r="P810" s="35"/>
      <c r="Q810" s="35"/>
      <c r="R810" s="41"/>
      <c r="S810" s="35"/>
      <c r="T810" s="35"/>
      <c r="U810" s="22"/>
      <c r="V810" s="30"/>
      <c r="W810" s="31"/>
    </row>
    <row r="811" spans="2:23" s="2" customFormat="1" hidden="1">
      <c r="B811" s="22">
        <v>801</v>
      </c>
      <c r="C811" s="25"/>
      <c r="D811" s="25"/>
      <c r="E811" s="26"/>
      <c r="F811" s="25"/>
      <c r="G811" s="25"/>
      <c r="H811" s="27"/>
      <c r="I811" s="38"/>
      <c r="J811" s="35"/>
      <c r="K811" s="35"/>
      <c r="L811" s="38"/>
      <c r="M811" s="35"/>
      <c r="N811" s="35"/>
      <c r="O811" s="41"/>
      <c r="P811" s="35"/>
      <c r="Q811" s="35"/>
      <c r="R811" s="41"/>
      <c r="S811" s="35"/>
      <c r="T811" s="35"/>
      <c r="U811" s="22"/>
      <c r="V811" s="30"/>
      <c r="W811" s="31"/>
    </row>
    <row r="812" spans="2:23" s="2" customFormat="1" hidden="1">
      <c r="B812" s="22">
        <v>802</v>
      </c>
      <c r="C812" s="25"/>
      <c r="D812" s="25"/>
      <c r="E812" s="26"/>
      <c r="F812" s="25"/>
      <c r="G812" s="25"/>
      <c r="H812" s="27"/>
      <c r="I812" s="38"/>
      <c r="J812" s="35"/>
      <c r="K812" s="35"/>
      <c r="L812" s="38"/>
      <c r="M812" s="35"/>
      <c r="N812" s="35"/>
      <c r="O812" s="41"/>
      <c r="P812" s="35"/>
      <c r="Q812" s="35"/>
      <c r="R812" s="41"/>
      <c r="S812" s="35"/>
      <c r="T812" s="35"/>
      <c r="U812" s="22"/>
      <c r="V812" s="30"/>
      <c r="W812" s="31"/>
    </row>
    <row r="813" spans="2:23" s="2" customFormat="1" hidden="1">
      <c r="B813" s="22">
        <v>803</v>
      </c>
      <c r="C813" s="25"/>
      <c r="D813" s="25"/>
      <c r="E813" s="26"/>
      <c r="F813" s="25"/>
      <c r="G813" s="25"/>
      <c r="H813" s="27"/>
      <c r="I813" s="38"/>
      <c r="J813" s="35"/>
      <c r="K813" s="35"/>
      <c r="L813" s="38"/>
      <c r="M813" s="35"/>
      <c r="N813" s="35"/>
      <c r="O813" s="41"/>
      <c r="P813" s="35"/>
      <c r="Q813" s="35"/>
      <c r="R813" s="41"/>
      <c r="S813" s="35"/>
      <c r="T813" s="35"/>
      <c r="U813" s="22"/>
      <c r="V813" s="30"/>
      <c r="W813" s="31"/>
    </row>
    <row r="814" spans="2:23" s="2" customFormat="1" hidden="1">
      <c r="B814" s="22">
        <v>804</v>
      </c>
      <c r="C814" s="25"/>
      <c r="D814" s="25"/>
      <c r="E814" s="26"/>
      <c r="F814" s="25"/>
      <c r="G814" s="25"/>
      <c r="H814" s="27"/>
      <c r="I814" s="38"/>
      <c r="J814" s="35"/>
      <c r="K814" s="35"/>
      <c r="L814" s="38"/>
      <c r="M814" s="35"/>
      <c r="N814" s="35"/>
      <c r="O814" s="41"/>
      <c r="P814" s="35"/>
      <c r="Q814" s="35"/>
      <c r="R814" s="41"/>
      <c r="S814" s="35"/>
      <c r="T814" s="35"/>
      <c r="U814" s="22"/>
      <c r="V814" s="30"/>
      <c r="W814" s="31"/>
    </row>
    <row r="815" spans="2:23" s="2" customFormat="1" hidden="1">
      <c r="B815" s="22">
        <v>805</v>
      </c>
      <c r="C815" s="25"/>
      <c r="D815" s="25"/>
      <c r="E815" s="26"/>
      <c r="F815" s="25"/>
      <c r="G815" s="25"/>
      <c r="H815" s="27"/>
      <c r="I815" s="38"/>
      <c r="J815" s="35"/>
      <c r="K815" s="35"/>
      <c r="L815" s="38"/>
      <c r="M815" s="35"/>
      <c r="N815" s="35"/>
      <c r="O815" s="41"/>
      <c r="P815" s="35"/>
      <c r="Q815" s="35"/>
      <c r="R815" s="41"/>
      <c r="S815" s="35"/>
      <c r="T815" s="35"/>
      <c r="U815" s="22"/>
      <c r="V815" s="30"/>
      <c r="W815" s="31"/>
    </row>
    <row r="816" spans="2:23" s="2" customFormat="1" hidden="1">
      <c r="B816" s="22">
        <v>806</v>
      </c>
      <c r="C816" s="25"/>
      <c r="D816" s="25"/>
      <c r="E816" s="26"/>
      <c r="F816" s="25"/>
      <c r="G816" s="25"/>
      <c r="H816" s="27"/>
      <c r="I816" s="38"/>
      <c r="J816" s="35"/>
      <c r="K816" s="35"/>
      <c r="L816" s="38"/>
      <c r="M816" s="35"/>
      <c r="N816" s="35"/>
      <c r="O816" s="41"/>
      <c r="P816" s="35"/>
      <c r="Q816" s="35"/>
      <c r="R816" s="41"/>
      <c r="S816" s="35"/>
      <c r="T816" s="35"/>
      <c r="U816" s="22"/>
      <c r="V816" s="30"/>
      <c r="W816" s="31"/>
    </row>
    <row r="817" spans="2:23" s="2" customFormat="1" hidden="1">
      <c r="B817" s="22">
        <v>807</v>
      </c>
      <c r="C817" s="25"/>
      <c r="D817" s="25"/>
      <c r="E817" s="26"/>
      <c r="F817" s="25"/>
      <c r="G817" s="25"/>
      <c r="H817" s="27"/>
      <c r="I817" s="38"/>
      <c r="J817" s="35"/>
      <c r="K817" s="35"/>
      <c r="L817" s="38"/>
      <c r="M817" s="35"/>
      <c r="N817" s="35"/>
      <c r="O817" s="41"/>
      <c r="P817" s="35"/>
      <c r="Q817" s="35"/>
      <c r="R817" s="41"/>
      <c r="S817" s="35"/>
      <c r="T817" s="35"/>
      <c r="U817" s="22"/>
      <c r="V817" s="30"/>
      <c r="W817" s="31"/>
    </row>
    <row r="818" spans="2:23" s="2" customFormat="1" hidden="1">
      <c r="B818" s="22">
        <v>808</v>
      </c>
      <c r="C818" s="25"/>
      <c r="D818" s="25"/>
      <c r="E818" s="26"/>
      <c r="F818" s="25"/>
      <c r="G818" s="25"/>
      <c r="H818" s="27"/>
      <c r="I818" s="38"/>
      <c r="J818" s="35"/>
      <c r="K818" s="35"/>
      <c r="L818" s="38"/>
      <c r="M818" s="35"/>
      <c r="N818" s="35"/>
      <c r="O818" s="41"/>
      <c r="P818" s="35"/>
      <c r="Q818" s="35"/>
      <c r="R818" s="41"/>
      <c r="S818" s="35"/>
      <c r="T818" s="35"/>
      <c r="U818" s="22"/>
      <c r="V818" s="30"/>
      <c r="W818" s="31"/>
    </row>
    <row r="819" spans="2:23" s="2" customFormat="1" hidden="1">
      <c r="B819" s="22">
        <v>809</v>
      </c>
      <c r="C819" s="25"/>
      <c r="D819" s="25"/>
      <c r="E819" s="26"/>
      <c r="F819" s="25"/>
      <c r="G819" s="25"/>
      <c r="H819" s="27"/>
      <c r="I819" s="38"/>
      <c r="J819" s="35"/>
      <c r="K819" s="35"/>
      <c r="L819" s="38"/>
      <c r="M819" s="35"/>
      <c r="N819" s="35"/>
      <c r="O819" s="41"/>
      <c r="P819" s="35"/>
      <c r="Q819" s="35"/>
      <c r="R819" s="41"/>
      <c r="S819" s="35"/>
      <c r="T819" s="35"/>
      <c r="U819" s="22"/>
      <c r="V819" s="30"/>
      <c r="W819" s="31"/>
    </row>
    <row r="820" spans="2:23" s="2" customFormat="1" hidden="1">
      <c r="B820" s="22">
        <v>810</v>
      </c>
      <c r="C820" s="25"/>
      <c r="D820" s="25"/>
      <c r="E820" s="26"/>
      <c r="F820" s="25"/>
      <c r="G820" s="25"/>
      <c r="H820" s="27"/>
      <c r="I820" s="38"/>
      <c r="J820" s="35"/>
      <c r="K820" s="35"/>
      <c r="L820" s="38"/>
      <c r="M820" s="35"/>
      <c r="N820" s="35"/>
      <c r="O820" s="41"/>
      <c r="P820" s="35"/>
      <c r="Q820" s="35"/>
      <c r="R820" s="41"/>
      <c r="S820" s="35"/>
      <c r="T820" s="35"/>
      <c r="U820" s="22"/>
      <c r="V820" s="30"/>
      <c r="W820" s="31"/>
    </row>
    <row r="821" spans="2:23" s="2" customFormat="1" hidden="1">
      <c r="B821" s="22">
        <v>811</v>
      </c>
      <c r="C821" s="25"/>
      <c r="D821" s="25"/>
      <c r="E821" s="26"/>
      <c r="F821" s="25"/>
      <c r="G821" s="25"/>
      <c r="H821" s="27"/>
      <c r="I821" s="38"/>
      <c r="J821" s="35"/>
      <c r="K821" s="35"/>
      <c r="L821" s="38"/>
      <c r="M821" s="35"/>
      <c r="N821" s="35"/>
      <c r="O821" s="41"/>
      <c r="P821" s="35"/>
      <c r="Q821" s="35"/>
      <c r="R821" s="41"/>
      <c r="S821" s="35"/>
      <c r="T821" s="35"/>
      <c r="U821" s="22"/>
      <c r="V821" s="30"/>
      <c r="W821" s="31"/>
    </row>
    <row r="822" spans="2:23" s="2" customFormat="1" hidden="1">
      <c r="B822" s="22">
        <v>812</v>
      </c>
      <c r="C822" s="25"/>
      <c r="D822" s="25"/>
      <c r="E822" s="26"/>
      <c r="F822" s="25"/>
      <c r="G822" s="25"/>
      <c r="H822" s="27"/>
      <c r="I822" s="38"/>
      <c r="J822" s="35"/>
      <c r="K822" s="35"/>
      <c r="L822" s="38"/>
      <c r="M822" s="35"/>
      <c r="N822" s="35"/>
      <c r="O822" s="41"/>
      <c r="P822" s="35"/>
      <c r="Q822" s="35"/>
      <c r="R822" s="41"/>
      <c r="S822" s="35"/>
      <c r="T822" s="35"/>
      <c r="U822" s="22"/>
      <c r="V822" s="30"/>
      <c r="W822" s="31"/>
    </row>
    <row r="823" spans="2:23" s="2" customFormat="1" hidden="1">
      <c r="B823" s="22">
        <v>813</v>
      </c>
      <c r="C823" s="25"/>
      <c r="D823" s="25"/>
      <c r="E823" s="26"/>
      <c r="F823" s="25"/>
      <c r="G823" s="25"/>
      <c r="H823" s="27"/>
      <c r="I823" s="38"/>
      <c r="J823" s="35"/>
      <c r="K823" s="35"/>
      <c r="L823" s="38"/>
      <c r="M823" s="35"/>
      <c r="N823" s="35"/>
      <c r="O823" s="41"/>
      <c r="P823" s="35"/>
      <c r="Q823" s="35"/>
      <c r="R823" s="41"/>
      <c r="S823" s="35"/>
      <c r="T823" s="35"/>
      <c r="U823" s="22"/>
      <c r="V823" s="30"/>
      <c r="W823" s="31"/>
    </row>
    <row r="824" spans="2:23" s="2" customFormat="1" hidden="1">
      <c r="B824" s="22">
        <v>814</v>
      </c>
      <c r="C824" s="25"/>
      <c r="D824" s="25"/>
      <c r="E824" s="26"/>
      <c r="F824" s="25"/>
      <c r="G824" s="25"/>
      <c r="H824" s="27"/>
      <c r="I824" s="38"/>
      <c r="J824" s="35"/>
      <c r="K824" s="35"/>
      <c r="L824" s="38"/>
      <c r="M824" s="35"/>
      <c r="N824" s="35"/>
      <c r="O824" s="41"/>
      <c r="P824" s="35"/>
      <c r="Q824" s="35"/>
      <c r="R824" s="41"/>
      <c r="S824" s="35"/>
      <c r="T824" s="35"/>
      <c r="U824" s="22"/>
      <c r="V824" s="30"/>
      <c r="W824" s="31"/>
    </row>
    <row r="825" spans="2:23" s="2" customFormat="1" hidden="1">
      <c r="B825" s="22">
        <v>815</v>
      </c>
      <c r="C825" s="25"/>
      <c r="D825" s="25"/>
      <c r="E825" s="26"/>
      <c r="F825" s="25"/>
      <c r="G825" s="25"/>
      <c r="H825" s="27"/>
      <c r="I825" s="38"/>
      <c r="J825" s="35"/>
      <c r="K825" s="35"/>
      <c r="L825" s="38"/>
      <c r="M825" s="35"/>
      <c r="N825" s="35"/>
      <c r="O825" s="41"/>
      <c r="P825" s="35"/>
      <c r="Q825" s="35"/>
      <c r="R825" s="41"/>
      <c r="S825" s="35"/>
      <c r="T825" s="35"/>
      <c r="U825" s="22"/>
      <c r="V825" s="30"/>
      <c r="W825" s="31"/>
    </row>
    <row r="826" spans="2:23" s="2" customFormat="1" hidden="1">
      <c r="B826" s="22">
        <v>816</v>
      </c>
      <c r="C826" s="25"/>
      <c r="D826" s="25"/>
      <c r="E826" s="26"/>
      <c r="F826" s="25"/>
      <c r="G826" s="25"/>
      <c r="H826" s="27"/>
      <c r="I826" s="38"/>
      <c r="J826" s="35"/>
      <c r="K826" s="35"/>
      <c r="L826" s="38"/>
      <c r="M826" s="35"/>
      <c r="N826" s="35"/>
      <c r="O826" s="41"/>
      <c r="P826" s="35"/>
      <c r="Q826" s="35"/>
      <c r="R826" s="41"/>
      <c r="S826" s="35"/>
      <c r="T826" s="35"/>
      <c r="U826" s="22"/>
      <c r="V826" s="30"/>
      <c r="W826" s="31"/>
    </row>
    <row r="827" spans="2:23" s="2" customFormat="1" hidden="1">
      <c r="B827" s="22">
        <v>817</v>
      </c>
      <c r="C827" s="25"/>
      <c r="D827" s="25"/>
      <c r="E827" s="26"/>
      <c r="F827" s="25"/>
      <c r="G827" s="25"/>
      <c r="H827" s="27"/>
      <c r="I827" s="38"/>
      <c r="J827" s="35"/>
      <c r="K827" s="35"/>
      <c r="L827" s="38"/>
      <c r="M827" s="35"/>
      <c r="N827" s="35"/>
      <c r="O827" s="41"/>
      <c r="P827" s="35"/>
      <c r="Q827" s="35"/>
      <c r="R827" s="41"/>
      <c r="S827" s="35"/>
      <c r="T827" s="35"/>
      <c r="U827" s="22"/>
      <c r="V827" s="30"/>
      <c r="W827" s="31"/>
    </row>
    <row r="828" spans="2:23" s="2" customFormat="1" hidden="1">
      <c r="B828" s="22">
        <v>818</v>
      </c>
      <c r="C828" s="25"/>
      <c r="D828" s="25"/>
      <c r="E828" s="26"/>
      <c r="F828" s="25"/>
      <c r="G828" s="25"/>
      <c r="H828" s="27"/>
      <c r="I828" s="38"/>
      <c r="J828" s="35"/>
      <c r="K828" s="35"/>
      <c r="L828" s="38"/>
      <c r="M828" s="35"/>
      <c r="N828" s="35"/>
      <c r="O828" s="41"/>
      <c r="P828" s="35"/>
      <c r="Q828" s="35"/>
      <c r="R828" s="41"/>
      <c r="S828" s="35"/>
      <c r="T828" s="35"/>
      <c r="U828" s="22"/>
      <c r="V828" s="30"/>
      <c r="W828" s="31"/>
    </row>
    <row r="829" spans="2:23" s="2" customFormat="1" hidden="1">
      <c r="B829" s="22">
        <v>819</v>
      </c>
      <c r="C829" s="25"/>
      <c r="D829" s="25"/>
      <c r="E829" s="26"/>
      <c r="F829" s="25"/>
      <c r="G829" s="25"/>
      <c r="H829" s="27"/>
      <c r="I829" s="38"/>
      <c r="J829" s="35"/>
      <c r="K829" s="35"/>
      <c r="L829" s="38"/>
      <c r="M829" s="35"/>
      <c r="N829" s="35"/>
      <c r="O829" s="41"/>
      <c r="P829" s="35"/>
      <c r="Q829" s="35"/>
      <c r="R829" s="41"/>
      <c r="S829" s="35"/>
      <c r="T829" s="35"/>
      <c r="U829" s="22"/>
      <c r="V829" s="30"/>
      <c r="W829" s="31"/>
    </row>
    <row r="830" spans="2:23" s="2" customFormat="1" hidden="1">
      <c r="B830" s="22">
        <v>820</v>
      </c>
      <c r="C830" s="25"/>
      <c r="D830" s="25"/>
      <c r="E830" s="26"/>
      <c r="F830" s="25"/>
      <c r="G830" s="25"/>
      <c r="H830" s="27"/>
      <c r="I830" s="38"/>
      <c r="J830" s="35"/>
      <c r="K830" s="35"/>
      <c r="L830" s="38"/>
      <c r="M830" s="35"/>
      <c r="N830" s="35"/>
      <c r="O830" s="41"/>
      <c r="P830" s="35"/>
      <c r="Q830" s="35"/>
      <c r="R830" s="41"/>
      <c r="S830" s="35"/>
      <c r="T830" s="35"/>
      <c r="U830" s="22"/>
      <c r="V830" s="30"/>
      <c r="W830" s="31"/>
    </row>
    <row r="831" spans="2:23" s="2" customFormat="1" hidden="1">
      <c r="B831" s="22">
        <v>821</v>
      </c>
      <c r="C831" s="25"/>
      <c r="D831" s="25"/>
      <c r="E831" s="26"/>
      <c r="F831" s="25"/>
      <c r="G831" s="25"/>
      <c r="H831" s="27"/>
      <c r="I831" s="38"/>
      <c r="J831" s="35"/>
      <c r="K831" s="35"/>
      <c r="L831" s="38"/>
      <c r="M831" s="35"/>
      <c r="N831" s="35"/>
      <c r="O831" s="41"/>
      <c r="P831" s="35"/>
      <c r="Q831" s="35"/>
      <c r="R831" s="41"/>
      <c r="S831" s="35"/>
      <c r="T831" s="35"/>
      <c r="U831" s="22"/>
      <c r="V831" s="30"/>
      <c r="W831" s="31"/>
    </row>
    <row r="832" spans="2:23" s="2" customFormat="1" hidden="1">
      <c r="B832" s="22">
        <v>822</v>
      </c>
      <c r="C832" s="25"/>
      <c r="D832" s="25"/>
      <c r="E832" s="26"/>
      <c r="F832" s="25"/>
      <c r="G832" s="25"/>
      <c r="H832" s="27"/>
      <c r="I832" s="38"/>
      <c r="J832" s="35"/>
      <c r="K832" s="35"/>
      <c r="L832" s="38"/>
      <c r="M832" s="35"/>
      <c r="N832" s="35"/>
      <c r="O832" s="41"/>
      <c r="P832" s="35"/>
      <c r="Q832" s="35"/>
      <c r="R832" s="41"/>
      <c r="S832" s="35"/>
      <c r="T832" s="35"/>
      <c r="U832" s="22"/>
      <c r="V832" s="30"/>
      <c r="W832" s="31"/>
    </row>
    <row r="833" spans="2:23" s="2" customFormat="1" hidden="1">
      <c r="B833" s="22">
        <v>823</v>
      </c>
      <c r="C833" s="25"/>
      <c r="D833" s="25"/>
      <c r="E833" s="26"/>
      <c r="F833" s="25"/>
      <c r="G833" s="25"/>
      <c r="H833" s="27"/>
      <c r="I833" s="38"/>
      <c r="J833" s="35"/>
      <c r="K833" s="35"/>
      <c r="L833" s="38"/>
      <c r="M833" s="35"/>
      <c r="N833" s="35"/>
      <c r="O833" s="41"/>
      <c r="P833" s="35"/>
      <c r="Q833" s="35"/>
      <c r="R833" s="41"/>
      <c r="S833" s="35"/>
      <c r="T833" s="35"/>
      <c r="U833" s="22"/>
      <c r="V833" s="30"/>
      <c r="W833" s="31"/>
    </row>
    <row r="834" spans="2:23" s="2" customFormat="1" hidden="1">
      <c r="B834" s="22">
        <v>824</v>
      </c>
      <c r="C834" s="25"/>
      <c r="D834" s="25"/>
      <c r="E834" s="26"/>
      <c r="F834" s="25"/>
      <c r="G834" s="25"/>
      <c r="H834" s="27"/>
      <c r="I834" s="38"/>
      <c r="J834" s="35"/>
      <c r="K834" s="35"/>
      <c r="L834" s="38"/>
      <c r="M834" s="35"/>
      <c r="N834" s="35"/>
      <c r="O834" s="41"/>
      <c r="P834" s="35"/>
      <c r="Q834" s="35"/>
      <c r="R834" s="41"/>
      <c r="S834" s="35"/>
      <c r="T834" s="35"/>
      <c r="U834" s="22"/>
      <c r="V834" s="30"/>
      <c r="W834" s="31"/>
    </row>
    <row r="835" spans="2:23" s="2" customFormat="1" hidden="1">
      <c r="B835" s="22">
        <v>825</v>
      </c>
      <c r="C835" s="25"/>
      <c r="D835" s="25"/>
      <c r="E835" s="26"/>
      <c r="F835" s="25"/>
      <c r="G835" s="25"/>
      <c r="H835" s="27"/>
      <c r="I835" s="38"/>
      <c r="J835" s="35"/>
      <c r="K835" s="35"/>
      <c r="L835" s="38"/>
      <c r="M835" s="35"/>
      <c r="N835" s="35"/>
      <c r="O835" s="41"/>
      <c r="P835" s="35"/>
      <c r="Q835" s="35"/>
      <c r="R835" s="41"/>
      <c r="S835" s="35"/>
      <c r="T835" s="35"/>
      <c r="U835" s="22"/>
      <c r="V835" s="30"/>
      <c r="W835" s="31"/>
    </row>
    <row r="836" spans="2:23" s="2" customFormat="1" hidden="1">
      <c r="B836" s="22">
        <v>826</v>
      </c>
      <c r="C836" s="25"/>
      <c r="D836" s="25"/>
      <c r="E836" s="26"/>
      <c r="F836" s="25"/>
      <c r="G836" s="25"/>
      <c r="H836" s="27"/>
      <c r="I836" s="38"/>
      <c r="J836" s="35"/>
      <c r="K836" s="35"/>
      <c r="L836" s="38"/>
      <c r="M836" s="35"/>
      <c r="N836" s="35"/>
      <c r="O836" s="41"/>
      <c r="P836" s="35"/>
      <c r="Q836" s="35"/>
      <c r="R836" s="41"/>
      <c r="S836" s="35"/>
      <c r="T836" s="35"/>
      <c r="U836" s="22"/>
      <c r="V836" s="30"/>
      <c r="W836" s="31"/>
    </row>
    <row r="837" spans="2:23" s="2" customFormat="1" hidden="1">
      <c r="B837" s="22">
        <v>827</v>
      </c>
      <c r="C837" s="25"/>
      <c r="D837" s="25"/>
      <c r="E837" s="26"/>
      <c r="F837" s="25"/>
      <c r="G837" s="25"/>
      <c r="H837" s="27"/>
      <c r="I837" s="38"/>
      <c r="J837" s="35"/>
      <c r="K837" s="35"/>
      <c r="L837" s="38"/>
      <c r="M837" s="35"/>
      <c r="N837" s="35"/>
      <c r="O837" s="41"/>
      <c r="P837" s="35"/>
      <c r="Q837" s="35"/>
      <c r="R837" s="41"/>
      <c r="S837" s="35"/>
      <c r="T837" s="35"/>
      <c r="U837" s="22"/>
      <c r="V837" s="30"/>
      <c r="W837" s="31"/>
    </row>
    <row r="838" spans="2:23" s="2" customFormat="1" hidden="1">
      <c r="B838" s="22">
        <v>828</v>
      </c>
      <c r="C838" s="25"/>
      <c r="D838" s="25"/>
      <c r="E838" s="26"/>
      <c r="F838" s="25"/>
      <c r="G838" s="25"/>
      <c r="H838" s="27"/>
      <c r="I838" s="38"/>
      <c r="J838" s="35"/>
      <c r="K838" s="35"/>
      <c r="L838" s="38"/>
      <c r="M838" s="35"/>
      <c r="N838" s="35"/>
      <c r="O838" s="41"/>
      <c r="P838" s="35"/>
      <c r="Q838" s="35"/>
      <c r="R838" s="41"/>
      <c r="S838" s="35"/>
      <c r="T838" s="35"/>
      <c r="U838" s="22"/>
      <c r="V838" s="30"/>
      <c r="W838" s="31"/>
    </row>
    <row r="839" spans="2:23" s="2" customFormat="1" hidden="1">
      <c r="B839" s="22">
        <v>829</v>
      </c>
      <c r="C839" s="25"/>
      <c r="D839" s="25"/>
      <c r="E839" s="26"/>
      <c r="F839" s="25"/>
      <c r="G839" s="25"/>
      <c r="H839" s="27"/>
      <c r="I839" s="38"/>
      <c r="J839" s="35"/>
      <c r="K839" s="35"/>
      <c r="L839" s="38"/>
      <c r="M839" s="35"/>
      <c r="N839" s="35"/>
      <c r="O839" s="41"/>
      <c r="P839" s="35"/>
      <c r="Q839" s="35"/>
      <c r="R839" s="41"/>
      <c r="S839" s="35"/>
      <c r="T839" s="35"/>
      <c r="U839" s="22"/>
      <c r="V839" s="30"/>
      <c r="W839" s="31"/>
    </row>
    <row r="840" spans="2:23" s="2" customFormat="1" hidden="1">
      <c r="B840" s="22">
        <v>830</v>
      </c>
      <c r="C840" s="25"/>
      <c r="D840" s="25"/>
      <c r="E840" s="26"/>
      <c r="F840" s="25"/>
      <c r="G840" s="25"/>
      <c r="H840" s="27"/>
      <c r="I840" s="38"/>
      <c r="J840" s="35"/>
      <c r="K840" s="35"/>
      <c r="L840" s="38"/>
      <c r="M840" s="35"/>
      <c r="N840" s="35"/>
      <c r="O840" s="41"/>
      <c r="P840" s="35"/>
      <c r="Q840" s="35"/>
      <c r="R840" s="41"/>
      <c r="S840" s="35"/>
      <c r="T840" s="35"/>
      <c r="U840" s="22"/>
      <c r="V840" s="30"/>
      <c r="W840" s="31"/>
    </row>
    <row r="841" spans="2:23" s="2" customFormat="1" hidden="1">
      <c r="B841" s="22">
        <v>831</v>
      </c>
      <c r="C841" s="25"/>
      <c r="D841" s="25"/>
      <c r="E841" s="26"/>
      <c r="F841" s="25"/>
      <c r="G841" s="25"/>
      <c r="H841" s="27"/>
      <c r="I841" s="38"/>
      <c r="J841" s="35"/>
      <c r="K841" s="35"/>
      <c r="L841" s="38"/>
      <c r="M841" s="35"/>
      <c r="N841" s="35"/>
      <c r="O841" s="41"/>
      <c r="P841" s="35"/>
      <c r="Q841" s="35"/>
      <c r="R841" s="41"/>
      <c r="S841" s="35"/>
      <c r="T841" s="35"/>
      <c r="U841" s="22"/>
      <c r="V841" s="30"/>
      <c r="W841" s="31"/>
    </row>
    <row r="842" spans="2:23" s="2" customFormat="1" hidden="1">
      <c r="B842" s="22">
        <v>832</v>
      </c>
      <c r="C842" s="25"/>
      <c r="D842" s="25"/>
      <c r="E842" s="26"/>
      <c r="F842" s="25"/>
      <c r="G842" s="25"/>
      <c r="H842" s="27"/>
      <c r="I842" s="38"/>
      <c r="J842" s="35"/>
      <c r="K842" s="35"/>
      <c r="L842" s="38"/>
      <c r="M842" s="35"/>
      <c r="N842" s="35"/>
      <c r="O842" s="41"/>
      <c r="P842" s="35"/>
      <c r="Q842" s="35"/>
      <c r="R842" s="41"/>
      <c r="S842" s="35"/>
      <c r="T842" s="35"/>
      <c r="U842" s="22"/>
      <c r="V842" s="30"/>
      <c r="W842" s="31"/>
    </row>
    <row r="843" spans="2:23" s="2" customFormat="1" hidden="1">
      <c r="B843" s="22">
        <v>833</v>
      </c>
      <c r="C843" s="25"/>
      <c r="D843" s="25"/>
      <c r="E843" s="26"/>
      <c r="F843" s="25"/>
      <c r="G843" s="25"/>
      <c r="H843" s="27"/>
      <c r="I843" s="38"/>
      <c r="J843" s="35"/>
      <c r="K843" s="35"/>
      <c r="L843" s="38"/>
      <c r="M843" s="35"/>
      <c r="N843" s="35"/>
      <c r="O843" s="41"/>
      <c r="P843" s="35"/>
      <c r="Q843" s="35"/>
      <c r="R843" s="41"/>
      <c r="S843" s="35"/>
      <c r="T843" s="35"/>
      <c r="U843" s="22"/>
      <c r="V843" s="30"/>
      <c r="W843" s="31"/>
    </row>
    <row r="844" spans="2:23" s="2" customFormat="1" hidden="1">
      <c r="B844" s="22">
        <v>834</v>
      </c>
      <c r="C844" s="25"/>
      <c r="D844" s="25"/>
      <c r="E844" s="26"/>
      <c r="F844" s="25"/>
      <c r="G844" s="25"/>
      <c r="H844" s="27"/>
      <c r="I844" s="38"/>
      <c r="J844" s="35"/>
      <c r="K844" s="35"/>
      <c r="L844" s="38"/>
      <c r="M844" s="35"/>
      <c r="N844" s="35"/>
      <c r="O844" s="41"/>
      <c r="P844" s="35"/>
      <c r="Q844" s="35"/>
      <c r="R844" s="41"/>
      <c r="S844" s="35"/>
      <c r="T844" s="35"/>
      <c r="U844" s="22"/>
      <c r="V844" s="30"/>
      <c r="W844" s="31"/>
    </row>
    <row r="845" spans="2:23" s="2" customFormat="1" hidden="1">
      <c r="B845" s="22">
        <v>835</v>
      </c>
      <c r="C845" s="25"/>
      <c r="D845" s="25"/>
      <c r="E845" s="26"/>
      <c r="F845" s="25"/>
      <c r="G845" s="25"/>
      <c r="H845" s="27"/>
      <c r="I845" s="38"/>
      <c r="J845" s="35"/>
      <c r="K845" s="35"/>
      <c r="L845" s="38"/>
      <c r="M845" s="35"/>
      <c r="N845" s="35"/>
      <c r="O845" s="41"/>
      <c r="P845" s="35"/>
      <c r="Q845" s="35"/>
      <c r="R845" s="41"/>
      <c r="S845" s="35"/>
      <c r="T845" s="35"/>
      <c r="U845" s="22"/>
      <c r="V845" s="30"/>
      <c r="W845" s="31"/>
    </row>
    <row r="846" spans="2:23" s="2" customFormat="1" hidden="1">
      <c r="B846" s="22">
        <v>836</v>
      </c>
      <c r="C846" s="25"/>
      <c r="D846" s="25"/>
      <c r="E846" s="26"/>
      <c r="F846" s="25"/>
      <c r="G846" s="25"/>
      <c r="H846" s="27"/>
      <c r="I846" s="38"/>
      <c r="J846" s="35"/>
      <c r="K846" s="35"/>
      <c r="L846" s="38"/>
      <c r="M846" s="35"/>
      <c r="N846" s="35"/>
      <c r="O846" s="41"/>
      <c r="P846" s="35"/>
      <c r="Q846" s="35"/>
      <c r="R846" s="41"/>
      <c r="S846" s="35"/>
      <c r="T846" s="35"/>
      <c r="U846" s="22"/>
      <c r="V846" s="30"/>
      <c r="W846" s="31"/>
    </row>
    <row r="847" spans="2:23" s="2" customFormat="1" hidden="1">
      <c r="B847" s="22">
        <v>837</v>
      </c>
      <c r="C847" s="25"/>
      <c r="D847" s="25"/>
      <c r="E847" s="26"/>
      <c r="F847" s="25"/>
      <c r="G847" s="25"/>
      <c r="H847" s="27"/>
      <c r="I847" s="38"/>
      <c r="J847" s="35"/>
      <c r="K847" s="35"/>
      <c r="L847" s="38"/>
      <c r="M847" s="35"/>
      <c r="N847" s="35"/>
      <c r="O847" s="41"/>
      <c r="P847" s="35"/>
      <c r="Q847" s="35"/>
      <c r="R847" s="41"/>
      <c r="S847" s="35"/>
      <c r="T847" s="35"/>
      <c r="U847" s="22"/>
      <c r="V847" s="30"/>
      <c r="W847" s="31"/>
    </row>
    <row r="848" spans="2:23" s="2" customFormat="1" hidden="1">
      <c r="B848" s="22">
        <v>838</v>
      </c>
      <c r="C848" s="25"/>
      <c r="D848" s="25"/>
      <c r="E848" s="26"/>
      <c r="F848" s="25"/>
      <c r="G848" s="25"/>
      <c r="H848" s="27"/>
      <c r="I848" s="38"/>
      <c r="J848" s="35"/>
      <c r="K848" s="35"/>
      <c r="L848" s="38"/>
      <c r="M848" s="35"/>
      <c r="N848" s="35"/>
      <c r="O848" s="41"/>
      <c r="P848" s="35"/>
      <c r="Q848" s="35"/>
      <c r="R848" s="41"/>
      <c r="S848" s="35"/>
      <c r="T848" s="35"/>
      <c r="U848" s="22"/>
      <c r="V848" s="30"/>
      <c r="W848" s="31"/>
    </row>
    <row r="849" spans="2:23" s="2" customFormat="1" hidden="1">
      <c r="B849" s="22">
        <v>839</v>
      </c>
      <c r="C849" s="25"/>
      <c r="D849" s="25"/>
      <c r="E849" s="26"/>
      <c r="F849" s="25"/>
      <c r="G849" s="25"/>
      <c r="H849" s="27"/>
      <c r="I849" s="38"/>
      <c r="J849" s="35"/>
      <c r="K849" s="35"/>
      <c r="L849" s="38"/>
      <c r="M849" s="35"/>
      <c r="N849" s="35"/>
      <c r="O849" s="41"/>
      <c r="P849" s="35"/>
      <c r="Q849" s="35"/>
      <c r="R849" s="41"/>
      <c r="S849" s="35"/>
      <c r="T849" s="35"/>
      <c r="U849" s="22"/>
      <c r="V849" s="30"/>
      <c r="W849" s="31"/>
    </row>
    <row r="850" spans="2:23" s="2" customFormat="1" hidden="1">
      <c r="B850" s="22">
        <v>840</v>
      </c>
      <c r="C850" s="25"/>
      <c r="D850" s="25"/>
      <c r="E850" s="26"/>
      <c r="F850" s="25"/>
      <c r="G850" s="25"/>
      <c r="H850" s="27"/>
      <c r="I850" s="38"/>
      <c r="J850" s="35"/>
      <c r="K850" s="35"/>
      <c r="L850" s="38"/>
      <c r="M850" s="35"/>
      <c r="N850" s="35"/>
      <c r="O850" s="41"/>
      <c r="P850" s="35"/>
      <c r="Q850" s="35"/>
      <c r="R850" s="41"/>
      <c r="S850" s="35"/>
      <c r="T850" s="35"/>
      <c r="U850" s="22"/>
      <c r="V850" s="30"/>
      <c r="W850" s="31"/>
    </row>
    <row r="851" spans="2:23" s="2" customFormat="1" hidden="1">
      <c r="B851" s="22">
        <v>841</v>
      </c>
      <c r="C851" s="25"/>
      <c r="D851" s="25"/>
      <c r="E851" s="26"/>
      <c r="F851" s="25"/>
      <c r="G851" s="25"/>
      <c r="H851" s="27"/>
      <c r="I851" s="38"/>
      <c r="J851" s="35"/>
      <c r="K851" s="35"/>
      <c r="L851" s="38"/>
      <c r="M851" s="35"/>
      <c r="N851" s="35"/>
      <c r="O851" s="41"/>
      <c r="P851" s="35"/>
      <c r="Q851" s="35"/>
      <c r="R851" s="41"/>
      <c r="S851" s="35"/>
      <c r="T851" s="35"/>
      <c r="U851" s="22"/>
      <c r="V851" s="30"/>
      <c r="W851" s="31"/>
    </row>
    <row r="852" spans="2:23" s="2" customFormat="1" hidden="1">
      <c r="B852" s="22">
        <v>842</v>
      </c>
      <c r="C852" s="25"/>
      <c r="D852" s="25"/>
      <c r="E852" s="26"/>
      <c r="F852" s="25"/>
      <c r="G852" s="25"/>
      <c r="H852" s="27"/>
      <c r="I852" s="38"/>
      <c r="J852" s="35"/>
      <c r="K852" s="35"/>
      <c r="L852" s="38"/>
      <c r="M852" s="35"/>
      <c r="N852" s="35"/>
      <c r="O852" s="41"/>
      <c r="P852" s="35"/>
      <c r="Q852" s="35"/>
      <c r="R852" s="41"/>
      <c r="S852" s="35"/>
      <c r="T852" s="35"/>
      <c r="U852" s="22"/>
      <c r="V852" s="30"/>
      <c r="W852" s="31"/>
    </row>
    <row r="853" spans="2:23" s="2" customFormat="1" hidden="1">
      <c r="B853" s="22">
        <v>843</v>
      </c>
      <c r="C853" s="25"/>
      <c r="D853" s="25"/>
      <c r="E853" s="26"/>
      <c r="F853" s="25"/>
      <c r="G853" s="25"/>
      <c r="H853" s="27"/>
      <c r="I853" s="38"/>
      <c r="J853" s="35"/>
      <c r="K853" s="35"/>
      <c r="L853" s="38"/>
      <c r="M853" s="35"/>
      <c r="N853" s="35"/>
      <c r="O853" s="41"/>
      <c r="P853" s="35"/>
      <c r="Q853" s="35"/>
      <c r="R853" s="41"/>
      <c r="S853" s="35"/>
      <c r="T853" s="35"/>
      <c r="U853" s="22"/>
      <c r="V853" s="30"/>
      <c r="W853" s="31"/>
    </row>
    <row r="854" spans="2:23" s="2" customFormat="1" hidden="1">
      <c r="B854" s="22">
        <v>844</v>
      </c>
      <c r="C854" s="25"/>
      <c r="D854" s="25"/>
      <c r="E854" s="26"/>
      <c r="F854" s="25"/>
      <c r="G854" s="25"/>
      <c r="H854" s="27"/>
      <c r="I854" s="38"/>
      <c r="J854" s="35"/>
      <c r="K854" s="35"/>
      <c r="L854" s="38"/>
      <c r="M854" s="35"/>
      <c r="N854" s="35"/>
      <c r="O854" s="41"/>
      <c r="P854" s="35"/>
      <c r="Q854" s="35"/>
      <c r="R854" s="41"/>
      <c r="S854" s="35"/>
      <c r="T854" s="35"/>
      <c r="U854" s="22"/>
      <c r="V854" s="30"/>
      <c r="W854" s="31"/>
    </row>
    <row r="855" spans="2:23" s="2" customFormat="1" hidden="1">
      <c r="B855" s="22">
        <v>845</v>
      </c>
      <c r="C855" s="25"/>
      <c r="D855" s="25"/>
      <c r="E855" s="26"/>
      <c r="F855" s="25"/>
      <c r="G855" s="25"/>
      <c r="H855" s="27"/>
      <c r="I855" s="38"/>
      <c r="J855" s="35"/>
      <c r="K855" s="35"/>
      <c r="L855" s="38"/>
      <c r="M855" s="35"/>
      <c r="N855" s="35"/>
      <c r="O855" s="41"/>
      <c r="P855" s="35"/>
      <c r="Q855" s="35"/>
      <c r="R855" s="41"/>
      <c r="S855" s="35"/>
      <c r="T855" s="35"/>
      <c r="U855" s="22"/>
      <c r="V855" s="30"/>
      <c r="W855" s="31"/>
    </row>
    <row r="856" spans="2:23" s="2" customFormat="1" hidden="1">
      <c r="B856" s="22">
        <v>846</v>
      </c>
      <c r="C856" s="25"/>
      <c r="D856" s="25"/>
      <c r="E856" s="26"/>
      <c r="F856" s="25"/>
      <c r="G856" s="25"/>
      <c r="H856" s="27"/>
      <c r="I856" s="38"/>
      <c r="J856" s="35"/>
      <c r="K856" s="35"/>
      <c r="L856" s="38"/>
      <c r="M856" s="35"/>
      <c r="N856" s="35"/>
      <c r="O856" s="41"/>
      <c r="P856" s="35"/>
      <c r="Q856" s="35"/>
      <c r="R856" s="41"/>
      <c r="S856" s="35"/>
      <c r="T856" s="35"/>
      <c r="U856" s="22"/>
      <c r="V856" s="30"/>
      <c r="W856" s="31"/>
    </row>
    <row r="857" spans="2:23" s="2" customFormat="1" hidden="1">
      <c r="B857" s="22">
        <v>847</v>
      </c>
      <c r="C857" s="25"/>
      <c r="D857" s="25"/>
      <c r="E857" s="26"/>
      <c r="F857" s="25"/>
      <c r="G857" s="25"/>
      <c r="H857" s="27"/>
      <c r="I857" s="38"/>
      <c r="J857" s="35"/>
      <c r="K857" s="35"/>
      <c r="L857" s="38"/>
      <c r="M857" s="35"/>
      <c r="N857" s="35"/>
      <c r="O857" s="41"/>
      <c r="P857" s="35"/>
      <c r="Q857" s="35"/>
      <c r="R857" s="41"/>
      <c r="S857" s="35"/>
      <c r="T857" s="35"/>
      <c r="U857" s="22"/>
      <c r="V857" s="30"/>
      <c r="W857" s="31"/>
    </row>
    <row r="858" spans="2:23" s="2" customFormat="1" hidden="1">
      <c r="B858" s="22">
        <v>848</v>
      </c>
      <c r="C858" s="25"/>
      <c r="D858" s="25"/>
      <c r="E858" s="26"/>
      <c r="F858" s="25"/>
      <c r="G858" s="25"/>
      <c r="H858" s="27"/>
      <c r="I858" s="38"/>
      <c r="J858" s="35"/>
      <c r="K858" s="35"/>
      <c r="L858" s="38"/>
      <c r="M858" s="35"/>
      <c r="N858" s="35"/>
      <c r="O858" s="41"/>
      <c r="P858" s="35"/>
      <c r="Q858" s="35"/>
      <c r="R858" s="41"/>
      <c r="S858" s="35"/>
      <c r="T858" s="35"/>
      <c r="U858" s="22"/>
      <c r="V858" s="30"/>
      <c r="W858" s="31"/>
    </row>
    <row r="859" spans="2:23" s="2" customFormat="1" hidden="1">
      <c r="B859" s="22">
        <v>849</v>
      </c>
      <c r="C859" s="25"/>
      <c r="D859" s="25"/>
      <c r="E859" s="26"/>
      <c r="F859" s="25"/>
      <c r="G859" s="25"/>
      <c r="H859" s="27"/>
      <c r="I859" s="38"/>
      <c r="J859" s="35"/>
      <c r="K859" s="35"/>
      <c r="L859" s="38"/>
      <c r="M859" s="35"/>
      <c r="N859" s="35"/>
      <c r="O859" s="41"/>
      <c r="P859" s="35"/>
      <c r="Q859" s="35"/>
      <c r="R859" s="41"/>
      <c r="S859" s="35"/>
      <c r="T859" s="35"/>
      <c r="U859" s="22"/>
      <c r="V859" s="30"/>
      <c r="W859" s="31"/>
    </row>
    <row r="860" spans="2:23" s="2" customFormat="1" hidden="1">
      <c r="B860" s="22">
        <v>850</v>
      </c>
      <c r="C860" s="25"/>
      <c r="D860" s="25"/>
      <c r="E860" s="26"/>
      <c r="F860" s="25"/>
      <c r="G860" s="25"/>
      <c r="H860" s="27"/>
      <c r="I860" s="38"/>
      <c r="J860" s="35"/>
      <c r="K860" s="35"/>
      <c r="L860" s="38"/>
      <c r="M860" s="35"/>
      <c r="N860" s="35"/>
      <c r="O860" s="41"/>
      <c r="P860" s="35"/>
      <c r="Q860" s="35"/>
      <c r="R860" s="41"/>
      <c r="S860" s="35"/>
      <c r="T860" s="35"/>
      <c r="U860" s="22"/>
      <c r="V860" s="30"/>
      <c r="W860" s="31"/>
    </row>
    <row r="861" spans="2:23" s="2" customFormat="1" hidden="1">
      <c r="B861" s="22">
        <v>851</v>
      </c>
      <c r="C861" s="25"/>
      <c r="D861" s="25"/>
      <c r="E861" s="26"/>
      <c r="F861" s="25"/>
      <c r="G861" s="25"/>
      <c r="H861" s="27"/>
      <c r="I861" s="38"/>
      <c r="J861" s="35"/>
      <c r="K861" s="35"/>
      <c r="L861" s="38"/>
      <c r="M861" s="35"/>
      <c r="N861" s="35"/>
      <c r="O861" s="41"/>
      <c r="P861" s="35"/>
      <c r="Q861" s="35"/>
      <c r="R861" s="41"/>
      <c r="S861" s="35"/>
      <c r="T861" s="35"/>
      <c r="U861" s="22"/>
      <c r="V861" s="30"/>
      <c r="W861" s="31"/>
    </row>
    <row r="862" spans="2:23" s="2" customFormat="1" hidden="1">
      <c r="B862" s="22">
        <v>852</v>
      </c>
      <c r="C862" s="25"/>
      <c r="D862" s="25"/>
      <c r="E862" s="26"/>
      <c r="F862" s="25"/>
      <c r="G862" s="25"/>
      <c r="H862" s="27"/>
      <c r="I862" s="38"/>
      <c r="J862" s="35"/>
      <c r="K862" s="35"/>
      <c r="L862" s="38"/>
      <c r="M862" s="35"/>
      <c r="N862" s="35"/>
      <c r="O862" s="41"/>
      <c r="P862" s="35"/>
      <c r="Q862" s="35"/>
      <c r="R862" s="41"/>
      <c r="S862" s="35"/>
      <c r="T862" s="35"/>
      <c r="U862" s="22"/>
      <c r="V862" s="30"/>
      <c r="W862" s="31"/>
    </row>
    <row r="863" spans="2:23" s="2" customFormat="1" hidden="1">
      <c r="B863" s="22">
        <v>853</v>
      </c>
      <c r="C863" s="25"/>
      <c r="D863" s="25"/>
      <c r="E863" s="26"/>
      <c r="F863" s="25"/>
      <c r="G863" s="25"/>
      <c r="H863" s="27"/>
      <c r="I863" s="38"/>
      <c r="J863" s="35"/>
      <c r="K863" s="35"/>
      <c r="L863" s="38"/>
      <c r="M863" s="35"/>
      <c r="N863" s="35"/>
      <c r="O863" s="41"/>
      <c r="P863" s="35"/>
      <c r="Q863" s="35"/>
      <c r="R863" s="41"/>
      <c r="S863" s="35"/>
      <c r="T863" s="35"/>
      <c r="U863" s="22"/>
      <c r="V863" s="30"/>
      <c r="W863" s="31"/>
    </row>
    <row r="864" spans="2:23" s="2" customFormat="1" hidden="1">
      <c r="B864" s="22">
        <v>854</v>
      </c>
      <c r="C864" s="25"/>
      <c r="D864" s="25"/>
      <c r="E864" s="26"/>
      <c r="F864" s="25"/>
      <c r="G864" s="25"/>
      <c r="H864" s="27"/>
      <c r="I864" s="38"/>
      <c r="J864" s="35"/>
      <c r="K864" s="35"/>
      <c r="L864" s="38"/>
      <c r="M864" s="35"/>
      <c r="N864" s="35"/>
      <c r="O864" s="41"/>
      <c r="P864" s="35"/>
      <c r="Q864" s="35"/>
      <c r="R864" s="41"/>
      <c r="S864" s="35"/>
      <c r="T864" s="35"/>
      <c r="U864" s="22"/>
      <c r="V864" s="30"/>
      <c r="W864" s="31"/>
    </row>
    <row r="865" spans="2:23" s="2" customFormat="1" hidden="1">
      <c r="B865" s="22">
        <v>855</v>
      </c>
      <c r="C865" s="25"/>
      <c r="D865" s="25"/>
      <c r="E865" s="26"/>
      <c r="F865" s="25"/>
      <c r="G865" s="25"/>
      <c r="H865" s="27"/>
      <c r="I865" s="38"/>
      <c r="J865" s="35"/>
      <c r="K865" s="35"/>
      <c r="L865" s="38"/>
      <c r="M865" s="35"/>
      <c r="N865" s="35"/>
      <c r="O865" s="41"/>
      <c r="P865" s="35"/>
      <c r="Q865" s="35"/>
      <c r="R865" s="41"/>
      <c r="S865" s="35"/>
      <c r="T865" s="35"/>
      <c r="U865" s="22"/>
      <c r="V865" s="30"/>
      <c r="W865" s="31"/>
    </row>
    <row r="866" spans="2:23" s="2" customFormat="1" hidden="1">
      <c r="B866" s="22">
        <v>856</v>
      </c>
      <c r="C866" s="25"/>
      <c r="D866" s="25"/>
      <c r="E866" s="26"/>
      <c r="F866" s="25"/>
      <c r="G866" s="25"/>
      <c r="H866" s="27"/>
      <c r="I866" s="38"/>
      <c r="J866" s="35"/>
      <c r="K866" s="35"/>
      <c r="L866" s="38"/>
      <c r="M866" s="35"/>
      <c r="N866" s="35"/>
      <c r="O866" s="41"/>
      <c r="P866" s="35"/>
      <c r="Q866" s="35"/>
      <c r="R866" s="41"/>
      <c r="S866" s="35"/>
      <c r="T866" s="35"/>
      <c r="U866" s="22"/>
      <c r="V866" s="30"/>
      <c r="W866" s="31"/>
    </row>
    <row r="867" spans="2:23" s="2" customFormat="1" hidden="1">
      <c r="B867" s="22">
        <v>857</v>
      </c>
      <c r="C867" s="25"/>
      <c r="D867" s="25"/>
      <c r="E867" s="26"/>
      <c r="F867" s="25"/>
      <c r="G867" s="25"/>
      <c r="H867" s="27"/>
      <c r="I867" s="38"/>
      <c r="J867" s="35"/>
      <c r="K867" s="35"/>
      <c r="L867" s="38"/>
      <c r="M867" s="35"/>
      <c r="N867" s="35"/>
      <c r="O867" s="41"/>
      <c r="P867" s="35"/>
      <c r="Q867" s="35"/>
      <c r="R867" s="41"/>
      <c r="S867" s="35"/>
      <c r="T867" s="35"/>
      <c r="U867" s="22"/>
      <c r="V867" s="30"/>
      <c r="W867" s="31"/>
    </row>
    <row r="868" spans="2:23" s="2" customFormat="1" hidden="1">
      <c r="B868" s="22">
        <v>858</v>
      </c>
      <c r="C868" s="25"/>
      <c r="D868" s="25"/>
      <c r="E868" s="26"/>
      <c r="F868" s="25"/>
      <c r="G868" s="25"/>
      <c r="H868" s="27"/>
      <c r="I868" s="38"/>
      <c r="J868" s="35"/>
      <c r="K868" s="35"/>
      <c r="L868" s="38"/>
      <c r="M868" s="35"/>
      <c r="N868" s="35"/>
      <c r="O868" s="41"/>
      <c r="P868" s="35"/>
      <c r="Q868" s="35"/>
      <c r="R868" s="41"/>
      <c r="S868" s="35"/>
      <c r="T868" s="35"/>
      <c r="U868" s="22"/>
      <c r="V868" s="30"/>
      <c r="W868" s="31"/>
    </row>
    <row r="869" spans="2:23" s="2" customFormat="1" hidden="1">
      <c r="B869" s="22">
        <v>859</v>
      </c>
      <c r="C869" s="25"/>
      <c r="D869" s="25"/>
      <c r="E869" s="26"/>
      <c r="F869" s="25"/>
      <c r="G869" s="25"/>
      <c r="H869" s="27"/>
      <c r="I869" s="38"/>
      <c r="J869" s="35"/>
      <c r="K869" s="35"/>
      <c r="L869" s="38"/>
      <c r="M869" s="35"/>
      <c r="N869" s="35"/>
      <c r="O869" s="41"/>
      <c r="P869" s="35"/>
      <c r="Q869" s="35"/>
      <c r="R869" s="41"/>
      <c r="S869" s="35"/>
      <c r="T869" s="35"/>
      <c r="U869" s="22"/>
      <c r="V869" s="30"/>
      <c r="W869" s="31"/>
    </row>
    <row r="870" spans="2:23" s="2" customFormat="1" hidden="1">
      <c r="B870" s="22">
        <v>860</v>
      </c>
      <c r="C870" s="25"/>
      <c r="D870" s="25"/>
      <c r="E870" s="26"/>
      <c r="F870" s="25"/>
      <c r="G870" s="25"/>
      <c r="H870" s="27"/>
      <c r="I870" s="38"/>
      <c r="J870" s="35"/>
      <c r="K870" s="35"/>
      <c r="L870" s="38"/>
      <c r="M870" s="35"/>
      <c r="N870" s="35"/>
      <c r="O870" s="41"/>
      <c r="P870" s="35"/>
      <c r="Q870" s="35"/>
      <c r="R870" s="41"/>
      <c r="S870" s="35"/>
      <c r="T870" s="35"/>
      <c r="U870" s="22"/>
      <c r="V870" s="30"/>
      <c r="W870" s="31"/>
    </row>
    <row r="871" spans="2:23" s="2" customFormat="1" hidden="1">
      <c r="B871" s="22">
        <v>861</v>
      </c>
      <c r="C871" s="25"/>
      <c r="D871" s="25"/>
      <c r="E871" s="26"/>
      <c r="F871" s="25"/>
      <c r="G871" s="25"/>
      <c r="H871" s="27"/>
      <c r="I871" s="38"/>
      <c r="J871" s="35"/>
      <c r="K871" s="35"/>
      <c r="L871" s="38"/>
      <c r="M871" s="35"/>
      <c r="N871" s="35"/>
      <c r="O871" s="41"/>
      <c r="P871" s="35"/>
      <c r="Q871" s="35"/>
      <c r="R871" s="41"/>
      <c r="S871" s="35"/>
      <c r="T871" s="35"/>
      <c r="U871" s="22"/>
      <c r="V871" s="30"/>
      <c r="W871" s="31"/>
    </row>
    <row r="872" spans="2:23" s="2" customFormat="1" hidden="1">
      <c r="B872" s="22">
        <v>862</v>
      </c>
      <c r="C872" s="25"/>
      <c r="D872" s="25"/>
      <c r="E872" s="26"/>
      <c r="F872" s="25"/>
      <c r="G872" s="25"/>
      <c r="H872" s="27"/>
      <c r="I872" s="38"/>
      <c r="J872" s="35"/>
      <c r="K872" s="35"/>
      <c r="L872" s="38"/>
      <c r="M872" s="35"/>
      <c r="N872" s="35"/>
      <c r="O872" s="41"/>
      <c r="P872" s="35"/>
      <c r="Q872" s="35"/>
      <c r="R872" s="41"/>
      <c r="S872" s="35"/>
      <c r="T872" s="35"/>
      <c r="U872" s="22"/>
      <c r="V872" s="30"/>
      <c r="W872" s="31"/>
    </row>
    <row r="873" spans="2:23" s="2" customFormat="1" hidden="1">
      <c r="B873" s="22">
        <v>863</v>
      </c>
      <c r="C873" s="25"/>
      <c r="D873" s="25"/>
      <c r="E873" s="26"/>
      <c r="F873" s="25"/>
      <c r="G873" s="25"/>
      <c r="H873" s="27"/>
      <c r="I873" s="38"/>
      <c r="J873" s="35"/>
      <c r="K873" s="35"/>
      <c r="L873" s="38"/>
      <c r="M873" s="35"/>
      <c r="N873" s="35"/>
      <c r="O873" s="41"/>
      <c r="P873" s="35"/>
      <c r="Q873" s="35"/>
      <c r="R873" s="41"/>
      <c r="S873" s="35"/>
      <c r="T873" s="35"/>
      <c r="U873" s="22"/>
      <c r="V873" s="30"/>
      <c r="W873" s="31"/>
    </row>
    <row r="874" spans="2:23" s="2" customFormat="1" hidden="1">
      <c r="B874" s="22">
        <v>864</v>
      </c>
      <c r="C874" s="25"/>
      <c r="D874" s="25"/>
      <c r="E874" s="26"/>
      <c r="F874" s="25"/>
      <c r="G874" s="25"/>
      <c r="H874" s="27"/>
      <c r="I874" s="38"/>
      <c r="J874" s="35"/>
      <c r="K874" s="35"/>
      <c r="L874" s="38"/>
      <c r="M874" s="35"/>
      <c r="N874" s="35"/>
      <c r="O874" s="41"/>
      <c r="P874" s="35"/>
      <c r="Q874" s="35"/>
      <c r="R874" s="41"/>
      <c r="S874" s="35"/>
      <c r="T874" s="35"/>
      <c r="U874" s="22"/>
      <c r="V874" s="30"/>
      <c r="W874" s="31"/>
    </row>
    <row r="875" spans="2:23" s="2" customFormat="1" hidden="1">
      <c r="B875" s="22">
        <v>865</v>
      </c>
      <c r="C875" s="25"/>
      <c r="D875" s="25"/>
      <c r="E875" s="26"/>
      <c r="F875" s="25"/>
      <c r="G875" s="25"/>
      <c r="H875" s="27"/>
      <c r="I875" s="38"/>
      <c r="J875" s="35"/>
      <c r="K875" s="35"/>
      <c r="L875" s="38"/>
      <c r="M875" s="35"/>
      <c r="N875" s="35"/>
      <c r="O875" s="41"/>
      <c r="P875" s="35"/>
      <c r="Q875" s="35"/>
      <c r="R875" s="41"/>
      <c r="S875" s="35"/>
      <c r="T875" s="35"/>
      <c r="U875" s="22"/>
      <c r="V875" s="30"/>
      <c r="W875" s="31"/>
    </row>
    <row r="876" spans="2:23" s="2" customFormat="1" hidden="1">
      <c r="B876" s="22">
        <v>866</v>
      </c>
      <c r="C876" s="25"/>
      <c r="D876" s="25"/>
      <c r="E876" s="26"/>
      <c r="F876" s="25"/>
      <c r="G876" s="25"/>
      <c r="H876" s="27"/>
      <c r="I876" s="38"/>
      <c r="J876" s="35"/>
      <c r="K876" s="35"/>
      <c r="L876" s="38"/>
      <c r="M876" s="35"/>
      <c r="N876" s="35"/>
      <c r="O876" s="41"/>
      <c r="P876" s="35"/>
      <c r="Q876" s="35"/>
      <c r="R876" s="41"/>
      <c r="S876" s="35"/>
      <c r="T876" s="35"/>
      <c r="U876" s="22"/>
      <c r="V876" s="30"/>
      <c r="W876" s="31"/>
    </row>
    <row r="877" spans="2:23" s="2" customFormat="1" hidden="1">
      <c r="B877" s="22">
        <v>867</v>
      </c>
      <c r="C877" s="25"/>
      <c r="D877" s="25"/>
      <c r="E877" s="26"/>
      <c r="F877" s="25"/>
      <c r="G877" s="25"/>
      <c r="H877" s="27"/>
      <c r="I877" s="38"/>
      <c r="J877" s="35"/>
      <c r="K877" s="35"/>
      <c r="L877" s="38"/>
      <c r="M877" s="35"/>
      <c r="N877" s="35"/>
      <c r="O877" s="41"/>
      <c r="P877" s="35"/>
      <c r="Q877" s="35"/>
      <c r="R877" s="41"/>
      <c r="S877" s="35"/>
      <c r="T877" s="35"/>
      <c r="U877" s="22"/>
      <c r="V877" s="30"/>
      <c r="W877" s="31"/>
    </row>
    <row r="878" spans="2:23" s="2" customFormat="1" hidden="1">
      <c r="B878" s="22">
        <v>868</v>
      </c>
      <c r="C878" s="25"/>
      <c r="D878" s="25"/>
      <c r="E878" s="26"/>
      <c r="F878" s="25"/>
      <c r="G878" s="25"/>
      <c r="H878" s="27"/>
      <c r="I878" s="38"/>
      <c r="J878" s="35"/>
      <c r="K878" s="35"/>
      <c r="L878" s="38"/>
      <c r="M878" s="35"/>
      <c r="N878" s="35"/>
      <c r="O878" s="41"/>
      <c r="P878" s="35"/>
      <c r="Q878" s="35"/>
      <c r="R878" s="41"/>
      <c r="S878" s="35"/>
      <c r="T878" s="35"/>
      <c r="U878" s="22"/>
      <c r="V878" s="30"/>
      <c r="W878" s="31"/>
    </row>
    <row r="879" spans="2:23" s="2" customFormat="1" hidden="1">
      <c r="B879" s="22">
        <v>869</v>
      </c>
      <c r="C879" s="25"/>
      <c r="D879" s="25"/>
      <c r="E879" s="26"/>
      <c r="F879" s="25"/>
      <c r="G879" s="25"/>
      <c r="H879" s="27"/>
      <c r="I879" s="38"/>
      <c r="J879" s="35"/>
      <c r="K879" s="35"/>
      <c r="L879" s="38"/>
      <c r="M879" s="35"/>
      <c r="N879" s="35"/>
      <c r="O879" s="41"/>
      <c r="P879" s="35"/>
      <c r="Q879" s="35"/>
      <c r="R879" s="41"/>
      <c r="S879" s="35"/>
      <c r="T879" s="35"/>
      <c r="U879" s="22"/>
      <c r="V879" s="30"/>
      <c r="W879" s="31"/>
    </row>
    <row r="880" spans="2:23" s="2" customFormat="1" hidden="1">
      <c r="B880" s="22">
        <v>870</v>
      </c>
      <c r="C880" s="25"/>
      <c r="D880" s="25"/>
      <c r="E880" s="26"/>
      <c r="F880" s="25"/>
      <c r="G880" s="25"/>
      <c r="H880" s="27"/>
      <c r="I880" s="38"/>
      <c r="J880" s="35"/>
      <c r="K880" s="35"/>
      <c r="L880" s="38"/>
      <c r="M880" s="35"/>
      <c r="N880" s="35"/>
      <c r="O880" s="41"/>
      <c r="P880" s="35"/>
      <c r="Q880" s="35"/>
      <c r="R880" s="41"/>
      <c r="S880" s="35"/>
      <c r="T880" s="35"/>
      <c r="U880" s="22"/>
      <c r="V880" s="30"/>
      <c r="W880" s="31"/>
    </row>
    <row r="881" spans="2:23" s="2" customFormat="1" hidden="1">
      <c r="B881" s="22">
        <v>871</v>
      </c>
      <c r="C881" s="25"/>
      <c r="D881" s="25"/>
      <c r="E881" s="26"/>
      <c r="F881" s="25"/>
      <c r="G881" s="25"/>
      <c r="H881" s="27"/>
      <c r="I881" s="38"/>
      <c r="J881" s="35"/>
      <c r="K881" s="35"/>
      <c r="L881" s="38"/>
      <c r="M881" s="35"/>
      <c r="N881" s="35"/>
      <c r="O881" s="41"/>
      <c r="P881" s="35"/>
      <c r="Q881" s="35"/>
      <c r="R881" s="41"/>
      <c r="S881" s="35"/>
      <c r="T881" s="35"/>
      <c r="U881" s="22"/>
      <c r="V881" s="30"/>
      <c r="W881" s="31"/>
    </row>
    <row r="882" spans="2:23" s="2" customFormat="1" hidden="1">
      <c r="B882" s="22">
        <v>872</v>
      </c>
      <c r="C882" s="25"/>
      <c r="D882" s="25"/>
      <c r="E882" s="26"/>
      <c r="F882" s="25"/>
      <c r="G882" s="25"/>
      <c r="H882" s="27"/>
      <c r="I882" s="38"/>
      <c r="J882" s="35"/>
      <c r="K882" s="35"/>
      <c r="L882" s="38"/>
      <c r="M882" s="35"/>
      <c r="N882" s="35"/>
      <c r="O882" s="41"/>
      <c r="P882" s="35"/>
      <c r="Q882" s="35"/>
      <c r="R882" s="41"/>
      <c r="S882" s="35"/>
      <c r="T882" s="35"/>
      <c r="U882" s="22"/>
      <c r="V882" s="30"/>
      <c r="W882" s="31"/>
    </row>
    <row r="883" spans="2:23" s="2" customFormat="1" hidden="1">
      <c r="B883" s="22">
        <v>873</v>
      </c>
      <c r="C883" s="25"/>
      <c r="D883" s="25"/>
      <c r="E883" s="26"/>
      <c r="F883" s="25"/>
      <c r="G883" s="25"/>
      <c r="H883" s="27"/>
      <c r="I883" s="38"/>
      <c r="J883" s="35"/>
      <c r="K883" s="35"/>
      <c r="L883" s="38"/>
      <c r="M883" s="35"/>
      <c r="N883" s="35"/>
      <c r="O883" s="41"/>
      <c r="P883" s="35"/>
      <c r="Q883" s="35"/>
      <c r="R883" s="41"/>
      <c r="S883" s="35"/>
      <c r="T883" s="35"/>
      <c r="U883" s="22"/>
      <c r="V883" s="30"/>
      <c r="W883" s="31"/>
    </row>
    <row r="884" spans="2:23" s="2" customFormat="1" hidden="1">
      <c r="B884" s="22">
        <v>874</v>
      </c>
      <c r="C884" s="25"/>
      <c r="D884" s="25"/>
      <c r="E884" s="26"/>
      <c r="F884" s="25"/>
      <c r="G884" s="25"/>
      <c r="H884" s="27"/>
      <c r="I884" s="38"/>
      <c r="J884" s="35"/>
      <c r="K884" s="35"/>
      <c r="L884" s="38"/>
      <c r="M884" s="35"/>
      <c r="N884" s="35"/>
      <c r="O884" s="41"/>
      <c r="P884" s="35"/>
      <c r="Q884" s="35"/>
      <c r="R884" s="41"/>
      <c r="S884" s="35"/>
      <c r="T884" s="35"/>
      <c r="U884" s="22"/>
      <c r="V884" s="30"/>
      <c r="W884" s="31"/>
    </row>
    <row r="885" spans="2:23" s="2" customFormat="1" hidden="1">
      <c r="B885" s="22">
        <v>875</v>
      </c>
      <c r="C885" s="25"/>
      <c r="D885" s="25"/>
      <c r="E885" s="26"/>
      <c r="F885" s="25"/>
      <c r="G885" s="25"/>
      <c r="H885" s="27"/>
      <c r="I885" s="38"/>
      <c r="J885" s="35"/>
      <c r="K885" s="35"/>
      <c r="L885" s="38"/>
      <c r="M885" s="35"/>
      <c r="N885" s="35"/>
      <c r="O885" s="41"/>
      <c r="P885" s="35"/>
      <c r="Q885" s="35"/>
      <c r="R885" s="41"/>
      <c r="S885" s="35"/>
      <c r="T885" s="35"/>
      <c r="U885" s="22"/>
      <c r="V885" s="30"/>
      <c r="W885" s="31"/>
    </row>
    <row r="886" spans="2:23" s="2" customFormat="1" hidden="1">
      <c r="B886" s="22">
        <v>876</v>
      </c>
      <c r="C886" s="25"/>
      <c r="D886" s="25"/>
      <c r="E886" s="26"/>
      <c r="F886" s="25"/>
      <c r="G886" s="25"/>
      <c r="H886" s="27"/>
      <c r="I886" s="38"/>
      <c r="J886" s="35"/>
      <c r="K886" s="35"/>
      <c r="L886" s="38"/>
      <c r="M886" s="35"/>
      <c r="N886" s="35"/>
      <c r="O886" s="41"/>
      <c r="P886" s="35"/>
      <c r="Q886" s="35"/>
      <c r="R886" s="41"/>
      <c r="S886" s="35"/>
      <c r="T886" s="35"/>
      <c r="U886" s="22"/>
      <c r="V886" s="30"/>
      <c r="W886" s="31"/>
    </row>
    <row r="887" spans="2:23" s="2" customFormat="1" hidden="1">
      <c r="B887" s="22">
        <v>877</v>
      </c>
      <c r="C887" s="25"/>
      <c r="D887" s="25"/>
      <c r="E887" s="26"/>
      <c r="F887" s="25"/>
      <c r="G887" s="25"/>
      <c r="H887" s="27"/>
      <c r="I887" s="38"/>
      <c r="J887" s="35"/>
      <c r="K887" s="35"/>
      <c r="L887" s="38"/>
      <c r="M887" s="35"/>
      <c r="N887" s="35"/>
      <c r="O887" s="41"/>
      <c r="P887" s="35"/>
      <c r="Q887" s="35"/>
      <c r="R887" s="41"/>
      <c r="S887" s="35"/>
      <c r="T887" s="35"/>
      <c r="U887" s="22"/>
      <c r="V887" s="30"/>
      <c r="W887" s="31"/>
    </row>
    <row r="888" spans="2:23" s="2" customFormat="1" hidden="1">
      <c r="B888" s="22">
        <v>878</v>
      </c>
      <c r="C888" s="25"/>
      <c r="D888" s="25"/>
      <c r="E888" s="26"/>
      <c r="F888" s="25"/>
      <c r="G888" s="25"/>
      <c r="H888" s="27"/>
      <c r="I888" s="38"/>
      <c r="J888" s="35"/>
      <c r="K888" s="35"/>
      <c r="L888" s="38"/>
      <c r="M888" s="35"/>
      <c r="N888" s="35"/>
      <c r="O888" s="41"/>
      <c r="P888" s="35"/>
      <c r="Q888" s="35"/>
      <c r="R888" s="41"/>
      <c r="S888" s="35"/>
      <c r="T888" s="35"/>
      <c r="U888" s="22"/>
      <c r="V888" s="30"/>
      <c r="W888" s="31"/>
    </row>
    <row r="889" spans="2:23" s="2" customFormat="1" hidden="1">
      <c r="B889" s="22">
        <v>879</v>
      </c>
      <c r="C889" s="25"/>
      <c r="D889" s="25"/>
      <c r="E889" s="26"/>
      <c r="F889" s="25"/>
      <c r="G889" s="25"/>
      <c r="H889" s="27"/>
      <c r="I889" s="38"/>
      <c r="J889" s="35"/>
      <c r="K889" s="35"/>
      <c r="L889" s="38"/>
      <c r="M889" s="35"/>
      <c r="N889" s="35"/>
      <c r="O889" s="41"/>
      <c r="P889" s="35"/>
      <c r="Q889" s="35"/>
      <c r="R889" s="41"/>
      <c r="S889" s="35"/>
      <c r="T889" s="35"/>
      <c r="U889" s="22"/>
      <c r="V889" s="30"/>
      <c r="W889" s="31"/>
    </row>
    <row r="890" spans="2:23" s="2" customFormat="1" hidden="1">
      <c r="B890" s="22">
        <v>880</v>
      </c>
      <c r="C890" s="25"/>
      <c r="D890" s="25"/>
      <c r="E890" s="26"/>
      <c r="F890" s="25"/>
      <c r="G890" s="25"/>
      <c r="H890" s="27"/>
      <c r="I890" s="38"/>
      <c r="J890" s="35"/>
      <c r="K890" s="35"/>
      <c r="L890" s="38"/>
      <c r="M890" s="35"/>
      <c r="N890" s="35"/>
      <c r="O890" s="41"/>
      <c r="P890" s="35"/>
      <c r="Q890" s="35"/>
      <c r="R890" s="41"/>
      <c r="S890" s="35"/>
      <c r="T890" s="35"/>
      <c r="U890" s="22"/>
      <c r="V890" s="30"/>
      <c r="W890" s="31"/>
    </row>
    <row r="891" spans="2:23" s="2" customFormat="1" hidden="1">
      <c r="B891" s="22">
        <v>881</v>
      </c>
      <c r="C891" s="25"/>
      <c r="D891" s="25"/>
      <c r="E891" s="26"/>
      <c r="F891" s="25"/>
      <c r="G891" s="25"/>
      <c r="H891" s="27"/>
      <c r="I891" s="38"/>
      <c r="J891" s="35"/>
      <c r="K891" s="35"/>
      <c r="L891" s="38"/>
      <c r="M891" s="35"/>
      <c r="N891" s="35"/>
      <c r="O891" s="41"/>
      <c r="P891" s="35"/>
      <c r="Q891" s="35"/>
      <c r="R891" s="41"/>
      <c r="S891" s="35"/>
      <c r="T891" s="35"/>
      <c r="U891" s="22"/>
      <c r="V891" s="30"/>
      <c r="W891" s="31"/>
    </row>
    <row r="892" spans="2:23" s="2" customFormat="1" hidden="1">
      <c r="B892" s="22">
        <v>882</v>
      </c>
      <c r="C892" s="25"/>
      <c r="D892" s="25"/>
      <c r="E892" s="26"/>
      <c r="F892" s="25"/>
      <c r="G892" s="25"/>
      <c r="H892" s="27"/>
      <c r="I892" s="38"/>
      <c r="J892" s="35"/>
      <c r="K892" s="35"/>
      <c r="L892" s="38"/>
      <c r="M892" s="35"/>
      <c r="N892" s="35"/>
      <c r="O892" s="41"/>
      <c r="P892" s="35"/>
      <c r="Q892" s="35"/>
      <c r="R892" s="41"/>
      <c r="S892" s="35"/>
      <c r="T892" s="35"/>
      <c r="U892" s="22"/>
      <c r="V892" s="30"/>
      <c r="W892" s="31"/>
    </row>
    <row r="893" spans="2:23" s="2" customFormat="1" hidden="1">
      <c r="B893" s="22">
        <v>883</v>
      </c>
      <c r="C893" s="25"/>
      <c r="D893" s="25"/>
      <c r="E893" s="26"/>
      <c r="F893" s="25"/>
      <c r="G893" s="25"/>
      <c r="H893" s="27"/>
      <c r="I893" s="38"/>
      <c r="J893" s="35"/>
      <c r="K893" s="35"/>
      <c r="L893" s="38"/>
      <c r="M893" s="35"/>
      <c r="N893" s="35"/>
      <c r="O893" s="41"/>
      <c r="P893" s="35"/>
      <c r="Q893" s="35"/>
      <c r="R893" s="41"/>
      <c r="S893" s="35"/>
      <c r="T893" s="35"/>
      <c r="U893" s="22"/>
      <c r="V893" s="30"/>
      <c r="W893" s="31"/>
    </row>
    <row r="894" spans="2:23" s="2" customFormat="1" hidden="1">
      <c r="B894" s="22">
        <v>884</v>
      </c>
      <c r="C894" s="25"/>
      <c r="D894" s="25"/>
      <c r="E894" s="26"/>
      <c r="F894" s="25"/>
      <c r="G894" s="25"/>
      <c r="H894" s="27"/>
      <c r="I894" s="38"/>
      <c r="J894" s="35"/>
      <c r="K894" s="35"/>
      <c r="L894" s="38"/>
      <c r="M894" s="35"/>
      <c r="N894" s="35"/>
      <c r="O894" s="41"/>
      <c r="P894" s="35"/>
      <c r="Q894" s="35"/>
      <c r="R894" s="41"/>
      <c r="S894" s="35"/>
      <c r="T894" s="35"/>
      <c r="U894" s="22"/>
      <c r="V894" s="30"/>
      <c r="W894" s="31"/>
    </row>
    <row r="895" spans="2:23" s="2" customFormat="1" hidden="1">
      <c r="B895" s="22">
        <v>885</v>
      </c>
      <c r="C895" s="25"/>
      <c r="D895" s="25"/>
      <c r="E895" s="26"/>
      <c r="F895" s="25"/>
      <c r="G895" s="25"/>
      <c r="H895" s="27"/>
      <c r="I895" s="38"/>
      <c r="J895" s="35"/>
      <c r="K895" s="35"/>
      <c r="L895" s="38"/>
      <c r="M895" s="35"/>
      <c r="N895" s="35"/>
      <c r="O895" s="41"/>
      <c r="P895" s="35"/>
      <c r="Q895" s="35"/>
      <c r="R895" s="41"/>
      <c r="S895" s="35"/>
      <c r="T895" s="35"/>
      <c r="U895" s="22"/>
      <c r="V895" s="30"/>
      <c r="W895" s="31"/>
    </row>
    <row r="896" spans="2:23" s="2" customFormat="1" hidden="1">
      <c r="B896" s="22">
        <v>886</v>
      </c>
      <c r="C896" s="25"/>
      <c r="D896" s="25"/>
      <c r="E896" s="26"/>
      <c r="F896" s="25"/>
      <c r="G896" s="25"/>
      <c r="H896" s="27"/>
      <c r="I896" s="38"/>
      <c r="J896" s="35"/>
      <c r="K896" s="35"/>
      <c r="L896" s="38"/>
      <c r="M896" s="35"/>
      <c r="N896" s="35"/>
      <c r="O896" s="41"/>
      <c r="P896" s="35"/>
      <c r="Q896" s="35"/>
      <c r="R896" s="41"/>
      <c r="S896" s="35"/>
      <c r="T896" s="35"/>
      <c r="U896" s="22"/>
      <c r="V896" s="30"/>
      <c r="W896" s="31"/>
    </row>
    <row r="897" spans="2:23" s="2" customFormat="1" hidden="1">
      <c r="B897" s="22">
        <v>887</v>
      </c>
      <c r="C897" s="25"/>
      <c r="D897" s="25"/>
      <c r="E897" s="26"/>
      <c r="F897" s="25"/>
      <c r="G897" s="25"/>
      <c r="H897" s="27"/>
      <c r="I897" s="38"/>
      <c r="J897" s="35"/>
      <c r="K897" s="35"/>
      <c r="L897" s="38"/>
      <c r="M897" s="35"/>
      <c r="N897" s="35"/>
      <c r="O897" s="41"/>
      <c r="P897" s="35"/>
      <c r="Q897" s="35"/>
      <c r="R897" s="41"/>
      <c r="S897" s="35"/>
      <c r="T897" s="35"/>
      <c r="U897" s="22"/>
      <c r="V897" s="30"/>
      <c r="W897" s="31"/>
    </row>
    <row r="898" spans="2:23" s="2" customFormat="1" hidden="1">
      <c r="B898" s="22">
        <v>888</v>
      </c>
      <c r="C898" s="25"/>
      <c r="D898" s="25"/>
      <c r="E898" s="26"/>
      <c r="F898" s="25"/>
      <c r="G898" s="25"/>
      <c r="H898" s="27"/>
      <c r="I898" s="38"/>
      <c r="J898" s="35"/>
      <c r="K898" s="35"/>
      <c r="L898" s="38"/>
      <c r="M898" s="35"/>
      <c r="N898" s="35"/>
      <c r="O898" s="41"/>
      <c r="P898" s="35"/>
      <c r="Q898" s="35"/>
      <c r="R898" s="41"/>
      <c r="S898" s="35"/>
      <c r="T898" s="35"/>
      <c r="U898" s="22"/>
      <c r="V898" s="30"/>
      <c r="W898" s="31"/>
    </row>
    <row r="899" spans="2:23" s="2" customFormat="1" hidden="1">
      <c r="B899" s="22">
        <v>889</v>
      </c>
      <c r="C899" s="25"/>
      <c r="D899" s="25"/>
      <c r="E899" s="26"/>
      <c r="F899" s="25"/>
      <c r="G899" s="25"/>
      <c r="H899" s="27"/>
      <c r="I899" s="38"/>
      <c r="J899" s="35"/>
      <c r="K899" s="35"/>
      <c r="L899" s="38"/>
      <c r="M899" s="35"/>
      <c r="N899" s="35"/>
      <c r="O899" s="41"/>
      <c r="P899" s="35"/>
      <c r="Q899" s="35"/>
      <c r="R899" s="41"/>
      <c r="S899" s="35"/>
      <c r="T899" s="35"/>
      <c r="U899" s="22"/>
      <c r="V899" s="30"/>
      <c r="W899" s="31"/>
    </row>
    <row r="900" spans="2:23" s="2" customFormat="1" hidden="1">
      <c r="B900" s="22">
        <v>890</v>
      </c>
      <c r="C900" s="25"/>
      <c r="D900" s="25"/>
      <c r="E900" s="26"/>
      <c r="F900" s="25"/>
      <c r="G900" s="25"/>
      <c r="H900" s="27"/>
      <c r="I900" s="38"/>
      <c r="J900" s="35"/>
      <c r="K900" s="35"/>
      <c r="L900" s="38"/>
      <c r="M900" s="35"/>
      <c r="N900" s="35"/>
      <c r="O900" s="41"/>
      <c r="P900" s="35"/>
      <c r="Q900" s="35"/>
      <c r="R900" s="41"/>
      <c r="S900" s="35"/>
      <c r="T900" s="35"/>
      <c r="U900" s="22"/>
      <c r="V900" s="30"/>
      <c r="W900" s="31"/>
    </row>
    <row r="901" spans="2:23" s="2" customFormat="1" hidden="1">
      <c r="B901" s="22">
        <v>891</v>
      </c>
      <c r="C901" s="25"/>
      <c r="D901" s="25"/>
      <c r="E901" s="26"/>
      <c r="F901" s="25"/>
      <c r="G901" s="25"/>
      <c r="H901" s="27"/>
      <c r="I901" s="38"/>
      <c r="J901" s="35"/>
      <c r="K901" s="35"/>
      <c r="L901" s="38"/>
      <c r="M901" s="35"/>
      <c r="N901" s="35"/>
      <c r="O901" s="41"/>
      <c r="P901" s="35"/>
      <c r="Q901" s="35"/>
      <c r="R901" s="41"/>
      <c r="S901" s="35"/>
      <c r="T901" s="35"/>
      <c r="U901" s="22"/>
      <c r="V901" s="30"/>
      <c r="W901" s="31"/>
    </row>
    <row r="902" spans="2:23" s="2" customFormat="1" hidden="1">
      <c r="B902" s="22">
        <v>892</v>
      </c>
      <c r="C902" s="25"/>
      <c r="D902" s="25"/>
      <c r="E902" s="26"/>
      <c r="F902" s="25"/>
      <c r="G902" s="25"/>
      <c r="H902" s="27"/>
      <c r="I902" s="38"/>
      <c r="J902" s="35"/>
      <c r="K902" s="35"/>
      <c r="L902" s="38"/>
      <c r="M902" s="35"/>
      <c r="N902" s="35"/>
      <c r="O902" s="41"/>
      <c r="P902" s="35"/>
      <c r="Q902" s="35"/>
      <c r="R902" s="41"/>
      <c r="S902" s="35"/>
      <c r="T902" s="35"/>
      <c r="U902" s="22"/>
      <c r="V902" s="30"/>
      <c r="W902" s="31"/>
    </row>
    <row r="903" spans="2:23" s="2" customFormat="1" hidden="1">
      <c r="B903" s="22">
        <v>893</v>
      </c>
      <c r="C903" s="25"/>
      <c r="D903" s="25"/>
      <c r="E903" s="26"/>
      <c r="F903" s="25"/>
      <c r="G903" s="25"/>
      <c r="H903" s="27"/>
      <c r="I903" s="38"/>
      <c r="J903" s="35"/>
      <c r="K903" s="35"/>
      <c r="L903" s="38"/>
      <c r="M903" s="35"/>
      <c r="N903" s="35"/>
      <c r="O903" s="41"/>
      <c r="P903" s="35"/>
      <c r="Q903" s="35"/>
      <c r="R903" s="41"/>
      <c r="S903" s="35"/>
      <c r="T903" s="35"/>
      <c r="U903" s="22"/>
      <c r="V903" s="30"/>
      <c r="W903" s="31"/>
    </row>
    <row r="904" spans="2:23" s="2" customFormat="1" hidden="1">
      <c r="B904" s="22">
        <v>894</v>
      </c>
      <c r="C904" s="25"/>
      <c r="D904" s="25"/>
      <c r="E904" s="26"/>
      <c r="F904" s="25"/>
      <c r="G904" s="25"/>
      <c r="H904" s="27"/>
      <c r="I904" s="38"/>
      <c r="J904" s="35"/>
      <c r="K904" s="35"/>
      <c r="L904" s="38"/>
      <c r="M904" s="35"/>
      <c r="N904" s="35"/>
      <c r="O904" s="41"/>
      <c r="P904" s="35"/>
      <c r="Q904" s="35"/>
      <c r="R904" s="41"/>
      <c r="S904" s="35"/>
      <c r="T904" s="35"/>
      <c r="U904" s="22"/>
      <c r="V904" s="30"/>
      <c r="W904" s="31"/>
    </row>
    <row r="905" spans="2:23" s="2" customFormat="1" hidden="1">
      <c r="B905" s="22">
        <v>895</v>
      </c>
      <c r="C905" s="25"/>
      <c r="D905" s="25"/>
      <c r="E905" s="26"/>
      <c r="F905" s="25"/>
      <c r="G905" s="25"/>
      <c r="H905" s="27"/>
      <c r="I905" s="38"/>
      <c r="J905" s="35"/>
      <c r="K905" s="35"/>
      <c r="L905" s="38"/>
      <c r="M905" s="35"/>
      <c r="N905" s="35"/>
      <c r="O905" s="41"/>
      <c r="P905" s="35"/>
      <c r="Q905" s="35"/>
      <c r="R905" s="41"/>
      <c r="S905" s="35"/>
      <c r="T905" s="35"/>
      <c r="U905" s="22"/>
      <c r="V905" s="30"/>
      <c r="W905" s="31"/>
    </row>
    <row r="906" spans="2:23" s="2" customFormat="1" hidden="1">
      <c r="B906" s="22">
        <v>896</v>
      </c>
      <c r="C906" s="25"/>
      <c r="D906" s="25"/>
      <c r="E906" s="26"/>
      <c r="F906" s="25"/>
      <c r="G906" s="25"/>
      <c r="H906" s="27"/>
      <c r="I906" s="38"/>
      <c r="J906" s="35"/>
      <c r="K906" s="35"/>
      <c r="L906" s="38"/>
      <c r="M906" s="35"/>
      <c r="N906" s="35"/>
      <c r="O906" s="41"/>
      <c r="P906" s="35"/>
      <c r="Q906" s="35"/>
      <c r="R906" s="41"/>
      <c r="S906" s="35"/>
      <c r="T906" s="35"/>
      <c r="U906" s="22"/>
      <c r="V906" s="30"/>
      <c r="W906" s="31"/>
    </row>
    <row r="907" spans="2:23" s="2" customFormat="1" hidden="1">
      <c r="B907" s="22">
        <v>897</v>
      </c>
      <c r="C907" s="25"/>
      <c r="D907" s="25"/>
      <c r="E907" s="26"/>
      <c r="F907" s="25"/>
      <c r="G907" s="25"/>
      <c r="H907" s="27"/>
      <c r="I907" s="38"/>
      <c r="J907" s="35"/>
      <c r="K907" s="35"/>
      <c r="L907" s="38"/>
      <c r="M907" s="35"/>
      <c r="N907" s="35"/>
      <c r="O907" s="41"/>
      <c r="P907" s="35"/>
      <c r="Q907" s="35"/>
      <c r="R907" s="41"/>
      <c r="S907" s="35"/>
      <c r="T907" s="35"/>
      <c r="U907" s="22"/>
      <c r="V907" s="30"/>
      <c r="W907" s="31"/>
    </row>
    <row r="908" spans="2:23" s="2" customFormat="1" hidden="1">
      <c r="B908" s="22">
        <v>898</v>
      </c>
      <c r="C908" s="25"/>
      <c r="D908" s="25"/>
      <c r="E908" s="26"/>
      <c r="F908" s="25"/>
      <c r="G908" s="25"/>
      <c r="H908" s="27"/>
      <c r="I908" s="38"/>
      <c r="J908" s="35"/>
      <c r="K908" s="35"/>
      <c r="L908" s="38"/>
      <c r="M908" s="35"/>
      <c r="N908" s="35"/>
      <c r="O908" s="41"/>
      <c r="P908" s="35"/>
      <c r="Q908" s="35"/>
      <c r="R908" s="41"/>
      <c r="S908" s="35"/>
      <c r="T908" s="35"/>
      <c r="U908" s="22"/>
      <c r="V908" s="30"/>
      <c r="W908" s="31"/>
    </row>
    <row r="909" spans="2:23" s="2" customFormat="1" hidden="1">
      <c r="B909" s="22">
        <v>899</v>
      </c>
      <c r="C909" s="25"/>
      <c r="D909" s="25"/>
      <c r="E909" s="26"/>
      <c r="F909" s="25"/>
      <c r="G909" s="25"/>
      <c r="H909" s="27"/>
      <c r="I909" s="38"/>
      <c r="J909" s="35"/>
      <c r="K909" s="35"/>
      <c r="L909" s="38"/>
      <c r="M909" s="35"/>
      <c r="N909" s="35"/>
      <c r="O909" s="41"/>
      <c r="P909" s="35"/>
      <c r="Q909" s="35"/>
      <c r="R909" s="41"/>
      <c r="S909" s="35"/>
      <c r="T909" s="35"/>
      <c r="U909" s="22"/>
      <c r="V909" s="30"/>
      <c r="W909" s="31"/>
    </row>
    <row r="910" spans="2:23" s="2" customFormat="1" hidden="1">
      <c r="B910" s="22">
        <v>900</v>
      </c>
      <c r="C910" s="25"/>
      <c r="D910" s="25"/>
      <c r="E910" s="26"/>
      <c r="F910" s="25"/>
      <c r="G910" s="25"/>
      <c r="H910" s="27"/>
      <c r="I910" s="38"/>
      <c r="J910" s="35"/>
      <c r="K910" s="35"/>
      <c r="L910" s="38"/>
      <c r="M910" s="35"/>
      <c r="N910" s="35"/>
      <c r="O910" s="41"/>
      <c r="P910" s="35"/>
      <c r="Q910" s="35"/>
      <c r="R910" s="41"/>
      <c r="S910" s="35"/>
      <c r="T910" s="35"/>
      <c r="U910" s="22"/>
      <c r="V910" s="30"/>
      <c r="W910" s="31"/>
    </row>
    <row r="911" spans="2:23" s="2" customFormat="1" hidden="1">
      <c r="B911" s="22">
        <v>901</v>
      </c>
      <c r="C911" s="25"/>
      <c r="D911" s="25"/>
      <c r="E911" s="26"/>
      <c r="F911" s="25"/>
      <c r="G911" s="25"/>
      <c r="H911" s="27"/>
      <c r="I911" s="38"/>
      <c r="J911" s="35"/>
      <c r="K911" s="35"/>
      <c r="L911" s="38"/>
      <c r="M911" s="35"/>
      <c r="N911" s="35"/>
      <c r="O911" s="41"/>
      <c r="P911" s="35"/>
      <c r="Q911" s="35"/>
      <c r="R911" s="41"/>
      <c r="S911" s="35"/>
      <c r="T911" s="35"/>
      <c r="U911" s="22"/>
      <c r="V911" s="30"/>
      <c r="W911" s="31"/>
    </row>
    <row r="912" spans="2:23" s="2" customFormat="1" hidden="1">
      <c r="B912" s="22">
        <v>902</v>
      </c>
      <c r="C912" s="25"/>
      <c r="D912" s="25"/>
      <c r="E912" s="26"/>
      <c r="F912" s="25"/>
      <c r="G912" s="25"/>
      <c r="H912" s="27"/>
      <c r="I912" s="38"/>
      <c r="J912" s="35"/>
      <c r="K912" s="35"/>
      <c r="L912" s="38"/>
      <c r="M912" s="35"/>
      <c r="N912" s="35"/>
      <c r="O912" s="41"/>
      <c r="P912" s="35"/>
      <c r="Q912" s="35"/>
      <c r="R912" s="41"/>
      <c r="S912" s="35"/>
      <c r="T912" s="35"/>
      <c r="U912" s="22"/>
      <c r="V912" s="30"/>
      <c r="W912" s="31"/>
    </row>
    <row r="913" spans="2:23" s="2" customFormat="1" hidden="1">
      <c r="B913" s="22">
        <v>903</v>
      </c>
      <c r="C913" s="25"/>
      <c r="D913" s="25"/>
      <c r="E913" s="26"/>
      <c r="F913" s="25"/>
      <c r="G913" s="25"/>
      <c r="H913" s="27"/>
      <c r="I913" s="38"/>
      <c r="J913" s="35"/>
      <c r="K913" s="35"/>
      <c r="L913" s="38"/>
      <c r="M913" s="35"/>
      <c r="N913" s="35"/>
      <c r="O913" s="41"/>
      <c r="P913" s="35"/>
      <c r="Q913" s="35"/>
      <c r="R913" s="41"/>
      <c r="S913" s="35"/>
      <c r="T913" s="35"/>
      <c r="U913" s="22"/>
      <c r="V913" s="30"/>
      <c r="W913" s="31"/>
    </row>
    <row r="914" spans="2:23" s="2" customFormat="1" hidden="1">
      <c r="B914" s="22">
        <v>904</v>
      </c>
      <c r="C914" s="25"/>
      <c r="D914" s="25"/>
      <c r="E914" s="26"/>
      <c r="F914" s="25"/>
      <c r="G914" s="25"/>
      <c r="H914" s="27"/>
      <c r="I914" s="38"/>
      <c r="J914" s="35"/>
      <c r="K914" s="35"/>
      <c r="L914" s="38"/>
      <c r="M914" s="35"/>
      <c r="N914" s="35"/>
      <c r="O914" s="41"/>
      <c r="P914" s="35"/>
      <c r="Q914" s="35"/>
      <c r="R914" s="41"/>
      <c r="S914" s="35"/>
      <c r="T914" s="35"/>
      <c r="U914" s="22"/>
      <c r="V914" s="30"/>
      <c r="W914" s="31"/>
    </row>
    <row r="915" spans="2:23" s="2" customFormat="1" hidden="1">
      <c r="B915" s="22">
        <v>905</v>
      </c>
      <c r="C915" s="25"/>
      <c r="D915" s="25"/>
      <c r="E915" s="26"/>
      <c r="F915" s="25"/>
      <c r="G915" s="25"/>
      <c r="H915" s="27"/>
      <c r="I915" s="38"/>
      <c r="J915" s="35"/>
      <c r="K915" s="35"/>
      <c r="L915" s="38"/>
      <c r="M915" s="35"/>
      <c r="N915" s="35"/>
      <c r="O915" s="41"/>
      <c r="P915" s="35"/>
      <c r="Q915" s="35"/>
      <c r="R915" s="41"/>
      <c r="S915" s="35"/>
      <c r="T915" s="35"/>
      <c r="U915" s="22"/>
      <c r="V915" s="30"/>
      <c r="W915" s="31"/>
    </row>
    <row r="916" spans="2:23" s="2" customFormat="1" hidden="1">
      <c r="B916" s="22">
        <v>906</v>
      </c>
      <c r="C916" s="25"/>
      <c r="D916" s="25"/>
      <c r="E916" s="26"/>
      <c r="F916" s="25"/>
      <c r="G916" s="25"/>
      <c r="H916" s="27"/>
      <c r="I916" s="38"/>
      <c r="J916" s="35"/>
      <c r="K916" s="35"/>
      <c r="L916" s="38"/>
      <c r="M916" s="35"/>
      <c r="N916" s="35"/>
      <c r="O916" s="41"/>
      <c r="P916" s="35"/>
      <c r="Q916" s="35"/>
      <c r="R916" s="41"/>
      <c r="S916" s="35"/>
      <c r="T916" s="35"/>
      <c r="U916" s="22"/>
      <c r="V916" s="30"/>
      <c r="W916" s="31"/>
    </row>
    <row r="917" spans="2:23" s="2" customFormat="1" hidden="1">
      <c r="B917" s="22">
        <v>907</v>
      </c>
      <c r="C917" s="25"/>
      <c r="D917" s="25"/>
      <c r="E917" s="26"/>
      <c r="F917" s="25"/>
      <c r="G917" s="25"/>
      <c r="H917" s="27"/>
      <c r="I917" s="38"/>
      <c r="J917" s="35"/>
      <c r="K917" s="35"/>
      <c r="L917" s="38"/>
      <c r="M917" s="35"/>
      <c r="N917" s="35"/>
      <c r="O917" s="41"/>
      <c r="P917" s="35"/>
      <c r="Q917" s="35"/>
      <c r="R917" s="41"/>
      <c r="S917" s="35"/>
      <c r="T917" s="35"/>
      <c r="U917" s="22"/>
      <c r="V917" s="30"/>
      <c r="W917" s="31"/>
    </row>
    <row r="918" spans="2:23" s="2" customFormat="1" hidden="1">
      <c r="B918" s="22">
        <v>908</v>
      </c>
      <c r="C918" s="25"/>
      <c r="D918" s="25"/>
      <c r="E918" s="26"/>
      <c r="F918" s="25"/>
      <c r="G918" s="25"/>
      <c r="H918" s="27"/>
      <c r="I918" s="38"/>
      <c r="J918" s="35"/>
      <c r="K918" s="35"/>
      <c r="L918" s="38"/>
      <c r="M918" s="35"/>
      <c r="N918" s="35"/>
      <c r="O918" s="41"/>
      <c r="P918" s="35"/>
      <c r="Q918" s="35"/>
      <c r="R918" s="41"/>
      <c r="S918" s="35"/>
      <c r="T918" s="35"/>
      <c r="U918" s="22"/>
      <c r="V918" s="30"/>
      <c r="W918" s="31"/>
    </row>
    <row r="919" spans="2:23" s="2" customFormat="1" hidden="1">
      <c r="B919" s="22">
        <v>909</v>
      </c>
      <c r="C919" s="25"/>
      <c r="D919" s="25"/>
      <c r="E919" s="26"/>
      <c r="F919" s="25"/>
      <c r="G919" s="25"/>
      <c r="H919" s="27"/>
      <c r="I919" s="38"/>
      <c r="J919" s="35"/>
      <c r="K919" s="35"/>
      <c r="L919" s="38"/>
      <c r="M919" s="35"/>
      <c r="N919" s="35"/>
      <c r="O919" s="41"/>
      <c r="P919" s="35"/>
      <c r="Q919" s="35"/>
      <c r="R919" s="41"/>
      <c r="S919" s="35"/>
      <c r="T919" s="35"/>
      <c r="U919" s="22"/>
      <c r="V919" s="30"/>
      <c r="W919" s="31"/>
    </row>
    <row r="920" spans="2:23" s="2" customFormat="1" hidden="1">
      <c r="B920" s="22">
        <v>910</v>
      </c>
      <c r="C920" s="25"/>
      <c r="D920" s="25"/>
      <c r="E920" s="26"/>
      <c r="F920" s="25"/>
      <c r="G920" s="25"/>
      <c r="H920" s="27"/>
      <c r="I920" s="38"/>
      <c r="J920" s="35"/>
      <c r="K920" s="35"/>
      <c r="L920" s="38"/>
      <c r="M920" s="35"/>
      <c r="N920" s="35"/>
      <c r="O920" s="41"/>
      <c r="P920" s="35"/>
      <c r="Q920" s="35"/>
      <c r="R920" s="41"/>
      <c r="S920" s="35"/>
      <c r="T920" s="35"/>
      <c r="U920" s="22"/>
      <c r="V920" s="30"/>
      <c r="W920" s="31"/>
    </row>
    <row r="921" spans="2:23" s="2" customFormat="1" hidden="1">
      <c r="B921" s="22">
        <v>911</v>
      </c>
      <c r="C921" s="25"/>
      <c r="D921" s="25"/>
      <c r="E921" s="26"/>
      <c r="F921" s="25"/>
      <c r="G921" s="25"/>
      <c r="H921" s="27"/>
      <c r="I921" s="38"/>
      <c r="J921" s="35"/>
      <c r="K921" s="35"/>
      <c r="L921" s="38"/>
      <c r="M921" s="35"/>
      <c r="N921" s="35"/>
      <c r="O921" s="41"/>
      <c r="P921" s="35"/>
      <c r="Q921" s="35"/>
      <c r="R921" s="41"/>
      <c r="S921" s="35"/>
      <c r="T921" s="35"/>
      <c r="U921" s="22"/>
      <c r="V921" s="30"/>
      <c r="W921" s="31"/>
    </row>
    <row r="922" spans="2:23" s="2" customFormat="1" hidden="1">
      <c r="B922" s="22">
        <v>912</v>
      </c>
      <c r="C922" s="25"/>
      <c r="D922" s="25"/>
      <c r="E922" s="26"/>
      <c r="F922" s="25"/>
      <c r="G922" s="25"/>
      <c r="H922" s="27"/>
      <c r="I922" s="38"/>
      <c r="J922" s="35"/>
      <c r="K922" s="35"/>
      <c r="L922" s="38"/>
      <c r="M922" s="35"/>
      <c r="N922" s="35"/>
      <c r="O922" s="41"/>
      <c r="P922" s="35"/>
      <c r="Q922" s="35"/>
      <c r="R922" s="41"/>
      <c r="S922" s="35"/>
      <c r="T922" s="35"/>
      <c r="U922" s="22"/>
      <c r="V922" s="30"/>
      <c r="W922" s="31"/>
    </row>
    <row r="923" spans="2:23" s="2" customFormat="1" hidden="1">
      <c r="B923" s="22">
        <v>913</v>
      </c>
      <c r="C923" s="25"/>
      <c r="D923" s="25"/>
      <c r="E923" s="26"/>
      <c r="F923" s="25"/>
      <c r="G923" s="25"/>
      <c r="H923" s="27"/>
      <c r="I923" s="38"/>
      <c r="J923" s="35"/>
      <c r="K923" s="35"/>
      <c r="L923" s="38"/>
      <c r="M923" s="35"/>
      <c r="N923" s="35"/>
      <c r="O923" s="41"/>
      <c r="P923" s="35"/>
      <c r="Q923" s="35"/>
      <c r="R923" s="41"/>
      <c r="S923" s="35"/>
      <c r="T923" s="35"/>
      <c r="U923" s="22"/>
      <c r="V923" s="30"/>
      <c r="W923" s="31"/>
    </row>
    <row r="924" spans="2:23" s="2" customFormat="1" hidden="1">
      <c r="B924" s="22">
        <v>914</v>
      </c>
      <c r="C924" s="25"/>
      <c r="D924" s="25"/>
      <c r="E924" s="26"/>
      <c r="F924" s="25"/>
      <c r="G924" s="25"/>
      <c r="H924" s="27"/>
      <c r="I924" s="38"/>
      <c r="J924" s="35"/>
      <c r="K924" s="35"/>
      <c r="L924" s="38"/>
      <c r="M924" s="35"/>
      <c r="N924" s="35"/>
      <c r="O924" s="41"/>
      <c r="P924" s="35"/>
      <c r="Q924" s="35"/>
      <c r="R924" s="41"/>
      <c r="S924" s="35"/>
      <c r="T924" s="35"/>
      <c r="U924" s="22"/>
      <c r="V924" s="30"/>
      <c r="W924" s="31"/>
    </row>
    <row r="925" spans="2:23" s="2" customFormat="1" hidden="1">
      <c r="B925" s="22">
        <v>915</v>
      </c>
      <c r="C925" s="25"/>
      <c r="D925" s="25"/>
      <c r="E925" s="26"/>
      <c r="F925" s="25"/>
      <c r="G925" s="25"/>
      <c r="H925" s="27"/>
      <c r="I925" s="38"/>
      <c r="J925" s="35"/>
      <c r="K925" s="35"/>
      <c r="L925" s="38"/>
      <c r="M925" s="35"/>
      <c r="N925" s="35"/>
      <c r="O925" s="41"/>
      <c r="P925" s="35"/>
      <c r="Q925" s="35"/>
      <c r="R925" s="41"/>
      <c r="S925" s="35"/>
      <c r="T925" s="35"/>
      <c r="U925" s="22"/>
      <c r="V925" s="30"/>
      <c r="W925" s="31"/>
    </row>
    <row r="926" spans="2:23" s="2" customFormat="1" hidden="1">
      <c r="B926" s="22">
        <v>916</v>
      </c>
      <c r="C926" s="25"/>
      <c r="D926" s="25"/>
      <c r="E926" s="26"/>
      <c r="F926" s="25"/>
      <c r="G926" s="25"/>
      <c r="H926" s="27"/>
      <c r="I926" s="38"/>
      <c r="J926" s="35"/>
      <c r="K926" s="35"/>
      <c r="L926" s="38"/>
      <c r="M926" s="35"/>
      <c r="N926" s="35"/>
      <c r="O926" s="41"/>
      <c r="P926" s="35"/>
      <c r="Q926" s="35"/>
      <c r="R926" s="41"/>
      <c r="S926" s="35"/>
      <c r="T926" s="35"/>
      <c r="U926" s="22"/>
      <c r="V926" s="30"/>
      <c r="W926" s="31"/>
    </row>
    <row r="927" spans="2:23" s="2" customFormat="1" hidden="1">
      <c r="B927" s="22">
        <v>917</v>
      </c>
      <c r="C927" s="25"/>
      <c r="D927" s="25"/>
      <c r="E927" s="26"/>
      <c r="F927" s="25"/>
      <c r="G927" s="25"/>
      <c r="H927" s="27"/>
      <c r="I927" s="38"/>
      <c r="J927" s="35"/>
      <c r="K927" s="35"/>
      <c r="L927" s="38"/>
      <c r="M927" s="35"/>
      <c r="N927" s="35"/>
      <c r="O927" s="41"/>
      <c r="P927" s="35"/>
      <c r="Q927" s="35"/>
      <c r="R927" s="41"/>
      <c r="S927" s="35"/>
      <c r="T927" s="35"/>
      <c r="U927" s="22"/>
      <c r="V927" s="30"/>
      <c r="W927" s="31"/>
    </row>
    <row r="928" spans="2:23" s="2" customFormat="1" hidden="1">
      <c r="B928" s="22">
        <v>918</v>
      </c>
      <c r="C928" s="25"/>
      <c r="D928" s="25"/>
      <c r="E928" s="26"/>
      <c r="F928" s="25"/>
      <c r="G928" s="25"/>
      <c r="H928" s="27"/>
      <c r="I928" s="38"/>
      <c r="J928" s="35"/>
      <c r="K928" s="35"/>
      <c r="L928" s="38"/>
      <c r="M928" s="35"/>
      <c r="N928" s="35"/>
      <c r="O928" s="41"/>
      <c r="P928" s="35"/>
      <c r="Q928" s="35"/>
      <c r="R928" s="41"/>
      <c r="S928" s="35"/>
      <c r="T928" s="35"/>
      <c r="U928" s="22"/>
      <c r="V928" s="30"/>
      <c r="W928" s="31"/>
    </row>
    <row r="929" spans="2:23" s="2" customFormat="1" hidden="1">
      <c r="B929" s="22">
        <v>919</v>
      </c>
      <c r="C929" s="25"/>
      <c r="D929" s="25"/>
      <c r="E929" s="26"/>
      <c r="F929" s="25"/>
      <c r="G929" s="25"/>
      <c r="H929" s="27"/>
      <c r="I929" s="38"/>
      <c r="J929" s="35"/>
      <c r="K929" s="35"/>
      <c r="L929" s="38"/>
      <c r="M929" s="35"/>
      <c r="N929" s="35"/>
      <c r="O929" s="41"/>
      <c r="P929" s="35"/>
      <c r="Q929" s="35"/>
      <c r="R929" s="41"/>
      <c r="S929" s="35"/>
      <c r="T929" s="35"/>
      <c r="U929" s="22"/>
      <c r="V929" s="30"/>
      <c r="W929" s="31"/>
    </row>
    <row r="930" spans="2:23" s="2" customFormat="1" hidden="1">
      <c r="B930" s="22">
        <v>920</v>
      </c>
      <c r="C930" s="25"/>
      <c r="D930" s="25"/>
      <c r="E930" s="26"/>
      <c r="F930" s="25"/>
      <c r="G930" s="25"/>
      <c r="H930" s="27"/>
      <c r="I930" s="38"/>
      <c r="J930" s="35"/>
      <c r="K930" s="35"/>
      <c r="L930" s="38"/>
      <c r="M930" s="35"/>
      <c r="N930" s="35"/>
      <c r="O930" s="41"/>
      <c r="P930" s="35"/>
      <c r="Q930" s="35"/>
      <c r="R930" s="41"/>
      <c r="S930" s="35"/>
      <c r="T930" s="35"/>
      <c r="U930" s="22"/>
      <c r="V930" s="30"/>
      <c r="W930" s="31"/>
    </row>
    <row r="931" spans="2:23" s="2" customFormat="1" hidden="1">
      <c r="B931" s="22">
        <v>921</v>
      </c>
      <c r="C931" s="25"/>
      <c r="D931" s="25"/>
      <c r="E931" s="26"/>
      <c r="F931" s="25"/>
      <c r="G931" s="25"/>
      <c r="H931" s="27"/>
      <c r="I931" s="38"/>
      <c r="J931" s="35"/>
      <c r="K931" s="35"/>
      <c r="L931" s="38"/>
      <c r="M931" s="35"/>
      <c r="N931" s="35"/>
      <c r="O931" s="41"/>
      <c r="P931" s="35"/>
      <c r="Q931" s="35"/>
      <c r="R931" s="41"/>
      <c r="S931" s="35"/>
      <c r="T931" s="35"/>
      <c r="U931" s="22"/>
      <c r="V931" s="30"/>
      <c r="W931" s="31"/>
    </row>
    <row r="932" spans="2:23" s="2" customFormat="1" hidden="1">
      <c r="B932" s="22">
        <v>922</v>
      </c>
      <c r="C932" s="25"/>
      <c r="D932" s="25"/>
      <c r="E932" s="26"/>
      <c r="F932" s="25"/>
      <c r="G932" s="25"/>
      <c r="H932" s="27"/>
      <c r="I932" s="38"/>
      <c r="J932" s="35"/>
      <c r="K932" s="35"/>
      <c r="L932" s="38"/>
      <c r="M932" s="35"/>
      <c r="N932" s="35"/>
      <c r="O932" s="41"/>
      <c r="P932" s="35"/>
      <c r="Q932" s="35"/>
      <c r="R932" s="41"/>
      <c r="S932" s="35"/>
      <c r="T932" s="35"/>
      <c r="U932" s="22"/>
      <c r="V932" s="30"/>
      <c r="W932" s="31"/>
    </row>
    <row r="933" spans="2:23" s="2" customFormat="1" hidden="1">
      <c r="B933" s="22">
        <v>923</v>
      </c>
      <c r="C933" s="25"/>
      <c r="D933" s="25"/>
      <c r="E933" s="26"/>
      <c r="F933" s="25"/>
      <c r="G933" s="25"/>
      <c r="H933" s="27"/>
      <c r="I933" s="38"/>
      <c r="J933" s="35"/>
      <c r="K933" s="35"/>
      <c r="L933" s="38"/>
      <c r="M933" s="35"/>
      <c r="N933" s="35"/>
      <c r="O933" s="41"/>
      <c r="P933" s="35"/>
      <c r="Q933" s="35"/>
      <c r="R933" s="41"/>
      <c r="S933" s="35"/>
      <c r="T933" s="35"/>
      <c r="U933" s="22"/>
      <c r="V933" s="30"/>
      <c r="W933" s="31"/>
    </row>
    <row r="934" spans="2:23" s="2" customFormat="1" hidden="1">
      <c r="B934" s="22">
        <v>924</v>
      </c>
      <c r="C934" s="25"/>
      <c r="D934" s="25"/>
      <c r="E934" s="26"/>
      <c r="F934" s="25"/>
      <c r="G934" s="25"/>
      <c r="H934" s="27"/>
      <c r="I934" s="38"/>
      <c r="J934" s="35"/>
      <c r="K934" s="35"/>
      <c r="L934" s="38"/>
      <c r="M934" s="35"/>
      <c r="N934" s="35"/>
      <c r="O934" s="41"/>
      <c r="P934" s="35"/>
      <c r="Q934" s="35"/>
      <c r="R934" s="41"/>
      <c r="S934" s="35"/>
      <c r="T934" s="35"/>
      <c r="U934" s="22"/>
      <c r="V934" s="30"/>
      <c r="W934" s="31"/>
    </row>
    <row r="935" spans="2:23" s="2" customFormat="1" hidden="1">
      <c r="B935" s="22">
        <v>925</v>
      </c>
      <c r="C935" s="25"/>
      <c r="D935" s="25"/>
      <c r="E935" s="26"/>
      <c r="F935" s="25"/>
      <c r="G935" s="25"/>
      <c r="H935" s="27"/>
      <c r="I935" s="38"/>
      <c r="J935" s="35"/>
      <c r="K935" s="35"/>
      <c r="L935" s="38"/>
      <c r="M935" s="35"/>
      <c r="N935" s="35"/>
      <c r="O935" s="41"/>
      <c r="P935" s="35"/>
      <c r="Q935" s="35"/>
      <c r="R935" s="41"/>
      <c r="S935" s="35"/>
      <c r="T935" s="35"/>
      <c r="U935" s="22"/>
      <c r="V935" s="30"/>
      <c r="W935" s="31"/>
    </row>
    <row r="936" spans="2:23" s="2" customFormat="1" hidden="1">
      <c r="B936" s="22">
        <v>926</v>
      </c>
      <c r="C936" s="25"/>
      <c r="D936" s="25"/>
      <c r="E936" s="26"/>
      <c r="F936" s="25"/>
      <c r="G936" s="25"/>
      <c r="H936" s="27"/>
      <c r="I936" s="38"/>
      <c r="J936" s="35"/>
      <c r="K936" s="35"/>
      <c r="L936" s="38"/>
      <c r="M936" s="35"/>
      <c r="N936" s="35"/>
      <c r="O936" s="41"/>
      <c r="P936" s="35"/>
      <c r="Q936" s="35"/>
      <c r="R936" s="41"/>
      <c r="S936" s="35"/>
      <c r="T936" s="35"/>
      <c r="U936" s="22"/>
      <c r="V936" s="30"/>
      <c r="W936" s="31"/>
    </row>
    <row r="937" spans="2:23" s="2" customFormat="1" hidden="1">
      <c r="B937" s="22">
        <v>927</v>
      </c>
      <c r="C937" s="25"/>
      <c r="D937" s="25"/>
      <c r="E937" s="26"/>
      <c r="F937" s="25"/>
      <c r="G937" s="25"/>
      <c r="H937" s="27"/>
      <c r="I937" s="38"/>
      <c r="J937" s="35"/>
      <c r="K937" s="35"/>
      <c r="L937" s="38"/>
      <c r="M937" s="35"/>
      <c r="N937" s="35"/>
      <c r="O937" s="41"/>
      <c r="P937" s="35"/>
      <c r="Q937" s="35"/>
      <c r="R937" s="41"/>
      <c r="S937" s="35"/>
      <c r="T937" s="35"/>
      <c r="U937" s="22"/>
      <c r="V937" s="30"/>
      <c r="W937" s="31"/>
    </row>
    <row r="938" spans="2:23" s="2" customFormat="1" hidden="1">
      <c r="B938" s="22">
        <v>928</v>
      </c>
      <c r="C938" s="25"/>
      <c r="D938" s="25"/>
      <c r="E938" s="26"/>
      <c r="F938" s="25"/>
      <c r="G938" s="25"/>
      <c r="H938" s="27"/>
      <c r="I938" s="38"/>
      <c r="J938" s="35"/>
      <c r="K938" s="35"/>
      <c r="L938" s="38"/>
      <c r="M938" s="35"/>
      <c r="N938" s="35"/>
      <c r="O938" s="41"/>
      <c r="P938" s="35"/>
      <c r="Q938" s="35"/>
      <c r="R938" s="41"/>
      <c r="S938" s="35"/>
      <c r="T938" s="35"/>
      <c r="U938" s="22"/>
      <c r="V938" s="30"/>
      <c r="W938" s="31"/>
    </row>
    <row r="939" spans="2:23" s="2" customFormat="1" hidden="1">
      <c r="B939" s="22">
        <v>929</v>
      </c>
      <c r="C939" s="25"/>
      <c r="D939" s="25"/>
      <c r="E939" s="26"/>
      <c r="F939" s="25"/>
      <c r="G939" s="25"/>
      <c r="H939" s="27"/>
      <c r="I939" s="38"/>
      <c r="J939" s="35"/>
      <c r="K939" s="35"/>
      <c r="L939" s="38"/>
      <c r="M939" s="35"/>
      <c r="N939" s="35"/>
      <c r="O939" s="41"/>
      <c r="P939" s="35"/>
      <c r="Q939" s="35"/>
      <c r="R939" s="41"/>
      <c r="S939" s="35"/>
      <c r="T939" s="35"/>
      <c r="U939" s="22"/>
      <c r="V939" s="30"/>
      <c r="W939" s="31"/>
    </row>
    <row r="940" spans="2:23" s="2" customFormat="1" hidden="1">
      <c r="B940" s="22">
        <v>930</v>
      </c>
      <c r="C940" s="25"/>
      <c r="D940" s="25"/>
      <c r="E940" s="26"/>
      <c r="F940" s="25"/>
      <c r="G940" s="25"/>
      <c r="H940" s="27"/>
      <c r="I940" s="38"/>
      <c r="J940" s="35"/>
      <c r="K940" s="35"/>
      <c r="L940" s="38"/>
      <c r="M940" s="35"/>
      <c r="N940" s="35"/>
      <c r="O940" s="41"/>
      <c r="P940" s="35"/>
      <c r="Q940" s="35"/>
      <c r="R940" s="41"/>
      <c r="S940" s="35"/>
      <c r="T940" s="35"/>
      <c r="U940" s="22"/>
      <c r="V940" s="30"/>
      <c r="W940" s="31"/>
    </row>
    <row r="941" spans="2:23" s="2" customFormat="1" hidden="1">
      <c r="B941" s="22">
        <v>931</v>
      </c>
      <c r="C941" s="25"/>
      <c r="D941" s="25"/>
      <c r="E941" s="26"/>
      <c r="F941" s="25"/>
      <c r="G941" s="25"/>
      <c r="H941" s="27"/>
      <c r="I941" s="38"/>
      <c r="J941" s="35"/>
      <c r="K941" s="35"/>
      <c r="L941" s="38"/>
      <c r="M941" s="35"/>
      <c r="N941" s="35"/>
      <c r="O941" s="41"/>
      <c r="P941" s="35"/>
      <c r="Q941" s="35"/>
      <c r="R941" s="41"/>
      <c r="S941" s="35"/>
      <c r="T941" s="35"/>
      <c r="U941" s="22"/>
      <c r="V941" s="30"/>
      <c r="W941" s="31"/>
    </row>
    <row r="942" spans="2:23" s="2" customFormat="1" hidden="1">
      <c r="B942" s="22">
        <v>932</v>
      </c>
      <c r="C942" s="25"/>
      <c r="D942" s="25"/>
      <c r="E942" s="25"/>
      <c r="F942" s="25"/>
      <c r="G942" s="25"/>
      <c r="H942" s="27"/>
      <c r="I942" s="38"/>
      <c r="J942" s="35"/>
      <c r="K942" s="35"/>
      <c r="L942" s="38"/>
      <c r="M942" s="35"/>
      <c r="N942" s="35"/>
      <c r="O942" s="41"/>
      <c r="P942" s="35"/>
      <c r="Q942" s="35"/>
      <c r="R942" s="41"/>
      <c r="S942" s="35"/>
      <c r="T942" s="35"/>
      <c r="U942" s="22"/>
      <c r="V942" s="22"/>
      <c r="W942" s="32"/>
    </row>
    <row r="943" spans="2:23" s="2" customFormat="1" hidden="1">
      <c r="B943" s="22">
        <v>933</v>
      </c>
      <c r="C943" s="25"/>
      <c r="D943" s="25"/>
      <c r="E943" s="25"/>
      <c r="F943" s="25"/>
      <c r="G943" s="25"/>
      <c r="H943" s="27"/>
      <c r="I943" s="38"/>
      <c r="J943" s="35"/>
      <c r="K943" s="35"/>
      <c r="L943" s="38"/>
      <c r="M943" s="35"/>
      <c r="N943" s="35"/>
      <c r="O943" s="41"/>
      <c r="P943" s="35"/>
      <c r="Q943" s="35"/>
      <c r="R943" s="41"/>
      <c r="S943" s="35"/>
      <c r="T943" s="35"/>
      <c r="U943" s="22"/>
      <c r="V943" s="22"/>
      <c r="W943" s="32"/>
    </row>
    <row r="944" spans="2:23" s="2" customFormat="1" hidden="1">
      <c r="B944" s="22">
        <v>934</v>
      </c>
      <c r="C944" s="25"/>
      <c r="D944" s="25"/>
      <c r="E944" s="25"/>
      <c r="F944" s="25"/>
      <c r="G944" s="25"/>
      <c r="H944" s="27"/>
      <c r="I944" s="38"/>
      <c r="J944" s="35"/>
      <c r="K944" s="35"/>
      <c r="L944" s="38"/>
      <c r="M944" s="35"/>
      <c r="N944" s="35"/>
      <c r="O944" s="41"/>
      <c r="P944" s="35"/>
      <c r="Q944" s="35"/>
      <c r="R944" s="41"/>
      <c r="S944" s="35"/>
      <c r="T944" s="35"/>
      <c r="U944" s="22"/>
      <c r="V944" s="22"/>
      <c r="W944" s="32"/>
    </row>
    <row r="945" spans="2:23" s="2" customFormat="1" hidden="1">
      <c r="B945" s="22">
        <v>935</v>
      </c>
      <c r="C945" s="25"/>
      <c r="D945" s="25"/>
      <c r="E945" s="25"/>
      <c r="F945" s="25"/>
      <c r="G945" s="25"/>
      <c r="H945" s="27"/>
      <c r="I945" s="38"/>
      <c r="J945" s="35"/>
      <c r="K945" s="35"/>
      <c r="L945" s="38"/>
      <c r="M945" s="35"/>
      <c r="N945" s="35"/>
      <c r="O945" s="41"/>
      <c r="P945" s="35"/>
      <c r="Q945" s="35"/>
      <c r="R945" s="41"/>
      <c r="S945" s="35"/>
      <c r="T945" s="35"/>
      <c r="U945" s="22"/>
      <c r="V945" s="22"/>
      <c r="W945" s="32"/>
    </row>
    <row r="946" spans="2:23" s="2" customFormat="1" hidden="1">
      <c r="B946" s="22">
        <v>936</v>
      </c>
      <c r="C946" s="25"/>
      <c r="D946" s="25"/>
      <c r="E946" s="25"/>
      <c r="F946" s="25"/>
      <c r="G946" s="25"/>
      <c r="H946" s="27"/>
      <c r="I946" s="38"/>
      <c r="J946" s="35"/>
      <c r="K946" s="35"/>
      <c r="L946" s="38"/>
      <c r="M946" s="35"/>
      <c r="N946" s="35"/>
      <c r="O946" s="41"/>
      <c r="P946" s="35"/>
      <c r="Q946" s="35"/>
      <c r="R946" s="41"/>
      <c r="S946" s="35"/>
      <c r="T946" s="35"/>
      <c r="U946" s="22"/>
      <c r="V946" s="22"/>
      <c r="W946" s="32"/>
    </row>
    <row r="947" spans="2:23" s="2" customFormat="1" hidden="1">
      <c r="B947" s="22">
        <v>937</v>
      </c>
      <c r="C947" s="25"/>
      <c r="D947" s="25"/>
      <c r="E947" s="25"/>
      <c r="F947" s="25"/>
      <c r="G947" s="25"/>
      <c r="H947" s="27"/>
      <c r="I947" s="38"/>
      <c r="J947" s="35"/>
      <c r="K947" s="35"/>
      <c r="L947" s="38"/>
      <c r="M947" s="35"/>
      <c r="N947" s="35"/>
      <c r="O947" s="41"/>
      <c r="P947" s="35"/>
      <c r="Q947" s="35"/>
      <c r="R947" s="41"/>
      <c r="S947" s="35"/>
      <c r="T947" s="35"/>
      <c r="U947" s="22"/>
      <c r="V947" s="22"/>
      <c r="W947" s="32"/>
    </row>
    <row r="948" spans="2:23" s="2" customFormat="1" hidden="1">
      <c r="B948" s="22">
        <v>938</v>
      </c>
      <c r="C948" s="25"/>
      <c r="D948" s="25"/>
      <c r="E948" s="25"/>
      <c r="F948" s="25"/>
      <c r="G948" s="25"/>
      <c r="H948" s="27"/>
      <c r="I948" s="38"/>
      <c r="J948" s="35"/>
      <c r="K948" s="35"/>
      <c r="L948" s="38"/>
      <c r="M948" s="35"/>
      <c r="N948" s="35"/>
      <c r="O948" s="41"/>
      <c r="P948" s="35"/>
      <c r="Q948" s="35"/>
      <c r="R948" s="41"/>
      <c r="S948" s="35"/>
      <c r="T948" s="35"/>
      <c r="U948" s="22"/>
      <c r="V948" s="22"/>
      <c r="W948" s="32"/>
    </row>
    <row r="949" spans="2:23" s="2" customFormat="1" hidden="1">
      <c r="B949" s="22">
        <v>939</v>
      </c>
      <c r="C949" s="25"/>
      <c r="D949" s="25"/>
      <c r="E949" s="25"/>
      <c r="F949" s="25"/>
      <c r="G949" s="25"/>
      <c r="H949" s="27"/>
      <c r="I949" s="38"/>
      <c r="J949" s="35"/>
      <c r="K949" s="35"/>
      <c r="L949" s="38"/>
      <c r="M949" s="35"/>
      <c r="N949" s="35"/>
      <c r="O949" s="41"/>
      <c r="P949" s="35"/>
      <c r="Q949" s="35"/>
      <c r="R949" s="41"/>
      <c r="S949" s="35"/>
      <c r="T949" s="35"/>
      <c r="U949" s="22"/>
      <c r="V949" s="22"/>
      <c r="W949" s="32"/>
    </row>
    <row r="950" spans="2:23" s="2" customFormat="1" hidden="1">
      <c r="B950" s="22">
        <v>940</v>
      </c>
      <c r="C950" s="25"/>
      <c r="D950" s="25"/>
      <c r="E950" s="25"/>
      <c r="F950" s="25"/>
      <c r="G950" s="25"/>
      <c r="H950" s="27"/>
      <c r="I950" s="38"/>
      <c r="J950" s="35"/>
      <c r="K950" s="35"/>
      <c r="L950" s="38"/>
      <c r="M950" s="35"/>
      <c r="N950" s="35"/>
      <c r="O950" s="41"/>
      <c r="P950" s="35"/>
      <c r="Q950" s="35"/>
      <c r="R950" s="41"/>
      <c r="S950" s="35"/>
      <c r="T950" s="35"/>
      <c r="U950" s="22"/>
      <c r="V950" s="22"/>
      <c r="W950" s="32"/>
    </row>
    <row r="951" spans="2:23" s="2" customFormat="1" hidden="1">
      <c r="B951" s="22">
        <v>941</v>
      </c>
      <c r="C951" s="25"/>
      <c r="D951" s="25"/>
      <c r="E951" s="25"/>
      <c r="F951" s="25"/>
      <c r="G951" s="25"/>
      <c r="H951" s="27"/>
      <c r="I951" s="38"/>
      <c r="J951" s="35"/>
      <c r="K951" s="35"/>
      <c r="L951" s="38"/>
      <c r="M951" s="35"/>
      <c r="N951" s="35"/>
      <c r="O951" s="41"/>
      <c r="P951" s="35"/>
      <c r="Q951" s="35"/>
      <c r="R951" s="41"/>
      <c r="S951" s="35"/>
      <c r="T951" s="35"/>
      <c r="U951" s="22"/>
      <c r="V951" s="22"/>
      <c r="W951" s="32"/>
    </row>
    <row r="952" spans="2:23" s="2" customFormat="1" hidden="1">
      <c r="B952" s="22">
        <v>942</v>
      </c>
      <c r="C952" s="25"/>
      <c r="D952" s="25"/>
      <c r="E952" s="25"/>
      <c r="F952" s="25"/>
      <c r="G952" s="25"/>
      <c r="H952" s="27"/>
      <c r="I952" s="38"/>
      <c r="J952" s="35"/>
      <c r="K952" s="35"/>
      <c r="L952" s="38"/>
      <c r="M952" s="35"/>
      <c r="N952" s="35"/>
      <c r="O952" s="41"/>
      <c r="P952" s="35"/>
      <c r="Q952" s="35"/>
      <c r="R952" s="41"/>
      <c r="S952" s="35"/>
      <c r="T952" s="35"/>
      <c r="U952" s="22"/>
      <c r="V952" s="22"/>
      <c r="W952" s="32"/>
    </row>
    <row r="953" spans="2:23" s="2" customFormat="1" hidden="1">
      <c r="B953" s="22">
        <v>943</v>
      </c>
      <c r="C953" s="25"/>
      <c r="D953" s="25"/>
      <c r="E953" s="25"/>
      <c r="F953" s="25"/>
      <c r="G953" s="25"/>
      <c r="H953" s="27"/>
      <c r="I953" s="38"/>
      <c r="J953" s="35"/>
      <c r="K953" s="35"/>
      <c r="L953" s="38"/>
      <c r="M953" s="35"/>
      <c r="N953" s="35"/>
      <c r="O953" s="41"/>
      <c r="P953" s="35"/>
      <c r="Q953" s="35"/>
      <c r="R953" s="41"/>
      <c r="S953" s="35"/>
      <c r="T953" s="35"/>
      <c r="U953" s="22"/>
      <c r="V953" s="22"/>
      <c r="W953" s="32"/>
    </row>
    <row r="954" spans="2:23" s="2" customFormat="1" hidden="1">
      <c r="B954" s="22">
        <v>944</v>
      </c>
      <c r="C954" s="25"/>
      <c r="D954" s="25"/>
      <c r="E954" s="25"/>
      <c r="F954" s="25"/>
      <c r="G954" s="25"/>
      <c r="H954" s="27"/>
      <c r="I954" s="38"/>
      <c r="J954" s="35"/>
      <c r="K954" s="35"/>
      <c r="L954" s="38"/>
      <c r="M954" s="35"/>
      <c r="N954" s="35"/>
      <c r="O954" s="41"/>
      <c r="P954" s="35"/>
      <c r="Q954" s="35"/>
      <c r="R954" s="41"/>
      <c r="S954" s="35"/>
      <c r="T954" s="35"/>
      <c r="U954" s="22"/>
      <c r="V954" s="22"/>
      <c r="W954" s="32"/>
    </row>
    <row r="955" spans="2:23" s="2" customFormat="1" hidden="1">
      <c r="B955" s="22">
        <v>945</v>
      </c>
      <c r="C955" s="25"/>
      <c r="D955" s="25"/>
      <c r="E955" s="25"/>
      <c r="F955" s="25"/>
      <c r="G955" s="25"/>
      <c r="H955" s="27"/>
      <c r="I955" s="38"/>
      <c r="J955" s="35"/>
      <c r="K955" s="35"/>
      <c r="L955" s="38"/>
      <c r="M955" s="35"/>
      <c r="N955" s="35"/>
      <c r="O955" s="41"/>
      <c r="P955" s="35"/>
      <c r="Q955" s="35"/>
      <c r="R955" s="41"/>
      <c r="S955" s="35"/>
      <c r="T955" s="35"/>
      <c r="U955" s="22"/>
      <c r="V955" s="22"/>
      <c r="W955" s="32"/>
    </row>
    <row r="956" spans="2:23" s="2" customFormat="1" hidden="1">
      <c r="B956" s="22">
        <v>946</v>
      </c>
      <c r="C956" s="25"/>
      <c r="D956" s="25"/>
      <c r="E956" s="25"/>
      <c r="F956" s="25"/>
      <c r="G956" s="25"/>
      <c r="H956" s="27"/>
      <c r="I956" s="38"/>
      <c r="J956" s="35"/>
      <c r="K956" s="35"/>
      <c r="L956" s="38"/>
      <c r="M956" s="35"/>
      <c r="N956" s="35"/>
      <c r="O956" s="41"/>
      <c r="P956" s="35"/>
      <c r="Q956" s="35"/>
      <c r="R956" s="41"/>
      <c r="S956" s="35"/>
      <c r="T956" s="35"/>
      <c r="U956" s="22"/>
      <c r="V956" s="22"/>
      <c r="W956" s="32"/>
    </row>
    <row r="957" spans="2:23" s="2" customFormat="1" hidden="1">
      <c r="B957" s="22">
        <v>947</v>
      </c>
      <c r="C957" s="25"/>
      <c r="D957" s="25"/>
      <c r="E957" s="25"/>
      <c r="F957" s="25"/>
      <c r="G957" s="25"/>
      <c r="H957" s="27"/>
      <c r="I957" s="38"/>
      <c r="J957" s="35"/>
      <c r="K957" s="35"/>
      <c r="L957" s="38"/>
      <c r="M957" s="35"/>
      <c r="N957" s="35"/>
      <c r="O957" s="41"/>
      <c r="P957" s="35"/>
      <c r="Q957" s="35"/>
      <c r="R957" s="41"/>
      <c r="S957" s="35"/>
      <c r="T957" s="35"/>
      <c r="U957" s="22"/>
      <c r="V957" s="22"/>
      <c r="W957" s="32"/>
    </row>
    <row r="958" spans="2:23" s="2" customFormat="1" hidden="1">
      <c r="B958" s="22">
        <v>948</v>
      </c>
      <c r="C958" s="25"/>
      <c r="D958" s="25"/>
      <c r="E958" s="25"/>
      <c r="F958" s="25"/>
      <c r="G958" s="25"/>
      <c r="H958" s="27"/>
      <c r="I958" s="38"/>
      <c r="J958" s="35"/>
      <c r="K958" s="35"/>
      <c r="L958" s="38"/>
      <c r="M958" s="35"/>
      <c r="N958" s="35"/>
      <c r="O958" s="41"/>
      <c r="P958" s="35"/>
      <c r="Q958" s="35"/>
      <c r="R958" s="41"/>
      <c r="S958" s="35"/>
      <c r="T958" s="35"/>
      <c r="U958" s="22"/>
      <c r="V958" s="22"/>
      <c r="W958" s="32"/>
    </row>
    <row r="959" spans="2:23" s="2" customFormat="1" hidden="1">
      <c r="B959" s="22">
        <v>949</v>
      </c>
      <c r="C959" s="25"/>
      <c r="D959" s="25"/>
      <c r="E959" s="25"/>
      <c r="F959" s="25"/>
      <c r="G959" s="25"/>
      <c r="H959" s="27"/>
      <c r="I959" s="38"/>
      <c r="J959" s="35"/>
      <c r="K959" s="35"/>
      <c r="L959" s="38"/>
      <c r="M959" s="35"/>
      <c r="N959" s="35"/>
      <c r="O959" s="41"/>
      <c r="P959" s="35"/>
      <c r="Q959" s="35"/>
      <c r="R959" s="41"/>
      <c r="S959" s="35"/>
      <c r="T959" s="35"/>
      <c r="U959" s="22"/>
      <c r="V959" s="22"/>
      <c r="W959" s="32"/>
    </row>
    <row r="960" spans="2:23" s="2" customFormat="1" hidden="1">
      <c r="B960" s="22">
        <v>950</v>
      </c>
      <c r="C960" s="25"/>
      <c r="D960" s="25"/>
      <c r="E960" s="25"/>
      <c r="F960" s="25"/>
      <c r="G960" s="25"/>
      <c r="H960" s="27"/>
      <c r="I960" s="38"/>
      <c r="J960" s="35"/>
      <c r="K960" s="35"/>
      <c r="L960" s="38"/>
      <c r="M960" s="35"/>
      <c r="N960" s="35"/>
      <c r="O960" s="41"/>
      <c r="P960" s="35"/>
      <c r="Q960" s="35"/>
      <c r="R960" s="41"/>
      <c r="S960" s="35"/>
      <c r="T960" s="35"/>
      <c r="U960" s="22"/>
      <c r="V960" s="22"/>
      <c r="W960" s="32"/>
    </row>
    <row r="961" spans="2:23" s="2" customFormat="1" hidden="1">
      <c r="B961" s="22">
        <v>951</v>
      </c>
      <c r="C961" s="25"/>
      <c r="D961" s="25"/>
      <c r="E961" s="25"/>
      <c r="F961" s="25"/>
      <c r="G961" s="25"/>
      <c r="H961" s="27"/>
      <c r="I961" s="38"/>
      <c r="J961" s="35"/>
      <c r="K961" s="35"/>
      <c r="L961" s="38"/>
      <c r="M961" s="35"/>
      <c r="N961" s="35"/>
      <c r="O961" s="41"/>
      <c r="P961" s="35"/>
      <c r="Q961" s="35"/>
      <c r="R961" s="41"/>
      <c r="S961" s="35"/>
      <c r="T961" s="35"/>
      <c r="U961" s="22"/>
      <c r="V961" s="22"/>
      <c r="W961" s="32"/>
    </row>
    <row r="962" spans="2:23" s="2" customFormat="1" hidden="1">
      <c r="B962" s="22">
        <v>952</v>
      </c>
      <c r="C962" s="25"/>
      <c r="D962" s="25"/>
      <c r="E962" s="25"/>
      <c r="F962" s="25"/>
      <c r="G962" s="25"/>
      <c r="H962" s="27"/>
      <c r="I962" s="38"/>
      <c r="J962" s="35"/>
      <c r="K962" s="35"/>
      <c r="L962" s="38"/>
      <c r="M962" s="35"/>
      <c r="N962" s="35"/>
      <c r="O962" s="41"/>
      <c r="P962" s="35"/>
      <c r="Q962" s="35"/>
      <c r="R962" s="41"/>
      <c r="S962" s="35"/>
      <c r="T962" s="35"/>
      <c r="U962" s="22"/>
      <c r="V962" s="22"/>
      <c r="W962" s="32"/>
    </row>
    <row r="963" spans="2:23" s="2" customFormat="1" hidden="1">
      <c r="B963" s="22">
        <v>953</v>
      </c>
      <c r="C963" s="25"/>
      <c r="D963" s="25"/>
      <c r="E963" s="25"/>
      <c r="F963" s="25"/>
      <c r="G963" s="25"/>
      <c r="H963" s="27"/>
      <c r="I963" s="38"/>
      <c r="J963" s="35"/>
      <c r="K963" s="35"/>
      <c r="L963" s="38"/>
      <c r="M963" s="35"/>
      <c r="N963" s="35"/>
      <c r="O963" s="41"/>
      <c r="P963" s="35"/>
      <c r="Q963" s="35"/>
      <c r="R963" s="41"/>
      <c r="S963" s="35"/>
      <c r="T963" s="35"/>
      <c r="U963" s="22"/>
      <c r="V963" s="22"/>
      <c r="W963" s="32"/>
    </row>
    <row r="964" spans="2:23" s="2" customFormat="1" hidden="1">
      <c r="B964" s="22">
        <v>954</v>
      </c>
      <c r="C964" s="25"/>
      <c r="D964" s="25"/>
      <c r="E964" s="25"/>
      <c r="F964" s="25"/>
      <c r="G964" s="25"/>
      <c r="H964" s="27"/>
      <c r="I964" s="38"/>
      <c r="J964" s="35"/>
      <c r="K964" s="35"/>
      <c r="L964" s="38"/>
      <c r="M964" s="35"/>
      <c r="N964" s="35"/>
      <c r="O964" s="41"/>
      <c r="P964" s="35"/>
      <c r="Q964" s="35"/>
      <c r="R964" s="41"/>
      <c r="S964" s="35"/>
      <c r="T964" s="35"/>
      <c r="U964" s="22"/>
      <c r="V964" s="22"/>
      <c r="W964" s="32"/>
    </row>
    <row r="965" spans="2:23" s="2" customFormat="1" hidden="1">
      <c r="B965" s="22">
        <v>955</v>
      </c>
      <c r="C965" s="25"/>
      <c r="D965" s="25"/>
      <c r="E965" s="25"/>
      <c r="F965" s="25"/>
      <c r="G965" s="25"/>
      <c r="H965" s="27"/>
      <c r="I965" s="38"/>
      <c r="J965" s="35"/>
      <c r="K965" s="35"/>
      <c r="L965" s="38"/>
      <c r="M965" s="35"/>
      <c r="N965" s="35"/>
      <c r="O965" s="41"/>
      <c r="P965" s="35"/>
      <c r="Q965" s="35"/>
      <c r="R965" s="41"/>
      <c r="S965" s="35"/>
      <c r="T965" s="35"/>
      <c r="U965" s="22"/>
      <c r="V965" s="22"/>
      <c r="W965" s="32"/>
    </row>
    <row r="966" spans="2:23" s="2" customFormat="1" hidden="1">
      <c r="B966" s="22">
        <v>956</v>
      </c>
      <c r="C966" s="25"/>
      <c r="D966" s="25"/>
      <c r="E966" s="25"/>
      <c r="F966" s="25"/>
      <c r="G966" s="25"/>
      <c r="H966" s="27"/>
      <c r="I966" s="38"/>
      <c r="J966" s="35"/>
      <c r="K966" s="35"/>
      <c r="L966" s="38"/>
      <c r="M966" s="35"/>
      <c r="N966" s="35"/>
      <c r="O966" s="41"/>
      <c r="P966" s="35"/>
      <c r="Q966" s="35"/>
      <c r="R966" s="41"/>
      <c r="S966" s="35"/>
      <c r="T966" s="35"/>
      <c r="U966" s="22"/>
      <c r="V966" s="22"/>
      <c r="W966" s="32"/>
    </row>
    <row r="967" spans="2:23" s="2" customFormat="1" hidden="1">
      <c r="B967" s="22">
        <v>957</v>
      </c>
      <c r="C967" s="25"/>
      <c r="D967" s="25"/>
      <c r="E967" s="25"/>
      <c r="F967" s="25"/>
      <c r="G967" s="25"/>
      <c r="H967" s="27"/>
      <c r="I967" s="38"/>
      <c r="J967" s="35"/>
      <c r="K967" s="35"/>
      <c r="L967" s="38"/>
      <c r="M967" s="35"/>
      <c r="N967" s="35"/>
      <c r="O967" s="41"/>
      <c r="P967" s="35"/>
      <c r="Q967" s="35"/>
      <c r="R967" s="41"/>
      <c r="S967" s="35"/>
      <c r="T967" s="35"/>
      <c r="U967" s="22"/>
      <c r="V967" s="22"/>
      <c r="W967" s="32"/>
    </row>
    <row r="968" spans="2:23" s="2" customFormat="1" hidden="1">
      <c r="B968" s="22">
        <v>958</v>
      </c>
      <c r="C968" s="25"/>
      <c r="D968" s="25"/>
      <c r="E968" s="25"/>
      <c r="F968" s="25"/>
      <c r="G968" s="25"/>
      <c r="H968" s="27"/>
      <c r="I968" s="38"/>
      <c r="J968" s="35"/>
      <c r="K968" s="35"/>
      <c r="L968" s="38"/>
      <c r="M968" s="35"/>
      <c r="N968" s="35"/>
      <c r="O968" s="41"/>
      <c r="P968" s="35"/>
      <c r="Q968" s="35"/>
      <c r="R968" s="41"/>
      <c r="S968" s="35"/>
      <c r="T968" s="35"/>
      <c r="U968" s="22"/>
      <c r="V968" s="22"/>
      <c r="W968" s="32"/>
    </row>
    <row r="969" spans="2:23" s="2" customFormat="1" hidden="1">
      <c r="B969" s="22">
        <v>959</v>
      </c>
      <c r="C969" s="25"/>
      <c r="D969" s="25"/>
      <c r="E969" s="25"/>
      <c r="F969" s="25"/>
      <c r="G969" s="25"/>
      <c r="H969" s="27"/>
      <c r="I969" s="38"/>
      <c r="J969" s="35"/>
      <c r="K969" s="35"/>
      <c r="L969" s="38"/>
      <c r="M969" s="35"/>
      <c r="N969" s="35"/>
      <c r="O969" s="41"/>
      <c r="P969" s="35"/>
      <c r="Q969" s="35"/>
      <c r="R969" s="41"/>
      <c r="S969" s="35"/>
      <c r="T969" s="35"/>
      <c r="U969" s="22"/>
      <c r="V969" s="22"/>
      <c r="W969" s="32"/>
    </row>
    <row r="970" spans="2:23" s="2" customFormat="1" hidden="1">
      <c r="B970" s="22">
        <v>960</v>
      </c>
      <c r="C970" s="25"/>
      <c r="D970" s="25"/>
      <c r="E970" s="25"/>
      <c r="F970" s="25"/>
      <c r="G970" s="25"/>
      <c r="H970" s="27"/>
      <c r="I970" s="38"/>
      <c r="J970" s="35"/>
      <c r="K970" s="35"/>
      <c r="L970" s="38"/>
      <c r="M970" s="35"/>
      <c r="N970" s="35"/>
      <c r="O970" s="41"/>
      <c r="P970" s="35"/>
      <c r="Q970" s="35"/>
      <c r="R970" s="41"/>
      <c r="S970" s="35"/>
      <c r="T970" s="35"/>
      <c r="U970" s="22"/>
      <c r="V970" s="22"/>
      <c r="W970" s="32"/>
    </row>
    <row r="971" spans="2:23" s="2" customFormat="1" hidden="1">
      <c r="B971" s="22">
        <v>961</v>
      </c>
      <c r="C971" s="25"/>
      <c r="D971" s="25"/>
      <c r="E971" s="25"/>
      <c r="F971" s="25"/>
      <c r="G971" s="25"/>
      <c r="H971" s="27"/>
      <c r="I971" s="38"/>
      <c r="J971" s="35"/>
      <c r="K971" s="35"/>
      <c r="L971" s="38"/>
      <c r="M971" s="35"/>
      <c r="N971" s="35"/>
      <c r="O971" s="41"/>
      <c r="P971" s="35"/>
      <c r="Q971" s="35"/>
      <c r="R971" s="41"/>
      <c r="S971" s="35"/>
      <c r="T971" s="35"/>
      <c r="U971" s="22"/>
      <c r="V971" s="22"/>
      <c r="W971" s="32"/>
    </row>
    <row r="972" spans="2:23" s="2" customFormat="1" hidden="1">
      <c r="B972" s="22">
        <v>962</v>
      </c>
      <c r="C972" s="25"/>
      <c r="D972" s="25"/>
      <c r="E972" s="25"/>
      <c r="F972" s="25"/>
      <c r="G972" s="25"/>
      <c r="H972" s="27"/>
      <c r="I972" s="38"/>
      <c r="J972" s="35"/>
      <c r="K972" s="35"/>
      <c r="L972" s="38"/>
      <c r="M972" s="35"/>
      <c r="N972" s="35"/>
      <c r="O972" s="41"/>
      <c r="P972" s="35"/>
      <c r="Q972" s="35"/>
      <c r="R972" s="41"/>
      <c r="S972" s="35"/>
      <c r="T972" s="35"/>
      <c r="U972" s="22"/>
      <c r="V972" s="22"/>
      <c r="W972" s="32"/>
    </row>
    <row r="973" spans="2:23" s="2" customFormat="1" hidden="1">
      <c r="B973" s="22">
        <v>963</v>
      </c>
      <c r="C973" s="25"/>
      <c r="D973" s="25"/>
      <c r="E973" s="25"/>
      <c r="F973" s="25"/>
      <c r="G973" s="25"/>
      <c r="H973" s="27"/>
      <c r="I973" s="38"/>
      <c r="J973" s="35"/>
      <c r="K973" s="35"/>
      <c r="L973" s="38"/>
      <c r="M973" s="35"/>
      <c r="N973" s="35"/>
      <c r="O973" s="41"/>
      <c r="P973" s="35"/>
      <c r="Q973" s="35"/>
      <c r="R973" s="41"/>
      <c r="S973" s="35"/>
      <c r="T973" s="35"/>
      <c r="U973" s="22"/>
      <c r="V973" s="22"/>
      <c r="W973" s="32"/>
    </row>
    <row r="974" spans="2:23" s="2" customFormat="1" hidden="1">
      <c r="B974" s="22">
        <v>964</v>
      </c>
      <c r="C974" s="25"/>
      <c r="D974" s="25"/>
      <c r="E974" s="25"/>
      <c r="F974" s="25"/>
      <c r="G974" s="25"/>
      <c r="H974" s="27"/>
      <c r="I974" s="38"/>
      <c r="J974" s="35"/>
      <c r="K974" s="35"/>
      <c r="L974" s="38"/>
      <c r="M974" s="35"/>
      <c r="N974" s="35"/>
      <c r="O974" s="41"/>
      <c r="P974" s="35"/>
      <c r="Q974" s="35"/>
      <c r="R974" s="41"/>
      <c r="S974" s="35"/>
      <c r="T974" s="35"/>
      <c r="U974" s="22"/>
      <c r="V974" s="22"/>
      <c r="W974" s="32"/>
    </row>
    <row r="975" spans="2:23" s="2" customFormat="1" hidden="1">
      <c r="B975" s="22">
        <v>965</v>
      </c>
      <c r="C975" s="25"/>
      <c r="D975" s="25"/>
      <c r="E975" s="25"/>
      <c r="F975" s="25"/>
      <c r="G975" s="25"/>
      <c r="H975" s="27"/>
      <c r="I975" s="38"/>
      <c r="J975" s="35"/>
      <c r="K975" s="35"/>
      <c r="L975" s="38"/>
      <c r="M975" s="35"/>
      <c r="N975" s="35"/>
      <c r="O975" s="41"/>
      <c r="P975" s="35"/>
      <c r="Q975" s="35"/>
      <c r="R975" s="41"/>
      <c r="S975" s="35"/>
      <c r="T975" s="35"/>
      <c r="U975" s="22"/>
      <c r="V975" s="22"/>
      <c r="W975" s="32"/>
    </row>
    <row r="976" spans="2:23" s="2" customFormat="1" hidden="1">
      <c r="B976" s="22">
        <v>966</v>
      </c>
      <c r="C976" s="25"/>
      <c r="D976" s="25"/>
      <c r="E976" s="25"/>
      <c r="F976" s="25"/>
      <c r="G976" s="25"/>
      <c r="H976" s="27"/>
      <c r="I976" s="38"/>
      <c r="J976" s="35"/>
      <c r="K976" s="35"/>
      <c r="L976" s="38"/>
      <c r="M976" s="35"/>
      <c r="N976" s="35"/>
      <c r="O976" s="41"/>
      <c r="P976" s="35"/>
      <c r="Q976" s="35"/>
      <c r="R976" s="41"/>
      <c r="S976" s="35"/>
      <c r="T976" s="35"/>
      <c r="U976" s="22"/>
      <c r="V976" s="22"/>
      <c r="W976" s="32"/>
    </row>
    <row r="977" spans="2:23" s="2" customFormat="1" hidden="1">
      <c r="B977" s="22">
        <v>967</v>
      </c>
      <c r="C977" s="25"/>
      <c r="D977" s="25"/>
      <c r="E977" s="25"/>
      <c r="F977" s="25"/>
      <c r="G977" s="25"/>
      <c r="H977" s="27"/>
      <c r="I977" s="38"/>
      <c r="J977" s="35"/>
      <c r="K977" s="35"/>
      <c r="L977" s="38"/>
      <c r="M977" s="35"/>
      <c r="N977" s="35"/>
      <c r="O977" s="41"/>
      <c r="P977" s="35"/>
      <c r="Q977" s="35"/>
      <c r="R977" s="41"/>
      <c r="S977" s="35"/>
      <c r="T977" s="35"/>
      <c r="U977" s="22"/>
      <c r="V977" s="22"/>
      <c r="W977" s="32"/>
    </row>
    <row r="978" spans="2:23" s="2" customFormat="1" hidden="1">
      <c r="B978" s="22">
        <v>968</v>
      </c>
      <c r="C978" s="25"/>
      <c r="D978" s="25"/>
      <c r="E978" s="25"/>
      <c r="F978" s="25"/>
      <c r="G978" s="25"/>
      <c r="H978" s="27"/>
      <c r="I978" s="38"/>
      <c r="J978" s="35"/>
      <c r="K978" s="35"/>
      <c r="L978" s="38"/>
      <c r="M978" s="35"/>
      <c r="N978" s="35"/>
      <c r="O978" s="41"/>
      <c r="P978" s="35"/>
      <c r="Q978" s="35"/>
      <c r="R978" s="41"/>
      <c r="S978" s="35"/>
      <c r="T978" s="35"/>
      <c r="U978" s="22"/>
      <c r="V978" s="22"/>
      <c r="W978" s="32"/>
    </row>
    <row r="979" spans="2:23" s="2" customFormat="1" hidden="1">
      <c r="B979" s="22">
        <v>969</v>
      </c>
      <c r="C979" s="25"/>
      <c r="D979" s="25"/>
      <c r="E979" s="25"/>
      <c r="F979" s="25"/>
      <c r="G979" s="25"/>
      <c r="H979" s="27"/>
      <c r="I979" s="38"/>
      <c r="J979" s="35"/>
      <c r="K979" s="35"/>
      <c r="L979" s="38"/>
      <c r="M979" s="35"/>
      <c r="N979" s="35"/>
      <c r="O979" s="41"/>
      <c r="P979" s="35"/>
      <c r="Q979" s="35"/>
      <c r="R979" s="41"/>
      <c r="S979" s="35"/>
      <c r="T979" s="35"/>
      <c r="U979" s="22"/>
      <c r="V979" s="22"/>
      <c r="W979" s="32"/>
    </row>
    <row r="980" spans="2:23" s="2" customFormat="1" hidden="1">
      <c r="B980" s="22">
        <v>970</v>
      </c>
      <c r="C980" s="25"/>
      <c r="D980" s="25"/>
      <c r="E980" s="25"/>
      <c r="F980" s="25"/>
      <c r="G980" s="25"/>
      <c r="H980" s="27"/>
      <c r="I980" s="38"/>
      <c r="J980" s="35"/>
      <c r="K980" s="35"/>
      <c r="L980" s="38"/>
      <c r="M980" s="35"/>
      <c r="N980" s="35"/>
      <c r="O980" s="41"/>
      <c r="P980" s="35"/>
      <c r="Q980" s="35"/>
      <c r="R980" s="41"/>
      <c r="S980" s="35"/>
      <c r="T980" s="35"/>
      <c r="U980" s="22"/>
      <c r="V980" s="22"/>
      <c r="W980" s="32"/>
    </row>
    <row r="981" spans="2:23" s="2" customFormat="1" hidden="1">
      <c r="B981" s="22">
        <v>971</v>
      </c>
      <c r="C981" s="25"/>
      <c r="D981" s="25"/>
      <c r="E981" s="25"/>
      <c r="F981" s="25"/>
      <c r="G981" s="25"/>
      <c r="H981" s="27"/>
      <c r="I981" s="38"/>
      <c r="J981" s="35"/>
      <c r="K981" s="35"/>
      <c r="L981" s="38"/>
      <c r="M981" s="35"/>
      <c r="N981" s="35"/>
      <c r="O981" s="41"/>
      <c r="P981" s="35"/>
      <c r="Q981" s="35"/>
      <c r="R981" s="41"/>
      <c r="S981" s="35"/>
      <c r="T981" s="35"/>
      <c r="U981" s="22"/>
      <c r="V981" s="22"/>
      <c r="W981" s="32"/>
    </row>
    <row r="982" spans="2:23" s="2" customFormat="1" hidden="1">
      <c r="B982" s="22">
        <v>972</v>
      </c>
      <c r="C982" s="25"/>
      <c r="D982" s="25"/>
      <c r="E982" s="25"/>
      <c r="F982" s="25"/>
      <c r="G982" s="25"/>
      <c r="H982" s="27"/>
      <c r="I982" s="38"/>
      <c r="J982" s="35"/>
      <c r="K982" s="35"/>
      <c r="L982" s="38"/>
      <c r="M982" s="35"/>
      <c r="N982" s="35"/>
      <c r="O982" s="41"/>
      <c r="P982" s="35"/>
      <c r="Q982" s="35"/>
      <c r="R982" s="41"/>
      <c r="S982" s="35"/>
      <c r="T982" s="35"/>
      <c r="U982" s="22"/>
      <c r="V982" s="22"/>
      <c r="W982" s="32"/>
    </row>
    <row r="983" spans="2:23" s="2" customFormat="1" hidden="1">
      <c r="B983" s="22">
        <v>973</v>
      </c>
      <c r="C983" s="25"/>
      <c r="D983" s="25"/>
      <c r="E983" s="25"/>
      <c r="F983" s="25"/>
      <c r="G983" s="25"/>
      <c r="H983" s="27"/>
      <c r="I983" s="38"/>
      <c r="J983" s="35"/>
      <c r="K983" s="35"/>
      <c r="L983" s="38"/>
      <c r="M983" s="35"/>
      <c r="N983" s="35"/>
      <c r="O983" s="41"/>
      <c r="P983" s="35"/>
      <c r="Q983" s="35"/>
      <c r="R983" s="41"/>
      <c r="S983" s="35"/>
      <c r="T983" s="35"/>
      <c r="U983" s="22"/>
      <c r="V983" s="22"/>
      <c r="W983" s="32"/>
    </row>
    <row r="984" spans="2:23" s="2" customFormat="1" hidden="1">
      <c r="B984" s="22">
        <v>974</v>
      </c>
      <c r="C984" s="25"/>
      <c r="D984" s="25"/>
      <c r="E984" s="25"/>
      <c r="F984" s="25"/>
      <c r="G984" s="25"/>
      <c r="H984" s="27"/>
      <c r="I984" s="38"/>
      <c r="J984" s="35"/>
      <c r="K984" s="35"/>
      <c r="L984" s="38"/>
      <c r="M984" s="35"/>
      <c r="N984" s="35"/>
      <c r="O984" s="41"/>
      <c r="P984" s="35"/>
      <c r="Q984" s="35"/>
      <c r="R984" s="41"/>
      <c r="S984" s="35"/>
      <c r="T984" s="35"/>
      <c r="U984" s="22"/>
      <c r="V984" s="22"/>
      <c r="W984" s="32"/>
    </row>
    <row r="985" spans="2:23" s="2" customFormat="1" hidden="1">
      <c r="B985" s="22">
        <v>975</v>
      </c>
      <c r="C985" s="25"/>
      <c r="D985" s="25"/>
      <c r="E985" s="25"/>
      <c r="F985" s="25"/>
      <c r="G985" s="25"/>
      <c r="H985" s="27"/>
      <c r="I985" s="38"/>
      <c r="J985" s="35"/>
      <c r="K985" s="35"/>
      <c r="L985" s="38"/>
      <c r="M985" s="35"/>
      <c r="N985" s="35"/>
      <c r="O985" s="41"/>
      <c r="P985" s="35"/>
      <c r="Q985" s="35"/>
      <c r="R985" s="41"/>
      <c r="S985" s="35"/>
      <c r="T985" s="35"/>
      <c r="U985" s="22"/>
      <c r="V985" s="22"/>
      <c r="W985" s="32"/>
    </row>
    <row r="986" spans="2:23" s="2" customFormat="1" hidden="1">
      <c r="B986" s="22">
        <v>976</v>
      </c>
      <c r="C986" s="25"/>
      <c r="D986" s="25"/>
      <c r="E986" s="25"/>
      <c r="F986" s="25"/>
      <c r="G986" s="25"/>
      <c r="H986" s="27"/>
      <c r="I986" s="38"/>
      <c r="J986" s="35"/>
      <c r="K986" s="35"/>
      <c r="L986" s="38"/>
      <c r="M986" s="35"/>
      <c r="N986" s="35"/>
      <c r="O986" s="41"/>
      <c r="P986" s="35"/>
      <c r="Q986" s="35"/>
      <c r="R986" s="41"/>
      <c r="S986" s="35"/>
      <c r="T986" s="35"/>
      <c r="U986" s="22"/>
      <c r="V986" s="22"/>
      <c r="W986" s="32"/>
    </row>
    <row r="987" spans="2:23" s="2" customFormat="1" hidden="1">
      <c r="B987" s="22">
        <v>977</v>
      </c>
      <c r="C987" s="25"/>
      <c r="D987" s="25"/>
      <c r="E987" s="25"/>
      <c r="F987" s="25"/>
      <c r="G987" s="25"/>
      <c r="H987" s="27"/>
      <c r="I987" s="38"/>
      <c r="J987" s="35"/>
      <c r="K987" s="35"/>
      <c r="L987" s="38"/>
      <c r="M987" s="35"/>
      <c r="N987" s="35"/>
      <c r="O987" s="41"/>
      <c r="P987" s="35"/>
      <c r="Q987" s="35"/>
      <c r="R987" s="41"/>
      <c r="S987" s="35"/>
      <c r="T987" s="35"/>
      <c r="U987" s="22"/>
      <c r="V987" s="22"/>
      <c r="W987" s="32"/>
    </row>
    <row r="988" spans="2:23" s="2" customFormat="1" hidden="1">
      <c r="B988" s="22">
        <v>978</v>
      </c>
      <c r="C988" s="25"/>
      <c r="D988" s="25"/>
      <c r="E988" s="25"/>
      <c r="F988" s="25"/>
      <c r="G988" s="25"/>
      <c r="H988" s="27"/>
      <c r="I988" s="38"/>
      <c r="J988" s="35"/>
      <c r="K988" s="35"/>
      <c r="L988" s="38"/>
      <c r="M988" s="35"/>
      <c r="N988" s="35"/>
      <c r="O988" s="41"/>
      <c r="P988" s="35"/>
      <c r="Q988" s="35"/>
      <c r="R988" s="41"/>
      <c r="S988" s="35"/>
      <c r="T988" s="35"/>
      <c r="U988" s="22"/>
      <c r="V988" s="22"/>
      <c r="W988" s="32"/>
    </row>
    <row r="989" spans="2:23" s="2" customFormat="1" hidden="1">
      <c r="B989" s="22">
        <v>979</v>
      </c>
      <c r="C989" s="25"/>
      <c r="D989" s="25"/>
      <c r="E989" s="25"/>
      <c r="F989" s="25"/>
      <c r="G989" s="25"/>
      <c r="H989" s="27"/>
      <c r="I989" s="38"/>
      <c r="J989" s="35"/>
      <c r="K989" s="35"/>
      <c r="L989" s="38"/>
      <c r="M989" s="35"/>
      <c r="N989" s="35"/>
      <c r="O989" s="41"/>
      <c r="P989" s="35"/>
      <c r="Q989" s="35"/>
      <c r="R989" s="41"/>
      <c r="S989" s="35"/>
      <c r="T989" s="35"/>
      <c r="U989" s="22"/>
      <c r="V989" s="22"/>
      <c r="W989" s="32"/>
    </row>
    <row r="990" spans="2:23" s="2" customFormat="1" hidden="1">
      <c r="B990" s="22">
        <v>980</v>
      </c>
      <c r="C990" s="25"/>
      <c r="D990" s="25"/>
      <c r="E990" s="25"/>
      <c r="F990" s="25"/>
      <c r="G990" s="25"/>
      <c r="H990" s="27"/>
      <c r="I990" s="38"/>
      <c r="J990" s="35"/>
      <c r="K990" s="35"/>
      <c r="L990" s="38"/>
      <c r="M990" s="35"/>
      <c r="N990" s="35"/>
      <c r="O990" s="41"/>
      <c r="P990" s="35"/>
      <c r="Q990" s="35"/>
      <c r="R990" s="41"/>
      <c r="S990" s="35"/>
      <c r="T990" s="35"/>
      <c r="U990" s="22"/>
      <c r="V990" s="22"/>
      <c r="W990" s="32"/>
    </row>
    <row r="991" spans="2:23" s="2" customFormat="1" hidden="1">
      <c r="B991" s="22">
        <v>981</v>
      </c>
      <c r="C991" s="25"/>
      <c r="D991" s="25"/>
      <c r="E991" s="25"/>
      <c r="F991" s="25"/>
      <c r="G991" s="25"/>
      <c r="H991" s="27"/>
      <c r="I991" s="38"/>
      <c r="J991" s="35"/>
      <c r="K991" s="35"/>
      <c r="L991" s="38"/>
      <c r="M991" s="35"/>
      <c r="N991" s="35"/>
      <c r="O991" s="41"/>
      <c r="P991" s="35"/>
      <c r="Q991" s="35"/>
      <c r="R991" s="41"/>
      <c r="S991" s="35"/>
      <c r="T991" s="35"/>
      <c r="U991" s="22"/>
      <c r="V991" s="22"/>
      <c r="W991" s="32"/>
    </row>
    <row r="992" spans="2:23" s="2" customFormat="1" hidden="1">
      <c r="B992" s="22">
        <v>982</v>
      </c>
      <c r="C992" s="25"/>
      <c r="D992" s="25"/>
      <c r="E992" s="25"/>
      <c r="F992" s="25"/>
      <c r="G992" s="25"/>
      <c r="H992" s="27"/>
      <c r="I992" s="38"/>
      <c r="J992" s="35"/>
      <c r="K992" s="35"/>
      <c r="L992" s="38"/>
      <c r="M992" s="35"/>
      <c r="N992" s="35"/>
      <c r="O992" s="41"/>
      <c r="P992" s="35"/>
      <c r="Q992" s="35"/>
      <c r="R992" s="41"/>
      <c r="S992" s="35"/>
      <c r="T992" s="35"/>
      <c r="U992" s="22"/>
      <c r="V992" s="22"/>
      <c r="W992" s="32"/>
    </row>
    <row r="993" spans="2:23" s="2" customFormat="1" hidden="1">
      <c r="B993" s="22">
        <v>983</v>
      </c>
      <c r="C993" s="25"/>
      <c r="D993" s="25"/>
      <c r="E993" s="25"/>
      <c r="F993" s="25"/>
      <c r="G993" s="25"/>
      <c r="H993" s="27"/>
      <c r="I993" s="38"/>
      <c r="J993" s="35"/>
      <c r="K993" s="35"/>
      <c r="L993" s="38"/>
      <c r="M993" s="35"/>
      <c r="N993" s="35"/>
      <c r="O993" s="41"/>
      <c r="P993" s="35"/>
      <c r="Q993" s="35"/>
      <c r="R993" s="41"/>
      <c r="S993" s="35"/>
      <c r="T993" s="35"/>
      <c r="U993" s="22"/>
      <c r="V993" s="22"/>
      <c r="W993" s="32"/>
    </row>
    <row r="994" spans="2:23" s="2" customFormat="1" hidden="1">
      <c r="B994" s="22">
        <v>984</v>
      </c>
      <c r="C994" s="25"/>
      <c r="D994" s="25"/>
      <c r="E994" s="25"/>
      <c r="F994" s="25"/>
      <c r="G994" s="25"/>
      <c r="H994" s="27"/>
      <c r="I994" s="38"/>
      <c r="J994" s="35"/>
      <c r="K994" s="35"/>
      <c r="L994" s="38"/>
      <c r="M994" s="35"/>
      <c r="N994" s="35"/>
      <c r="O994" s="41"/>
      <c r="P994" s="35"/>
      <c r="Q994" s="35"/>
      <c r="R994" s="41"/>
      <c r="S994" s="35"/>
      <c r="T994" s="35"/>
      <c r="U994" s="22"/>
      <c r="V994" s="22"/>
      <c r="W994" s="32"/>
    </row>
    <row r="995" spans="2:23" s="2" customFormat="1" hidden="1">
      <c r="B995" s="22">
        <v>985</v>
      </c>
      <c r="C995" s="25"/>
      <c r="D995" s="25"/>
      <c r="E995" s="25"/>
      <c r="F995" s="25"/>
      <c r="G995" s="25"/>
      <c r="H995" s="27"/>
      <c r="I995" s="38"/>
      <c r="J995" s="35"/>
      <c r="K995" s="35"/>
      <c r="L995" s="38"/>
      <c r="M995" s="35"/>
      <c r="N995" s="35"/>
      <c r="O995" s="41"/>
      <c r="P995" s="35"/>
      <c r="Q995" s="35"/>
      <c r="R995" s="41"/>
      <c r="S995" s="35"/>
      <c r="T995" s="35"/>
      <c r="U995" s="22"/>
      <c r="V995" s="22"/>
      <c r="W995" s="32"/>
    </row>
    <row r="996" spans="2:23" s="2" customFormat="1" hidden="1">
      <c r="B996" s="22">
        <v>986</v>
      </c>
      <c r="C996" s="25"/>
      <c r="D996" s="25"/>
      <c r="E996" s="25"/>
      <c r="F996" s="25"/>
      <c r="G996" s="25"/>
      <c r="H996" s="27"/>
      <c r="I996" s="38"/>
      <c r="J996" s="35"/>
      <c r="K996" s="35"/>
      <c r="L996" s="38"/>
      <c r="M996" s="35"/>
      <c r="N996" s="35"/>
      <c r="O996" s="41"/>
      <c r="P996" s="35"/>
      <c r="Q996" s="35"/>
      <c r="R996" s="41"/>
      <c r="S996" s="35"/>
      <c r="T996" s="35"/>
      <c r="U996" s="22"/>
      <c r="V996" s="22"/>
      <c r="W996" s="32"/>
    </row>
    <row r="997" spans="2:23" s="2" customFormat="1" hidden="1">
      <c r="B997" s="22">
        <v>987</v>
      </c>
      <c r="C997" s="25"/>
      <c r="D997" s="25"/>
      <c r="E997" s="25"/>
      <c r="F997" s="25"/>
      <c r="G997" s="25"/>
      <c r="H997" s="27"/>
      <c r="I997" s="38"/>
      <c r="J997" s="35"/>
      <c r="K997" s="35"/>
      <c r="L997" s="38"/>
      <c r="M997" s="35"/>
      <c r="N997" s="35"/>
      <c r="O997" s="41"/>
      <c r="P997" s="35"/>
      <c r="Q997" s="35"/>
      <c r="R997" s="41"/>
      <c r="S997" s="35"/>
      <c r="T997" s="35"/>
      <c r="U997" s="22"/>
      <c r="V997" s="22"/>
      <c r="W997" s="32"/>
    </row>
    <row r="998" spans="2:23" s="2" customFormat="1" hidden="1">
      <c r="B998" s="22">
        <v>988</v>
      </c>
      <c r="C998" s="25"/>
      <c r="D998" s="25"/>
      <c r="E998" s="25"/>
      <c r="F998" s="25"/>
      <c r="G998" s="25"/>
      <c r="H998" s="27"/>
      <c r="I998" s="38"/>
      <c r="J998" s="35"/>
      <c r="K998" s="35"/>
      <c r="L998" s="38"/>
      <c r="M998" s="35"/>
      <c r="N998" s="35"/>
      <c r="O998" s="41"/>
      <c r="P998" s="35"/>
      <c r="Q998" s="35"/>
      <c r="R998" s="41"/>
      <c r="S998" s="35"/>
      <c r="T998" s="35"/>
      <c r="U998" s="22"/>
      <c r="V998" s="22"/>
      <c r="W998" s="32"/>
    </row>
    <row r="999" spans="2:23" s="2" customFormat="1" hidden="1">
      <c r="B999" s="22">
        <v>989</v>
      </c>
      <c r="C999" s="25"/>
      <c r="D999" s="25"/>
      <c r="E999" s="25"/>
      <c r="F999" s="25"/>
      <c r="G999" s="25"/>
      <c r="H999" s="27"/>
      <c r="I999" s="38"/>
      <c r="J999" s="35"/>
      <c r="K999" s="35"/>
      <c r="L999" s="38"/>
      <c r="M999" s="35"/>
      <c r="N999" s="35"/>
      <c r="O999" s="41"/>
      <c r="P999" s="35"/>
      <c r="Q999" s="35"/>
      <c r="R999" s="41"/>
      <c r="S999" s="35"/>
      <c r="T999" s="35"/>
      <c r="U999" s="22"/>
      <c r="V999" s="22"/>
      <c r="W999" s="32"/>
    </row>
    <row r="1000" spans="2:23" s="2" customFormat="1" hidden="1">
      <c r="B1000" s="22">
        <v>990</v>
      </c>
      <c r="C1000" s="25"/>
      <c r="D1000" s="25"/>
      <c r="E1000" s="25"/>
      <c r="F1000" s="25"/>
      <c r="G1000" s="25"/>
      <c r="H1000" s="27"/>
      <c r="I1000" s="38"/>
      <c r="J1000" s="35"/>
      <c r="K1000" s="35"/>
      <c r="L1000" s="38"/>
      <c r="M1000" s="35"/>
      <c r="N1000" s="35"/>
      <c r="O1000" s="41"/>
      <c r="P1000" s="35"/>
      <c r="Q1000" s="35"/>
      <c r="R1000" s="41"/>
      <c r="S1000" s="35"/>
      <c r="T1000" s="35"/>
      <c r="U1000" s="22"/>
      <c r="V1000" s="22"/>
      <c r="W1000" s="32"/>
    </row>
    <row r="1001" spans="2:23" s="2" customFormat="1" hidden="1">
      <c r="B1001" s="22">
        <v>991</v>
      </c>
      <c r="C1001" s="25"/>
      <c r="D1001" s="25"/>
      <c r="E1001" s="25"/>
      <c r="F1001" s="25"/>
      <c r="G1001" s="25"/>
      <c r="H1001" s="27"/>
      <c r="I1001" s="38"/>
      <c r="J1001" s="35"/>
      <c r="K1001" s="35"/>
      <c r="L1001" s="38"/>
      <c r="M1001" s="35"/>
      <c r="N1001" s="35"/>
      <c r="O1001" s="41"/>
      <c r="P1001" s="35"/>
      <c r="Q1001" s="35"/>
      <c r="R1001" s="41"/>
      <c r="S1001" s="35"/>
      <c r="T1001" s="35"/>
      <c r="U1001" s="22"/>
      <c r="V1001" s="22"/>
      <c r="W1001" s="32"/>
    </row>
    <row r="1002" spans="2:23" s="2" customFormat="1" hidden="1">
      <c r="B1002" s="22">
        <v>992</v>
      </c>
      <c r="C1002" s="25"/>
      <c r="D1002" s="25"/>
      <c r="E1002" s="25"/>
      <c r="F1002" s="25"/>
      <c r="G1002" s="25"/>
      <c r="H1002" s="27"/>
      <c r="I1002" s="38"/>
      <c r="J1002" s="35"/>
      <c r="K1002" s="35"/>
      <c r="L1002" s="38"/>
      <c r="M1002" s="35"/>
      <c r="N1002" s="35"/>
      <c r="O1002" s="41"/>
      <c r="P1002" s="35"/>
      <c r="Q1002" s="35"/>
      <c r="R1002" s="41"/>
      <c r="S1002" s="35"/>
      <c r="T1002" s="35"/>
      <c r="U1002" s="22"/>
      <c r="V1002" s="22"/>
      <c r="W1002" s="32"/>
    </row>
    <row r="1003" spans="2:23" s="2" customFormat="1" hidden="1">
      <c r="B1003" s="22">
        <v>993</v>
      </c>
      <c r="C1003" s="25"/>
      <c r="D1003" s="25"/>
      <c r="E1003" s="25"/>
      <c r="F1003" s="25"/>
      <c r="G1003" s="25"/>
      <c r="H1003" s="27"/>
      <c r="I1003" s="38"/>
      <c r="J1003" s="35"/>
      <c r="K1003" s="35"/>
      <c r="L1003" s="38"/>
      <c r="M1003" s="35"/>
      <c r="N1003" s="35"/>
      <c r="O1003" s="41"/>
      <c r="P1003" s="35"/>
      <c r="Q1003" s="35"/>
      <c r="R1003" s="41"/>
      <c r="S1003" s="35"/>
      <c r="T1003" s="35"/>
      <c r="U1003" s="22"/>
      <c r="V1003" s="22"/>
      <c r="W1003" s="32"/>
    </row>
    <row r="1004" spans="2:23" s="2" customFormat="1" hidden="1">
      <c r="B1004" s="22">
        <v>994</v>
      </c>
      <c r="C1004" s="25"/>
      <c r="D1004" s="25"/>
      <c r="E1004" s="25"/>
      <c r="F1004" s="25"/>
      <c r="G1004" s="25"/>
      <c r="H1004" s="27"/>
      <c r="I1004" s="38"/>
      <c r="J1004" s="35"/>
      <c r="K1004" s="35"/>
      <c r="L1004" s="38"/>
      <c r="M1004" s="35"/>
      <c r="N1004" s="35"/>
      <c r="O1004" s="41"/>
      <c r="P1004" s="35"/>
      <c r="Q1004" s="35"/>
      <c r="R1004" s="41"/>
      <c r="S1004" s="35"/>
      <c r="T1004" s="35"/>
      <c r="U1004" s="22"/>
      <c r="V1004" s="22"/>
      <c r="W1004" s="32"/>
    </row>
    <row r="1005" spans="2:23" s="2" customFormat="1" hidden="1">
      <c r="B1005" s="22">
        <v>995</v>
      </c>
      <c r="C1005" s="25"/>
      <c r="D1005" s="25"/>
      <c r="E1005" s="25"/>
      <c r="F1005" s="25"/>
      <c r="G1005" s="25"/>
      <c r="H1005" s="27"/>
      <c r="I1005" s="38"/>
      <c r="J1005" s="35"/>
      <c r="K1005" s="35"/>
      <c r="L1005" s="38"/>
      <c r="M1005" s="35"/>
      <c r="N1005" s="35"/>
      <c r="O1005" s="41"/>
      <c r="P1005" s="35"/>
      <c r="Q1005" s="35"/>
      <c r="R1005" s="41"/>
      <c r="S1005" s="35"/>
      <c r="T1005" s="35"/>
      <c r="U1005" s="22"/>
      <c r="V1005" s="22"/>
      <c r="W1005" s="32"/>
    </row>
    <row r="1006" spans="2:23" s="2" customFormat="1" hidden="1">
      <c r="B1006" s="22">
        <v>996</v>
      </c>
      <c r="C1006" s="25"/>
      <c r="D1006" s="25"/>
      <c r="E1006" s="25"/>
      <c r="F1006" s="25"/>
      <c r="G1006" s="25"/>
      <c r="H1006" s="27"/>
      <c r="I1006" s="38"/>
      <c r="J1006" s="35"/>
      <c r="K1006" s="35"/>
      <c r="L1006" s="38"/>
      <c r="M1006" s="35"/>
      <c r="N1006" s="35"/>
      <c r="O1006" s="41"/>
      <c r="P1006" s="35"/>
      <c r="Q1006" s="35"/>
      <c r="R1006" s="41"/>
      <c r="S1006" s="35"/>
      <c r="T1006" s="35"/>
      <c r="U1006" s="22"/>
      <c r="V1006" s="22"/>
      <c r="W1006" s="32"/>
    </row>
    <row r="1007" spans="2:23" s="2" customFormat="1" hidden="1">
      <c r="B1007" s="22">
        <v>997</v>
      </c>
      <c r="C1007" s="25"/>
      <c r="D1007" s="25"/>
      <c r="E1007" s="25"/>
      <c r="F1007" s="25"/>
      <c r="G1007" s="25"/>
      <c r="H1007" s="27"/>
      <c r="I1007" s="38"/>
      <c r="J1007" s="35"/>
      <c r="K1007" s="35"/>
      <c r="L1007" s="38"/>
      <c r="M1007" s="35"/>
      <c r="N1007" s="35"/>
      <c r="O1007" s="41"/>
      <c r="P1007" s="35"/>
      <c r="Q1007" s="35"/>
      <c r="R1007" s="41"/>
      <c r="S1007" s="35"/>
      <c r="T1007" s="35"/>
      <c r="U1007" s="22"/>
      <c r="V1007" s="22"/>
      <c r="W1007" s="32"/>
    </row>
    <row r="1008" spans="2:23" s="2" customFormat="1" hidden="1">
      <c r="B1008" s="22">
        <v>998</v>
      </c>
      <c r="C1008" s="25"/>
      <c r="D1008" s="25"/>
      <c r="E1008" s="25"/>
      <c r="F1008" s="25"/>
      <c r="G1008" s="25"/>
      <c r="H1008" s="27"/>
      <c r="I1008" s="38"/>
      <c r="J1008" s="35"/>
      <c r="K1008" s="35"/>
      <c r="L1008" s="38"/>
      <c r="M1008" s="35"/>
      <c r="N1008" s="35"/>
      <c r="O1008" s="41"/>
      <c r="P1008" s="35"/>
      <c r="Q1008" s="35"/>
      <c r="R1008" s="41"/>
      <c r="S1008" s="35"/>
      <c r="T1008" s="35"/>
      <c r="U1008" s="22"/>
      <c r="V1008" s="22"/>
      <c r="W1008" s="32"/>
    </row>
    <row r="1009" spans="1:23" s="2" customFormat="1" hidden="1">
      <c r="B1009" s="22">
        <v>999</v>
      </c>
      <c r="C1009" s="25"/>
      <c r="D1009" s="25"/>
      <c r="E1009" s="25"/>
      <c r="F1009" s="25"/>
      <c r="G1009" s="25"/>
      <c r="H1009" s="27"/>
      <c r="I1009" s="38"/>
      <c r="J1009" s="35"/>
      <c r="K1009" s="35"/>
      <c r="L1009" s="38"/>
      <c r="M1009" s="35"/>
      <c r="N1009" s="35"/>
      <c r="O1009" s="41"/>
      <c r="P1009" s="35"/>
      <c r="Q1009" s="35"/>
      <c r="R1009" s="41"/>
      <c r="S1009" s="35"/>
      <c r="T1009" s="35"/>
      <c r="U1009" s="22"/>
      <c r="V1009" s="22"/>
      <c r="W1009" s="32"/>
    </row>
    <row r="1010" spans="1:23" s="2" customFormat="1">
      <c r="B1010" s="22"/>
      <c r="C1010" s="25"/>
      <c r="D1010" s="25"/>
      <c r="E1010" s="25"/>
      <c r="F1010" s="25"/>
      <c r="G1010" s="25"/>
      <c r="H1010" s="27"/>
      <c r="I1010" s="38"/>
      <c r="J1010" s="35"/>
      <c r="K1010" s="35"/>
      <c r="L1010" s="38"/>
      <c r="M1010" s="35"/>
      <c r="N1010" s="35"/>
      <c r="O1010" s="41"/>
      <c r="P1010" s="35"/>
      <c r="Q1010" s="35"/>
      <c r="R1010" s="41"/>
      <c r="S1010" s="35"/>
      <c r="T1010" s="35"/>
      <c r="U1010" s="22"/>
      <c r="V1010" s="22"/>
      <c r="W1010" s="32"/>
    </row>
    <row r="1011" spans="1:23" s="2" customFormat="1">
      <c r="B1011" s="33"/>
      <c r="C1011" s="28"/>
      <c r="D1011" s="28"/>
      <c r="E1011" s="28"/>
      <c r="F1011" s="28"/>
      <c r="G1011" s="28"/>
      <c r="H1011" s="29"/>
      <c r="I1011" s="39"/>
      <c r="J1011" s="36"/>
      <c r="K1011" s="36"/>
      <c r="L1011" s="39"/>
      <c r="M1011" s="36"/>
      <c r="N1011" s="36"/>
      <c r="O1011" s="42"/>
      <c r="P1011" s="36"/>
      <c r="Q1011" s="36"/>
      <c r="R1011" s="42"/>
      <c r="S1011" s="36"/>
      <c r="T1011" s="36"/>
      <c r="U1011" s="33"/>
      <c r="V1011" s="33"/>
      <c r="W1011" s="34"/>
    </row>
    <row r="1012" spans="1:23" s="16" customFormat="1">
      <c r="A1012"/>
      <c r="B1012" s="105" t="s">
        <v>26</v>
      </c>
      <c r="C1012" s="105"/>
      <c r="D1012" s="105"/>
      <c r="E1012" s="23">
        <f>SUM(E11:E1010)</f>
        <v>163398396.96810049</v>
      </c>
      <c r="F1012" s="24"/>
      <c r="G1012" s="24"/>
      <c r="H1012" s="23">
        <f t="shared" ref="H1012:W1012" si="48">SUM(H11:H1010)</f>
        <v>19227286.633800011</v>
      </c>
      <c r="I1012" s="40">
        <f t="shared" si="48"/>
        <v>1085098</v>
      </c>
      <c r="J1012" s="37">
        <f t="shared" si="48"/>
        <v>1</v>
      </c>
      <c r="K1012" s="37">
        <f t="shared" si="48"/>
        <v>9.9999999999999978E-2</v>
      </c>
      <c r="L1012" s="40">
        <f t="shared" si="48"/>
        <v>209126</v>
      </c>
      <c r="M1012" s="37">
        <f t="shared" si="48"/>
        <v>0.99999999999999967</v>
      </c>
      <c r="N1012" s="37">
        <f t="shared" si="48"/>
        <v>0.49999999999999983</v>
      </c>
      <c r="O1012" s="43">
        <f t="shared" si="48"/>
        <v>882.8353619999998</v>
      </c>
      <c r="P1012" s="37">
        <f t="shared" si="48"/>
        <v>1.0000000000000013</v>
      </c>
      <c r="Q1012" s="37">
        <f t="shared" si="48"/>
        <v>0.15000000000000011</v>
      </c>
      <c r="R1012" s="43">
        <f t="shared" si="48"/>
        <v>8119.9328199999945</v>
      </c>
      <c r="S1012" s="37">
        <f t="shared" si="48"/>
        <v>1.0000000000000011</v>
      </c>
      <c r="T1012" s="37">
        <f t="shared" si="48"/>
        <v>0.25000000000000028</v>
      </c>
      <c r="U1012" s="23">
        <f t="shared" si="48"/>
        <v>1.0000000000000004</v>
      </c>
      <c r="V1012" s="23">
        <f t="shared" si="48"/>
        <v>94325172.99999997</v>
      </c>
      <c r="W1012" s="23">
        <f t="shared" si="48"/>
        <v>276950856.60189998</v>
      </c>
    </row>
    <row r="1014" spans="1:23">
      <c r="C1014" s="106" t="s">
        <v>27</v>
      </c>
      <c r="D1014" s="106"/>
      <c r="E1014" s="106"/>
      <c r="G1014" s="107" t="s">
        <v>10</v>
      </c>
      <c r="H1014" s="108"/>
      <c r="I1014" s="3"/>
    </row>
    <row r="1015" spans="1:23">
      <c r="C1015" s="51" t="s">
        <v>50</v>
      </c>
      <c r="D1015" s="52"/>
      <c r="E1015" s="17">
        <v>276950857</v>
      </c>
      <c r="F1015" s="5"/>
      <c r="G1015" s="4" t="s">
        <v>28</v>
      </c>
      <c r="H1015" s="6">
        <v>0.1</v>
      </c>
      <c r="I1015" s="5"/>
    </row>
    <row r="1016" spans="1:23">
      <c r="C1016" s="101" t="s">
        <v>51</v>
      </c>
      <c r="D1016" s="102"/>
      <c r="E1016" s="17">
        <f>W1012</f>
        <v>276950856.60189998</v>
      </c>
      <c r="F1016" s="5"/>
      <c r="G1016" s="4" t="s">
        <v>67</v>
      </c>
      <c r="H1016" s="6">
        <v>0.5</v>
      </c>
      <c r="I1016" s="5"/>
    </row>
    <row r="1017" spans="1:23">
      <c r="C1017" s="101" t="s">
        <v>52</v>
      </c>
      <c r="D1017" s="102"/>
      <c r="E1017" s="17">
        <v>163398397</v>
      </c>
      <c r="F1017" s="5"/>
      <c r="G1017" s="4" t="s">
        <v>29</v>
      </c>
      <c r="H1017" s="8">
        <v>0.15</v>
      </c>
      <c r="I1017" s="5"/>
    </row>
    <row r="1018" spans="1:23">
      <c r="C1018" s="101" t="s">
        <v>53</v>
      </c>
      <c r="D1018" s="102"/>
      <c r="E1018" s="17">
        <f>E1012</f>
        <v>163398396.96810049</v>
      </c>
      <c r="F1018" s="5"/>
      <c r="G1018" s="4" t="s">
        <v>7</v>
      </c>
      <c r="H1018" s="6">
        <v>0.25</v>
      </c>
      <c r="I1018" s="5"/>
    </row>
    <row r="1019" spans="1:23">
      <c r="C1019" s="101" t="s">
        <v>54</v>
      </c>
      <c r="D1019" s="102"/>
      <c r="E1019" s="17">
        <v>19227287</v>
      </c>
      <c r="F1019" s="5"/>
    </row>
    <row r="1020" spans="1:23">
      <c r="C1020" s="101" t="s">
        <v>55</v>
      </c>
      <c r="D1020" s="102"/>
      <c r="E1020" s="17">
        <f>H1012</f>
        <v>19227286.633800011</v>
      </c>
      <c r="F1020" s="5"/>
    </row>
    <row r="1021" spans="1:23">
      <c r="C1021" s="101" t="s">
        <v>56</v>
      </c>
      <c r="D1021" s="102"/>
      <c r="E1021" s="17">
        <v>94325173</v>
      </c>
      <c r="F1021" s="5"/>
    </row>
    <row r="1022" spans="1:23">
      <c r="B1022" s="10"/>
      <c r="C1022" s="101" t="s">
        <v>60</v>
      </c>
      <c r="D1022" s="102"/>
      <c r="E1022" s="7">
        <f>V1012</f>
        <v>94325172.99999997</v>
      </c>
      <c r="H1022" s="104" t="s">
        <v>42</v>
      </c>
      <c r="I1022" s="104"/>
      <c r="Q1022" t="s">
        <v>31</v>
      </c>
    </row>
    <row r="1023" spans="1:23">
      <c r="B1023" s="10"/>
      <c r="C1023" s="101" t="s">
        <v>30</v>
      </c>
      <c r="D1023" s="102"/>
      <c r="E1023" s="7">
        <f>B253</f>
        <v>243</v>
      </c>
    </row>
    <row r="1024" spans="1:23">
      <c r="B1024" s="10"/>
      <c r="C1024" s="10"/>
      <c r="D1024" s="9"/>
      <c r="E1024" s="9"/>
      <c r="G1024" t="s">
        <v>43</v>
      </c>
      <c r="K1024" t="s">
        <v>44</v>
      </c>
      <c r="Q1024" t="s">
        <v>45</v>
      </c>
    </row>
    <row r="1025" spans="2:17">
      <c r="B1025" s="10"/>
      <c r="C1025" s="10"/>
      <c r="D1025" s="11"/>
      <c r="E1025" s="12"/>
      <c r="G1025" t="s">
        <v>46</v>
      </c>
      <c r="K1025" t="s">
        <v>46</v>
      </c>
      <c r="Q1025" t="s">
        <v>47</v>
      </c>
    </row>
    <row r="1026" spans="2:17">
      <c r="B1026" s="10"/>
      <c r="C1026" s="10"/>
      <c r="D1026" s="11"/>
      <c r="E1026" s="12"/>
    </row>
    <row r="1027" spans="2:17">
      <c r="C1027" s="10"/>
      <c r="D1027" s="13"/>
      <c r="E1027" s="12"/>
    </row>
    <row r="1028" spans="2:17">
      <c r="C1028" s="10"/>
      <c r="D1028" s="11"/>
      <c r="E1028" s="14"/>
    </row>
    <row r="1029" spans="2:17">
      <c r="G1029" t="s">
        <v>32</v>
      </c>
      <c r="K1029" t="s">
        <v>32</v>
      </c>
      <c r="Q1029" t="s">
        <v>32</v>
      </c>
    </row>
    <row r="1030" spans="2:17">
      <c r="G1030" t="s">
        <v>33</v>
      </c>
      <c r="K1030" t="s">
        <v>33</v>
      </c>
      <c r="Q1030" t="s">
        <v>33</v>
      </c>
    </row>
    <row r="1031" spans="2:17">
      <c r="Q1031" s="21"/>
    </row>
  </sheetData>
  <autoFilter ref="A10:W10"/>
  <mergeCells count="31">
    <mergeCell ref="B1:W1"/>
    <mergeCell ref="B3:W3"/>
    <mergeCell ref="B4:W4"/>
    <mergeCell ref="B5:W5"/>
    <mergeCell ref="I8:K8"/>
    <mergeCell ref="I7:V7"/>
    <mergeCell ref="W7:W9"/>
    <mergeCell ref="L8:N8"/>
    <mergeCell ref="O8:Q8"/>
    <mergeCell ref="R8:T8"/>
    <mergeCell ref="U8:U9"/>
    <mergeCell ref="V8:V9"/>
    <mergeCell ref="H7:H9"/>
    <mergeCell ref="B7:B9"/>
    <mergeCell ref="C7:C9"/>
    <mergeCell ref="D7:D9"/>
    <mergeCell ref="H1022:I1022"/>
    <mergeCell ref="C1018:D1018"/>
    <mergeCell ref="C1021:D1021"/>
    <mergeCell ref="C1022:D1022"/>
    <mergeCell ref="B1012:D1012"/>
    <mergeCell ref="C1019:D1019"/>
    <mergeCell ref="C1014:E1014"/>
    <mergeCell ref="G1014:H1014"/>
    <mergeCell ref="C1016:D1016"/>
    <mergeCell ref="C1023:D1023"/>
    <mergeCell ref="C1020:D1020"/>
    <mergeCell ref="C1017:D1017"/>
    <mergeCell ref="E7:E9"/>
    <mergeCell ref="G7:G9"/>
    <mergeCell ref="F7:F9"/>
  </mergeCells>
  <phoneticPr fontId="2" type="noConversion"/>
  <pageMargins left="0.15748031496062992" right="0.15748031496062992" top="0.31496062992125984" bottom="0.31496062992125984" header="0.19685039370078741" footer="0.19685039370078741"/>
  <pageSetup paperSize="258"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278"/>
  <sheetViews>
    <sheetView topLeftCell="Q1" workbookViewId="0">
      <selection activeCell="A10" sqref="A10:X12"/>
    </sheetView>
  </sheetViews>
  <sheetFormatPr defaultColWidth="8.85546875" defaultRowHeight="18" customHeight="1"/>
  <cols>
    <col min="1" max="1" width="7.28515625" customWidth="1"/>
    <col min="2" max="3" width="22.85546875" customWidth="1"/>
    <col min="4" max="4" width="18.42578125" bestFit="1" customWidth="1"/>
    <col min="5" max="5" width="16" customWidth="1"/>
    <col min="6" max="6" width="7.140625" customWidth="1"/>
    <col min="7" max="7" width="16.28515625" bestFit="1" customWidth="1"/>
    <col min="8" max="8" width="12.28515625" customWidth="1"/>
    <col min="9" max="9" width="14.28515625" customWidth="1"/>
    <col min="10" max="10" width="12.140625" customWidth="1"/>
    <col min="11" max="11" width="12.28515625" customWidth="1"/>
    <col min="12" max="13" width="12.140625" customWidth="1"/>
    <col min="14" max="14" width="10.85546875" customWidth="1"/>
    <col min="15" max="15" width="12.28515625" customWidth="1"/>
    <col min="16" max="16" width="11.85546875" customWidth="1"/>
    <col min="17" max="17" width="11.5703125" customWidth="1"/>
    <col min="18" max="18" width="14.28515625" customWidth="1"/>
    <col min="19" max="19" width="13.5703125" customWidth="1"/>
    <col min="20" max="20" width="18.42578125" customWidth="1"/>
    <col min="21" max="21" width="16.7109375" customWidth="1"/>
    <col min="22" max="22" width="23.7109375" bestFit="1" customWidth="1"/>
    <col min="23" max="23" width="20.140625" customWidth="1"/>
    <col min="24" max="24" width="20.28515625" customWidth="1"/>
    <col min="26" max="26" width="16.5703125" bestFit="1" customWidth="1"/>
  </cols>
  <sheetData>
    <row r="1" spans="1:26" s="1" customFormat="1" ht="18" customHeight="1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6" t="s">
        <v>305</v>
      </c>
      <c r="V1" s="54"/>
    </row>
    <row r="2" spans="1:26" ht="18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U2" s="59" t="s">
        <v>306</v>
      </c>
    </row>
    <row r="3" spans="1:26" ht="18" customHeight="1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9" t="s">
        <v>313</v>
      </c>
      <c r="V3" s="55"/>
    </row>
    <row r="4" spans="1:26" ht="18" customHeight="1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9" t="s">
        <v>307</v>
      </c>
      <c r="V4" s="55"/>
    </row>
    <row r="5" spans="1:26" ht="18" customHeight="1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60" t="s">
        <v>308</v>
      </c>
      <c r="V5" s="55"/>
    </row>
    <row r="6" spans="1:26" ht="18" customHeight="1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U6" s="59" t="s">
        <v>314</v>
      </c>
    </row>
    <row r="7" spans="1:26" ht="18" customHeight="1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V7" s="21"/>
    </row>
    <row r="8" spans="1:26" ht="18" customHeight="1">
      <c r="A8" s="112" t="s">
        <v>320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</row>
    <row r="9" spans="1:26" ht="18" customHeight="1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V9" s="69" t="s">
        <v>66</v>
      </c>
    </row>
    <row r="10" spans="1:26" ht="18" customHeight="1">
      <c r="A10" s="103" t="s">
        <v>0</v>
      </c>
      <c r="B10" s="103" t="s">
        <v>38</v>
      </c>
      <c r="C10" s="103" t="s">
        <v>1</v>
      </c>
      <c r="D10" s="103" t="s">
        <v>2</v>
      </c>
      <c r="E10" s="103" t="s">
        <v>57</v>
      </c>
      <c r="F10" s="103" t="s">
        <v>58</v>
      </c>
      <c r="G10" s="103" t="s">
        <v>59</v>
      </c>
      <c r="H10" s="111" t="s">
        <v>34</v>
      </c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03" t="s">
        <v>3</v>
      </c>
      <c r="W10" s="103" t="s">
        <v>3</v>
      </c>
      <c r="X10" s="113" t="s">
        <v>310</v>
      </c>
    </row>
    <row r="11" spans="1:26" ht="18" customHeight="1">
      <c r="A11" s="103"/>
      <c r="B11" s="103"/>
      <c r="C11" s="103"/>
      <c r="D11" s="103"/>
      <c r="E11" s="103"/>
      <c r="F11" s="103"/>
      <c r="G11" s="103"/>
      <c r="H11" s="103" t="s">
        <v>4</v>
      </c>
      <c r="I11" s="103"/>
      <c r="J11" s="103"/>
      <c r="K11" s="103" t="s">
        <v>5</v>
      </c>
      <c r="L11" s="103"/>
      <c r="M11" s="103"/>
      <c r="N11" s="103" t="s">
        <v>6</v>
      </c>
      <c r="O11" s="103"/>
      <c r="P11" s="103"/>
      <c r="Q11" s="103" t="s">
        <v>7</v>
      </c>
      <c r="R11" s="103"/>
      <c r="S11" s="103"/>
      <c r="T11" s="103" t="s">
        <v>8</v>
      </c>
      <c r="U11" s="103" t="s">
        <v>34</v>
      </c>
      <c r="V11" s="103"/>
      <c r="W11" s="103"/>
      <c r="X11" s="113"/>
    </row>
    <row r="12" spans="1:26" ht="35.25" customHeight="1">
      <c r="A12" s="103"/>
      <c r="B12" s="103"/>
      <c r="C12" s="103"/>
      <c r="D12" s="103"/>
      <c r="E12" s="103"/>
      <c r="F12" s="103"/>
      <c r="G12" s="103"/>
      <c r="H12" s="20" t="s">
        <v>4</v>
      </c>
      <c r="I12" s="20" t="s">
        <v>9</v>
      </c>
      <c r="J12" s="20" t="s">
        <v>10</v>
      </c>
      <c r="K12" s="20" t="s">
        <v>5</v>
      </c>
      <c r="L12" s="20" t="s">
        <v>11</v>
      </c>
      <c r="M12" s="20" t="s">
        <v>10</v>
      </c>
      <c r="N12" s="20" t="s">
        <v>6</v>
      </c>
      <c r="O12" s="20" t="s">
        <v>12</v>
      </c>
      <c r="P12" s="20" t="s">
        <v>10</v>
      </c>
      <c r="Q12" s="20" t="s">
        <v>13</v>
      </c>
      <c r="R12" s="20" t="s">
        <v>14</v>
      </c>
      <c r="S12" s="20" t="s">
        <v>10</v>
      </c>
      <c r="T12" s="103"/>
      <c r="U12" s="103"/>
      <c r="V12" s="103"/>
      <c r="W12" s="103"/>
      <c r="X12" s="113"/>
    </row>
    <row r="13" spans="1:26" s="2" customFormat="1" ht="18" customHeight="1">
      <c r="A13" s="18" t="s">
        <v>15</v>
      </c>
      <c r="B13" s="18" t="s">
        <v>16</v>
      </c>
      <c r="C13" s="18" t="s">
        <v>17</v>
      </c>
      <c r="D13" s="18" t="s">
        <v>18</v>
      </c>
      <c r="E13" s="18" t="s">
        <v>19</v>
      </c>
      <c r="F13" s="18" t="s">
        <v>35</v>
      </c>
      <c r="G13" s="18" t="s">
        <v>20</v>
      </c>
      <c r="H13" s="18" t="s">
        <v>21</v>
      </c>
      <c r="I13" s="18" t="s">
        <v>36</v>
      </c>
      <c r="J13" s="18" t="s">
        <v>22</v>
      </c>
      <c r="K13" s="18" t="s">
        <v>23</v>
      </c>
      <c r="L13" s="18" t="s">
        <v>37</v>
      </c>
      <c r="M13" s="18" t="s">
        <v>24</v>
      </c>
      <c r="N13" s="18" t="s">
        <v>25</v>
      </c>
      <c r="O13" s="18" t="s">
        <v>39</v>
      </c>
      <c r="P13" s="18" t="s">
        <v>40</v>
      </c>
      <c r="Q13" s="18" t="s">
        <v>61</v>
      </c>
      <c r="R13" s="18" t="s">
        <v>41</v>
      </c>
      <c r="S13" s="18" t="s">
        <v>62</v>
      </c>
      <c r="T13" s="18" t="s">
        <v>63</v>
      </c>
      <c r="U13" s="18" t="s">
        <v>64</v>
      </c>
      <c r="V13" s="19" t="s">
        <v>65</v>
      </c>
      <c r="X13" s="79"/>
    </row>
    <row r="14" spans="1:26" s="2" customFormat="1" ht="18" customHeight="1">
      <c r="A14" s="70">
        <v>1</v>
      </c>
      <c r="B14" s="71" t="s">
        <v>73</v>
      </c>
      <c r="C14" s="71" t="s">
        <v>74</v>
      </c>
      <c r="D14" s="88">
        <v>672421.38670000003</v>
      </c>
      <c r="E14" s="71" t="s">
        <v>299</v>
      </c>
      <c r="F14" s="71">
        <v>10</v>
      </c>
      <c r="G14" s="90">
        <f t="shared" ref="G14:G77" si="0">IF(AND(E14="TERTINGGAL",F14&gt;=8),211288.8641,IF(AND(E14="SANGAT TERTINGGAL",F14&gt;=8),422577.7283,0))</f>
        <v>0</v>
      </c>
      <c r="H14" s="72">
        <v>3217</v>
      </c>
      <c r="I14" s="73">
        <f t="shared" ref="I14:I77" si="1">H14/$H$259</f>
        <v>2.9647091783414955E-3</v>
      </c>
      <c r="J14" s="73">
        <f t="shared" ref="J14:J77" si="2">I14*$G$262</f>
        <v>2.9647091783414957E-4</v>
      </c>
      <c r="K14" s="72">
        <v>1148</v>
      </c>
      <c r="L14" s="73">
        <f t="shared" ref="L14:L77" si="3">K14/$K$259</f>
        <v>5.4895134990388568E-3</v>
      </c>
      <c r="M14" s="73">
        <f t="shared" ref="M14:M77" si="4">L14*$G$263</f>
        <v>2.7447567495194284E-3</v>
      </c>
      <c r="N14" s="71">
        <v>2.4411100000000001</v>
      </c>
      <c r="O14" s="73">
        <f t="shared" ref="O14:O77" si="5">N14/$N$259</f>
        <v>2.7650795437892763E-3</v>
      </c>
      <c r="P14" s="73">
        <f t="shared" ref="P14:P77" si="6">O14*$G$264</f>
        <v>4.1476193156839142E-4</v>
      </c>
      <c r="Q14" s="71">
        <v>40.955477000000002</v>
      </c>
      <c r="R14" s="73">
        <f t="shared" ref="R14:R77" si="7">Q14/$Q$259</f>
        <v>5.0438196851978426E-3</v>
      </c>
      <c r="S14" s="73">
        <f t="shared" ref="S14:S77" si="8">R14*$G$265</f>
        <v>1.2609549212994607E-3</v>
      </c>
      <c r="T14" s="70">
        <f t="shared" ref="T14:T77" si="9">J14+M14+P14+S14</f>
        <v>4.71694452022143E-3</v>
      </c>
      <c r="U14" s="74">
        <f t="shared" ref="U14:U77" si="10">T14*$D$268</f>
        <v>444926.60790128837</v>
      </c>
      <c r="V14" s="83">
        <f t="shared" ref="V14:V77" si="11">D14+G14+U14</f>
        <v>1117347.9946012883</v>
      </c>
      <c r="W14" s="75">
        <f t="shared" ref="W14:W77" si="12">V14*1000</f>
        <v>1117347994.6012883</v>
      </c>
      <c r="X14" s="62">
        <f t="shared" ref="X14:X45" si="13">W14-MOD(W14,1000)</f>
        <v>1117347000</v>
      </c>
      <c r="Z14" s="86">
        <f>W14</f>
        <v>1117347994.6012883</v>
      </c>
    </row>
    <row r="15" spans="1:26" s="2" customFormat="1" ht="18" customHeight="1">
      <c r="A15" s="70">
        <v>2</v>
      </c>
      <c r="B15" s="71" t="s">
        <v>73</v>
      </c>
      <c r="C15" s="71" t="s">
        <v>95</v>
      </c>
      <c r="D15" s="88">
        <v>672421.38670000003</v>
      </c>
      <c r="E15" s="71" t="s">
        <v>300</v>
      </c>
      <c r="F15" s="71">
        <v>10</v>
      </c>
      <c r="G15" s="90">
        <f t="shared" si="0"/>
        <v>211288.86410000001</v>
      </c>
      <c r="H15" s="72">
        <v>3237</v>
      </c>
      <c r="I15" s="73">
        <f t="shared" si="1"/>
        <v>2.9831406932830031E-3</v>
      </c>
      <c r="J15" s="73">
        <f t="shared" si="2"/>
        <v>2.9831406932830031E-4</v>
      </c>
      <c r="K15" s="72">
        <v>1791</v>
      </c>
      <c r="L15" s="73">
        <f t="shared" si="3"/>
        <v>8.5642148752426775E-3</v>
      </c>
      <c r="M15" s="73">
        <f t="shared" si="4"/>
        <v>4.2821074376213387E-3</v>
      </c>
      <c r="N15" s="71">
        <v>1.54538</v>
      </c>
      <c r="O15" s="73">
        <f t="shared" si="5"/>
        <v>1.750473606425385E-3</v>
      </c>
      <c r="P15" s="73">
        <f t="shared" si="6"/>
        <v>2.6257104096380772E-4</v>
      </c>
      <c r="Q15" s="71">
        <v>43.343845999999999</v>
      </c>
      <c r="R15" s="73">
        <f t="shared" si="7"/>
        <v>5.3379562320073513E-3</v>
      </c>
      <c r="S15" s="73">
        <f t="shared" si="8"/>
        <v>1.3344890580018378E-3</v>
      </c>
      <c r="T15" s="70">
        <f t="shared" si="9"/>
        <v>6.1774816059152844E-3</v>
      </c>
      <c r="U15" s="74">
        <f t="shared" si="10"/>
        <v>582692.02118227701</v>
      </c>
      <c r="V15" s="83">
        <f t="shared" si="11"/>
        <v>1466402.271982277</v>
      </c>
      <c r="W15" s="75">
        <f t="shared" si="12"/>
        <v>1466402271.9822772</v>
      </c>
      <c r="X15" s="62">
        <f t="shared" si="13"/>
        <v>1466402000</v>
      </c>
      <c r="Z15" s="87">
        <f t="shared" ref="Z15:Z78" si="14">W15</f>
        <v>1466402271.9822772</v>
      </c>
    </row>
    <row r="16" spans="1:26" s="2" customFormat="1" ht="18" customHeight="1">
      <c r="A16" s="70">
        <v>3</v>
      </c>
      <c r="B16" s="71" t="s">
        <v>73</v>
      </c>
      <c r="C16" s="71" t="s">
        <v>105</v>
      </c>
      <c r="D16" s="88">
        <v>672421.38670000003</v>
      </c>
      <c r="E16" s="71" t="s">
        <v>299</v>
      </c>
      <c r="F16" s="71">
        <v>9</v>
      </c>
      <c r="G16" s="90">
        <f t="shared" si="0"/>
        <v>0</v>
      </c>
      <c r="H16" s="72">
        <v>4140</v>
      </c>
      <c r="I16" s="73">
        <f t="shared" si="1"/>
        <v>3.8153235928920707E-3</v>
      </c>
      <c r="J16" s="73">
        <f t="shared" si="2"/>
        <v>3.8153235928920707E-4</v>
      </c>
      <c r="K16" s="72">
        <v>595</v>
      </c>
      <c r="L16" s="73">
        <f t="shared" si="3"/>
        <v>2.8451746793798955E-3</v>
      </c>
      <c r="M16" s="73">
        <f t="shared" si="4"/>
        <v>1.4225873396899477E-3</v>
      </c>
      <c r="N16" s="71">
        <v>3.4746450000000002</v>
      </c>
      <c r="O16" s="73">
        <f t="shared" si="5"/>
        <v>3.9357791379453161E-3</v>
      </c>
      <c r="P16" s="73">
        <f t="shared" si="6"/>
        <v>5.9036687069179735E-4</v>
      </c>
      <c r="Q16" s="71">
        <v>34.806618999999998</v>
      </c>
      <c r="R16" s="73">
        <f t="shared" si="7"/>
        <v>4.2865648979593428E-3</v>
      </c>
      <c r="S16" s="73">
        <f t="shared" si="8"/>
        <v>1.0716412244898357E-3</v>
      </c>
      <c r="T16" s="70">
        <f t="shared" si="9"/>
        <v>3.4661277941607877E-3</v>
      </c>
      <c r="U16" s="74">
        <f t="shared" si="10"/>
        <v>326943.10382432467</v>
      </c>
      <c r="V16" s="83">
        <f t="shared" si="11"/>
        <v>999364.4905243247</v>
      </c>
      <c r="W16" s="75">
        <f t="shared" si="12"/>
        <v>999364490.52432466</v>
      </c>
      <c r="X16" s="62">
        <f t="shared" si="13"/>
        <v>999364000</v>
      </c>
      <c r="Z16" s="87">
        <f t="shared" si="14"/>
        <v>999364490.52432466</v>
      </c>
    </row>
    <row r="17" spans="1:26" s="2" customFormat="1" ht="18" customHeight="1">
      <c r="A17" s="70">
        <v>4</v>
      </c>
      <c r="B17" s="71" t="s">
        <v>73</v>
      </c>
      <c r="C17" s="71" t="s">
        <v>113</v>
      </c>
      <c r="D17" s="88">
        <v>672421.38670000003</v>
      </c>
      <c r="E17" s="71" t="s">
        <v>299</v>
      </c>
      <c r="F17" s="71">
        <v>10</v>
      </c>
      <c r="G17" s="90">
        <f t="shared" si="0"/>
        <v>0</v>
      </c>
      <c r="H17" s="72">
        <v>5009</v>
      </c>
      <c r="I17" s="73">
        <f t="shared" si="1"/>
        <v>4.6161729171005752E-3</v>
      </c>
      <c r="J17" s="73">
        <f t="shared" si="2"/>
        <v>4.6161729171005753E-4</v>
      </c>
      <c r="K17" s="72">
        <v>2419</v>
      </c>
      <c r="L17" s="73">
        <f t="shared" si="3"/>
        <v>1.1567189158689021E-2</v>
      </c>
      <c r="M17" s="73">
        <f t="shared" si="4"/>
        <v>5.7835945793445103E-3</v>
      </c>
      <c r="N17" s="71">
        <v>3.258095</v>
      </c>
      <c r="O17" s="73">
        <f t="shared" si="5"/>
        <v>3.6904899149248177E-3</v>
      </c>
      <c r="P17" s="73">
        <f t="shared" si="6"/>
        <v>5.5357348723872259E-4</v>
      </c>
      <c r="Q17" s="71">
        <v>41.758719999999997</v>
      </c>
      <c r="R17" s="73">
        <f t="shared" si="7"/>
        <v>5.1427420553462194E-3</v>
      </c>
      <c r="S17" s="73">
        <f t="shared" si="8"/>
        <v>1.2856855138365549E-3</v>
      </c>
      <c r="T17" s="70">
        <f t="shared" si="9"/>
        <v>8.0844708721298439E-3</v>
      </c>
      <c r="U17" s="74">
        <f t="shared" si="10"/>
        <v>762569.1136271084</v>
      </c>
      <c r="V17" s="83">
        <f t="shared" si="11"/>
        <v>1434990.5003271084</v>
      </c>
      <c r="W17" s="75">
        <f t="shared" si="12"/>
        <v>1434990500.3271084</v>
      </c>
      <c r="X17" s="62">
        <f t="shared" si="13"/>
        <v>1434990000</v>
      </c>
      <c r="Z17" s="87">
        <f t="shared" si="14"/>
        <v>1434990500.3271084</v>
      </c>
    </row>
    <row r="18" spans="1:26" s="2" customFormat="1" ht="18" customHeight="1">
      <c r="A18" s="70">
        <v>5</v>
      </c>
      <c r="B18" s="71" t="s">
        <v>73</v>
      </c>
      <c r="C18" s="71" t="s">
        <v>128</v>
      </c>
      <c r="D18" s="88">
        <v>672421.38670000003</v>
      </c>
      <c r="E18" s="71" t="s">
        <v>299</v>
      </c>
      <c r="F18" s="71">
        <v>10</v>
      </c>
      <c r="G18" s="90">
        <f t="shared" si="0"/>
        <v>0</v>
      </c>
      <c r="H18" s="72">
        <v>3646</v>
      </c>
      <c r="I18" s="73">
        <f t="shared" si="1"/>
        <v>3.3600651738368331E-3</v>
      </c>
      <c r="J18" s="73">
        <f t="shared" si="2"/>
        <v>3.3600651738368334E-4</v>
      </c>
      <c r="K18" s="72">
        <v>1102</v>
      </c>
      <c r="L18" s="73">
        <f t="shared" si="3"/>
        <v>5.2695504145825961E-3</v>
      </c>
      <c r="M18" s="73">
        <f t="shared" si="4"/>
        <v>2.6347752072912981E-3</v>
      </c>
      <c r="N18" s="71">
        <v>3.4155859999999998</v>
      </c>
      <c r="O18" s="73">
        <f t="shared" si="5"/>
        <v>3.8688821800955458E-3</v>
      </c>
      <c r="P18" s="73">
        <f t="shared" si="6"/>
        <v>5.8033232701433187E-4</v>
      </c>
      <c r="Q18" s="71">
        <v>33.771507</v>
      </c>
      <c r="R18" s="73">
        <f t="shared" si="7"/>
        <v>4.1590869959931545E-3</v>
      </c>
      <c r="S18" s="73">
        <f t="shared" si="8"/>
        <v>1.0397717489982886E-3</v>
      </c>
      <c r="T18" s="70">
        <f t="shared" si="9"/>
        <v>4.5908858006876024E-3</v>
      </c>
      <c r="U18" s="74">
        <f t="shared" si="10"/>
        <v>433036.09737310163</v>
      </c>
      <c r="V18" s="83">
        <f t="shared" si="11"/>
        <v>1105457.4840731015</v>
      </c>
      <c r="W18" s="75">
        <f t="shared" si="12"/>
        <v>1105457484.0731015</v>
      </c>
      <c r="X18" s="62">
        <f t="shared" si="13"/>
        <v>1105457000</v>
      </c>
      <c r="Z18" s="87">
        <f t="shared" si="14"/>
        <v>1105457484.0731015</v>
      </c>
    </row>
    <row r="19" spans="1:26" s="2" customFormat="1" ht="18" customHeight="1">
      <c r="A19" s="70">
        <v>6</v>
      </c>
      <c r="B19" s="71" t="s">
        <v>73</v>
      </c>
      <c r="C19" s="71" t="s">
        <v>144</v>
      </c>
      <c r="D19" s="88">
        <v>672421.38670000003</v>
      </c>
      <c r="E19" s="71" t="s">
        <v>299</v>
      </c>
      <c r="F19" s="71">
        <v>10</v>
      </c>
      <c r="G19" s="90">
        <f t="shared" si="0"/>
        <v>0</v>
      </c>
      <c r="H19" s="72">
        <v>7755</v>
      </c>
      <c r="I19" s="73">
        <f t="shared" si="1"/>
        <v>7.1468199185695672E-3</v>
      </c>
      <c r="J19" s="73">
        <f t="shared" si="2"/>
        <v>7.1468199185695681E-4</v>
      </c>
      <c r="K19" s="72">
        <v>2023</v>
      </c>
      <c r="L19" s="73">
        <f t="shared" si="3"/>
        <v>9.6735939098916441E-3</v>
      </c>
      <c r="M19" s="73">
        <f t="shared" si="4"/>
        <v>4.836796954945822E-3</v>
      </c>
      <c r="N19" s="71">
        <v>5.1086140000000002</v>
      </c>
      <c r="O19" s="73">
        <f t="shared" si="5"/>
        <v>5.7865987475023703E-3</v>
      </c>
      <c r="P19" s="73">
        <f t="shared" si="6"/>
        <v>8.6798981212535557E-4</v>
      </c>
      <c r="Q19" s="71">
        <v>37.065511000000001</v>
      </c>
      <c r="R19" s="73">
        <f t="shared" si="7"/>
        <v>4.5647558694949927E-3</v>
      </c>
      <c r="S19" s="73">
        <f t="shared" si="8"/>
        <v>1.1411889673737482E-3</v>
      </c>
      <c r="T19" s="70">
        <f t="shared" si="9"/>
        <v>7.5606577263018825E-3</v>
      </c>
      <c r="U19" s="74">
        <f t="shared" si="10"/>
        <v>713160.34802721173</v>
      </c>
      <c r="V19" s="83">
        <f t="shared" si="11"/>
        <v>1385581.7347272118</v>
      </c>
      <c r="W19" s="75">
        <f t="shared" si="12"/>
        <v>1385581734.7272117</v>
      </c>
      <c r="X19" s="62">
        <f t="shared" si="13"/>
        <v>1385581000</v>
      </c>
      <c r="Z19" s="87">
        <f t="shared" si="14"/>
        <v>1385581734.7272117</v>
      </c>
    </row>
    <row r="20" spans="1:26" s="2" customFormat="1" ht="18" customHeight="1">
      <c r="A20" s="70">
        <v>7</v>
      </c>
      <c r="B20" s="71" t="s">
        <v>73</v>
      </c>
      <c r="C20" s="71" t="s">
        <v>145</v>
      </c>
      <c r="D20" s="88">
        <v>672421.38670000003</v>
      </c>
      <c r="E20" s="71" t="s">
        <v>299</v>
      </c>
      <c r="F20" s="71">
        <v>10</v>
      </c>
      <c r="G20" s="90">
        <f t="shared" si="0"/>
        <v>0</v>
      </c>
      <c r="H20" s="72">
        <v>3461</v>
      </c>
      <c r="I20" s="73">
        <f t="shared" si="1"/>
        <v>3.1895736606278881E-3</v>
      </c>
      <c r="J20" s="73">
        <f t="shared" si="2"/>
        <v>3.1895736606278883E-4</v>
      </c>
      <c r="K20" s="72">
        <v>1287</v>
      </c>
      <c r="L20" s="73">
        <f t="shared" si="3"/>
        <v>6.1541845585914709E-3</v>
      </c>
      <c r="M20" s="73">
        <f t="shared" si="4"/>
        <v>3.0770922792957354E-3</v>
      </c>
      <c r="N20" s="71">
        <v>2.7265630000000001</v>
      </c>
      <c r="O20" s="73">
        <f t="shared" si="5"/>
        <v>3.088416161562863E-3</v>
      </c>
      <c r="P20" s="73">
        <f t="shared" si="6"/>
        <v>4.6326242423442942E-4</v>
      </c>
      <c r="Q20" s="71">
        <v>40.673822999999999</v>
      </c>
      <c r="R20" s="73">
        <f t="shared" si="7"/>
        <v>5.0091329450186297E-3</v>
      </c>
      <c r="S20" s="73">
        <f t="shared" si="8"/>
        <v>1.2522832362546574E-3</v>
      </c>
      <c r="T20" s="70">
        <f t="shared" si="9"/>
        <v>5.1115953058476112E-3</v>
      </c>
      <c r="U20" s="74">
        <f t="shared" si="10"/>
        <v>482152.11153006385</v>
      </c>
      <c r="V20" s="83">
        <f t="shared" si="11"/>
        <v>1154573.4982300638</v>
      </c>
      <c r="W20" s="75">
        <f t="shared" si="12"/>
        <v>1154573498.2300639</v>
      </c>
      <c r="X20" s="62">
        <f t="shared" si="13"/>
        <v>1154573000</v>
      </c>
      <c r="Z20" s="87">
        <f t="shared" si="14"/>
        <v>1154573498.2300639</v>
      </c>
    </row>
    <row r="21" spans="1:26" s="2" customFormat="1" ht="18" customHeight="1">
      <c r="A21" s="70">
        <v>8</v>
      </c>
      <c r="B21" s="71" t="s">
        <v>73</v>
      </c>
      <c r="C21" s="71" t="s">
        <v>163</v>
      </c>
      <c r="D21" s="88">
        <v>672421.38670000003</v>
      </c>
      <c r="E21" s="71" t="s">
        <v>300</v>
      </c>
      <c r="F21" s="71">
        <v>10</v>
      </c>
      <c r="G21" s="90">
        <f t="shared" si="0"/>
        <v>211288.86410000001</v>
      </c>
      <c r="H21" s="72">
        <v>3107</v>
      </c>
      <c r="I21" s="73">
        <f t="shared" si="1"/>
        <v>2.8633358461632036E-3</v>
      </c>
      <c r="J21" s="73">
        <f t="shared" si="2"/>
        <v>2.8633358461632036E-4</v>
      </c>
      <c r="K21" s="72">
        <v>1222</v>
      </c>
      <c r="L21" s="73">
        <f t="shared" si="3"/>
        <v>5.8433671566424069E-3</v>
      </c>
      <c r="M21" s="73">
        <f t="shared" si="4"/>
        <v>2.9216835783212034E-3</v>
      </c>
      <c r="N21" s="71">
        <v>2.90374</v>
      </c>
      <c r="O21" s="73">
        <f t="shared" si="5"/>
        <v>3.2891070351121713E-3</v>
      </c>
      <c r="P21" s="73">
        <f t="shared" si="6"/>
        <v>4.9336605526682569E-4</v>
      </c>
      <c r="Q21" s="71">
        <v>40.44896</v>
      </c>
      <c r="R21" s="73">
        <f t="shared" si="7"/>
        <v>4.9814402282210048E-3</v>
      </c>
      <c r="S21" s="73">
        <f t="shared" si="8"/>
        <v>1.2453600570552512E-3</v>
      </c>
      <c r="T21" s="70">
        <f t="shared" si="9"/>
        <v>4.9467432752596007E-3</v>
      </c>
      <c r="U21" s="74">
        <f t="shared" si="10"/>
        <v>466602.41522544844</v>
      </c>
      <c r="V21" s="83">
        <f t="shared" si="11"/>
        <v>1350312.6660254486</v>
      </c>
      <c r="W21" s="75">
        <f t="shared" si="12"/>
        <v>1350312666.0254486</v>
      </c>
      <c r="X21" s="62">
        <f t="shared" si="13"/>
        <v>1350312000</v>
      </c>
      <c r="Z21" s="87">
        <f t="shared" si="14"/>
        <v>1350312666.0254486</v>
      </c>
    </row>
    <row r="22" spans="1:26" s="2" customFormat="1" ht="18" customHeight="1">
      <c r="A22" s="70">
        <v>9</v>
      </c>
      <c r="B22" s="71" t="s">
        <v>73</v>
      </c>
      <c r="C22" s="71" t="s">
        <v>181</v>
      </c>
      <c r="D22" s="88">
        <v>672421.38670000003</v>
      </c>
      <c r="E22" s="71" t="s">
        <v>299</v>
      </c>
      <c r="F22" s="71">
        <v>9</v>
      </c>
      <c r="G22" s="90">
        <f t="shared" si="0"/>
        <v>0</v>
      </c>
      <c r="H22" s="72">
        <v>3225</v>
      </c>
      <c r="I22" s="73">
        <f t="shared" si="1"/>
        <v>2.9720817843180984E-3</v>
      </c>
      <c r="J22" s="73">
        <f t="shared" si="2"/>
        <v>2.9720817843180989E-4</v>
      </c>
      <c r="K22" s="72">
        <v>843</v>
      </c>
      <c r="L22" s="73">
        <f t="shared" si="3"/>
        <v>4.0310626129701713E-3</v>
      </c>
      <c r="M22" s="73">
        <f t="shared" si="4"/>
        <v>2.0155313064850857E-3</v>
      </c>
      <c r="N22" s="71">
        <v>2.6478169999999999</v>
      </c>
      <c r="O22" s="73">
        <f t="shared" si="5"/>
        <v>2.999219462620484E-3</v>
      </c>
      <c r="P22" s="73">
        <f t="shared" si="6"/>
        <v>4.4988291939307261E-4</v>
      </c>
      <c r="Q22" s="71">
        <v>39.686286000000003</v>
      </c>
      <c r="R22" s="73">
        <f t="shared" si="7"/>
        <v>4.8875140816743885E-3</v>
      </c>
      <c r="S22" s="73">
        <f t="shared" si="8"/>
        <v>1.2218785204185971E-3</v>
      </c>
      <c r="T22" s="70">
        <f t="shared" si="9"/>
        <v>3.9845009247285647E-3</v>
      </c>
      <c r="U22" s="74">
        <f t="shared" si="10"/>
        <v>375838.73904368182</v>
      </c>
      <c r="V22" s="83">
        <f t="shared" si="11"/>
        <v>1048260.1257436818</v>
      </c>
      <c r="W22" s="75">
        <f t="shared" si="12"/>
        <v>1048260125.7436818</v>
      </c>
      <c r="X22" s="62">
        <f t="shared" si="13"/>
        <v>1048260000</v>
      </c>
      <c r="Z22" s="87">
        <f t="shared" si="14"/>
        <v>1048260125.7436818</v>
      </c>
    </row>
    <row r="23" spans="1:26" s="2" customFormat="1" ht="18" customHeight="1">
      <c r="A23" s="70">
        <v>10</v>
      </c>
      <c r="B23" s="71" t="s">
        <v>73</v>
      </c>
      <c r="C23" s="71" t="s">
        <v>182</v>
      </c>
      <c r="D23" s="88">
        <v>672421.38670000003</v>
      </c>
      <c r="E23" s="71" t="s">
        <v>299</v>
      </c>
      <c r="F23" s="71">
        <v>9</v>
      </c>
      <c r="G23" s="90">
        <f t="shared" si="0"/>
        <v>0</v>
      </c>
      <c r="H23" s="72">
        <v>3894</v>
      </c>
      <c r="I23" s="73">
        <f t="shared" si="1"/>
        <v>3.588615959111527E-3</v>
      </c>
      <c r="J23" s="73">
        <f t="shared" si="2"/>
        <v>3.588615959111527E-4</v>
      </c>
      <c r="K23" s="72">
        <v>605</v>
      </c>
      <c r="L23" s="73">
        <f t="shared" si="3"/>
        <v>2.8929927412182132E-3</v>
      </c>
      <c r="M23" s="73">
        <f t="shared" si="4"/>
        <v>1.4464963706091066E-3</v>
      </c>
      <c r="N23" s="71">
        <v>3.6419790000000001</v>
      </c>
      <c r="O23" s="73">
        <f t="shared" si="5"/>
        <v>4.1253207073053341E-3</v>
      </c>
      <c r="P23" s="73">
        <f t="shared" si="6"/>
        <v>6.1879810609580005E-4</v>
      </c>
      <c r="Q23" s="71">
        <v>29.999903</v>
      </c>
      <c r="R23" s="73">
        <f t="shared" si="7"/>
        <v>3.6945999018745601E-3</v>
      </c>
      <c r="S23" s="73">
        <f t="shared" si="8"/>
        <v>9.2364997546864002E-4</v>
      </c>
      <c r="T23" s="70">
        <f t="shared" si="9"/>
        <v>3.3478060480846995E-3</v>
      </c>
      <c r="U23" s="74">
        <f t="shared" si="10"/>
        <v>315782.38465603557</v>
      </c>
      <c r="V23" s="83">
        <f t="shared" si="11"/>
        <v>988203.77135603561</v>
      </c>
      <c r="W23" s="75">
        <f t="shared" si="12"/>
        <v>988203771.35603559</v>
      </c>
      <c r="X23" s="62">
        <f t="shared" si="13"/>
        <v>988203000</v>
      </c>
      <c r="Z23" s="87">
        <f t="shared" si="14"/>
        <v>988203771.35603559</v>
      </c>
    </row>
    <row r="24" spans="1:26" s="2" customFormat="1" ht="18" customHeight="1">
      <c r="A24" s="70">
        <v>11</v>
      </c>
      <c r="B24" s="71" t="s">
        <v>73</v>
      </c>
      <c r="C24" s="71" t="s">
        <v>186</v>
      </c>
      <c r="D24" s="88">
        <v>672421.38670000003</v>
      </c>
      <c r="E24" s="71" t="s">
        <v>300</v>
      </c>
      <c r="F24" s="71">
        <v>10</v>
      </c>
      <c r="G24" s="90">
        <f t="shared" si="0"/>
        <v>211288.86410000001</v>
      </c>
      <c r="H24" s="72">
        <v>3770</v>
      </c>
      <c r="I24" s="73">
        <f t="shared" si="1"/>
        <v>3.4743405664741803E-3</v>
      </c>
      <c r="J24" s="73">
        <f t="shared" si="2"/>
        <v>3.4743405664741807E-4</v>
      </c>
      <c r="K24" s="72">
        <v>1101</v>
      </c>
      <c r="L24" s="73">
        <f t="shared" si="3"/>
        <v>5.2647686083987641E-3</v>
      </c>
      <c r="M24" s="73">
        <f t="shared" si="4"/>
        <v>2.632384304199382E-3</v>
      </c>
      <c r="N24" s="71">
        <v>3.8683719999999999</v>
      </c>
      <c r="O24" s="73">
        <f t="shared" si="5"/>
        <v>4.3817592345151224E-3</v>
      </c>
      <c r="P24" s="73">
        <f t="shared" si="6"/>
        <v>6.5726388517726834E-4</v>
      </c>
      <c r="Q24" s="71">
        <v>38.824302000000003</v>
      </c>
      <c r="R24" s="73">
        <f t="shared" si="7"/>
        <v>4.7813575383743173E-3</v>
      </c>
      <c r="S24" s="73">
        <f t="shared" si="8"/>
        <v>1.1953393845935793E-3</v>
      </c>
      <c r="T24" s="70">
        <f t="shared" si="9"/>
        <v>4.8324216306176474E-3</v>
      </c>
      <c r="U24" s="74">
        <f t="shared" si="10"/>
        <v>455819.00631695171</v>
      </c>
      <c r="V24" s="83">
        <f t="shared" si="11"/>
        <v>1339529.2571169517</v>
      </c>
      <c r="W24" s="75">
        <f t="shared" si="12"/>
        <v>1339529257.1169517</v>
      </c>
      <c r="X24" s="62">
        <f t="shared" si="13"/>
        <v>1339529000</v>
      </c>
      <c r="Z24" s="87">
        <f t="shared" si="14"/>
        <v>1339529257.1169517</v>
      </c>
    </row>
    <row r="25" spans="1:26" s="2" customFormat="1" ht="18" customHeight="1">
      <c r="A25" s="70">
        <v>12</v>
      </c>
      <c r="B25" s="71" t="s">
        <v>73</v>
      </c>
      <c r="C25" s="71" t="s">
        <v>187</v>
      </c>
      <c r="D25" s="88">
        <v>672421.38670000003</v>
      </c>
      <c r="E25" s="71" t="s">
        <v>299</v>
      </c>
      <c r="F25" s="71">
        <v>10</v>
      </c>
      <c r="G25" s="90">
        <f t="shared" si="0"/>
        <v>0</v>
      </c>
      <c r="H25" s="72">
        <v>7073</v>
      </c>
      <c r="I25" s="73">
        <f t="shared" si="1"/>
        <v>6.5183052590641584E-3</v>
      </c>
      <c r="J25" s="73">
        <f t="shared" si="2"/>
        <v>6.5183052590641591E-4</v>
      </c>
      <c r="K25" s="72">
        <v>2541</v>
      </c>
      <c r="L25" s="73">
        <f t="shared" si="3"/>
        <v>1.2150569513116494E-2</v>
      </c>
      <c r="M25" s="73">
        <f t="shared" si="4"/>
        <v>6.0752847565582468E-3</v>
      </c>
      <c r="N25" s="71">
        <v>6.0338729999999998</v>
      </c>
      <c r="O25" s="73">
        <f t="shared" si="5"/>
        <v>6.8346525974341309E-3</v>
      </c>
      <c r="P25" s="73">
        <f t="shared" si="6"/>
        <v>1.0251978896151197E-3</v>
      </c>
      <c r="Q25" s="71">
        <v>41.026125999999998</v>
      </c>
      <c r="R25" s="73">
        <f t="shared" si="7"/>
        <v>5.0525203729456505E-3</v>
      </c>
      <c r="S25" s="73">
        <f t="shared" si="8"/>
        <v>1.2631300932364126E-3</v>
      </c>
      <c r="T25" s="70">
        <f t="shared" si="9"/>
        <v>9.0154432653161941E-3</v>
      </c>
      <c r="U25" s="74">
        <f t="shared" si="10"/>
        <v>850383.24567263492</v>
      </c>
      <c r="V25" s="83">
        <f t="shared" si="11"/>
        <v>1522804.632372635</v>
      </c>
      <c r="W25" s="75">
        <f t="shared" si="12"/>
        <v>1522804632.3726349</v>
      </c>
      <c r="X25" s="62">
        <f t="shared" si="13"/>
        <v>1522804000</v>
      </c>
      <c r="Z25" s="87">
        <f t="shared" si="14"/>
        <v>1522804632.3726349</v>
      </c>
    </row>
    <row r="26" spans="1:26" s="2" customFormat="1" ht="18" customHeight="1">
      <c r="A26" s="70">
        <v>13</v>
      </c>
      <c r="B26" s="71" t="s">
        <v>73</v>
      </c>
      <c r="C26" s="71" t="s">
        <v>192</v>
      </c>
      <c r="D26" s="88">
        <v>672421.38670000003</v>
      </c>
      <c r="E26" s="71" t="s">
        <v>300</v>
      </c>
      <c r="F26" s="71">
        <v>10</v>
      </c>
      <c r="G26" s="90">
        <f t="shared" si="0"/>
        <v>211288.86410000001</v>
      </c>
      <c r="H26" s="72">
        <v>3961</v>
      </c>
      <c r="I26" s="73">
        <f t="shared" si="1"/>
        <v>3.6503615341655776E-3</v>
      </c>
      <c r="J26" s="73">
        <f t="shared" si="2"/>
        <v>3.6503615341655778E-4</v>
      </c>
      <c r="K26" s="72">
        <v>1401</v>
      </c>
      <c r="L26" s="73">
        <f t="shared" si="3"/>
        <v>6.6993104635482918E-3</v>
      </c>
      <c r="M26" s="73">
        <f t="shared" si="4"/>
        <v>3.3496552317741459E-3</v>
      </c>
      <c r="N26" s="71">
        <v>3.1793490000000002</v>
      </c>
      <c r="O26" s="73">
        <f t="shared" si="5"/>
        <v>3.6012932159824392E-3</v>
      </c>
      <c r="P26" s="73">
        <f t="shared" si="6"/>
        <v>5.4019398239736583E-4</v>
      </c>
      <c r="Q26" s="71">
        <v>24.141919000000001</v>
      </c>
      <c r="R26" s="73">
        <f t="shared" si="7"/>
        <v>2.9731673321898269E-3</v>
      </c>
      <c r="S26" s="73">
        <f t="shared" si="8"/>
        <v>7.4329183304745674E-4</v>
      </c>
      <c r="T26" s="70">
        <f t="shared" si="9"/>
        <v>4.9981772006355259E-3</v>
      </c>
      <c r="U26" s="74">
        <f t="shared" si="10"/>
        <v>471453.92913460167</v>
      </c>
      <c r="V26" s="83">
        <f t="shared" si="11"/>
        <v>1355164.1799346018</v>
      </c>
      <c r="W26" s="75">
        <f t="shared" si="12"/>
        <v>1355164179.9346018</v>
      </c>
      <c r="X26" s="62">
        <f t="shared" si="13"/>
        <v>1355164000</v>
      </c>
      <c r="Z26" s="87">
        <f t="shared" si="14"/>
        <v>1355164179.9346018</v>
      </c>
    </row>
    <row r="27" spans="1:26" s="2" customFormat="1" ht="18" customHeight="1">
      <c r="A27" s="70">
        <v>14</v>
      </c>
      <c r="B27" s="71" t="s">
        <v>73</v>
      </c>
      <c r="C27" s="71" t="s">
        <v>209</v>
      </c>
      <c r="D27" s="88">
        <v>672421.38670000003</v>
      </c>
      <c r="E27" s="71" t="s">
        <v>300</v>
      </c>
      <c r="F27" s="71">
        <v>10</v>
      </c>
      <c r="G27" s="90">
        <f t="shared" si="0"/>
        <v>211288.86410000001</v>
      </c>
      <c r="H27" s="72">
        <v>4326</v>
      </c>
      <c r="I27" s="73">
        <f t="shared" si="1"/>
        <v>3.9867366818480913E-3</v>
      </c>
      <c r="J27" s="73">
        <f t="shared" si="2"/>
        <v>3.9867366818480913E-4</v>
      </c>
      <c r="K27" s="72">
        <v>1437</v>
      </c>
      <c r="L27" s="73">
        <f t="shared" si="3"/>
        <v>6.8714554861662343E-3</v>
      </c>
      <c r="M27" s="73">
        <f t="shared" si="4"/>
        <v>3.4357277430831171E-3</v>
      </c>
      <c r="N27" s="71">
        <v>3.6026060000000002</v>
      </c>
      <c r="O27" s="73">
        <f t="shared" si="5"/>
        <v>4.0807223578341453E-3</v>
      </c>
      <c r="P27" s="73">
        <f t="shared" si="6"/>
        <v>6.1210835367512173E-4</v>
      </c>
      <c r="Q27" s="71">
        <v>41.888077000000003</v>
      </c>
      <c r="R27" s="73">
        <f t="shared" si="7"/>
        <v>5.1586728521726896E-3</v>
      </c>
      <c r="S27" s="73">
        <f t="shared" si="8"/>
        <v>1.2896682130431724E-3</v>
      </c>
      <c r="T27" s="70">
        <f t="shared" si="9"/>
        <v>5.7361779779862201E-3</v>
      </c>
      <c r="U27" s="74">
        <f t="shared" si="10"/>
        <v>541065.98013234045</v>
      </c>
      <c r="V27" s="83">
        <f t="shared" si="11"/>
        <v>1424776.2309323405</v>
      </c>
      <c r="W27" s="75">
        <f t="shared" si="12"/>
        <v>1424776230.9323404</v>
      </c>
      <c r="X27" s="62">
        <f t="shared" si="13"/>
        <v>1424776000</v>
      </c>
      <c r="Z27" s="87">
        <f t="shared" si="14"/>
        <v>1424776230.9323404</v>
      </c>
    </row>
    <row r="28" spans="1:26" s="2" customFormat="1" ht="18" customHeight="1">
      <c r="A28" s="70">
        <v>15</v>
      </c>
      <c r="B28" s="71" t="s">
        <v>73</v>
      </c>
      <c r="C28" s="71" t="s">
        <v>224</v>
      </c>
      <c r="D28" s="88">
        <v>672421.38670000003</v>
      </c>
      <c r="E28" s="71" t="s">
        <v>300</v>
      </c>
      <c r="F28" s="71">
        <v>10</v>
      </c>
      <c r="G28" s="90">
        <f t="shared" si="0"/>
        <v>211288.86410000001</v>
      </c>
      <c r="H28" s="72">
        <v>5010</v>
      </c>
      <c r="I28" s="73">
        <f t="shared" si="1"/>
        <v>4.6170944928476503E-3</v>
      </c>
      <c r="J28" s="73">
        <f t="shared" si="2"/>
        <v>4.6170944928476503E-4</v>
      </c>
      <c r="K28" s="72">
        <v>1621</v>
      </c>
      <c r="L28" s="73">
        <f t="shared" si="3"/>
        <v>7.7513078239912778E-3</v>
      </c>
      <c r="M28" s="73">
        <f t="shared" si="4"/>
        <v>3.8756539119956389E-3</v>
      </c>
      <c r="N28" s="71">
        <v>4.606611</v>
      </c>
      <c r="O28" s="73">
        <f t="shared" si="5"/>
        <v>5.2179729067082853E-3</v>
      </c>
      <c r="P28" s="73">
        <f t="shared" si="6"/>
        <v>7.8269593600624281E-4</v>
      </c>
      <c r="Q28" s="71">
        <v>36.063111999999997</v>
      </c>
      <c r="R28" s="73">
        <f t="shared" si="7"/>
        <v>4.4413066954413572E-3</v>
      </c>
      <c r="S28" s="73">
        <f t="shared" si="8"/>
        <v>1.1103266738603393E-3</v>
      </c>
      <c r="T28" s="70">
        <f t="shared" si="9"/>
        <v>6.2303859711469855E-3</v>
      </c>
      <c r="U28" s="74">
        <f t="shared" si="10"/>
        <v>587682.23458521243</v>
      </c>
      <c r="V28" s="83">
        <f t="shared" si="11"/>
        <v>1471392.4853852126</v>
      </c>
      <c r="W28" s="75">
        <f t="shared" si="12"/>
        <v>1471392485.3852127</v>
      </c>
      <c r="X28" s="62">
        <f t="shared" si="13"/>
        <v>1471392000</v>
      </c>
      <c r="Z28" s="87">
        <f t="shared" si="14"/>
        <v>1471392485.3852127</v>
      </c>
    </row>
    <row r="29" spans="1:26" s="2" customFormat="1" ht="18" customHeight="1">
      <c r="A29" s="70">
        <v>16</v>
      </c>
      <c r="B29" s="71" t="s">
        <v>73</v>
      </c>
      <c r="C29" s="71" t="s">
        <v>247</v>
      </c>
      <c r="D29" s="88">
        <v>672421.38670000003</v>
      </c>
      <c r="E29" s="71" t="s">
        <v>300</v>
      </c>
      <c r="F29" s="71">
        <v>10</v>
      </c>
      <c r="G29" s="90">
        <f t="shared" si="0"/>
        <v>211288.86410000001</v>
      </c>
      <c r="H29" s="72">
        <v>4712</v>
      </c>
      <c r="I29" s="73">
        <f t="shared" si="1"/>
        <v>4.3424649202191872E-3</v>
      </c>
      <c r="J29" s="73">
        <f t="shared" si="2"/>
        <v>4.3424649202191876E-4</v>
      </c>
      <c r="K29" s="72">
        <v>1148</v>
      </c>
      <c r="L29" s="73">
        <f t="shared" si="3"/>
        <v>5.4895134990388568E-3</v>
      </c>
      <c r="M29" s="73">
        <f t="shared" si="4"/>
        <v>2.7447567495194284E-3</v>
      </c>
      <c r="N29" s="71">
        <v>6.8311710000000003</v>
      </c>
      <c r="O29" s="73">
        <f t="shared" si="5"/>
        <v>7.737763227477064E-3</v>
      </c>
      <c r="P29" s="73">
        <f t="shared" si="6"/>
        <v>1.1606644841215595E-3</v>
      </c>
      <c r="Q29" s="71">
        <v>44.792090999999999</v>
      </c>
      <c r="R29" s="73">
        <f t="shared" si="7"/>
        <v>5.5163130031905894E-3</v>
      </c>
      <c r="S29" s="73">
        <f t="shared" si="8"/>
        <v>1.3790782507976474E-3</v>
      </c>
      <c r="T29" s="70">
        <f t="shared" si="9"/>
        <v>5.7187459764605538E-3</v>
      </c>
      <c r="U29" s="74">
        <f t="shared" si="10"/>
        <v>539421.70357269561</v>
      </c>
      <c r="V29" s="83">
        <f t="shared" si="11"/>
        <v>1423131.9543726956</v>
      </c>
      <c r="W29" s="75">
        <f t="shared" si="12"/>
        <v>1423131954.3726957</v>
      </c>
      <c r="X29" s="62">
        <f t="shared" si="13"/>
        <v>1423131000</v>
      </c>
      <c r="Z29" s="87">
        <f t="shared" si="14"/>
        <v>1423131954.3726957</v>
      </c>
    </row>
    <row r="30" spans="1:26" s="2" customFormat="1" ht="18" customHeight="1">
      <c r="A30" s="70">
        <v>17</v>
      </c>
      <c r="B30" s="71" t="s">
        <v>73</v>
      </c>
      <c r="C30" s="71" t="s">
        <v>253</v>
      </c>
      <c r="D30" s="88">
        <v>672421.38670000003</v>
      </c>
      <c r="E30" s="71" t="s">
        <v>300</v>
      </c>
      <c r="F30" s="71">
        <v>10</v>
      </c>
      <c r="G30" s="90">
        <f t="shared" si="0"/>
        <v>211288.86410000001</v>
      </c>
      <c r="H30" s="72">
        <v>5610</v>
      </c>
      <c r="I30" s="73">
        <f t="shared" si="1"/>
        <v>5.1700399410928785E-3</v>
      </c>
      <c r="J30" s="73">
        <f t="shared" si="2"/>
        <v>5.1700399410928787E-4</v>
      </c>
      <c r="K30" s="72">
        <v>3274</v>
      </c>
      <c r="L30" s="73">
        <f t="shared" si="3"/>
        <v>1.5655633445865173E-2</v>
      </c>
      <c r="M30" s="73">
        <f t="shared" si="4"/>
        <v>7.8278167229325867E-3</v>
      </c>
      <c r="N30" s="71">
        <v>4.2128839999999999</v>
      </c>
      <c r="O30" s="73">
        <f t="shared" si="5"/>
        <v>4.7719928101384781E-3</v>
      </c>
      <c r="P30" s="73">
        <f t="shared" si="6"/>
        <v>7.1579892152077171E-4</v>
      </c>
      <c r="Q30" s="71">
        <v>46.113357000000001</v>
      </c>
      <c r="R30" s="73">
        <f t="shared" si="7"/>
        <v>5.6790318371131585E-3</v>
      </c>
      <c r="S30" s="73">
        <f t="shared" si="8"/>
        <v>1.4197579592782896E-3</v>
      </c>
      <c r="T30" s="70">
        <f t="shared" si="9"/>
        <v>1.0480377597840936E-2</v>
      </c>
      <c r="U30" s="74">
        <f t="shared" si="10"/>
        <v>988563.43002167065</v>
      </c>
      <c r="V30" s="83">
        <f t="shared" si="11"/>
        <v>1872273.6808216707</v>
      </c>
      <c r="W30" s="75">
        <f t="shared" si="12"/>
        <v>1872273680.8216708</v>
      </c>
      <c r="X30" s="62">
        <f t="shared" si="13"/>
        <v>1872273000</v>
      </c>
      <c r="Z30" s="87">
        <f t="shared" si="14"/>
        <v>1872273680.8216708</v>
      </c>
    </row>
    <row r="31" spans="1:26" s="2" customFormat="1" ht="18" customHeight="1">
      <c r="A31" s="70">
        <v>18</v>
      </c>
      <c r="B31" s="71" t="s">
        <v>73</v>
      </c>
      <c r="C31" s="71" t="s">
        <v>258</v>
      </c>
      <c r="D31" s="88">
        <v>672421.38670000003</v>
      </c>
      <c r="E31" s="71" t="s">
        <v>300</v>
      </c>
      <c r="F31" s="71">
        <v>10</v>
      </c>
      <c r="G31" s="90">
        <f t="shared" si="0"/>
        <v>211288.86410000001</v>
      </c>
      <c r="H31" s="72">
        <v>3450</v>
      </c>
      <c r="I31" s="73">
        <f t="shared" si="1"/>
        <v>3.179436327410059E-3</v>
      </c>
      <c r="J31" s="73">
        <f t="shared" si="2"/>
        <v>3.1794363274100591E-4</v>
      </c>
      <c r="K31" s="72">
        <v>1286</v>
      </c>
      <c r="L31" s="73">
        <f t="shared" si="3"/>
        <v>6.1494027524076397E-3</v>
      </c>
      <c r="M31" s="73">
        <f t="shared" si="4"/>
        <v>3.0747013762038198E-3</v>
      </c>
      <c r="N31" s="71">
        <v>2.1064419999999999</v>
      </c>
      <c r="O31" s="73">
        <f t="shared" si="5"/>
        <v>2.385996405069239E-3</v>
      </c>
      <c r="P31" s="73">
        <f t="shared" si="6"/>
        <v>3.5789946076038586E-4</v>
      </c>
      <c r="Q31" s="71">
        <v>39.804549999999999</v>
      </c>
      <c r="R31" s="73">
        <f t="shared" si="7"/>
        <v>4.9020787341932746E-3</v>
      </c>
      <c r="S31" s="73">
        <f t="shared" si="8"/>
        <v>1.2255196835483186E-3</v>
      </c>
      <c r="T31" s="70">
        <f t="shared" si="9"/>
        <v>4.9760641532535302E-3</v>
      </c>
      <c r="U31" s="74">
        <f t="shared" si="10"/>
        <v>469368.11211473774</v>
      </c>
      <c r="V31" s="83">
        <f t="shared" si="11"/>
        <v>1353078.3629147378</v>
      </c>
      <c r="W31" s="75">
        <f t="shared" si="12"/>
        <v>1353078362.9147377</v>
      </c>
      <c r="X31" s="62">
        <f t="shared" si="13"/>
        <v>1353078000</v>
      </c>
      <c r="Z31" s="87">
        <f t="shared" si="14"/>
        <v>1353078362.9147377</v>
      </c>
    </row>
    <row r="32" spans="1:26" s="2" customFormat="1" ht="18" customHeight="1">
      <c r="A32" s="70">
        <v>19</v>
      </c>
      <c r="B32" s="71" t="s">
        <v>73</v>
      </c>
      <c r="C32" s="71" t="s">
        <v>266</v>
      </c>
      <c r="D32" s="88">
        <v>672421.38670000003</v>
      </c>
      <c r="E32" s="71" t="s">
        <v>301</v>
      </c>
      <c r="F32" s="71">
        <v>10</v>
      </c>
      <c r="G32" s="90">
        <f t="shared" si="0"/>
        <v>422577.72830000002</v>
      </c>
      <c r="H32" s="72">
        <v>8574</v>
      </c>
      <c r="I32" s="73">
        <f t="shared" si="1"/>
        <v>7.9015904554243024E-3</v>
      </c>
      <c r="J32" s="73">
        <f t="shared" si="2"/>
        <v>7.9015904554243031E-4</v>
      </c>
      <c r="K32" s="72">
        <v>4801</v>
      </c>
      <c r="L32" s="73">
        <f t="shared" si="3"/>
        <v>2.2957451488576266E-2</v>
      </c>
      <c r="M32" s="73">
        <f t="shared" si="4"/>
        <v>1.1478725744288133E-2</v>
      </c>
      <c r="N32" s="71">
        <v>7.8450189999999997</v>
      </c>
      <c r="O32" s="73">
        <f t="shared" si="5"/>
        <v>8.8861630805404934E-3</v>
      </c>
      <c r="P32" s="73">
        <f t="shared" si="6"/>
        <v>1.332924462081074E-3</v>
      </c>
      <c r="Q32" s="71">
        <v>31.226026000000001</v>
      </c>
      <c r="R32" s="73">
        <f t="shared" si="7"/>
        <v>3.8456015206293323E-3</v>
      </c>
      <c r="S32" s="73">
        <f t="shared" si="8"/>
        <v>9.6140038015733308E-4</v>
      </c>
      <c r="T32" s="70">
        <f t="shared" si="9"/>
        <v>1.4563209632068971E-2</v>
      </c>
      <c r="U32" s="74">
        <f t="shared" si="10"/>
        <v>1373677.2679801721</v>
      </c>
      <c r="V32" s="83">
        <f t="shared" si="11"/>
        <v>2468676.3829801721</v>
      </c>
      <c r="W32" s="75">
        <f t="shared" si="12"/>
        <v>2468676382.9801722</v>
      </c>
      <c r="X32" s="62">
        <f t="shared" si="13"/>
        <v>2468676000</v>
      </c>
      <c r="Z32" s="87">
        <f t="shared" si="14"/>
        <v>2468676382.9801722</v>
      </c>
    </row>
    <row r="33" spans="1:26" s="2" customFormat="1" ht="18" customHeight="1">
      <c r="A33" s="70">
        <v>20</v>
      </c>
      <c r="B33" s="71" t="s">
        <v>73</v>
      </c>
      <c r="C33" s="71" t="s">
        <v>125</v>
      </c>
      <c r="D33" s="88">
        <v>672421.38670000003</v>
      </c>
      <c r="E33" s="71" t="s">
        <v>300</v>
      </c>
      <c r="F33" s="71">
        <v>10</v>
      </c>
      <c r="G33" s="90">
        <f t="shared" si="0"/>
        <v>211288.86410000001</v>
      </c>
      <c r="H33" s="72">
        <v>5667</v>
      </c>
      <c r="I33" s="73">
        <f t="shared" si="1"/>
        <v>5.2225697586761747E-3</v>
      </c>
      <c r="J33" s="73">
        <f t="shared" si="2"/>
        <v>5.2225697586761753E-4</v>
      </c>
      <c r="K33" s="72">
        <v>2422</v>
      </c>
      <c r="L33" s="73">
        <f t="shared" si="3"/>
        <v>1.1581534577240515E-2</v>
      </c>
      <c r="M33" s="73">
        <f t="shared" si="4"/>
        <v>5.7907672886202575E-3</v>
      </c>
      <c r="N33" s="71">
        <v>4.9904950000000001</v>
      </c>
      <c r="O33" s="73">
        <f t="shared" si="5"/>
        <v>5.6528036990888013E-3</v>
      </c>
      <c r="P33" s="73">
        <f t="shared" si="6"/>
        <v>8.4792055486332017E-4</v>
      </c>
      <c r="Q33" s="71">
        <v>33.128825999999997</v>
      </c>
      <c r="R33" s="73">
        <f t="shared" si="7"/>
        <v>4.0799384347615843E-3</v>
      </c>
      <c r="S33" s="73">
        <f t="shared" si="8"/>
        <v>1.0199846086903961E-3</v>
      </c>
      <c r="T33" s="70">
        <f t="shared" si="9"/>
        <v>8.1809294280415917E-3</v>
      </c>
      <c r="U33" s="74">
        <f t="shared" si="10"/>
        <v>771667.58360081422</v>
      </c>
      <c r="V33" s="83">
        <f t="shared" si="11"/>
        <v>1655377.8344008143</v>
      </c>
      <c r="W33" s="75">
        <f t="shared" si="12"/>
        <v>1655377834.4008143</v>
      </c>
      <c r="X33" s="62">
        <f t="shared" si="13"/>
        <v>1655377000</v>
      </c>
      <c r="Z33" s="87">
        <f t="shared" si="14"/>
        <v>1655377834.4008143</v>
      </c>
    </row>
    <row r="34" spans="1:26" s="2" customFormat="1" ht="18" customHeight="1">
      <c r="A34" s="70">
        <v>21</v>
      </c>
      <c r="B34" s="71" t="s">
        <v>73</v>
      </c>
      <c r="C34" s="71" t="s">
        <v>280</v>
      </c>
      <c r="D34" s="88">
        <v>672421.38670000003</v>
      </c>
      <c r="E34" s="71" t="s">
        <v>299</v>
      </c>
      <c r="F34" s="71">
        <v>10</v>
      </c>
      <c r="G34" s="90">
        <f t="shared" si="0"/>
        <v>0</v>
      </c>
      <c r="H34" s="72">
        <v>6155</v>
      </c>
      <c r="I34" s="73">
        <f t="shared" si="1"/>
        <v>5.67229872324896E-3</v>
      </c>
      <c r="J34" s="73">
        <f t="shared" si="2"/>
        <v>5.6722987232489606E-4</v>
      </c>
      <c r="K34" s="72">
        <v>1650</v>
      </c>
      <c r="L34" s="73">
        <f t="shared" si="3"/>
        <v>7.8899802033223984E-3</v>
      </c>
      <c r="M34" s="73">
        <f t="shared" si="4"/>
        <v>3.9449901016611992E-3</v>
      </c>
      <c r="N34" s="71">
        <v>5.9649710000000002</v>
      </c>
      <c r="O34" s="73">
        <f t="shared" si="5"/>
        <v>6.756606335395072E-3</v>
      </c>
      <c r="P34" s="73">
        <f t="shared" si="6"/>
        <v>1.0134909503092607E-3</v>
      </c>
      <c r="Q34" s="71">
        <v>28.594787</v>
      </c>
      <c r="R34" s="73">
        <f t="shared" si="7"/>
        <v>3.5215546278374284E-3</v>
      </c>
      <c r="S34" s="73">
        <f t="shared" si="8"/>
        <v>8.803886569593571E-4</v>
      </c>
      <c r="T34" s="70">
        <f t="shared" si="9"/>
        <v>6.4060995812547129E-3</v>
      </c>
      <c r="U34" s="74">
        <f t="shared" si="10"/>
        <v>604256.45125707833</v>
      </c>
      <c r="V34" s="83">
        <f t="shared" si="11"/>
        <v>1276677.8379570784</v>
      </c>
      <c r="W34" s="75">
        <f t="shared" si="12"/>
        <v>1276677837.9570785</v>
      </c>
      <c r="X34" s="62">
        <f t="shared" si="13"/>
        <v>1276677000</v>
      </c>
      <c r="Z34" s="87">
        <f t="shared" si="14"/>
        <v>1276677837.9570785</v>
      </c>
    </row>
    <row r="35" spans="1:26" s="2" customFormat="1" ht="18" customHeight="1">
      <c r="A35" s="70">
        <v>22</v>
      </c>
      <c r="B35" s="71" t="s">
        <v>81</v>
      </c>
      <c r="C35" s="71" t="s">
        <v>82</v>
      </c>
      <c r="D35" s="88">
        <v>672421.38670000003</v>
      </c>
      <c r="E35" s="71" t="s">
        <v>299</v>
      </c>
      <c r="F35" s="71">
        <v>9</v>
      </c>
      <c r="G35" s="90">
        <f t="shared" si="0"/>
        <v>0</v>
      </c>
      <c r="H35" s="72">
        <v>4140</v>
      </c>
      <c r="I35" s="73">
        <f t="shared" si="1"/>
        <v>3.8153235928920707E-3</v>
      </c>
      <c r="J35" s="73">
        <f t="shared" si="2"/>
        <v>3.8153235928920707E-4</v>
      </c>
      <c r="K35" s="72">
        <v>536</v>
      </c>
      <c r="L35" s="73">
        <f t="shared" si="3"/>
        <v>2.5630481145338217E-3</v>
      </c>
      <c r="M35" s="73">
        <f t="shared" si="4"/>
        <v>1.2815240572669109E-3</v>
      </c>
      <c r="N35" s="71">
        <v>3.3171539999999999</v>
      </c>
      <c r="O35" s="73">
        <f t="shared" si="5"/>
        <v>3.7573868727745871E-3</v>
      </c>
      <c r="P35" s="73">
        <f t="shared" si="6"/>
        <v>5.6360803091618807E-4</v>
      </c>
      <c r="Q35" s="71">
        <v>21.704526999999999</v>
      </c>
      <c r="R35" s="73">
        <f t="shared" si="7"/>
        <v>2.6729934201598499E-3</v>
      </c>
      <c r="S35" s="73">
        <f t="shared" si="8"/>
        <v>6.6824835503996247E-4</v>
      </c>
      <c r="T35" s="70">
        <f t="shared" si="9"/>
        <v>2.8949128025122684E-3</v>
      </c>
      <c r="U35" s="74">
        <f t="shared" si="10"/>
        <v>273063.15091688454</v>
      </c>
      <c r="V35" s="83">
        <f t="shared" si="11"/>
        <v>945484.53761688457</v>
      </c>
      <c r="W35" s="75">
        <f t="shared" si="12"/>
        <v>945484537.61688459</v>
      </c>
      <c r="X35" s="62">
        <f t="shared" si="13"/>
        <v>945484000</v>
      </c>
      <c r="Z35" s="87">
        <f t="shared" si="14"/>
        <v>945484537.61688459</v>
      </c>
    </row>
    <row r="36" spans="1:26" s="2" customFormat="1" ht="18" customHeight="1">
      <c r="A36" s="70">
        <v>23</v>
      </c>
      <c r="B36" s="71" t="s">
        <v>81</v>
      </c>
      <c r="C36" s="71" t="s">
        <v>92</v>
      </c>
      <c r="D36" s="88">
        <v>672421.38670000003</v>
      </c>
      <c r="E36" s="71" t="s">
        <v>299</v>
      </c>
      <c r="F36" s="71">
        <v>8</v>
      </c>
      <c r="G36" s="90">
        <f t="shared" si="0"/>
        <v>0</v>
      </c>
      <c r="H36" s="72">
        <v>3905</v>
      </c>
      <c r="I36" s="73">
        <f t="shared" si="1"/>
        <v>3.5987532923293566E-3</v>
      </c>
      <c r="J36" s="73">
        <f t="shared" si="2"/>
        <v>3.5987532923293568E-4</v>
      </c>
      <c r="K36" s="72">
        <v>334</v>
      </c>
      <c r="L36" s="73">
        <f t="shared" si="3"/>
        <v>1.5971232653998067E-3</v>
      </c>
      <c r="M36" s="73">
        <f t="shared" si="4"/>
        <v>7.9856163269990336E-4</v>
      </c>
      <c r="N36" s="71">
        <v>2.4017369999999998</v>
      </c>
      <c r="O36" s="73">
        <f t="shared" si="5"/>
        <v>2.7204811943180866E-3</v>
      </c>
      <c r="P36" s="73">
        <f t="shared" si="6"/>
        <v>4.0807217914771299E-4</v>
      </c>
      <c r="Q36" s="71">
        <v>33.293652999999999</v>
      </c>
      <c r="R36" s="73">
        <f t="shared" si="7"/>
        <v>4.1002374943294199E-3</v>
      </c>
      <c r="S36" s="73">
        <f t="shared" si="8"/>
        <v>1.025059373582355E-3</v>
      </c>
      <c r="T36" s="70">
        <f t="shared" si="9"/>
        <v>2.5915685146629067E-3</v>
      </c>
      <c r="U36" s="74">
        <f t="shared" si="10"/>
        <v>244450.14848693172</v>
      </c>
      <c r="V36" s="83">
        <f t="shared" si="11"/>
        <v>916871.53518693172</v>
      </c>
      <c r="W36" s="75">
        <f t="shared" si="12"/>
        <v>916871535.18693173</v>
      </c>
      <c r="X36" s="62">
        <f t="shared" si="13"/>
        <v>916871000</v>
      </c>
      <c r="Z36" s="87">
        <f t="shared" si="14"/>
        <v>916871535.18693173</v>
      </c>
    </row>
    <row r="37" spans="1:26" s="2" customFormat="1" ht="18" customHeight="1">
      <c r="A37" s="70">
        <v>24</v>
      </c>
      <c r="B37" s="71" t="s">
        <v>81</v>
      </c>
      <c r="C37" s="71" t="s">
        <v>118</v>
      </c>
      <c r="D37" s="88">
        <v>672421.38670000003</v>
      </c>
      <c r="E37" s="71" t="s">
        <v>299</v>
      </c>
      <c r="F37" s="71">
        <v>10</v>
      </c>
      <c r="G37" s="90">
        <f t="shared" si="0"/>
        <v>0</v>
      </c>
      <c r="H37" s="72">
        <v>3538</v>
      </c>
      <c r="I37" s="73">
        <f t="shared" si="1"/>
        <v>3.2605349931526923E-3</v>
      </c>
      <c r="J37" s="73">
        <f t="shared" si="2"/>
        <v>3.2605349931526923E-4</v>
      </c>
      <c r="K37" s="72">
        <v>875</v>
      </c>
      <c r="L37" s="73">
        <f t="shared" si="3"/>
        <v>4.1840804108527873E-3</v>
      </c>
      <c r="M37" s="73">
        <f t="shared" si="4"/>
        <v>2.0920402054263936E-3</v>
      </c>
      <c r="N37" s="71">
        <v>2.2344029999999999</v>
      </c>
      <c r="O37" s="73">
        <f t="shared" si="5"/>
        <v>2.5309396249580682E-3</v>
      </c>
      <c r="P37" s="73">
        <f t="shared" si="6"/>
        <v>3.7964094374371023E-4</v>
      </c>
      <c r="Q37" s="71">
        <v>44.701341999999997</v>
      </c>
      <c r="R37" s="73">
        <f t="shared" si="7"/>
        <v>5.5051369255047639E-3</v>
      </c>
      <c r="S37" s="73">
        <f t="shared" si="8"/>
        <v>1.376284231376191E-3</v>
      </c>
      <c r="T37" s="70">
        <f t="shared" si="9"/>
        <v>4.1740188798615645E-3</v>
      </c>
      <c r="U37" s="74">
        <f t="shared" si="10"/>
        <v>393715.05294820829</v>
      </c>
      <c r="V37" s="83">
        <f t="shared" si="11"/>
        <v>1066136.4396482082</v>
      </c>
      <c r="W37" s="75">
        <f t="shared" si="12"/>
        <v>1066136439.6482083</v>
      </c>
      <c r="X37" s="62">
        <f t="shared" si="13"/>
        <v>1066136000</v>
      </c>
      <c r="Z37" s="87">
        <f t="shared" si="14"/>
        <v>1066136439.6482083</v>
      </c>
    </row>
    <row r="38" spans="1:26" s="2" customFormat="1" ht="18" customHeight="1">
      <c r="A38" s="70">
        <v>25</v>
      </c>
      <c r="B38" s="71" t="s">
        <v>81</v>
      </c>
      <c r="C38" s="71" t="s">
        <v>123</v>
      </c>
      <c r="D38" s="88">
        <v>672421.38670000003</v>
      </c>
      <c r="E38" s="71" t="s">
        <v>299</v>
      </c>
      <c r="F38" s="71">
        <v>7</v>
      </c>
      <c r="G38" s="90">
        <f t="shared" si="0"/>
        <v>0</v>
      </c>
      <c r="H38" s="72">
        <v>3082</v>
      </c>
      <c r="I38" s="73">
        <f t="shared" si="1"/>
        <v>2.8402964524863192E-3</v>
      </c>
      <c r="J38" s="73">
        <f t="shared" si="2"/>
        <v>2.8402964524863191E-4</v>
      </c>
      <c r="K38" s="72">
        <v>294</v>
      </c>
      <c r="L38" s="73">
        <f t="shared" si="3"/>
        <v>1.4058510180465365E-3</v>
      </c>
      <c r="M38" s="73">
        <f t="shared" si="4"/>
        <v>7.0292550902326827E-4</v>
      </c>
      <c r="N38" s="71">
        <v>4.3014720000000004</v>
      </c>
      <c r="O38" s="73">
        <f t="shared" si="5"/>
        <v>4.8723376805561184E-3</v>
      </c>
      <c r="P38" s="73">
        <f t="shared" si="6"/>
        <v>7.3085065208341776E-4</v>
      </c>
      <c r="Q38" s="71">
        <v>26.507975999999999</v>
      </c>
      <c r="R38" s="73">
        <f t="shared" si="7"/>
        <v>3.2645560730144092E-3</v>
      </c>
      <c r="S38" s="73">
        <f t="shared" si="8"/>
        <v>8.1613901825360231E-4</v>
      </c>
      <c r="T38" s="70">
        <f t="shared" si="9"/>
        <v>2.5339448246089204E-3</v>
      </c>
      <c r="U38" s="74">
        <f t="shared" si="10"/>
        <v>239014.78395369108</v>
      </c>
      <c r="V38" s="83">
        <f t="shared" si="11"/>
        <v>911436.17065369105</v>
      </c>
      <c r="W38" s="75">
        <f t="shared" si="12"/>
        <v>911436170.65369105</v>
      </c>
      <c r="X38" s="62">
        <f t="shared" si="13"/>
        <v>911436000</v>
      </c>
      <c r="Z38" s="87">
        <f t="shared" si="14"/>
        <v>911436170.65369105</v>
      </c>
    </row>
    <row r="39" spans="1:26" s="2" customFormat="1" ht="18" customHeight="1">
      <c r="A39" s="70">
        <v>26</v>
      </c>
      <c r="B39" s="71" t="s">
        <v>81</v>
      </c>
      <c r="C39" s="71" t="s">
        <v>140</v>
      </c>
      <c r="D39" s="88">
        <v>672421.38670000003</v>
      </c>
      <c r="E39" s="71" t="s">
        <v>299</v>
      </c>
      <c r="F39" s="71">
        <v>9</v>
      </c>
      <c r="G39" s="90">
        <f t="shared" si="0"/>
        <v>0</v>
      </c>
      <c r="H39" s="72">
        <v>4738</v>
      </c>
      <c r="I39" s="73">
        <f t="shared" si="1"/>
        <v>4.3664258896431475E-3</v>
      </c>
      <c r="J39" s="73">
        <f t="shared" si="2"/>
        <v>4.3664258896431476E-4</v>
      </c>
      <c r="K39" s="72">
        <v>776</v>
      </c>
      <c r="L39" s="73">
        <f t="shared" si="3"/>
        <v>3.7106815986534432E-3</v>
      </c>
      <c r="M39" s="73">
        <f t="shared" si="4"/>
        <v>1.8553407993267216E-3</v>
      </c>
      <c r="N39" s="71">
        <v>2.667503</v>
      </c>
      <c r="O39" s="73">
        <f t="shared" si="5"/>
        <v>3.0215180709990642E-3</v>
      </c>
      <c r="P39" s="73">
        <f t="shared" si="6"/>
        <v>4.532277106498596E-4</v>
      </c>
      <c r="Q39" s="71">
        <v>33.327559999999998</v>
      </c>
      <c r="R39" s="73">
        <f t="shared" si="7"/>
        <v>4.104413267793516E-3</v>
      </c>
      <c r="S39" s="73">
        <f t="shared" si="8"/>
        <v>1.026103316948379E-3</v>
      </c>
      <c r="T39" s="70">
        <f t="shared" si="9"/>
        <v>3.7713144158892753E-3</v>
      </c>
      <c r="U39" s="74">
        <f t="shared" si="10"/>
        <v>355729.88471614983</v>
      </c>
      <c r="V39" s="83">
        <f t="shared" si="11"/>
        <v>1028151.2714161498</v>
      </c>
      <c r="W39" s="75">
        <f t="shared" si="12"/>
        <v>1028151271.4161499</v>
      </c>
      <c r="X39" s="62">
        <f t="shared" si="13"/>
        <v>1028151000</v>
      </c>
      <c r="Z39" s="87">
        <f t="shared" si="14"/>
        <v>1028151271.4161499</v>
      </c>
    </row>
    <row r="40" spans="1:26" s="2" customFormat="1" ht="18" customHeight="1">
      <c r="A40" s="70">
        <v>27</v>
      </c>
      <c r="B40" s="71" t="s">
        <v>81</v>
      </c>
      <c r="C40" s="71" t="s">
        <v>142</v>
      </c>
      <c r="D40" s="88">
        <v>672421.38670000003</v>
      </c>
      <c r="E40" s="71" t="s">
        <v>299</v>
      </c>
      <c r="F40" s="71">
        <v>9</v>
      </c>
      <c r="G40" s="90">
        <f t="shared" si="0"/>
        <v>0</v>
      </c>
      <c r="H40" s="72">
        <v>4335</v>
      </c>
      <c r="I40" s="73">
        <f t="shared" si="1"/>
        <v>3.9950308635717698E-3</v>
      </c>
      <c r="J40" s="73">
        <f t="shared" si="2"/>
        <v>3.99503086357177E-4</v>
      </c>
      <c r="K40" s="72">
        <v>748</v>
      </c>
      <c r="L40" s="73">
        <f t="shared" si="3"/>
        <v>3.5767910255061542E-3</v>
      </c>
      <c r="M40" s="73">
        <f t="shared" si="4"/>
        <v>1.7883955127530771E-3</v>
      </c>
      <c r="N40" s="71">
        <v>3.3663699999999999</v>
      </c>
      <c r="O40" s="73">
        <f t="shared" si="5"/>
        <v>3.8131345264350667E-3</v>
      </c>
      <c r="P40" s="73">
        <f t="shared" si="6"/>
        <v>5.7197017896526002E-4</v>
      </c>
      <c r="Q40" s="71">
        <v>22.320392999999999</v>
      </c>
      <c r="R40" s="73">
        <f t="shared" si="7"/>
        <v>2.7488396141681398E-3</v>
      </c>
      <c r="S40" s="73">
        <f t="shared" si="8"/>
        <v>6.8720990354203496E-4</v>
      </c>
      <c r="T40" s="70">
        <f t="shared" si="9"/>
        <v>3.447078681617549E-3</v>
      </c>
      <c r="U40" s="74">
        <f t="shared" si="10"/>
        <v>325146.29298818723</v>
      </c>
      <c r="V40" s="83">
        <f t="shared" si="11"/>
        <v>997567.67968818732</v>
      </c>
      <c r="W40" s="75">
        <f t="shared" si="12"/>
        <v>997567679.68818736</v>
      </c>
      <c r="X40" s="62">
        <f t="shared" si="13"/>
        <v>997567000</v>
      </c>
      <c r="Z40" s="87">
        <f t="shared" si="14"/>
        <v>997567679.68818736</v>
      </c>
    </row>
    <row r="41" spans="1:26" s="2" customFormat="1" ht="18" customHeight="1">
      <c r="A41" s="70">
        <v>28</v>
      </c>
      <c r="B41" s="71" t="s">
        <v>81</v>
      </c>
      <c r="C41" s="71" t="s">
        <v>161</v>
      </c>
      <c r="D41" s="88">
        <v>672421.38670000003</v>
      </c>
      <c r="E41" s="71" t="s">
        <v>300</v>
      </c>
      <c r="F41" s="71">
        <v>9</v>
      </c>
      <c r="G41" s="90">
        <f t="shared" si="0"/>
        <v>211288.86410000001</v>
      </c>
      <c r="H41" s="72">
        <v>6439</v>
      </c>
      <c r="I41" s="73">
        <f t="shared" si="1"/>
        <v>5.9340262354183673E-3</v>
      </c>
      <c r="J41" s="73">
        <f t="shared" si="2"/>
        <v>5.934026235418368E-4</v>
      </c>
      <c r="K41" s="72">
        <v>675</v>
      </c>
      <c r="L41" s="73">
        <f t="shared" si="3"/>
        <v>3.2277191740864358E-3</v>
      </c>
      <c r="M41" s="73">
        <f t="shared" si="4"/>
        <v>1.6138595870432179E-3</v>
      </c>
      <c r="N41" s="71">
        <v>3.2482510000000002</v>
      </c>
      <c r="O41" s="73">
        <f t="shared" si="5"/>
        <v>3.6793394780214989E-3</v>
      </c>
      <c r="P41" s="73">
        <f t="shared" si="6"/>
        <v>5.5190092170322484E-4</v>
      </c>
      <c r="Q41" s="71">
        <v>36.563977000000001</v>
      </c>
      <c r="R41" s="73">
        <f t="shared" si="7"/>
        <v>4.5029900875460721E-3</v>
      </c>
      <c r="S41" s="73">
        <f t="shared" si="8"/>
        <v>1.125747521886518E-3</v>
      </c>
      <c r="T41" s="70">
        <f t="shared" si="9"/>
        <v>3.8849106541747978E-3</v>
      </c>
      <c r="U41" s="74">
        <f t="shared" si="10"/>
        <v>366444.86954458099</v>
      </c>
      <c r="V41" s="83">
        <f t="shared" si="11"/>
        <v>1250155.1203445811</v>
      </c>
      <c r="W41" s="75">
        <f t="shared" si="12"/>
        <v>1250155120.3445811</v>
      </c>
      <c r="X41" s="62">
        <f t="shared" si="13"/>
        <v>1250155000</v>
      </c>
      <c r="Z41" s="87">
        <f t="shared" si="14"/>
        <v>1250155120.3445811</v>
      </c>
    </row>
    <row r="42" spans="1:26" s="2" customFormat="1" ht="18" customHeight="1">
      <c r="A42" s="70">
        <v>29</v>
      </c>
      <c r="B42" s="71" t="s">
        <v>81</v>
      </c>
      <c r="C42" s="71" t="s">
        <v>239</v>
      </c>
      <c r="D42" s="88">
        <v>672421.38670000003</v>
      </c>
      <c r="E42" s="71" t="s">
        <v>300</v>
      </c>
      <c r="F42" s="71">
        <v>9</v>
      </c>
      <c r="G42" s="90">
        <f t="shared" si="0"/>
        <v>211288.86410000001</v>
      </c>
      <c r="H42" s="72">
        <v>6269</v>
      </c>
      <c r="I42" s="73">
        <f t="shared" si="1"/>
        <v>5.7773583584155531E-3</v>
      </c>
      <c r="J42" s="73">
        <f t="shared" si="2"/>
        <v>5.7773583584155538E-4</v>
      </c>
      <c r="K42" s="72">
        <v>582</v>
      </c>
      <c r="L42" s="73">
        <f t="shared" si="3"/>
        <v>2.7830111989900824E-3</v>
      </c>
      <c r="M42" s="73">
        <f t="shared" si="4"/>
        <v>1.3915055994950412E-3</v>
      </c>
      <c r="N42" s="71">
        <v>3.405742</v>
      </c>
      <c r="O42" s="73">
        <f t="shared" si="5"/>
        <v>3.857731743192227E-3</v>
      </c>
      <c r="P42" s="73">
        <f t="shared" si="6"/>
        <v>5.7865976147883401E-4</v>
      </c>
      <c r="Q42" s="71">
        <v>23.413253999999998</v>
      </c>
      <c r="R42" s="73">
        <f t="shared" si="7"/>
        <v>2.8834295207875887E-3</v>
      </c>
      <c r="S42" s="73">
        <f t="shared" si="8"/>
        <v>7.2085738019689717E-4</v>
      </c>
      <c r="T42" s="70">
        <f t="shared" si="9"/>
        <v>3.2687585770123278E-3</v>
      </c>
      <c r="U42" s="74">
        <f t="shared" si="10"/>
        <v>308326.21827192162</v>
      </c>
      <c r="V42" s="83">
        <f t="shared" si="11"/>
        <v>1192036.4690719217</v>
      </c>
      <c r="W42" s="75">
        <f t="shared" si="12"/>
        <v>1192036469.0719216</v>
      </c>
      <c r="X42" s="62">
        <f t="shared" si="13"/>
        <v>1192036000</v>
      </c>
      <c r="Z42" s="87">
        <f t="shared" si="14"/>
        <v>1192036469.0719216</v>
      </c>
    </row>
    <row r="43" spans="1:26" s="2" customFormat="1" ht="18" customHeight="1">
      <c r="A43" s="70">
        <v>30</v>
      </c>
      <c r="B43" s="71" t="s">
        <v>81</v>
      </c>
      <c r="C43" s="71" t="s">
        <v>252</v>
      </c>
      <c r="D43" s="88">
        <v>672421.38670000003</v>
      </c>
      <c r="E43" s="71" t="s">
        <v>303</v>
      </c>
      <c r="F43" s="71">
        <v>6</v>
      </c>
      <c r="G43" s="90">
        <f t="shared" si="0"/>
        <v>0</v>
      </c>
      <c r="H43" s="72">
        <v>6864</v>
      </c>
      <c r="I43" s="73">
        <f t="shared" si="1"/>
        <v>6.3256959279254042E-3</v>
      </c>
      <c r="J43" s="73">
        <f t="shared" si="2"/>
        <v>6.3256959279254046E-4</v>
      </c>
      <c r="K43" s="72">
        <v>193</v>
      </c>
      <c r="L43" s="73">
        <f t="shared" si="3"/>
        <v>9.2288859347952905E-4</v>
      </c>
      <c r="M43" s="73">
        <f t="shared" si="4"/>
        <v>4.6144429673976452E-4</v>
      </c>
      <c r="N43" s="71">
        <v>2.480483</v>
      </c>
      <c r="O43" s="73">
        <f t="shared" si="5"/>
        <v>2.8096778932604656E-3</v>
      </c>
      <c r="P43" s="73">
        <f t="shared" si="6"/>
        <v>4.2145168398906985E-4</v>
      </c>
      <c r="Q43" s="71">
        <v>26.561312000000001</v>
      </c>
      <c r="R43" s="73">
        <f t="shared" si="7"/>
        <v>3.2711246002648602E-3</v>
      </c>
      <c r="S43" s="73">
        <f t="shared" si="8"/>
        <v>8.1778115006621505E-4</v>
      </c>
      <c r="T43" s="70">
        <f t="shared" si="9"/>
        <v>2.3332467235875898E-3</v>
      </c>
      <c r="U43" s="74">
        <f t="shared" si="10"/>
        <v>220083.90085408257</v>
      </c>
      <c r="V43" s="83">
        <f t="shared" si="11"/>
        <v>892505.28755408258</v>
      </c>
      <c r="W43" s="75">
        <f t="shared" si="12"/>
        <v>892505287.55408263</v>
      </c>
      <c r="X43" s="62">
        <f t="shared" si="13"/>
        <v>892505000</v>
      </c>
      <c r="Z43" s="87">
        <f t="shared" si="14"/>
        <v>892505287.55408263</v>
      </c>
    </row>
    <row r="44" spans="1:26" s="2" customFormat="1" ht="18" customHeight="1">
      <c r="A44" s="70">
        <v>31</v>
      </c>
      <c r="B44" s="71" t="s">
        <v>81</v>
      </c>
      <c r="C44" s="71" t="s">
        <v>275</v>
      </c>
      <c r="D44" s="88">
        <v>672421.38670000003</v>
      </c>
      <c r="E44" s="71" t="s">
        <v>299</v>
      </c>
      <c r="F44" s="71">
        <v>9</v>
      </c>
      <c r="G44" s="90">
        <f t="shared" si="0"/>
        <v>0</v>
      </c>
      <c r="H44" s="72">
        <v>4121</v>
      </c>
      <c r="I44" s="73">
        <f t="shared" si="1"/>
        <v>3.7978136536976383E-3</v>
      </c>
      <c r="J44" s="73">
        <f t="shared" si="2"/>
        <v>3.7978136536976384E-4</v>
      </c>
      <c r="K44" s="72">
        <v>743</v>
      </c>
      <c r="L44" s="73">
        <f t="shared" si="3"/>
        <v>3.5528819945869956E-3</v>
      </c>
      <c r="M44" s="73">
        <f t="shared" si="4"/>
        <v>1.7764409972934978E-3</v>
      </c>
      <c r="N44" s="71">
        <v>4.0750789999999997</v>
      </c>
      <c r="O44" s="73">
        <f t="shared" si="5"/>
        <v>4.6158991533463301E-3</v>
      </c>
      <c r="P44" s="73">
        <f t="shared" si="6"/>
        <v>6.9238487300194947E-4</v>
      </c>
      <c r="Q44" s="71">
        <v>41.756850999999997</v>
      </c>
      <c r="R44" s="73">
        <f t="shared" si="7"/>
        <v>5.1425118810281027E-3</v>
      </c>
      <c r="S44" s="73">
        <f t="shared" si="8"/>
        <v>1.2856279702570257E-3</v>
      </c>
      <c r="T44" s="70">
        <f t="shared" si="9"/>
        <v>4.1342352059222367E-3</v>
      </c>
      <c r="U44" s="74">
        <f t="shared" si="10"/>
        <v>389962.45102130558</v>
      </c>
      <c r="V44" s="83">
        <f t="shared" si="11"/>
        <v>1062383.8377213057</v>
      </c>
      <c r="W44" s="75">
        <f t="shared" si="12"/>
        <v>1062383837.7213056</v>
      </c>
      <c r="X44" s="62">
        <f t="shared" si="13"/>
        <v>1062383000</v>
      </c>
      <c r="Z44" s="87">
        <f t="shared" si="14"/>
        <v>1062383837.7213056</v>
      </c>
    </row>
    <row r="45" spans="1:26" s="2" customFormat="1" ht="18" customHeight="1">
      <c r="A45" s="70">
        <v>32</v>
      </c>
      <c r="B45" s="71" t="s">
        <v>81</v>
      </c>
      <c r="C45" s="71" t="s">
        <v>283</v>
      </c>
      <c r="D45" s="88">
        <v>672421.38670000003</v>
      </c>
      <c r="E45" s="71" t="s">
        <v>299</v>
      </c>
      <c r="F45" s="71">
        <v>9</v>
      </c>
      <c r="G45" s="90">
        <f t="shared" si="0"/>
        <v>0</v>
      </c>
      <c r="H45" s="72">
        <v>3593</v>
      </c>
      <c r="I45" s="73">
        <f t="shared" si="1"/>
        <v>3.3112216592418382E-3</v>
      </c>
      <c r="J45" s="73">
        <f t="shared" si="2"/>
        <v>3.3112216592418384E-4</v>
      </c>
      <c r="K45" s="72">
        <v>591</v>
      </c>
      <c r="L45" s="73">
        <f t="shared" si="3"/>
        <v>2.8260474546445685E-3</v>
      </c>
      <c r="M45" s="73">
        <f t="shared" si="4"/>
        <v>1.4130237273222842E-3</v>
      </c>
      <c r="N45" s="71">
        <v>1.8111459999999999</v>
      </c>
      <c r="O45" s="73">
        <f t="shared" si="5"/>
        <v>2.0515104831063625E-3</v>
      </c>
      <c r="P45" s="73">
        <f t="shared" si="6"/>
        <v>3.0772657246595439E-4</v>
      </c>
      <c r="Q45" s="71">
        <v>44.701341999999997</v>
      </c>
      <c r="R45" s="73">
        <f t="shared" si="7"/>
        <v>5.5051369255047639E-3</v>
      </c>
      <c r="S45" s="73">
        <f t="shared" si="8"/>
        <v>1.376284231376191E-3</v>
      </c>
      <c r="T45" s="70">
        <f t="shared" si="9"/>
        <v>3.4281566970886133E-3</v>
      </c>
      <c r="U45" s="74">
        <f t="shared" si="10"/>
        <v>323361.47352399206</v>
      </c>
      <c r="V45" s="83">
        <f t="shared" si="11"/>
        <v>995782.86022399203</v>
      </c>
      <c r="W45" s="75">
        <f t="shared" si="12"/>
        <v>995782860.22399199</v>
      </c>
      <c r="X45" s="62">
        <f t="shared" si="13"/>
        <v>995782000</v>
      </c>
      <c r="Z45" s="87">
        <f t="shared" si="14"/>
        <v>995782860.22399199</v>
      </c>
    </row>
    <row r="46" spans="1:26" s="2" customFormat="1" ht="18" customHeight="1">
      <c r="A46" s="70">
        <v>33</v>
      </c>
      <c r="B46" s="71" t="s">
        <v>81</v>
      </c>
      <c r="C46" s="71" t="s">
        <v>285</v>
      </c>
      <c r="D46" s="88">
        <v>672421.38670000003</v>
      </c>
      <c r="E46" s="71" t="s">
        <v>299</v>
      </c>
      <c r="F46" s="71">
        <v>9</v>
      </c>
      <c r="G46" s="90">
        <f t="shared" si="0"/>
        <v>0</v>
      </c>
      <c r="H46" s="72">
        <v>7393</v>
      </c>
      <c r="I46" s="73">
        <f t="shared" si="1"/>
        <v>6.8132094981282797E-3</v>
      </c>
      <c r="J46" s="73">
        <f t="shared" si="2"/>
        <v>6.8132094981282801E-4</v>
      </c>
      <c r="K46" s="72">
        <v>617</v>
      </c>
      <c r="L46" s="73">
        <f t="shared" si="3"/>
        <v>2.9503744154241941E-3</v>
      </c>
      <c r="M46" s="73">
        <f t="shared" si="4"/>
        <v>1.4751872077120971E-3</v>
      </c>
      <c r="N46" s="71">
        <v>3.4746450000000002</v>
      </c>
      <c r="O46" s="73">
        <f t="shared" si="5"/>
        <v>3.9357791379453161E-3</v>
      </c>
      <c r="P46" s="73">
        <f t="shared" si="6"/>
        <v>5.9036687069179735E-4</v>
      </c>
      <c r="Q46" s="71">
        <v>28.347685999999999</v>
      </c>
      <c r="R46" s="73">
        <f t="shared" si="7"/>
        <v>3.4911232184307675E-3</v>
      </c>
      <c r="S46" s="73">
        <f t="shared" si="8"/>
        <v>8.7278080460769186E-4</v>
      </c>
      <c r="T46" s="70">
        <f t="shared" si="9"/>
        <v>3.6196558328244143E-3</v>
      </c>
      <c r="U46" s="74">
        <f t="shared" si="10"/>
        <v>341424.66263162193</v>
      </c>
      <c r="V46" s="83">
        <f t="shared" si="11"/>
        <v>1013846.049331622</v>
      </c>
      <c r="W46" s="75">
        <f t="shared" si="12"/>
        <v>1013846049.331622</v>
      </c>
      <c r="X46" s="62">
        <f t="shared" ref="X46:X77" si="15">W46-MOD(W46,1000)</f>
        <v>1013846000</v>
      </c>
      <c r="Z46" s="87">
        <f t="shared" si="14"/>
        <v>1013846049.331622</v>
      </c>
    </row>
    <row r="47" spans="1:26" s="2" customFormat="1" ht="18" customHeight="1">
      <c r="A47" s="70">
        <v>34</v>
      </c>
      <c r="B47" s="71" t="s">
        <v>81</v>
      </c>
      <c r="C47" s="71" t="s">
        <v>298</v>
      </c>
      <c r="D47" s="88">
        <v>672421.38670000003</v>
      </c>
      <c r="E47" s="71" t="s">
        <v>299</v>
      </c>
      <c r="F47" s="71">
        <v>10</v>
      </c>
      <c r="G47" s="90">
        <f t="shared" si="0"/>
        <v>0</v>
      </c>
      <c r="H47" s="72">
        <v>7621</v>
      </c>
      <c r="I47" s="73">
        <f t="shared" si="1"/>
        <v>7.023328768461466E-3</v>
      </c>
      <c r="J47" s="73">
        <f t="shared" si="2"/>
        <v>7.0233287684614665E-4</v>
      </c>
      <c r="K47" s="72">
        <v>1722</v>
      </c>
      <c r="L47" s="73">
        <f t="shared" si="3"/>
        <v>8.2342702485582852E-3</v>
      </c>
      <c r="M47" s="73">
        <f t="shared" si="4"/>
        <v>4.1171351242791426E-3</v>
      </c>
      <c r="N47" s="71">
        <v>6.181521</v>
      </c>
      <c r="O47" s="73">
        <f t="shared" si="5"/>
        <v>7.0018955584155692E-3</v>
      </c>
      <c r="P47" s="73">
        <f t="shared" si="6"/>
        <v>1.0502843337623353E-3</v>
      </c>
      <c r="Q47" s="71">
        <v>35.951123000000003</v>
      </c>
      <c r="R47" s="73">
        <f t="shared" si="7"/>
        <v>4.4275148325673003E-3</v>
      </c>
      <c r="S47" s="73">
        <f t="shared" si="8"/>
        <v>1.1068787081418251E-3</v>
      </c>
      <c r="T47" s="70">
        <f t="shared" si="9"/>
        <v>6.9766310430294503E-3</v>
      </c>
      <c r="U47" s="74">
        <f t="shared" si="10"/>
        <v>658071.93009092333</v>
      </c>
      <c r="V47" s="83">
        <f t="shared" si="11"/>
        <v>1330493.3167909235</v>
      </c>
      <c r="W47" s="75">
        <f t="shared" si="12"/>
        <v>1330493316.7909236</v>
      </c>
      <c r="X47" s="62">
        <f t="shared" si="15"/>
        <v>1330493000</v>
      </c>
      <c r="Z47" s="87">
        <f t="shared" si="14"/>
        <v>1330493316.7909236</v>
      </c>
    </row>
    <row r="48" spans="1:26" s="2" customFormat="1" ht="18" customHeight="1">
      <c r="A48" s="70">
        <v>35</v>
      </c>
      <c r="B48" s="71" t="s">
        <v>99</v>
      </c>
      <c r="C48" s="71" t="s">
        <v>100</v>
      </c>
      <c r="D48" s="88">
        <v>672421.38670000003</v>
      </c>
      <c r="E48" s="71" t="s">
        <v>299</v>
      </c>
      <c r="F48" s="71">
        <v>9</v>
      </c>
      <c r="G48" s="90">
        <f t="shared" si="0"/>
        <v>0</v>
      </c>
      <c r="H48" s="72">
        <v>4181</v>
      </c>
      <c r="I48" s="73">
        <f t="shared" si="1"/>
        <v>3.853108198522161E-3</v>
      </c>
      <c r="J48" s="73">
        <f t="shared" si="2"/>
        <v>3.853108198522161E-4</v>
      </c>
      <c r="K48" s="72">
        <v>796</v>
      </c>
      <c r="L48" s="73">
        <f t="shared" si="3"/>
        <v>3.8063177223300786E-3</v>
      </c>
      <c r="M48" s="73">
        <f t="shared" si="4"/>
        <v>1.9031588611650393E-3</v>
      </c>
      <c r="N48" s="71">
        <v>5.5712429999999999</v>
      </c>
      <c r="O48" s="73">
        <f t="shared" si="5"/>
        <v>6.3106251061112355E-3</v>
      </c>
      <c r="P48" s="73">
        <f t="shared" si="6"/>
        <v>9.4659376591668524E-4</v>
      </c>
      <c r="Q48" s="71">
        <v>39.698352999999997</v>
      </c>
      <c r="R48" s="73">
        <f t="shared" si="7"/>
        <v>4.8890001777132956E-3</v>
      </c>
      <c r="S48" s="73">
        <f t="shared" si="8"/>
        <v>1.2222500444283239E-3</v>
      </c>
      <c r="T48" s="70">
        <f t="shared" si="9"/>
        <v>4.4573134913622643E-3</v>
      </c>
      <c r="U48" s="74">
        <f t="shared" si="10"/>
        <v>420436.86618797958</v>
      </c>
      <c r="V48" s="83">
        <f t="shared" si="11"/>
        <v>1092858.2528879796</v>
      </c>
      <c r="W48" s="75">
        <f t="shared" si="12"/>
        <v>1092858252.8879795</v>
      </c>
      <c r="X48" s="62">
        <f t="shared" si="15"/>
        <v>1092858000</v>
      </c>
      <c r="Z48" s="87">
        <f t="shared" si="14"/>
        <v>1092858252.8879795</v>
      </c>
    </row>
    <row r="49" spans="1:26" s="2" customFormat="1" ht="18" customHeight="1">
      <c r="A49" s="70">
        <v>36</v>
      </c>
      <c r="B49" s="71" t="s">
        <v>99</v>
      </c>
      <c r="C49" s="71" t="s">
        <v>111</v>
      </c>
      <c r="D49" s="88">
        <v>672421.38670000003</v>
      </c>
      <c r="E49" s="71" t="s">
        <v>299</v>
      </c>
      <c r="F49" s="71">
        <v>8</v>
      </c>
      <c r="G49" s="90">
        <f t="shared" si="0"/>
        <v>0</v>
      </c>
      <c r="H49" s="72">
        <v>2629</v>
      </c>
      <c r="I49" s="73">
        <f t="shared" si="1"/>
        <v>2.4228226390611723E-3</v>
      </c>
      <c r="J49" s="73">
        <f t="shared" si="2"/>
        <v>2.4228226390611725E-4</v>
      </c>
      <c r="K49" s="72">
        <v>428</v>
      </c>
      <c r="L49" s="73">
        <f t="shared" si="3"/>
        <v>2.046613046679992E-3</v>
      </c>
      <c r="M49" s="73">
        <f t="shared" si="4"/>
        <v>1.023306523339996E-3</v>
      </c>
      <c r="N49" s="71">
        <v>1.565067</v>
      </c>
      <c r="O49" s="73">
        <f t="shared" si="5"/>
        <v>1.7727733475179943E-3</v>
      </c>
      <c r="P49" s="73">
        <f t="shared" si="6"/>
        <v>2.6591600212769911E-4</v>
      </c>
      <c r="Q49" s="71">
        <v>23.343529</v>
      </c>
      <c r="R49" s="73">
        <f t="shared" si="7"/>
        <v>2.8748426270846926E-3</v>
      </c>
      <c r="S49" s="73">
        <f t="shared" si="8"/>
        <v>7.1871065677117315E-4</v>
      </c>
      <c r="T49" s="70">
        <f t="shared" si="9"/>
        <v>2.2502154461449854E-3</v>
      </c>
      <c r="U49" s="74">
        <f t="shared" si="10"/>
        <v>212251.96124489792</v>
      </c>
      <c r="V49" s="83">
        <f t="shared" si="11"/>
        <v>884673.34794489795</v>
      </c>
      <c r="W49" s="75">
        <f t="shared" si="12"/>
        <v>884673347.94489789</v>
      </c>
      <c r="X49" s="62">
        <f t="shared" si="15"/>
        <v>884673000</v>
      </c>
      <c r="Z49" s="87">
        <f t="shared" si="14"/>
        <v>884673347.94489789</v>
      </c>
    </row>
    <row r="50" spans="1:26" s="2" customFormat="1" ht="18" customHeight="1">
      <c r="A50" s="70">
        <v>37</v>
      </c>
      <c r="B50" s="71" t="s">
        <v>99</v>
      </c>
      <c r="C50" s="71" t="s">
        <v>115</v>
      </c>
      <c r="D50" s="88">
        <v>672421.38670000003</v>
      </c>
      <c r="E50" s="71" t="s">
        <v>299</v>
      </c>
      <c r="F50" s="71">
        <v>9</v>
      </c>
      <c r="G50" s="90">
        <f t="shared" si="0"/>
        <v>0</v>
      </c>
      <c r="H50" s="72">
        <v>2274</v>
      </c>
      <c r="I50" s="73">
        <f t="shared" si="1"/>
        <v>2.0956632488494126E-3</v>
      </c>
      <c r="J50" s="73">
        <f t="shared" si="2"/>
        <v>2.0956632488494128E-4</v>
      </c>
      <c r="K50" s="72">
        <v>529</v>
      </c>
      <c r="L50" s="73">
        <f t="shared" si="3"/>
        <v>2.5295754712469994E-3</v>
      </c>
      <c r="M50" s="73">
        <f t="shared" si="4"/>
        <v>1.2647877356234997E-3</v>
      </c>
      <c r="N50" s="71">
        <v>3.4352719999999999</v>
      </c>
      <c r="O50" s="73">
        <f t="shared" si="5"/>
        <v>3.8911807884741264E-3</v>
      </c>
      <c r="P50" s="73">
        <f t="shared" si="6"/>
        <v>5.8367711827111892E-4</v>
      </c>
      <c r="Q50" s="71">
        <v>33.177674000000003</v>
      </c>
      <c r="R50" s="73">
        <f t="shared" si="7"/>
        <v>4.0859542480796074E-3</v>
      </c>
      <c r="S50" s="73">
        <f t="shared" si="8"/>
        <v>1.0214885620199018E-3</v>
      </c>
      <c r="T50" s="70">
        <f t="shared" si="9"/>
        <v>3.0795197407994619E-3</v>
      </c>
      <c r="U50" s="74">
        <f t="shared" si="10"/>
        <v>290476.23230782442</v>
      </c>
      <c r="V50" s="83">
        <f t="shared" si="11"/>
        <v>962897.61900782445</v>
      </c>
      <c r="W50" s="75">
        <f t="shared" si="12"/>
        <v>962897619.00782442</v>
      </c>
      <c r="X50" s="62">
        <f t="shared" si="15"/>
        <v>962897000</v>
      </c>
      <c r="Z50" s="87">
        <f t="shared" si="14"/>
        <v>962897619.00782442</v>
      </c>
    </row>
    <row r="51" spans="1:26" s="2" customFormat="1" ht="18" customHeight="1">
      <c r="A51" s="70">
        <v>38</v>
      </c>
      <c r="B51" s="71" t="s">
        <v>99</v>
      </c>
      <c r="C51" s="71" t="s">
        <v>120</v>
      </c>
      <c r="D51" s="88">
        <v>672421.38670000003</v>
      </c>
      <c r="E51" s="71" t="s">
        <v>300</v>
      </c>
      <c r="F51" s="71">
        <v>8</v>
      </c>
      <c r="G51" s="90">
        <f t="shared" si="0"/>
        <v>211288.86410000001</v>
      </c>
      <c r="H51" s="72">
        <v>1989</v>
      </c>
      <c r="I51" s="73">
        <f t="shared" si="1"/>
        <v>1.8330141609329295E-3</v>
      </c>
      <c r="J51" s="73">
        <f t="shared" si="2"/>
        <v>1.8330141609329296E-4</v>
      </c>
      <c r="K51" s="72">
        <v>470</v>
      </c>
      <c r="L51" s="73">
        <f t="shared" si="3"/>
        <v>2.2474489064009257E-3</v>
      </c>
      <c r="M51" s="73">
        <f t="shared" si="4"/>
        <v>1.1237244532004628E-3</v>
      </c>
      <c r="N51" s="71">
        <v>3.1695060000000002</v>
      </c>
      <c r="O51" s="73">
        <f t="shared" si="5"/>
        <v>3.5901439117931493E-3</v>
      </c>
      <c r="P51" s="73">
        <f t="shared" si="6"/>
        <v>5.3852158676897242E-4</v>
      </c>
      <c r="Q51" s="71">
        <v>38.329980999999997</v>
      </c>
      <c r="R51" s="73">
        <f t="shared" si="7"/>
        <v>4.7204800642673328E-3</v>
      </c>
      <c r="S51" s="73">
        <f t="shared" si="8"/>
        <v>1.1801200160668332E-3</v>
      </c>
      <c r="T51" s="70">
        <f t="shared" si="9"/>
        <v>3.0256674721295613E-3</v>
      </c>
      <c r="U51" s="74">
        <f t="shared" si="10"/>
        <v>285396.60774909356</v>
      </c>
      <c r="V51" s="83">
        <f t="shared" si="11"/>
        <v>1169106.8585490936</v>
      </c>
      <c r="W51" s="75">
        <f t="shared" si="12"/>
        <v>1169106858.5490935</v>
      </c>
      <c r="X51" s="62">
        <f t="shared" si="15"/>
        <v>1169106000</v>
      </c>
      <c r="Z51" s="87">
        <f t="shared" si="14"/>
        <v>1169106858.5490935</v>
      </c>
    </row>
    <row r="52" spans="1:26" s="2" customFormat="1" ht="18" customHeight="1">
      <c r="A52" s="70">
        <v>39</v>
      </c>
      <c r="B52" s="71" t="s">
        <v>99</v>
      </c>
      <c r="C52" s="71" t="s">
        <v>124</v>
      </c>
      <c r="D52" s="88">
        <v>672421.38670000003</v>
      </c>
      <c r="E52" s="71" t="s">
        <v>299</v>
      </c>
      <c r="F52" s="71">
        <v>10</v>
      </c>
      <c r="G52" s="90">
        <f t="shared" si="0"/>
        <v>0</v>
      </c>
      <c r="H52" s="72">
        <v>4411</v>
      </c>
      <c r="I52" s="73">
        <f t="shared" si="1"/>
        <v>4.065070620349498E-3</v>
      </c>
      <c r="J52" s="73">
        <f t="shared" si="2"/>
        <v>4.0650706203494984E-4</v>
      </c>
      <c r="K52" s="72">
        <v>855</v>
      </c>
      <c r="L52" s="73">
        <f t="shared" si="3"/>
        <v>4.0884442871761519E-3</v>
      </c>
      <c r="M52" s="73">
        <f t="shared" si="4"/>
        <v>2.0442221435880759E-3</v>
      </c>
      <c r="N52" s="71">
        <v>4.7444160000000002</v>
      </c>
      <c r="O52" s="73">
        <f t="shared" si="5"/>
        <v>5.3740665635004332E-3</v>
      </c>
      <c r="P52" s="73">
        <f t="shared" si="6"/>
        <v>8.0610998452506494E-4</v>
      </c>
      <c r="Q52" s="71">
        <v>41.314017</v>
      </c>
      <c r="R52" s="73">
        <f t="shared" si="7"/>
        <v>5.0879752229280178E-3</v>
      </c>
      <c r="S52" s="73">
        <f t="shared" si="8"/>
        <v>1.2719938057320045E-3</v>
      </c>
      <c r="T52" s="70">
        <f t="shared" si="9"/>
        <v>4.5288329958800954E-3</v>
      </c>
      <c r="U52" s="74">
        <f t="shared" si="10"/>
        <v>427182.95582449826</v>
      </c>
      <c r="V52" s="83">
        <f t="shared" si="11"/>
        <v>1099604.3425244982</v>
      </c>
      <c r="W52" s="75">
        <f t="shared" si="12"/>
        <v>1099604342.5244982</v>
      </c>
      <c r="X52" s="62">
        <f t="shared" si="15"/>
        <v>1099604000</v>
      </c>
      <c r="Z52" s="87">
        <f t="shared" si="14"/>
        <v>1099604342.5244982</v>
      </c>
    </row>
    <row r="53" spans="1:26" s="2" customFormat="1" ht="18" customHeight="1">
      <c r="A53" s="70">
        <v>40</v>
      </c>
      <c r="B53" s="71" t="s">
        <v>99</v>
      </c>
      <c r="C53" s="71" t="s">
        <v>125</v>
      </c>
      <c r="D53" s="88">
        <v>672421.38670000003</v>
      </c>
      <c r="E53" s="71" t="s">
        <v>299</v>
      </c>
      <c r="F53" s="71">
        <v>8</v>
      </c>
      <c r="G53" s="90">
        <f t="shared" si="0"/>
        <v>0</v>
      </c>
      <c r="H53" s="72">
        <v>2392</v>
      </c>
      <c r="I53" s="73">
        <f t="shared" si="1"/>
        <v>2.2044091870043075E-3</v>
      </c>
      <c r="J53" s="73">
        <f t="shared" si="2"/>
        <v>2.2044091870043075E-4</v>
      </c>
      <c r="K53" s="72">
        <v>399</v>
      </c>
      <c r="L53" s="73">
        <f t="shared" si="3"/>
        <v>1.9079406673488709E-3</v>
      </c>
      <c r="M53" s="73">
        <f t="shared" si="4"/>
        <v>9.5397033367443547E-4</v>
      </c>
      <c r="N53" s="71">
        <v>3.33684</v>
      </c>
      <c r="O53" s="73">
        <f t="shared" si="5"/>
        <v>3.7796854811531673E-3</v>
      </c>
      <c r="P53" s="73">
        <f t="shared" si="6"/>
        <v>5.6695282217297512E-4</v>
      </c>
      <c r="Q53" s="71">
        <v>27.948858999999999</v>
      </c>
      <c r="R53" s="73">
        <f t="shared" si="7"/>
        <v>3.4420061864502E-3</v>
      </c>
      <c r="S53" s="73">
        <f t="shared" si="8"/>
        <v>8.6050154661254999E-4</v>
      </c>
      <c r="T53" s="70">
        <f t="shared" si="9"/>
        <v>2.6018656211603914E-3</v>
      </c>
      <c r="U53" s="74">
        <f t="shared" si="10"/>
        <v>245421.42483870639</v>
      </c>
      <c r="V53" s="83">
        <f t="shared" si="11"/>
        <v>917842.81153870642</v>
      </c>
      <c r="W53" s="75">
        <f t="shared" si="12"/>
        <v>917842811.53870642</v>
      </c>
      <c r="X53" s="62">
        <f t="shared" si="15"/>
        <v>917842000</v>
      </c>
      <c r="Z53" s="87">
        <f t="shared" si="14"/>
        <v>917842811.53870642</v>
      </c>
    </row>
    <row r="54" spans="1:26" s="2" customFormat="1" ht="18" customHeight="1">
      <c r="A54" s="70">
        <v>41</v>
      </c>
      <c r="B54" s="71" t="s">
        <v>99</v>
      </c>
      <c r="C54" s="71" t="s">
        <v>130</v>
      </c>
      <c r="D54" s="88">
        <v>672421.38670000003</v>
      </c>
      <c r="E54" s="71" t="s">
        <v>299</v>
      </c>
      <c r="F54" s="71">
        <v>10</v>
      </c>
      <c r="G54" s="90">
        <f t="shared" si="0"/>
        <v>0</v>
      </c>
      <c r="H54" s="72">
        <v>4213</v>
      </c>
      <c r="I54" s="73">
        <f t="shared" si="1"/>
        <v>3.8825986224285732E-3</v>
      </c>
      <c r="J54" s="73">
        <f t="shared" si="2"/>
        <v>3.8825986224285737E-4</v>
      </c>
      <c r="K54" s="72">
        <v>1103</v>
      </c>
      <c r="L54" s="73">
        <f t="shared" si="3"/>
        <v>5.2743322207664282E-3</v>
      </c>
      <c r="M54" s="73">
        <f t="shared" si="4"/>
        <v>2.6371661103832141E-3</v>
      </c>
      <c r="N54" s="71">
        <v>5.0003390000000003</v>
      </c>
      <c r="O54" s="73">
        <f t="shared" si="5"/>
        <v>5.6639541359921209E-3</v>
      </c>
      <c r="P54" s="73">
        <f t="shared" si="6"/>
        <v>8.4959312039881814E-4</v>
      </c>
      <c r="Q54" s="71">
        <v>35.557583000000001</v>
      </c>
      <c r="R54" s="73">
        <f t="shared" si="7"/>
        <v>4.3790489143480408E-3</v>
      </c>
      <c r="S54" s="73">
        <f t="shared" si="8"/>
        <v>1.0947622285870102E-3</v>
      </c>
      <c r="T54" s="70">
        <f t="shared" si="9"/>
        <v>4.9697813216118998E-3</v>
      </c>
      <c r="U54" s="74">
        <f t="shared" si="10"/>
        <v>468775.48293321108</v>
      </c>
      <c r="V54" s="83">
        <f t="shared" si="11"/>
        <v>1141196.8696332111</v>
      </c>
      <c r="W54" s="75">
        <f t="shared" si="12"/>
        <v>1141196869.6332111</v>
      </c>
      <c r="X54" s="62">
        <f t="shared" si="15"/>
        <v>1141196000</v>
      </c>
      <c r="Z54" s="87">
        <f t="shared" si="14"/>
        <v>1141196869.6332111</v>
      </c>
    </row>
    <row r="55" spans="1:26" s="2" customFormat="1" ht="18" customHeight="1">
      <c r="A55" s="70">
        <v>42</v>
      </c>
      <c r="B55" s="71" t="s">
        <v>99</v>
      </c>
      <c r="C55" s="71" t="s">
        <v>135</v>
      </c>
      <c r="D55" s="88">
        <v>672421.38670000003</v>
      </c>
      <c r="E55" s="71" t="s">
        <v>299</v>
      </c>
      <c r="F55" s="71">
        <v>10</v>
      </c>
      <c r="G55" s="90">
        <f t="shared" si="0"/>
        <v>0</v>
      </c>
      <c r="H55" s="72">
        <v>5311</v>
      </c>
      <c r="I55" s="73">
        <f t="shared" si="1"/>
        <v>4.8944887927173395E-3</v>
      </c>
      <c r="J55" s="73">
        <f t="shared" si="2"/>
        <v>4.8944887927173395E-4</v>
      </c>
      <c r="K55" s="72">
        <v>937</v>
      </c>
      <c r="L55" s="73">
        <f t="shared" si="3"/>
        <v>4.4805523942503559E-3</v>
      </c>
      <c r="M55" s="73">
        <f t="shared" si="4"/>
        <v>2.240276197125178E-3</v>
      </c>
      <c r="N55" s="71">
        <v>5.0495539999999997</v>
      </c>
      <c r="O55" s="73">
        <f t="shared" si="5"/>
        <v>5.7197006569385707E-3</v>
      </c>
      <c r="P55" s="73">
        <f t="shared" si="6"/>
        <v>8.5795509854078554E-4</v>
      </c>
      <c r="Q55" s="71">
        <v>31.144096999999999</v>
      </c>
      <c r="R55" s="73">
        <f t="shared" si="7"/>
        <v>3.835511658826756E-3</v>
      </c>
      <c r="S55" s="73">
        <f t="shared" si="8"/>
        <v>9.5887791470668899E-4</v>
      </c>
      <c r="T55" s="70">
        <f t="shared" si="9"/>
        <v>4.5465580896443866E-3</v>
      </c>
      <c r="U55" s="74">
        <f t="shared" si="10"/>
        <v>428854.87836025626</v>
      </c>
      <c r="V55" s="83">
        <f t="shared" si="11"/>
        <v>1101276.2650602562</v>
      </c>
      <c r="W55" s="75">
        <f t="shared" si="12"/>
        <v>1101276265.0602562</v>
      </c>
      <c r="X55" s="62">
        <f t="shared" si="15"/>
        <v>1101276000</v>
      </c>
      <c r="Z55" s="87">
        <f t="shared" si="14"/>
        <v>1101276265.0602562</v>
      </c>
    </row>
    <row r="56" spans="1:26" s="2" customFormat="1" ht="18" customHeight="1">
      <c r="A56" s="70">
        <v>43</v>
      </c>
      <c r="B56" s="71" t="s">
        <v>99</v>
      </c>
      <c r="C56" s="71" t="s">
        <v>166</v>
      </c>
      <c r="D56" s="88">
        <v>672421.38670000003</v>
      </c>
      <c r="E56" s="71" t="s">
        <v>299</v>
      </c>
      <c r="F56" s="71">
        <v>7</v>
      </c>
      <c r="G56" s="90">
        <f t="shared" si="0"/>
        <v>0</v>
      </c>
      <c r="H56" s="72">
        <v>1660</v>
      </c>
      <c r="I56" s="73">
        <f t="shared" si="1"/>
        <v>1.5298157401451298E-3</v>
      </c>
      <c r="J56" s="73">
        <f t="shared" si="2"/>
        <v>1.5298157401451298E-4</v>
      </c>
      <c r="K56" s="72">
        <v>268</v>
      </c>
      <c r="L56" s="73">
        <f t="shared" si="3"/>
        <v>1.2815240572669109E-3</v>
      </c>
      <c r="M56" s="73">
        <f t="shared" si="4"/>
        <v>6.4076202863345543E-4</v>
      </c>
      <c r="N56" s="71">
        <v>2.2245599999999999</v>
      </c>
      <c r="O56" s="73">
        <f t="shared" si="5"/>
        <v>2.5197903207687783E-3</v>
      </c>
      <c r="P56" s="73">
        <f t="shared" si="6"/>
        <v>3.7796854811531676E-4</v>
      </c>
      <c r="Q56" s="71">
        <v>43.848697999999999</v>
      </c>
      <c r="R56" s="73">
        <f t="shared" si="7"/>
        <v>5.4001306380266371E-3</v>
      </c>
      <c r="S56" s="73">
        <f t="shared" si="8"/>
        <v>1.3500326595066593E-3</v>
      </c>
      <c r="T56" s="70">
        <f t="shared" si="9"/>
        <v>2.5217448102699443E-3</v>
      </c>
      <c r="U56" s="74">
        <f t="shared" si="10"/>
        <v>237864.01549056466</v>
      </c>
      <c r="V56" s="83">
        <f t="shared" si="11"/>
        <v>910285.40219056467</v>
      </c>
      <c r="W56" s="75">
        <f t="shared" si="12"/>
        <v>910285402.19056463</v>
      </c>
      <c r="X56" s="62">
        <f t="shared" si="15"/>
        <v>910285000</v>
      </c>
      <c r="Z56" s="87">
        <f t="shared" si="14"/>
        <v>910285402.19056463</v>
      </c>
    </row>
    <row r="57" spans="1:26" s="2" customFormat="1" ht="18" customHeight="1">
      <c r="A57" s="70">
        <v>44</v>
      </c>
      <c r="B57" s="71" t="s">
        <v>99</v>
      </c>
      <c r="C57" s="71" t="s">
        <v>172</v>
      </c>
      <c r="D57" s="88">
        <v>672421.38670000003</v>
      </c>
      <c r="E57" s="71" t="s">
        <v>299</v>
      </c>
      <c r="F57" s="71">
        <v>9</v>
      </c>
      <c r="G57" s="90">
        <f t="shared" si="0"/>
        <v>0</v>
      </c>
      <c r="H57" s="72">
        <v>3196</v>
      </c>
      <c r="I57" s="73">
        <f t="shared" si="1"/>
        <v>2.9453560876529124E-3</v>
      </c>
      <c r="J57" s="73">
        <f t="shared" si="2"/>
        <v>2.9453560876529128E-4</v>
      </c>
      <c r="K57" s="72">
        <v>541</v>
      </c>
      <c r="L57" s="73">
        <f t="shared" si="3"/>
        <v>2.5869571454529804E-3</v>
      </c>
      <c r="M57" s="73">
        <f t="shared" si="4"/>
        <v>1.2934785727264902E-3</v>
      </c>
      <c r="N57" s="71">
        <v>3.405742</v>
      </c>
      <c r="O57" s="73">
        <f t="shared" si="5"/>
        <v>3.857731743192227E-3</v>
      </c>
      <c r="P57" s="73">
        <f t="shared" si="6"/>
        <v>5.7865976147883401E-4</v>
      </c>
      <c r="Q57" s="71">
        <v>35.322729000000002</v>
      </c>
      <c r="R57" s="73">
        <f t="shared" si="7"/>
        <v>4.350125768651375E-3</v>
      </c>
      <c r="S57" s="73">
        <f t="shared" si="8"/>
        <v>1.0875314421628438E-3</v>
      </c>
      <c r="T57" s="70">
        <f t="shared" si="9"/>
        <v>3.2542053851334594E-3</v>
      </c>
      <c r="U57" s="74">
        <f t="shared" si="10"/>
        <v>306953.4859302452</v>
      </c>
      <c r="V57" s="83">
        <f t="shared" si="11"/>
        <v>979374.87263024529</v>
      </c>
      <c r="W57" s="75">
        <f t="shared" si="12"/>
        <v>979374872.63024533</v>
      </c>
      <c r="X57" s="62">
        <f t="shared" si="15"/>
        <v>979374000</v>
      </c>
      <c r="Z57" s="87">
        <f t="shared" si="14"/>
        <v>979374872.63024533</v>
      </c>
    </row>
    <row r="58" spans="1:26" s="2" customFormat="1" ht="18" customHeight="1">
      <c r="A58" s="70">
        <v>45</v>
      </c>
      <c r="B58" s="71" t="s">
        <v>99</v>
      </c>
      <c r="C58" s="71" t="s">
        <v>184</v>
      </c>
      <c r="D58" s="88">
        <v>672421.38670000003</v>
      </c>
      <c r="E58" s="71" t="s">
        <v>299</v>
      </c>
      <c r="F58" s="71">
        <v>10</v>
      </c>
      <c r="G58" s="90">
        <f t="shared" si="0"/>
        <v>0</v>
      </c>
      <c r="H58" s="72">
        <v>3186</v>
      </c>
      <c r="I58" s="73">
        <f t="shared" si="1"/>
        <v>2.9361403301821588E-3</v>
      </c>
      <c r="J58" s="73">
        <f t="shared" si="2"/>
        <v>2.9361403301821591E-4</v>
      </c>
      <c r="K58" s="72">
        <v>1083</v>
      </c>
      <c r="L58" s="73">
        <f t="shared" si="3"/>
        <v>5.1786960970897928E-3</v>
      </c>
      <c r="M58" s="73">
        <f t="shared" si="4"/>
        <v>2.5893480485448964E-3</v>
      </c>
      <c r="N58" s="71">
        <v>2.4017369999999998</v>
      </c>
      <c r="O58" s="73">
        <f t="shared" si="5"/>
        <v>2.7204811943180866E-3</v>
      </c>
      <c r="P58" s="73">
        <f t="shared" si="6"/>
        <v>4.0807217914771299E-4</v>
      </c>
      <c r="Q58" s="71">
        <v>44.525511000000002</v>
      </c>
      <c r="R58" s="73">
        <f t="shared" si="7"/>
        <v>5.4834826823111612E-3</v>
      </c>
      <c r="S58" s="73">
        <f t="shared" si="8"/>
        <v>1.3708706705777903E-3</v>
      </c>
      <c r="T58" s="70">
        <f t="shared" si="9"/>
        <v>4.6619049312886154E-3</v>
      </c>
      <c r="U58" s="74">
        <f t="shared" si="10"/>
        <v>439734.98915335175</v>
      </c>
      <c r="V58" s="83">
        <f t="shared" si="11"/>
        <v>1112156.3758533518</v>
      </c>
      <c r="W58" s="75">
        <f t="shared" si="12"/>
        <v>1112156375.8533518</v>
      </c>
      <c r="X58" s="62">
        <f t="shared" si="15"/>
        <v>1112156000</v>
      </c>
      <c r="Z58" s="87">
        <f t="shared" si="14"/>
        <v>1112156375.8533518</v>
      </c>
    </row>
    <row r="59" spans="1:26" s="2" customFormat="1" ht="18" customHeight="1">
      <c r="A59" s="70">
        <v>46</v>
      </c>
      <c r="B59" s="71" t="s">
        <v>99</v>
      </c>
      <c r="C59" s="71" t="s">
        <v>193</v>
      </c>
      <c r="D59" s="88">
        <v>672421.38670000003</v>
      </c>
      <c r="E59" s="71" t="s">
        <v>299</v>
      </c>
      <c r="F59" s="71">
        <v>10</v>
      </c>
      <c r="G59" s="90">
        <f t="shared" si="0"/>
        <v>0</v>
      </c>
      <c r="H59" s="72">
        <v>4752</v>
      </c>
      <c r="I59" s="73">
        <f t="shared" si="1"/>
        <v>4.3793279501022023E-3</v>
      </c>
      <c r="J59" s="73">
        <f t="shared" si="2"/>
        <v>4.3793279501022023E-4</v>
      </c>
      <c r="K59" s="72">
        <v>1744</v>
      </c>
      <c r="L59" s="73">
        <f t="shared" si="3"/>
        <v>8.3394699846025839E-3</v>
      </c>
      <c r="M59" s="73">
        <f t="shared" si="4"/>
        <v>4.1697349923012919E-3</v>
      </c>
      <c r="N59" s="71">
        <v>5.1184570000000003</v>
      </c>
      <c r="O59" s="73">
        <f t="shared" si="5"/>
        <v>5.7977480516916598E-3</v>
      </c>
      <c r="P59" s="73">
        <f t="shared" si="6"/>
        <v>8.6966220775374899E-4</v>
      </c>
      <c r="Q59" s="71">
        <v>34.825966000000001</v>
      </c>
      <c r="R59" s="73">
        <f t="shared" si="7"/>
        <v>4.2889475531399804E-3</v>
      </c>
      <c r="S59" s="73">
        <f t="shared" si="8"/>
        <v>1.0722368882849951E-3</v>
      </c>
      <c r="T59" s="70">
        <f t="shared" si="9"/>
        <v>6.5495668833502564E-3</v>
      </c>
      <c r="U59" s="74">
        <f t="shared" si="10"/>
        <v>617789.02934708376</v>
      </c>
      <c r="V59" s="83">
        <f t="shared" si="11"/>
        <v>1290210.4160470837</v>
      </c>
      <c r="W59" s="75">
        <f t="shared" si="12"/>
        <v>1290210416.0470836</v>
      </c>
      <c r="X59" s="62">
        <f t="shared" si="15"/>
        <v>1290210000</v>
      </c>
      <c r="Z59" s="87">
        <f t="shared" si="14"/>
        <v>1290210416.0470836</v>
      </c>
    </row>
    <row r="60" spans="1:26" s="2" customFormat="1" ht="18" customHeight="1">
      <c r="A60" s="70">
        <v>47</v>
      </c>
      <c r="B60" s="71" t="s">
        <v>99</v>
      </c>
      <c r="C60" s="71" t="s">
        <v>227</v>
      </c>
      <c r="D60" s="88">
        <v>672421.38670000003</v>
      </c>
      <c r="E60" s="71" t="s">
        <v>300</v>
      </c>
      <c r="F60" s="71">
        <v>9</v>
      </c>
      <c r="G60" s="90">
        <f t="shared" si="0"/>
        <v>211288.86410000001</v>
      </c>
      <c r="H60" s="72">
        <v>3035</v>
      </c>
      <c r="I60" s="73">
        <f t="shared" si="1"/>
        <v>2.7969823923737762E-3</v>
      </c>
      <c r="J60" s="73">
        <f t="shared" si="2"/>
        <v>2.7969823923737762E-4</v>
      </c>
      <c r="K60" s="72">
        <v>741</v>
      </c>
      <c r="L60" s="73">
        <f t="shared" si="3"/>
        <v>3.5433183822193319E-3</v>
      </c>
      <c r="M60" s="73">
        <f t="shared" si="4"/>
        <v>1.7716591911096659E-3</v>
      </c>
      <c r="N60" s="71">
        <v>3.9569610000000002</v>
      </c>
      <c r="O60" s="73">
        <f t="shared" si="5"/>
        <v>4.4821052376467913E-3</v>
      </c>
      <c r="P60" s="73">
        <f t="shared" si="6"/>
        <v>6.7231578564701862E-4</v>
      </c>
      <c r="Q60" s="71">
        <v>42.799323000000001</v>
      </c>
      <c r="R60" s="73">
        <f t="shared" si="7"/>
        <v>5.2708961944342827E-3</v>
      </c>
      <c r="S60" s="73">
        <f t="shared" si="8"/>
        <v>1.3177240486085707E-3</v>
      </c>
      <c r="T60" s="70">
        <f t="shared" si="9"/>
        <v>4.0413972646026327E-3</v>
      </c>
      <c r="U60" s="74">
        <f t="shared" si="10"/>
        <v>381205.49614537013</v>
      </c>
      <c r="V60" s="83">
        <f t="shared" si="11"/>
        <v>1264915.7469453702</v>
      </c>
      <c r="W60" s="75">
        <f t="shared" si="12"/>
        <v>1264915746.9453702</v>
      </c>
      <c r="X60" s="62">
        <f t="shared" si="15"/>
        <v>1264915000</v>
      </c>
      <c r="Z60" s="87">
        <f t="shared" si="14"/>
        <v>1264915746.9453702</v>
      </c>
    </row>
    <row r="61" spans="1:26" s="2" customFormat="1" ht="18" customHeight="1">
      <c r="A61" s="70">
        <v>48</v>
      </c>
      <c r="B61" s="71" t="s">
        <v>99</v>
      </c>
      <c r="C61" s="71" t="s">
        <v>243</v>
      </c>
      <c r="D61" s="88">
        <v>672421.38670000003</v>
      </c>
      <c r="E61" s="71" t="s">
        <v>300</v>
      </c>
      <c r="F61" s="71">
        <v>10</v>
      </c>
      <c r="G61" s="90">
        <f t="shared" si="0"/>
        <v>211288.86410000001</v>
      </c>
      <c r="H61" s="72">
        <v>2914</v>
      </c>
      <c r="I61" s="73">
        <f t="shared" si="1"/>
        <v>2.6854717269776556E-3</v>
      </c>
      <c r="J61" s="73">
        <f t="shared" si="2"/>
        <v>2.685471726977656E-4</v>
      </c>
      <c r="K61" s="72">
        <v>859</v>
      </c>
      <c r="L61" s="73">
        <f t="shared" si="3"/>
        <v>4.1075715119114793E-3</v>
      </c>
      <c r="M61" s="73">
        <f t="shared" si="4"/>
        <v>2.0537857559557397E-3</v>
      </c>
      <c r="N61" s="71">
        <v>2.90374</v>
      </c>
      <c r="O61" s="73">
        <f t="shared" si="5"/>
        <v>3.2891070351121713E-3</v>
      </c>
      <c r="P61" s="73">
        <f t="shared" si="6"/>
        <v>4.9336605526682569E-4</v>
      </c>
      <c r="Q61" s="71">
        <v>37.369900999999999</v>
      </c>
      <c r="R61" s="73">
        <f t="shared" si="7"/>
        <v>4.6022426328399136E-3</v>
      </c>
      <c r="S61" s="73">
        <f t="shared" si="8"/>
        <v>1.1505606582099784E-3</v>
      </c>
      <c r="T61" s="70">
        <f t="shared" si="9"/>
        <v>3.9662596421303088E-3</v>
      </c>
      <c r="U61" s="74">
        <f t="shared" si="10"/>
        <v>374118.12690685946</v>
      </c>
      <c r="V61" s="83">
        <f t="shared" si="11"/>
        <v>1257828.3777068595</v>
      </c>
      <c r="W61" s="75">
        <f t="shared" si="12"/>
        <v>1257828377.7068596</v>
      </c>
      <c r="X61" s="62">
        <f t="shared" si="15"/>
        <v>1257828000</v>
      </c>
      <c r="Z61" s="87">
        <f t="shared" si="14"/>
        <v>1257828377.7068596</v>
      </c>
    </row>
    <row r="62" spans="1:26" s="2" customFormat="1" ht="18" customHeight="1">
      <c r="A62" s="70">
        <v>49</v>
      </c>
      <c r="B62" s="71" t="s">
        <v>99</v>
      </c>
      <c r="C62" s="71" t="s">
        <v>263</v>
      </c>
      <c r="D62" s="88">
        <v>672421.38670000003</v>
      </c>
      <c r="E62" s="71" t="s">
        <v>299</v>
      </c>
      <c r="F62" s="71">
        <v>9</v>
      </c>
      <c r="G62" s="90">
        <f t="shared" si="0"/>
        <v>0</v>
      </c>
      <c r="H62" s="72">
        <v>4079</v>
      </c>
      <c r="I62" s="73">
        <f t="shared" si="1"/>
        <v>3.7591074723204725E-3</v>
      </c>
      <c r="J62" s="73">
        <f t="shared" si="2"/>
        <v>3.7591074723204726E-4</v>
      </c>
      <c r="K62" s="72">
        <v>641</v>
      </c>
      <c r="L62" s="73">
        <f t="shared" si="3"/>
        <v>3.0651377638361561E-3</v>
      </c>
      <c r="M62" s="73">
        <f t="shared" si="4"/>
        <v>1.5325688819180781E-3</v>
      </c>
      <c r="N62" s="71">
        <v>4.8034749999999997</v>
      </c>
      <c r="O62" s="73">
        <f t="shared" si="5"/>
        <v>5.4409635213502026E-3</v>
      </c>
      <c r="P62" s="73">
        <f t="shared" si="6"/>
        <v>8.1614452820253042E-4</v>
      </c>
      <c r="Q62" s="71">
        <v>29.915814999999998</v>
      </c>
      <c r="R62" s="73">
        <f t="shared" si="7"/>
        <v>3.6842441511726718E-3</v>
      </c>
      <c r="S62" s="73">
        <f t="shared" si="8"/>
        <v>9.2106103779316794E-4</v>
      </c>
      <c r="T62" s="70">
        <f t="shared" si="9"/>
        <v>3.6456851951458236E-3</v>
      </c>
      <c r="U62" s="74">
        <f t="shared" si="10"/>
        <v>343879.88673566858</v>
      </c>
      <c r="V62" s="83">
        <f t="shared" si="11"/>
        <v>1016301.2734356686</v>
      </c>
      <c r="W62" s="75">
        <f t="shared" si="12"/>
        <v>1016301273.4356686</v>
      </c>
      <c r="X62" s="62">
        <f t="shared" si="15"/>
        <v>1016301000</v>
      </c>
      <c r="Z62" s="87">
        <f t="shared" si="14"/>
        <v>1016301273.4356686</v>
      </c>
    </row>
    <row r="63" spans="1:26" s="2" customFormat="1" ht="18" customHeight="1">
      <c r="A63" s="70">
        <v>50</v>
      </c>
      <c r="B63" s="71" t="s">
        <v>99</v>
      </c>
      <c r="C63" s="71" t="s">
        <v>99</v>
      </c>
      <c r="D63" s="88">
        <v>672421.38670000003</v>
      </c>
      <c r="E63" s="71" t="s">
        <v>299</v>
      </c>
      <c r="F63" s="71">
        <v>10</v>
      </c>
      <c r="G63" s="90">
        <f t="shared" si="0"/>
        <v>0</v>
      </c>
      <c r="H63" s="72">
        <v>7177</v>
      </c>
      <c r="I63" s="73">
        <f t="shared" si="1"/>
        <v>6.614149136759998E-3</v>
      </c>
      <c r="J63" s="73">
        <f t="shared" si="2"/>
        <v>6.614149136759998E-4</v>
      </c>
      <c r="K63" s="72">
        <v>1870</v>
      </c>
      <c r="L63" s="73">
        <f t="shared" si="3"/>
        <v>8.9419775637653853E-3</v>
      </c>
      <c r="M63" s="73">
        <f t="shared" si="4"/>
        <v>4.4709887818826927E-3</v>
      </c>
      <c r="N63" s="71">
        <v>3.9471180000000001</v>
      </c>
      <c r="O63" s="73">
        <f t="shared" si="5"/>
        <v>4.4709559334575009E-3</v>
      </c>
      <c r="P63" s="73">
        <f t="shared" si="6"/>
        <v>6.706433900186251E-4</v>
      </c>
      <c r="Q63" s="71">
        <v>26.680634999999999</v>
      </c>
      <c r="R63" s="73">
        <f t="shared" si="7"/>
        <v>3.2858196725819729E-3</v>
      </c>
      <c r="S63" s="73">
        <f t="shared" si="8"/>
        <v>8.2145491814549323E-4</v>
      </c>
      <c r="T63" s="70">
        <f t="shared" si="9"/>
        <v>6.6245020037228111E-3</v>
      </c>
      <c r="U63" s="74">
        <f t="shared" si="10"/>
        <v>624857.29754000076</v>
      </c>
      <c r="V63" s="83">
        <f t="shared" si="11"/>
        <v>1297278.6842400008</v>
      </c>
      <c r="W63" s="75">
        <f t="shared" si="12"/>
        <v>1297278684.2400007</v>
      </c>
      <c r="X63" s="62">
        <f t="shared" si="15"/>
        <v>1297278000</v>
      </c>
      <c r="Z63" s="87">
        <f t="shared" si="14"/>
        <v>1297278684.2400007</v>
      </c>
    </row>
    <row r="64" spans="1:26" s="2" customFormat="1" ht="18" customHeight="1">
      <c r="A64" s="70">
        <v>51</v>
      </c>
      <c r="B64" s="71" t="s">
        <v>93</v>
      </c>
      <c r="C64" s="71" t="s">
        <v>94</v>
      </c>
      <c r="D64" s="88">
        <v>672421.38670000003</v>
      </c>
      <c r="E64" s="71" t="s">
        <v>299</v>
      </c>
      <c r="F64" s="71">
        <v>7</v>
      </c>
      <c r="G64" s="90">
        <f t="shared" si="0"/>
        <v>0</v>
      </c>
      <c r="H64" s="72">
        <v>2915</v>
      </c>
      <c r="I64" s="73">
        <f t="shared" si="1"/>
        <v>2.6863933027247307E-3</v>
      </c>
      <c r="J64" s="73">
        <f t="shared" si="2"/>
        <v>2.6863933027247309E-4</v>
      </c>
      <c r="K64" s="72">
        <v>311</v>
      </c>
      <c r="L64" s="73">
        <f t="shared" si="3"/>
        <v>1.4871417231716764E-3</v>
      </c>
      <c r="M64" s="73">
        <f t="shared" si="4"/>
        <v>7.4357086158583819E-4</v>
      </c>
      <c r="N64" s="71">
        <v>2.8742100000000002</v>
      </c>
      <c r="O64" s="73">
        <f t="shared" si="5"/>
        <v>3.2556579898302723E-3</v>
      </c>
      <c r="P64" s="73">
        <f t="shared" si="6"/>
        <v>4.8834869847454079E-4</v>
      </c>
      <c r="Q64" s="71">
        <v>32.309148999999998</v>
      </c>
      <c r="R64" s="73">
        <f t="shared" si="7"/>
        <v>3.9789921562429897E-3</v>
      </c>
      <c r="S64" s="73">
        <f t="shared" si="8"/>
        <v>9.9474803906074742E-4</v>
      </c>
      <c r="T64" s="70">
        <f t="shared" si="9"/>
        <v>2.4953069293935995E-3</v>
      </c>
      <c r="U64" s="74">
        <f t="shared" si="10"/>
        <v>235370.25780315005</v>
      </c>
      <c r="V64" s="83">
        <f t="shared" si="11"/>
        <v>907791.64450315014</v>
      </c>
      <c r="W64" s="75">
        <f t="shared" si="12"/>
        <v>907791644.50315011</v>
      </c>
      <c r="X64" s="62">
        <f t="shared" si="15"/>
        <v>907791000</v>
      </c>
      <c r="Z64" s="87">
        <f t="shared" si="14"/>
        <v>907791644.50315011</v>
      </c>
    </row>
    <row r="65" spans="1:26" s="2" customFormat="1" ht="18" customHeight="1">
      <c r="A65" s="70">
        <v>52</v>
      </c>
      <c r="B65" s="71" t="s">
        <v>93</v>
      </c>
      <c r="C65" s="76" t="s">
        <v>108</v>
      </c>
      <c r="D65" s="88">
        <v>672421.38670000003</v>
      </c>
      <c r="E65" s="71" t="s">
        <v>299</v>
      </c>
      <c r="F65" s="71">
        <v>6</v>
      </c>
      <c r="G65" s="90">
        <f t="shared" si="0"/>
        <v>0</v>
      </c>
      <c r="H65" s="77">
        <v>1750</v>
      </c>
      <c r="I65" s="73">
        <f t="shared" si="1"/>
        <v>1.6127575573819139E-3</v>
      </c>
      <c r="J65" s="73">
        <f t="shared" si="2"/>
        <v>1.612757557381914E-4</v>
      </c>
      <c r="K65" s="72">
        <v>216</v>
      </c>
      <c r="L65" s="73">
        <f t="shared" si="3"/>
        <v>1.0328701357076595E-3</v>
      </c>
      <c r="M65" s="73">
        <f t="shared" si="4"/>
        <v>5.1643506785382974E-4</v>
      </c>
      <c r="N65" s="71">
        <v>1.988324</v>
      </c>
      <c r="O65" s="73">
        <f t="shared" si="5"/>
        <v>2.2522024893697002E-3</v>
      </c>
      <c r="P65" s="73">
        <f t="shared" si="6"/>
        <v>3.37830373405455E-4</v>
      </c>
      <c r="Q65" s="71">
        <v>40.574629000000002</v>
      </c>
      <c r="R65" s="73">
        <f t="shared" si="7"/>
        <v>4.9969168340976535E-3</v>
      </c>
      <c r="S65" s="73">
        <f t="shared" si="8"/>
        <v>1.2492292085244134E-3</v>
      </c>
      <c r="T65" s="70">
        <f t="shared" si="9"/>
        <v>2.2647704055218897E-3</v>
      </c>
      <c r="U65" s="74">
        <f t="shared" si="10"/>
        <v>213624.86030613241</v>
      </c>
      <c r="V65" s="83">
        <f t="shared" si="11"/>
        <v>886046.2470061325</v>
      </c>
      <c r="W65" s="75">
        <f t="shared" si="12"/>
        <v>886046247.00613248</v>
      </c>
      <c r="X65" s="62">
        <f t="shared" si="15"/>
        <v>886046000</v>
      </c>
      <c r="Z65" s="87">
        <f t="shared" si="14"/>
        <v>886046247.00613248</v>
      </c>
    </row>
    <row r="66" spans="1:26" s="2" customFormat="1" ht="18" customHeight="1">
      <c r="A66" s="70">
        <v>53</v>
      </c>
      <c r="B66" s="71" t="s">
        <v>93</v>
      </c>
      <c r="C66" s="71" t="s">
        <v>116</v>
      </c>
      <c r="D66" s="88">
        <v>672421.38670000003</v>
      </c>
      <c r="E66" s="71" t="s">
        <v>300</v>
      </c>
      <c r="F66" s="71">
        <v>8</v>
      </c>
      <c r="G66" s="90">
        <f t="shared" si="0"/>
        <v>211288.86410000001</v>
      </c>
      <c r="H66" s="72">
        <v>2461</v>
      </c>
      <c r="I66" s="73">
        <f t="shared" si="1"/>
        <v>2.2679979135525087E-3</v>
      </c>
      <c r="J66" s="73">
        <f t="shared" si="2"/>
        <v>2.2679979135525088E-4</v>
      </c>
      <c r="K66" s="72">
        <v>392</v>
      </c>
      <c r="L66" s="73">
        <f t="shared" si="3"/>
        <v>1.8744680240620488E-3</v>
      </c>
      <c r="M66" s="73">
        <f t="shared" si="4"/>
        <v>9.372340120310244E-4</v>
      </c>
      <c r="N66" s="71">
        <v>3.208879</v>
      </c>
      <c r="O66" s="73">
        <f t="shared" si="5"/>
        <v>3.6347422612643386E-3</v>
      </c>
      <c r="P66" s="73">
        <f t="shared" si="6"/>
        <v>5.4521133918965074E-4</v>
      </c>
      <c r="Q66" s="71">
        <v>39.178925999999997</v>
      </c>
      <c r="R66" s="73">
        <f t="shared" si="7"/>
        <v>4.8250308061046276E-3</v>
      </c>
      <c r="S66" s="73">
        <f t="shared" si="8"/>
        <v>1.2062577015261569E-3</v>
      </c>
      <c r="T66" s="70">
        <f t="shared" si="9"/>
        <v>2.9155028441020829E-3</v>
      </c>
      <c r="U66" s="74">
        <f t="shared" si="10"/>
        <v>275005.310151921</v>
      </c>
      <c r="V66" s="83">
        <f t="shared" si="11"/>
        <v>1158715.5609519212</v>
      </c>
      <c r="W66" s="75">
        <f t="shared" si="12"/>
        <v>1158715560.9519212</v>
      </c>
      <c r="X66" s="62">
        <f t="shared" si="15"/>
        <v>1158715000</v>
      </c>
      <c r="Z66" s="87">
        <f t="shared" si="14"/>
        <v>1158715560.9519212</v>
      </c>
    </row>
    <row r="67" spans="1:26" s="2" customFormat="1" ht="18" customHeight="1">
      <c r="A67" s="70">
        <v>54</v>
      </c>
      <c r="B67" s="71" t="s">
        <v>93</v>
      </c>
      <c r="C67" s="71" t="s">
        <v>126</v>
      </c>
      <c r="D67" s="88">
        <v>672421.38670000003</v>
      </c>
      <c r="E67" s="71" t="s">
        <v>299</v>
      </c>
      <c r="F67" s="71">
        <v>9</v>
      </c>
      <c r="G67" s="90">
        <f t="shared" si="0"/>
        <v>0</v>
      </c>
      <c r="H67" s="72">
        <v>2207</v>
      </c>
      <c r="I67" s="73">
        <f t="shared" si="1"/>
        <v>2.0339176737953621E-3</v>
      </c>
      <c r="J67" s="73">
        <f t="shared" si="2"/>
        <v>2.0339176737953622E-4</v>
      </c>
      <c r="K67" s="72">
        <v>567</v>
      </c>
      <c r="L67" s="73">
        <f t="shared" si="3"/>
        <v>2.711284106232606E-3</v>
      </c>
      <c r="M67" s="73">
        <f t="shared" si="4"/>
        <v>1.355642053116303E-3</v>
      </c>
      <c r="N67" s="71">
        <v>2.785622</v>
      </c>
      <c r="O67" s="73">
        <f t="shared" si="5"/>
        <v>3.1553131194126324E-3</v>
      </c>
      <c r="P67" s="73">
        <f t="shared" si="6"/>
        <v>4.7329696791189484E-4</v>
      </c>
      <c r="Q67" s="71">
        <v>28.276174999999999</v>
      </c>
      <c r="R67" s="73">
        <f t="shared" si="7"/>
        <v>3.4823163721691996E-3</v>
      </c>
      <c r="S67" s="73">
        <f t="shared" si="8"/>
        <v>8.705790930422999E-4</v>
      </c>
      <c r="T67" s="70">
        <f t="shared" si="9"/>
        <v>2.902909881450034E-3</v>
      </c>
      <c r="U67" s="74">
        <f t="shared" si="10"/>
        <v>273817.47677118395</v>
      </c>
      <c r="V67" s="83">
        <f t="shared" si="11"/>
        <v>946238.86347118393</v>
      </c>
      <c r="W67" s="75">
        <f t="shared" si="12"/>
        <v>946238863.4711839</v>
      </c>
      <c r="X67" s="62">
        <f t="shared" si="15"/>
        <v>946238000</v>
      </c>
      <c r="Z67" s="87">
        <f t="shared" si="14"/>
        <v>946238863.4711839</v>
      </c>
    </row>
    <row r="68" spans="1:26" s="2" customFormat="1" ht="18" customHeight="1">
      <c r="A68" s="70">
        <v>55</v>
      </c>
      <c r="B68" s="71" t="s">
        <v>93</v>
      </c>
      <c r="C68" s="71" t="s">
        <v>146</v>
      </c>
      <c r="D68" s="88">
        <v>672421.38670000003</v>
      </c>
      <c r="E68" s="71" t="s">
        <v>300</v>
      </c>
      <c r="F68" s="71">
        <v>9</v>
      </c>
      <c r="G68" s="90">
        <f t="shared" si="0"/>
        <v>211288.86410000001</v>
      </c>
      <c r="H68" s="72">
        <v>1487</v>
      </c>
      <c r="I68" s="73">
        <f t="shared" si="1"/>
        <v>1.3703831359010892E-3</v>
      </c>
      <c r="J68" s="73">
        <f t="shared" si="2"/>
        <v>1.3703831359010893E-4</v>
      </c>
      <c r="K68" s="72">
        <v>669</v>
      </c>
      <c r="L68" s="73">
        <f t="shared" si="3"/>
        <v>3.1990283369834455E-3</v>
      </c>
      <c r="M68" s="73">
        <f t="shared" si="4"/>
        <v>1.5995141684917228E-3</v>
      </c>
      <c r="N68" s="71">
        <v>1.988324</v>
      </c>
      <c r="O68" s="73">
        <f t="shared" si="5"/>
        <v>2.2522024893697002E-3</v>
      </c>
      <c r="P68" s="73">
        <f t="shared" si="6"/>
        <v>3.37830373405455E-4</v>
      </c>
      <c r="Q68" s="71">
        <v>37.511937000000003</v>
      </c>
      <c r="R68" s="73">
        <f t="shared" si="7"/>
        <v>4.6197348957869857E-3</v>
      </c>
      <c r="S68" s="73">
        <f t="shared" si="8"/>
        <v>1.1549337239467464E-3</v>
      </c>
      <c r="T68" s="70">
        <f t="shared" si="9"/>
        <v>3.2293165794340332E-3</v>
      </c>
      <c r="U68" s="74">
        <f t="shared" si="10"/>
        <v>304605.84502688341</v>
      </c>
      <c r="V68" s="83">
        <f t="shared" si="11"/>
        <v>1188316.0958268833</v>
      </c>
      <c r="W68" s="75">
        <f t="shared" si="12"/>
        <v>1188316095.8268833</v>
      </c>
      <c r="X68" s="62">
        <f t="shared" si="15"/>
        <v>1188316000</v>
      </c>
      <c r="Z68" s="87">
        <f t="shared" si="14"/>
        <v>1188316095.8268833</v>
      </c>
    </row>
    <row r="69" spans="1:26" s="2" customFormat="1" ht="18" customHeight="1">
      <c r="A69" s="70">
        <v>56</v>
      </c>
      <c r="B69" s="71" t="s">
        <v>93</v>
      </c>
      <c r="C69" s="71" t="s">
        <v>156</v>
      </c>
      <c r="D69" s="88">
        <v>672421.38670000003</v>
      </c>
      <c r="E69" s="71" t="s">
        <v>302</v>
      </c>
      <c r="F69" s="71">
        <v>8</v>
      </c>
      <c r="G69" s="90">
        <f t="shared" si="0"/>
        <v>0</v>
      </c>
      <c r="H69" s="72">
        <v>3449</v>
      </c>
      <c r="I69" s="73">
        <f t="shared" si="1"/>
        <v>3.1785147516629835E-3</v>
      </c>
      <c r="J69" s="73">
        <f t="shared" si="2"/>
        <v>3.1785147516629836E-4</v>
      </c>
      <c r="K69" s="72">
        <v>395</v>
      </c>
      <c r="L69" s="73">
        <f t="shared" si="3"/>
        <v>1.8888134426135439E-3</v>
      </c>
      <c r="M69" s="73">
        <f t="shared" si="4"/>
        <v>9.4440672130677197E-4</v>
      </c>
      <c r="N69" s="71">
        <v>2.2245599999999999</v>
      </c>
      <c r="O69" s="73">
        <f t="shared" si="5"/>
        <v>2.5197903207687783E-3</v>
      </c>
      <c r="P69" s="73">
        <f t="shared" si="6"/>
        <v>3.7796854811531676E-4</v>
      </c>
      <c r="Q69" s="71">
        <v>33.234850000000002</v>
      </c>
      <c r="R69" s="73">
        <f t="shared" si="7"/>
        <v>4.0929956856465746E-3</v>
      </c>
      <c r="S69" s="73">
        <f t="shared" si="8"/>
        <v>1.0232489214116436E-3</v>
      </c>
      <c r="T69" s="70">
        <f t="shared" si="9"/>
        <v>2.6634756660000305E-3</v>
      </c>
      <c r="U69" s="74">
        <f t="shared" si="10"/>
        <v>251232.80297674309</v>
      </c>
      <c r="V69" s="83">
        <f t="shared" si="11"/>
        <v>923654.18967674312</v>
      </c>
      <c r="W69" s="75">
        <f t="shared" si="12"/>
        <v>923654189.67674315</v>
      </c>
      <c r="X69" s="62">
        <f t="shared" si="15"/>
        <v>923654000</v>
      </c>
      <c r="Z69" s="87">
        <f t="shared" si="14"/>
        <v>923654189.67674315</v>
      </c>
    </row>
    <row r="70" spans="1:26" s="2" customFormat="1" ht="18" customHeight="1">
      <c r="A70" s="70">
        <v>57</v>
      </c>
      <c r="B70" s="71" t="s">
        <v>93</v>
      </c>
      <c r="C70" s="71" t="s">
        <v>93</v>
      </c>
      <c r="D70" s="88">
        <v>672421.38670000003</v>
      </c>
      <c r="E70" s="71" t="s">
        <v>302</v>
      </c>
      <c r="F70" s="71">
        <v>7</v>
      </c>
      <c r="G70" s="90">
        <f t="shared" si="0"/>
        <v>0</v>
      </c>
      <c r="H70" s="72">
        <v>3640</v>
      </c>
      <c r="I70" s="73">
        <f t="shared" si="1"/>
        <v>3.3545357193543808E-3</v>
      </c>
      <c r="J70" s="73">
        <f t="shared" si="2"/>
        <v>3.3545357193543813E-4</v>
      </c>
      <c r="K70" s="72">
        <v>296</v>
      </c>
      <c r="L70" s="73">
        <f t="shared" si="3"/>
        <v>1.4154146304142E-3</v>
      </c>
      <c r="M70" s="73">
        <f t="shared" si="4"/>
        <v>7.0770731520710002E-4</v>
      </c>
      <c r="N70" s="71">
        <v>2.2836189999999998</v>
      </c>
      <c r="O70" s="73">
        <f t="shared" si="5"/>
        <v>2.5866872786185478E-3</v>
      </c>
      <c r="P70" s="73">
        <f t="shared" si="6"/>
        <v>3.8800309179278213E-4</v>
      </c>
      <c r="Q70" s="71">
        <v>20.561881</v>
      </c>
      <c r="R70" s="73">
        <f t="shared" si="7"/>
        <v>2.5322723051789996E-3</v>
      </c>
      <c r="S70" s="73">
        <f t="shared" si="8"/>
        <v>6.330680762947499E-4</v>
      </c>
      <c r="T70" s="70">
        <f t="shared" si="9"/>
        <v>2.0642320552300706E-3</v>
      </c>
      <c r="U70" s="74">
        <f t="shared" si="10"/>
        <v>194709.04572172195</v>
      </c>
      <c r="V70" s="83">
        <f t="shared" si="11"/>
        <v>867130.43242172198</v>
      </c>
      <c r="W70" s="75">
        <f t="shared" si="12"/>
        <v>867130432.42172194</v>
      </c>
      <c r="X70" s="62">
        <f t="shared" si="15"/>
        <v>867130000</v>
      </c>
      <c r="Z70" s="87">
        <f t="shared" si="14"/>
        <v>867130432.42172194</v>
      </c>
    </row>
    <row r="71" spans="1:26" s="2" customFormat="1" ht="18" customHeight="1">
      <c r="A71" s="70">
        <v>58</v>
      </c>
      <c r="B71" s="71" t="s">
        <v>93</v>
      </c>
      <c r="C71" s="71" t="s">
        <v>171</v>
      </c>
      <c r="D71" s="88">
        <v>672421.38670000003</v>
      </c>
      <c r="E71" s="71" t="s">
        <v>299</v>
      </c>
      <c r="F71" s="71">
        <v>7</v>
      </c>
      <c r="G71" s="90">
        <f t="shared" si="0"/>
        <v>0</v>
      </c>
      <c r="H71" s="72">
        <v>2888</v>
      </c>
      <c r="I71" s="73">
        <f t="shared" si="1"/>
        <v>2.6615107575536957E-3</v>
      </c>
      <c r="J71" s="73">
        <f t="shared" si="2"/>
        <v>2.6615107575536959E-4</v>
      </c>
      <c r="K71" s="72">
        <v>245</v>
      </c>
      <c r="L71" s="73">
        <f t="shared" si="3"/>
        <v>1.1715425150387805E-3</v>
      </c>
      <c r="M71" s="73">
        <f t="shared" si="4"/>
        <v>5.8577125751939027E-4</v>
      </c>
      <c r="N71" s="71">
        <v>3.701038</v>
      </c>
      <c r="O71" s="73">
        <f t="shared" si="5"/>
        <v>4.1922176651551036E-3</v>
      </c>
      <c r="P71" s="73">
        <f t="shared" si="6"/>
        <v>6.2883264977326553E-4</v>
      </c>
      <c r="Q71" s="71">
        <v>34.362228999999999</v>
      </c>
      <c r="R71" s="73">
        <f t="shared" si="7"/>
        <v>4.2318366126580867E-3</v>
      </c>
      <c r="S71" s="73">
        <f t="shared" si="8"/>
        <v>1.0579591531645217E-3</v>
      </c>
      <c r="T71" s="70">
        <f t="shared" si="9"/>
        <v>2.538714136212547E-3</v>
      </c>
      <c r="U71" s="74">
        <f t="shared" si="10"/>
        <v>239464.65009579406</v>
      </c>
      <c r="V71" s="83">
        <f t="shared" si="11"/>
        <v>911886.03679579403</v>
      </c>
      <c r="W71" s="75">
        <f t="shared" si="12"/>
        <v>911886036.79579401</v>
      </c>
      <c r="X71" s="62">
        <f t="shared" si="15"/>
        <v>911886000</v>
      </c>
      <c r="Z71" s="87">
        <f t="shared" si="14"/>
        <v>911886036.79579401</v>
      </c>
    </row>
    <row r="72" spans="1:26" s="2" customFormat="1" ht="18" customHeight="1">
      <c r="A72" s="70">
        <v>59</v>
      </c>
      <c r="B72" s="71" t="s">
        <v>93</v>
      </c>
      <c r="C72" s="71" t="s">
        <v>174</v>
      </c>
      <c r="D72" s="88">
        <v>672421.38670000003</v>
      </c>
      <c r="E72" s="71" t="s">
        <v>299</v>
      </c>
      <c r="F72" s="71">
        <v>8</v>
      </c>
      <c r="G72" s="90">
        <f t="shared" si="0"/>
        <v>0</v>
      </c>
      <c r="H72" s="72">
        <v>1901</v>
      </c>
      <c r="I72" s="73">
        <f t="shared" si="1"/>
        <v>1.7519154951902963E-3</v>
      </c>
      <c r="J72" s="73">
        <f t="shared" si="2"/>
        <v>1.7519154951902964E-4</v>
      </c>
      <c r="K72" s="72">
        <v>364</v>
      </c>
      <c r="L72" s="73">
        <f t="shared" si="3"/>
        <v>1.7405774509147596E-3</v>
      </c>
      <c r="M72" s="73">
        <f t="shared" si="4"/>
        <v>8.7028872545737981E-4</v>
      </c>
      <c r="N72" s="71">
        <v>2.1556579999999999</v>
      </c>
      <c r="O72" s="73">
        <f t="shared" si="5"/>
        <v>2.4417440587297186E-3</v>
      </c>
      <c r="P72" s="73">
        <f t="shared" si="6"/>
        <v>3.6626160880945776E-4</v>
      </c>
      <c r="Q72" s="71">
        <v>36.971254999999999</v>
      </c>
      <c r="R72" s="73">
        <f t="shared" si="7"/>
        <v>4.553147891684161E-3</v>
      </c>
      <c r="S72" s="73">
        <f t="shared" si="8"/>
        <v>1.1382869729210402E-3</v>
      </c>
      <c r="T72" s="70">
        <f t="shared" si="9"/>
        <v>2.5500288567069074E-3</v>
      </c>
      <c r="U72" s="74">
        <f t="shared" si="10"/>
        <v>240531.91306387127</v>
      </c>
      <c r="V72" s="83">
        <f t="shared" si="11"/>
        <v>912953.29976387136</v>
      </c>
      <c r="W72" s="75">
        <f t="shared" si="12"/>
        <v>912953299.76387131</v>
      </c>
      <c r="X72" s="62">
        <f t="shared" si="15"/>
        <v>912953000</v>
      </c>
      <c r="Z72" s="87">
        <f t="shared" si="14"/>
        <v>912953299.76387131</v>
      </c>
    </row>
    <row r="73" spans="1:26" s="2" customFormat="1" ht="18" customHeight="1">
      <c r="A73" s="70">
        <v>60</v>
      </c>
      <c r="B73" s="71" t="s">
        <v>93</v>
      </c>
      <c r="C73" s="71" t="s">
        <v>191</v>
      </c>
      <c r="D73" s="88">
        <v>672421.38670000003</v>
      </c>
      <c r="E73" s="71" t="s">
        <v>299</v>
      </c>
      <c r="F73" s="71">
        <v>8</v>
      </c>
      <c r="G73" s="90">
        <f t="shared" si="0"/>
        <v>0</v>
      </c>
      <c r="H73" s="72">
        <v>3534</v>
      </c>
      <c r="I73" s="73">
        <f t="shared" si="1"/>
        <v>3.2568486901643906E-3</v>
      </c>
      <c r="J73" s="73">
        <f t="shared" si="2"/>
        <v>3.2568486901643907E-4</v>
      </c>
      <c r="K73" s="72">
        <v>457</v>
      </c>
      <c r="L73" s="73">
        <f t="shared" si="3"/>
        <v>2.185285426011113E-3</v>
      </c>
      <c r="M73" s="73">
        <f t="shared" si="4"/>
        <v>1.0926427130055565E-3</v>
      </c>
      <c r="N73" s="71">
        <v>4.9215929999999997</v>
      </c>
      <c r="O73" s="73">
        <f t="shared" si="5"/>
        <v>5.5747574370497415E-3</v>
      </c>
      <c r="P73" s="73">
        <f t="shared" si="6"/>
        <v>8.3621361555746116E-4</v>
      </c>
      <c r="Q73" s="71">
        <v>39.670675000000003</v>
      </c>
      <c r="R73" s="73">
        <f t="shared" si="7"/>
        <v>4.8855915288225291E-3</v>
      </c>
      <c r="S73" s="73">
        <f t="shared" si="8"/>
        <v>1.2213978822056323E-3</v>
      </c>
      <c r="T73" s="70">
        <f t="shared" si="9"/>
        <v>3.4759390797850891E-3</v>
      </c>
      <c r="U73" s="74">
        <f t="shared" si="10"/>
        <v>327868.55503818934</v>
      </c>
      <c r="V73" s="83">
        <f t="shared" si="11"/>
        <v>1000289.9417381894</v>
      </c>
      <c r="W73" s="75">
        <f t="shared" si="12"/>
        <v>1000289941.7381895</v>
      </c>
      <c r="X73" s="62">
        <f t="shared" si="15"/>
        <v>1000289000</v>
      </c>
      <c r="Z73" s="87">
        <f t="shared" si="14"/>
        <v>1000289941.7381895</v>
      </c>
    </row>
    <row r="74" spans="1:26" s="2" customFormat="1" ht="18" customHeight="1">
      <c r="A74" s="70">
        <v>61</v>
      </c>
      <c r="B74" s="71" t="s">
        <v>93</v>
      </c>
      <c r="C74" s="71" t="s">
        <v>197</v>
      </c>
      <c r="D74" s="88">
        <v>672421.38670000003</v>
      </c>
      <c r="E74" s="71" t="s">
        <v>300</v>
      </c>
      <c r="F74" s="71">
        <v>8</v>
      </c>
      <c r="G74" s="90">
        <f t="shared" si="0"/>
        <v>211288.86410000001</v>
      </c>
      <c r="H74" s="72">
        <v>2717</v>
      </c>
      <c r="I74" s="73">
        <f t="shared" si="1"/>
        <v>2.5039213048038056E-3</v>
      </c>
      <c r="J74" s="73">
        <f t="shared" si="2"/>
        <v>2.5039213048038057E-4</v>
      </c>
      <c r="K74" s="72">
        <v>403</v>
      </c>
      <c r="L74" s="73">
        <f t="shared" si="3"/>
        <v>1.9270678920841982E-3</v>
      </c>
      <c r="M74" s="73">
        <f t="shared" si="4"/>
        <v>9.6353394604209908E-4</v>
      </c>
      <c r="N74" s="71">
        <v>4.0160200000000001</v>
      </c>
      <c r="O74" s="73">
        <f t="shared" si="5"/>
        <v>4.5490021954965607E-3</v>
      </c>
      <c r="P74" s="73">
        <f t="shared" si="6"/>
        <v>6.823503293244841E-4</v>
      </c>
      <c r="Q74" s="71">
        <v>35.747086000000003</v>
      </c>
      <c r="R74" s="73">
        <f t="shared" si="7"/>
        <v>4.4023869153144088E-3</v>
      </c>
      <c r="S74" s="73">
        <f t="shared" si="8"/>
        <v>1.1005967288286022E-3</v>
      </c>
      <c r="T74" s="70">
        <f t="shared" si="9"/>
        <v>2.996873134675566E-3</v>
      </c>
      <c r="U74" s="74">
        <f t="shared" si="10"/>
        <v>282680.57688732503</v>
      </c>
      <c r="V74" s="83">
        <f t="shared" si="11"/>
        <v>1166390.827687325</v>
      </c>
      <c r="W74" s="75">
        <f t="shared" si="12"/>
        <v>1166390827.687325</v>
      </c>
      <c r="X74" s="62">
        <f t="shared" si="15"/>
        <v>1166390000</v>
      </c>
      <c r="Z74" s="87">
        <f t="shared" si="14"/>
        <v>1166390827.687325</v>
      </c>
    </row>
    <row r="75" spans="1:26" s="2" customFormat="1" ht="18" customHeight="1">
      <c r="A75" s="70">
        <v>62</v>
      </c>
      <c r="B75" s="71" t="s">
        <v>93</v>
      </c>
      <c r="C75" s="71" t="s">
        <v>206</v>
      </c>
      <c r="D75" s="88">
        <v>672421.38670000003</v>
      </c>
      <c r="E75" s="71" t="s">
        <v>299</v>
      </c>
      <c r="F75" s="71">
        <v>6</v>
      </c>
      <c r="G75" s="90">
        <f t="shared" si="0"/>
        <v>0</v>
      </c>
      <c r="H75" s="72">
        <v>1689</v>
      </c>
      <c r="I75" s="73">
        <f t="shared" si="1"/>
        <v>1.5565414368103158E-3</v>
      </c>
      <c r="J75" s="73">
        <f t="shared" si="2"/>
        <v>1.5565414368103159E-4</v>
      </c>
      <c r="K75" s="72">
        <v>192</v>
      </c>
      <c r="L75" s="73">
        <f t="shared" si="3"/>
        <v>9.181067872956973E-4</v>
      </c>
      <c r="M75" s="73">
        <f t="shared" si="4"/>
        <v>4.5905339364784865E-4</v>
      </c>
      <c r="N75" s="71">
        <v>1.8013030000000001</v>
      </c>
      <c r="O75" s="73">
        <f t="shared" si="5"/>
        <v>2.0403611789170726E-3</v>
      </c>
      <c r="P75" s="73">
        <f t="shared" si="6"/>
        <v>3.0605417683756086E-4</v>
      </c>
      <c r="Q75" s="71">
        <v>38.971646999999997</v>
      </c>
      <c r="R75" s="73">
        <f t="shared" si="7"/>
        <v>4.7995036244647188E-3</v>
      </c>
      <c r="S75" s="73">
        <f t="shared" si="8"/>
        <v>1.1998759061161797E-3</v>
      </c>
      <c r="T75" s="70">
        <f t="shared" si="9"/>
        <v>2.1206376202826207E-3</v>
      </c>
      <c r="U75" s="74">
        <f t="shared" si="10"/>
        <v>200029.5104034665</v>
      </c>
      <c r="V75" s="83">
        <f t="shared" si="11"/>
        <v>872450.89710346656</v>
      </c>
      <c r="W75" s="75">
        <f t="shared" si="12"/>
        <v>872450897.10346651</v>
      </c>
      <c r="X75" s="62">
        <f t="shared" si="15"/>
        <v>872450000</v>
      </c>
      <c r="Z75" s="87">
        <f t="shared" si="14"/>
        <v>872450897.10346651</v>
      </c>
    </row>
    <row r="76" spans="1:26" s="2" customFormat="1" ht="18" customHeight="1">
      <c r="A76" s="70">
        <v>63</v>
      </c>
      <c r="B76" s="71" t="s">
        <v>93</v>
      </c>
      <c r="C76" s="71" t="s">
        <v>229</v>
      </c>
      <c r="D76" s="88">
        <v>672421.38670000003</v>
      </c>
      <c r="E76" s="71" t="s">
        <v>299</v>
      </c>
      <c r="F76" s="71">
        <v>8</v>
      </c>
      <c r="G76" s="90">
        <f t="shared" si="0"/>
        <v>0</v>
      </c>
      <c r="H76" s="72">
        <v>2523</v>
      </c>
      <c r="I76" s="73">
        <f t="shared" si="1"/>
        <v>2.3251356098711821E-3</v>
      </c>
      <c r="J76" s="73">
        <f t="shared" si="2"/>
        <v>2.3251356098711822E-4</v>
      </c>
      <c r="K76" s="72">
        <v>416</v>
      </c>
      <c r="L76" s="73">
        <f t="shared" si="3"/>
        <v>1.989231372474011E-3</v>
      </c>
      <c r="M76" s="73">
        <f t="shared" si="4"/>
        <v>9.946156862370055E-4</v>
      </c>
      <c r="N76" s="71">
        <v>2.834838</v>
      </c>
      <c r="O76" s="73">
        <f t="shared" si="5"/>
        <v>3.211060773073112E-3</v>
      </c>
      <c r="P76" s="73">
        <f t="shared" si="6"/>
        <v>4.816591159609668E-4</v>
      </c>
      <c r="Q76" s="71">
        <v>33.194524999999999</v>
      </c>
      <c r="R76" s="73">
        <f t="shared" si="7"/>
        <v>4.0880295115545079E-3</v>
      </c>
      <c r="S76" s="73">
        <f t="shared" si="8"/>
        <v>1.022007377888627E-3</v>
      </c>
      <c r="T76" s="70">
        <f t="shared" si="9"/>
        <v>2.7307957410737174E-3</v>
      </c>
      <c r="U76" s="74">
        <f t="shared" si="10"/>
        <v>257582.7807044416</v>
      </c>
      <c r="V76" s="83">
        <f t="shared" si="11"/>
        <v>930004.16740444163</v>
      </c>
      <c r="W76" s="75">
        <f t="shared" si="12"/>
        <v>930004167.4044416</v>
      </c>
      <c r="X76" s="62">
        <f t="shared" si="15"/>
        <v>930004000</v>
      </c>
      <c r="Z76" s="87">
        <f t="shared" si="14"/>
        <v>930004167.4044416</v>
      </c>
    </row>
    <row r="77" spans="1:26" s="2" customFormat="1" ht="18" customHeight="1">
      <c r="A77" s="70">
        <v>64</v>
      </c>
      <c r="B77" s="71" t="s">
        <v>93</v>
      </c>
      <c r="C77" s="71" t="s">
        <v>260</v>
      </c>
      <c r="D77" s="88">
        <v>672421.38670000003</v>
      </c>
      <c r="E77" s="71" t="s">
        <v>299</v>
      </c>
      <c r="F77" s="71">
        <v>8</v>
      </c>
      <c r="G77" s="90">
        <f t="shared" si="0"/>
        <v>0</v>
      </c>
      <c r="H77" s="72">
        <v>3802</v>
      </c>
      <c r="I77" s="73">
        <f t="shared" si="1"/>
        <v>3.5038309903805925E-3</v>
      </c>
      <c r="J77" s="73">
        <f t="shared" si="2"/>
        <v>3.5038309903805928E-4</v>
      </c>
      <c r="K77" s="72">
        <v>473</v>
      </c>
      <c r="L77" s="73">
        <f t="shared" si="3"/>
        <v>2.261794324952421E-3</v>
      </c>
      <c r="M77" s="73">
        <f t="shared" si="4"/>
        <v>1.1308971624762105E-3</v>
      </c>
      <c r="N77" s="71">
        <v>3.5927630000000002</v>
      </c>
      <c r="O77" s="73">
        <f t="shared" si="5"/>
        <v>4.069573053644855E-3</v>
      </c>
      <c r="P77" s="73">
        <f t="shared" si="6"/>
        <v>6.1043595804672821E-4</v>
      </c>
      <c r="Q77" s="71">
        <v>44.357864999999997</v>
      </c>
      <c r="R77" s="73">
        <f t="shared" si="7"/>
        <v>5.4628364523833621E-3</v>
      </c>
      <c r="S77" s="73">
        <f t="shared" si="8"/>
        <v>1.3657091130958405E-3</v>
      </c>
      <c r="T77" s="70">
        <f t="shared" si="9"/>
        <v>3.4574253326568388E-3</v>
      </c>
      <c r="U77" s="74">
        <f t="shared" si="10"/>
        <v>326122.24263743887</v>
      </c>
      <c r="V77" s="83">
        <f t="shared" si="11"/>
        <v>998543.62933743885</v>
      </c>
      <c r="W77" s="75">
        <f t="shared" si="12"/>
        <v>998543629.33743882</v>
      </c>
      <c r="X77" s="62">
        <f t="shared" si="15"/>
        <v>998543000</v>
      </c>
      <c r="Z77" s="87">
        <f t="shared" si="14"/>
        <v>998543629.33743882</v>
      </c>
    </row>
    <row r="78" spans="1:26" s="2" customFormat="1" ht="18" customHeight="1">
      <c r="A78" s="70">
        <v>65</v>
      </c>
      <c r="B78" s="71" t="s">
        <v>93</v>
      </c>
      <c r="C78" s="76" t="s">
        <v>140</v>
      </c>
      <c r="D78" s="88">
        <v>672421.38670000003</v>
      </c>
      <c r="E78" s="71" t="s">
        <v>299</v>
      </c>
      <c r="F78" s="71">
        <v>9</v>
      </c>
      <c r="G78" s="90">
        <f t="shared" ref="G78:G141" si="16">IF(AND(E78="TERTINGGAL",F78&gt;=8),211288.8641,IF(AND(E78="SANGAT TERTINGGAL",F78&gt;=8),422577.7283,0))</f>
        <v>0</v>
      </c>
      <c r="H78" s="77">
        <v>5089</v>
      </c>
      <c r="I78" s="73">
        <f t="shared" ref="I78:I141" si="17">H78/$H$259</f>
        <v>4.6898989768666055E-3</v>
      </c>
      <c r="J78" s="73">
        <f t="shared" ref="J78:J141" si="18">I78*$G$262</f>
        <v>4.6898989768666058E-4</v>
      </c>
      <c r="K78" s="72">
        <v>811</v>
      </c>
      <c r="L78" s="73">
        <f t="shared" ref="L78:L141" si="19">K78/$K$259</f>
        <v>3.8780448150875549E-3</v>
      </c>
      <c r="M78" s="73">
        <f t="shared" ref="M78:M141" si="20">L78*$G$263</f>
        <v>1.9390224075437775E-3</v>
      </c>
      <c r="N78" s="71">
        <v>4.4983360000000001</v>
      </c>
      <c r="O78" s="73">
        <f t="shared" ref="O78:O141" si="21">N78/$N$259</f>
        <v>5.0953282951980358E-3</v>
      </c>
      <c r="P78" s="73">
        <f t="shared" ref="P78:P141" si="22">O78*$G$264</f>
        <v>7.6429924427970537E-4</v>
      </c>
      <c r="Q78" s="71">
        <v>34.203400000000002</v>
      </c>
      <c r="R78" s="73">
        <f t="shared" ref="R78:R141" si="23">Q78/$Q$259</f>
        <v>4.2122762291523525E-3</v>
      </c>
      <c r="S78" s="73">
        <f t="shared" ref="S78:S141" si="24">R78*$G$265</f>
        <v>1.0530690572880881E-3</v>
      </c>
      <c r="T78" s="70">
        <f t="shared" ref="T78:T141" si="25">J78+M78+P78+S78</f>
        <v>4.2253806067982314E-3</v>
      </c>
      <c r="U78" s="74">
        <f t="shared" ref="U78:U141" si="26">T78*$D$268</f>
        <v>398559.75672708813</v>
      </c>
      <c r="V78" s="83">
        <f t="shared" ref="V78:V141" si="27">D78+G78+U78</f>
        <v>1070981.1434270882</v>
      </c>
      <c r="W78" s="75">
        <f t="shared" ref="W78:W141" si="28">V78*1000</f>
        <v>1070981143.4270881</v>
      </c>
      <c r="X78" s="62">
        <f t="shared" ref="X78:X109" si="29">W78-MOD(W78,1000)</f>
        <v>1070981000</v>
      </c>
      <c r="Z78" s="87">
        <f t="shared" si="14"/>
        <v>1070981143.4270881</v>
      </c>
    </row>
    <row r="79" spans="1:26" s="2" customFormat="1" ht="18" customHeight="1">
      <c r="A79" s="70">
        <v>66</v>
      </c>
      <c r="B79" s="71" t="s">
        <v>93</v>
      </c>
      <c r="C79" s="71" t="s">
        <v>264</v>
      </c>
      <c r="D79" s="88">
        <v>672421.38670000003</v>
      </c>
      <c r="E79" s="71" t="s">
        <v>299</v>
      </c>
      <c r="F79" s="71">
        <v>9</v>
      </c>
      <c r="G79" s="90">
        <f t="shared" si="16"/>
        <v>0</v>
      </c>
      <c r="H79" s="72">
        <v>3038</v>
      </c>
      <c r="I79" s="73">
        <f t="shared" si="17"/>
        <v>2.7997471196150024E-3</v>
      </c>
      <c r="J79" s="73">
        <f t="shared" si="18"/>
        <v>2.7997471196150023E-4</v>
      </c>
      <c r="K79" s="72">
        <v>771</v>
      </c>
      <c r="L79" s="73">
        <f t="shared" si="19"/>
        <v>3.6867725677342846E-3</v>
      </c>
      <c r="M79" s="73">
        <f t="shared" si="20"/>
        <v>1.8433862838671423E-3</v>
      </c>
      <c r="N79" s="71">
        <v>2.490326</v>
      </c>
      <c r="O79" s="73">
        <f t="shared" si="21"/>
        <v>2.8208271974497559E-3</v>
      </c>
      <c r="P79" s="73">
        <f t="shared" si="22"/>
        <v>4.2312407961746338E-4</v>
      </c>
      <c r="Q79" s="71">
        <v>38.564971999999997</v>
      </c>
      <c r="R79" s="73">
        <f t="shared" si="23"/>
        <v>4.7494200820247705E-3</v>
      </c>
      <c r="S79" s="73">
        <f t="shared" si="24"/>
        <v>1.1873550205061926E-3</v>
      </c>
      <c r="T79" s="70">
        <f t="shared" si="25"/>
        <v>3.7338400959522986E-3</v>
      </c>
      <c r="U79" s="74">
        <f t="shared" si="26"/>
        <v>352195.11300503719</v>
      </c>
      <c r="V79" s="83">
        <f t="shared" si="27"/>
        <v>1024616.4997050372</v>
      </c>
      <c r="W79" s="75">
        <f t="shared" si="28"/>
        <v>1024616499.7050372</v>
      </c>
      <c r="X79" s="62">
        <f t="shared" si="29"/>
        <v>1024616000</v>
      </c>
      <c r="Z79" s="87">
        <f t="shared" ref="Z79:Z142" si="30">W79</f>
        <v>1024616499.7050372</v>
      </c>
    </row>
    <row r="80" spans="1:26" s="2" customFormat="1" ht="18" customHeight="1">
      <c r="A80" s="70">
        <v>67</v>
      </c>
      <c r="B80" s="71" t="s">
        <v>93</v>
      </c>
      <c r="C80" s="71" t="s">
        <v>284</v>
      </c>
      <c r="D80" s="88">
        <v>672421.38670000003</v>
      </c>
      <c r="E80" s="71" t="s">
        <v>300</v>
      </c>
      <c r="F80" s="71">
        <v>9</v>
      </c>
      <c r="G80" s="90">
        <f t="shared" si="16"/>
        <v>211288.86410000001</v>
      </c>
      <c r="H80" s="72">
        <v>2795</v>
      </c>
      <c r="I80" s="73">
        <f t="shared" si="17"/>
        <v>2.5758042130756852E-3</v>
      </c>
      <c r="J80" s="73">
        <f t="shared" si="18"/>
        <v>2.5758042130756851E-4</v>
      </c>
      <c r="K80" s="72">
        <v>743</v>
      </c>
      <c r="L80" s="73">
        <f t="shared" si="19"/>
        <v>3.5528819945869956E-3</v>
      </c>
      <c r="M80" s="73">
        <f t="shared" si="20"/>
        <v>1.7764409972934978E-3</v>
      </c>
      <c r="N80" s="71">
        <v>4.0849219999999997</v>
      </c>
      <c r="O80" s="73">
        <f t="shared" si="21"/>
        <v>4.6270484575356196E-3</v>
      </c>
      <c r="P80" s="73">
        <f t="shared" si="22"/>
        <v>6.9405726863034289E-4</v>
      </c>
      <c r="Q80" s="71">
        <v>40.271872999999999</v>
      </c>
      <c r="R80" s="73">
        <f t="shared" si="23"/>
        <v>4.9596313039447079E-3</v>
      </c>
      <c r="S80" s="73">
        <f t="shared" si="24"/>
        <v>1.239907825986177E-3</v>
      </c>
      <c r="T80" s="70">
        <f t="shared" si="25"/>
        <v>3.9679865132175862E-3</v>
      </c>
      <c r="U80" s="74">
        <f t="shared" si="26"/>
        <v>374281.01432091562</v>
      </c>
      <c r="V80" s="83">
        <f t="shared" si="27"/>
        <v>1257991.2651209156</v>
      </c>
      <c r="W80" s="75">
        <f t="shared" si="28"/>
        <v>1257991265.1209157</v>
      </c>
      <c r="X80" s="62">
        <f t="shared" si="29"/>
        <v>1257991000</v>
      </c>
      <c r="Z80" s="87">
        <f t="shared" si="30"/>
        <v>1257991265.1209157</v>
      </c>
    </row>
    <row r="81" spans="1:26" s="2" customFormat="1" ht="18" customHeight="1">
      <c r="A81" s="70">
        <v>68</v>
      </c>
      <c r="B81" s="71" t="s">
        <v>93</v>
      </c>
      <c r="C81" s="71" t="s">
        <v>292</v>
      </c>
      <c r="D81" s="88">
        <v>672421.38670000003</v>
      </c>
      <c r="E81" s="71" t="s">
        <v>299</v>
      </c>
      <c r="F81" s="71">
        <v>5</v>
      </c>
      <c r="G81" s="90">
        <f t="shared" si="16"/>
        <v>0</v>
      </c>
      <c r="H81" s="72">
        <v>1365</v>
      </c>
      <c r="I81" s="73">
        <f t="shared" si="17"/>
        <v>1.2579508947578929E-3</v>
      </c>
      <c r="J81" s="73">
        <f t="shared" si="18"/>
        <v>1.257950894757893E-4</v>
      </c>
      <c r="K81" s="72">
        <v>115</v>
      </c>
      <c r="L81" s="73">
        <f t="shared" si="19"/>
        <v>5.4990771114065209E-4</v>
      </c>
      <c r="M81" s="73">
        <f t="shared" si="20"/>
        <v>2.7495385557032605E-4</v>
      </c>
      <c r="N81" s="71">
        <v>1.6634979999999999</v>
      </c>
      <c r="O81" s="73">
        <f t="shared" si="21"/>
        <v>1.884267522124924E-3</v>
      </c>
      <c r="P81" s="73">
        <f t="shared" si="22"/>
        <v>2.8264012831873857E-4</v>
      </c>
      <c r="Q81" s="71">
        <v>42.468057000000002</v>
      </c>
      <c r="R81" s="73">
        <f t="shared" si="23"/>
        <v>5.2300995514886579E-3</v>
      </c>
      <c r="S81" s="73">
        <f t="shared" si="24"/>
        <v>1.3075248878721645E-3</v>
      </c>
      <c r="T81" s="70">
        <f t="shared" si="25"/>
        <v>1.9909139612370183E-3</v>
      </c>
      <c r="U81" s="74">
        <f t="shared" si="26"/>
        <v>187793.30382179705</v>
      </c>
      <c r="V81" s="83">
        <f t="shared" si="27"/>
        <v>860214.69052179705</v>
      </c>
      <c r="W81" s="75">
        <f t="shared" si="28"/>
        <v>860214690.52179706</v>
      </c>
      <c r="X81" s="62">
        <f t="shared" si="29"/>
        <v>860214000</v>
      </c>
      <c r="Z81" s="87">
        <f t="shared" si="30"/>
        <v>860214690.52179706</v>
      </c>
    </row>
    <row r="82" spans="1:26" s="2" customFormat="1" ht="18" customHeight="1">
      <c r="A82" s="70">
        <v>69</v>
      </c>
      <c r="B82" s="71" t="s">
        <v>75</v>
      </c>
      <c r="C82" s="71" t="s">
        <v>76</v>
      </c>
      <c r="D82" s="88">
        <v>672421.38670000003</v>
      </c>
      <c r="E82" s="71" t="s">
        <v>300</v>
      </c>
      <c r="F82" s="71">
        <v>10</v>
      </c>
      <c r="G82" s="90">
        <f t="shared" si="16"/>
        <v>211288.86410000001</v>
      </c>
      <c r="H82" s="72">
        <v>6775</v>
      </c>
      <c r="I82" s="73">
        <f t="shared" si="17"/>
        <v>6.2436756864356954E-3</v>
      </c>
      <c r="J82" s="73">
        <f t="shared" si="18"/>
        <v>6.2436756864356954E-4</v>
      </c>
      <c r="K82" s="72">
        <v>1376</v>
      </c>
      <c r="L82" s="73">
        <f t="shared" si="19"/>
        <v>6.5797653089524977E-3</v>
      </c>
      <c r="M82" s="73">
        <f t="shared" si="20"/>
        <v>3.2898826544762489E-3</v>
      </c>
      <c r="N82" s="71">
        <v>4.9314359999999997</v>
      </c>
      <c r="O82" s="73">
        <f t="shared" si="21"/>
        <v>5.5859067412390318E-3</v>
      </c>
      <c r="P82" s="73">
        <f t="shared" si="22"/>
        <v>8.3788601118585479E-4</v>
      </c>
      <c r="Q82" s="71">
        <v>33.709542999999996</v>
      </c>
      <c r="R82" s="73">
        <f t="shared" si="23"/>
        <v>4.1514558983752796E-3</v>
      </c>
      <c r="S82" s="73">
        <f t="shared" si="24"/>
        <v>1.0378639745938199E-3</v>
      </c>
      <c r="T82" s="70">
        <f t="shared" si="25"/>
        <v>5.7900002088994932E-3</v>
      </c>
      <c r="U82" s="74">
        <f t="shared" si="26"/>
        <v>546142.7713744808</v>
      </c>
      <c r="V82" s="83">
        <f t="shared" si="27"/>
        <v>1429853.0221744808</v>
      </c>
      <c r="W82" s="75">
        <f t="shared" si="28"/>
        <v>1429853022.1744809</v>
      </c>
      <c r="X82" s="62">
        <f t="shared" si="29"/>
        <v>1429853000</v>
      </c>
      <c r="Z82" s="87">
        <f t="shared" si="30"/>
        <v>1429853022.1744809</v>
      </c>
    </row>
    <row r="83" spans="1:26" s="2" customFormat="1" ht="18" customHeight="1">
      <c r="A83" s="70">
        <v>70</v>
      </c>
      <c r="B83" s="71" t="s">
        <v>75</v>
      </c>
      <c r="C83" s="71" t="s">
        <v>98</v>
      </c>
      <c r="D83" s="88">
        <v>672421.38670000003</v>
      </c>
      <c r="E83" s="71" t="s">
        <v>300</v>
      </c>
      <c r="F83" s="71">
        <v>9</v>
      </c>
      <c r="G83" s="90">
        <f t="shared" si="16"/>
        <v>211288.86410000001</v>
      </c>
      <c r="H83" s="72">
        <v>2770</v>
      </c>
      <c r="I83" s="73">
        <f t="shared" si="17"/>
        <v>2.5527648193988009E-3</v>
      </c>
      <c r="J83" s="73">
        <f t="shared" si="18"/>
        <v>2.5527648193988012E-4</v>
      </c>
      <c r="K83" s="72">
        <v>568</v>
      </c>
      <c r="L83" s="73">
        <f t="shared" si="19"/>
        <v>2.7160659124164381E-3</v>
      </c>
      <c r="M83" s="73">
        <f t="shared" si="20"/>
        <v>1.3580329562082191E-3</v>
      </c>
      <c r="N83" s="71">
        <v>1.4469479999999999</v>
      </c>
      <c r="O83" s="73">
        <f t="shared" si="21"/>
        <v>1.638978299104426E-3</v>
      </c>
      <c r="P83" s="73">
        <f t="shared" si="22"/>
        <v>2.4584674486566392E-4</v>
      </c>
      <c r="Q83" s="71">
        <v>42.436169</v>
      </c>
      <c r="R83" s="73">
        <f t="shared" si="23"/>
        <v>5.2261724254019171E-3</v>
      </c>
      <c r="S83" s="73">
        <f t="shared" si="24"/>
        <v>1.3065431063504793E-3</v>
      </c>
      <c r="T83" s="70">
        <f t="shared" si="25"/>
        <v>3.1656992893642428E-3</v>
      </c>
      <c r="U83" s="74">
        <f t="shared" si="26"/>
        <v>298605.13313525927</v>
      </c>
      <c r="V83" s="83">
        <f t="shared" si="27"/>
        <v>1182315.3839352592</v>
      </c>
      <c r="W83" s="75">
        <f t="shared" si="28"/>
        <v>1182315383.9352591</v>
      </c>
      <c r="X83" s="62">
        <f t="shared" si="29"/>
        <v>1182315000</v>
      </c>
      <c r="Z83" s="87">
        <f t="shared" si="30"/>
        <v>1182315383.9352591</v>
      </c>
    </row>
    <row r="84" spans="1:26" s="2" customFormat="1" ht="18" customHeight="1">
      <c r="A84" s="70">
        <v>71</v>
      </c>
      <c r="B84" s="71" t="s">
        <v>75</v>
      </c>
      <c r="C84" s="71" t="s">
        <v>119</v>
      </c>
      <c r="D84" s="88">
        <v>672421.38670000003</v>
      </c>
      <c r="E84" s="71" t="s">
        <v>299</v>
      </c>
      <c r="F84" s="71">
        <v>10</v>
      </c>
      <c r="G84" s="90">
        <f t="shared" si="16"/>
        <v>0</v>
      </c>
      <c r="H84" s="72">
        <v>2966</v>
      </c>
      <c r="I84" s="73">
        <f t="shared" si="17"/>
        <v>2.733393665825575E-3</v>
      </c>
      <c r="J84" s="73">
        <f t="shared" si="18"/>
        <v>2.7333936658255749E-4</v>
      </c>
      <c r="K84" s="72">
        <v>929</v>
      </c>
      <c r="L84" s="73">
        <f t="shared" si="19"/>
        <v>4.442297944779702E-3</v>
      </c>
      <c r="M84" s="73">
        <f t="shared" si="20"/>
        <v>2.221148972389851E-3</v>
      </c>
      <c r="N84" s="71">
        <v>1.76193</v>
      </c>
      <c r="O84" s="73">
        <f t="shared" si="21"/>
        <v>1.995762829445883E-3</v>
      </c>
      <c r="P84" s="73">
        <f t="shared" si="22"/>
        <v>2.9936442441688243E-4</v>
      </c>
      <c r="Q84" s="71">
        <v>39.026313000000002</v>
      </c>
      <c r="R84" s="73">
        <f t="shared" si="23"/>
        <v>4.8062359461737555E-3</v>
      </c>
      <c r="S84" s="73">
        <f t="shared" si="24"/>
        <v>1.2015589865434389E-3</v>
      </c>
      <c r="T84" s="70">
        <f t="shared" si="25"/>
        <v>3.9954117499327296E-3</v>
      </c>
      <c r="U84" s="74">
        <f t="shared" si="26"/>
        <v>376867.90451863746</v>
      </c>
      <c r="V84" s="83">
        <f t="shared" si="27"/>
        <v>1049289.2912186375</v>
      </c>
      <c r="W84" s="75">
        <f t="shared" si="28"/>
        <v>1049289291.2186375</v>
      </c>
      <c r="X84" s="62">
        <f t="shared" si="29"/>
        <v>1049289000</v>
      </c>
      <c r="Z84" s="87">
        <f t="shared" si="30"/>
        <v>1049289291.2186375</v>
      </c>
    </row>
    <row r="85" spans="1:26" s="2" customFormat="1" ht="18" customHeight="1">
      <c r="A85" s="70">
        <v>72</v>
      </c>
      <c r="B85" s="71" t="s">
        <v>75</v>
      </c>
      <c r="C85" s="71" t="s">
        <v>75</v>
      </c>
      <c r="D85" s="88">
        <v>672421.38670000003</v>
      </c>
      <c r="E85" s="71" t="s">
        <v>299</v>
      </c>
      <c r="F85" s="71">
        <v>10</v>
      </c>
      <c r="G85" s="90">
        <f t="shared" si="16"/>
        <v>0</v>
      </c>
      <c r="H85" s="72">
        <v>5165</v>
      </c>
      <c r="I85" s="73">
        <f t="shared" si="17"/>
        <v>4.7599387336443345E-3</v>
      </c>
      <c r="J85" s="73">
        <f t="shared" si="18"/>
        <v>4.7599387336443348E-4</v>
      </c>
      <c r="K85" s="72">
        <v>1201</v>
      </c>
      <c r="L85" s="73">
        <f t="shared" si="19"/>
        <v>5.7429492267819402E-3</v>
      </c>
      <c r="M85" s="73">
        <f t="shared" si="20"/>
        <v>2.8714746133909701E-3</v>
      </c>
      <c r="N85" s="71">
        <v>2.8151510000000002</v>
      </c>
      <c r="O85" s="73">
        <f t="shared" si="21"/>
        <v>3.1887610319805029E-3</v>
      </c>
      <c r="P85" s="73">
        <f t="shared" si="22"/>
        <v>4.7831415479707541E-4</v>
      </c>
      <c r="Q85" s="71">
        <v>19.4269</v>
      </c>
      <c r="R85" s="73">
        <f t="shared" si="23"/>
        <v>2.3924951635252586E-3</v>
      </c>
      <c r="S85" s="73">
        <f t="shared" si="24"/>
        <v>5.9812379088131464E-4</v>
      </c>
      <c r="T85" s="70">
        <f t="shared" si="25"/>
        <v>4.4239064324337937E-3</v>
      </c>
      <c r="U85" s="74">
        <f t="shared" si="26"/>
        <v>417285.7395751304</v>
      </c>
      <c r="V85" s="83">
        <f t="shared" si="27"/>
        <v>1089707.1262751305</v>
      </c>
      <c r="W85" s="75">
        <f t="shared" si="28"/>
        <v>1089707126.2751305</v>
      </c>
      <c r="X85" s="62">
        <f t="shared" si="29"/>
        <v>1089707000</v>
      </c>
      <c r="Z85" s="87">
        <f t="shared" si="30"/>
        <v>1089707126.2751305</v>
      </c>
    </row>
    <row r="86" spans="1:26" s="2" customFormat="1" ht="18" customHeight="1">
      <c r="A86" s="70">
        <v>73</v>
      </c>
      <c r="B86" s="71" t="s">
        <v>75</v>
      </c>
      <c r="C86" s="71" t="s">
        <v>133</v>
      </c>
      <c r="D86" s="88">
        <v>672421.38670000003</v>
      </c>
      <c r="E86" s="71" t="s">
        <v>299</v>
      </c>
      <c r="F86" s="71">
        <v>8</v>
      </c>
      <c r="G86" s="90">
        <f t="shared" si="16"/>
        <v>0</v>
      </c>
      <c r="H86" s="72">
        <v>3615</v>
      </c>
      <c r="I86" s="73">
        <f t="shared" si="17"/>
        <v>3.3314963256774965E-3</v>
      </c>
      <c r="J86" s="73">
        <f t="shared" si="18"/>
        <v>3.3314963256774968E-4</v>
      </c>
      <c r="K86" s="72">
        <v>476</v>
      </c>
      <c r="L86" s="73">
        <f t="shared" si="19"/>
        <v>2.2761397435039164E-3</v>
      </c>
      <c r="M86" s="73">
        <f t="shared" si="20"/>
        <v>1.1380698717519582E-3</v>
      </c>
      <c r="N86" s="71">
        <v>2.549385</v>
      </c>
      <c r="O86" s="73">
        <f t="shared" si="21"/>
        <v>2.8877241552995253E-3</v>
      </c>
      <c r="P86" s="73">
        <f t="shared" si="22"/>
        <v>4.331586232949288E-4</v>
      </c>
      <c r="Q86" s="71">
        <v>26.438162999999999</v>
      </c>
      <c r="R86" s="73">
        <f t="shared" si="23"/>
        <v>3.255958341783426E-3</v>
      </c>
      <c r="S86" s="73">
        <f t="shared" si="24"/>
        <v>8.139895854458565E-4</v>
      </c>
      <c r="T86" s="70">
        <f t="shared" si="25"/>
        <v>2.7183677130604932E-3</v>
      </c>
      <c r="U86" s="74">
        <f t="shared" si="26"/>
        <v>256410.50481204537</v>
      </c>
      <c r="V86" s="83">
        <f t="shared" si="27"/>
        <v>928831.8915120454</v>
      </c>
      <c r="W86" s="75">
        <f t="shared" si="28"/>
        <v>928831891.51204538</v>
      </c>
      <c r="X86" s="62">
        <f t="shared" si="29"/>
        <v>928831000</v>
      </c>
      <c r="Z86" s="87">
        <f t="shared" si="30"/>
        <v>928831891.51204538</v>
      </c>
    </row>
    <row r="87" spans="1:26" s="2" customFormat="1" ht="18" customHeight="1">
      <c r="A87" s="70">
        <v>74</v>
      </c>
      <c r="B87" s="71" t="s">
        <v>75</v>
      </c>
      <c r="C87" s="71" t="s">
        <v>151</v>
      </c>
      <c r="D87" s="88">
        <v>672421.38670000003</v>
      </c>
      <c r="E87" s="71" t="s">
        <v>299</v>
      </c>
      <c r="F87" s="71">
        <v>9</v>
      </c>
      <c r="G87" s="90">
        <f t="shared" si="16"/>
        <v>0</v>
      </c>
      <c r="H87" s="72">
        <v>3267</v>
      </c>
      <c r="I87" s="73">
        <f t="shared" si="17"/>
        <v>3.0107879656952642E-3</v>
      </c>
      <c r="J87" s="73">
        <f t="shared" si="18"/>
        <v>3.0107879656952647E-4</v>
      </c>
      <c r="K87" s="72">
        <v>722</v>
      </c>
      <c r="L87" s="73">
        <f t="shared" si="19"/>
        <v>3.4524640647265285E-3</v>
      </c>
      <c r="M87" s="73">
        <f t="shared" si="20"/>
        <v>1.7262320323632643E-3</v>
      </c>
      <c r="N87" s="71">
        <v>3.819156</v>
      </c>
      <c r="O87" s="73">
        <f t="shared" si="21"/>
        <v>4.3260115808546424E-3</v>
      </c>
      <c r="P87" s="73">
        <f t="shared" si="22"/>
        <v>6.4890173712819639E-4</v>
      </c>
      <c r="Q87" s="71">
        <v>41.748252000000001</v>
      </c>
      <c r="R87" s="73">
        <f t="shared" si="23"/>
        <v>5.1414528821187994E-3</v>
      </c>
      <c r="S87" s="73">
        <f t="shared" si="24"/>
        <v>1.2853632205296998E-3</v>
      </c>
      <c r="T87" s="70">
        <f t="shared" si="25"/>
        <v>3.9615757865906868E-3</v>
      </c>
      <c r="U87" s="74">
        <f t="shared" si="26"/>
        <v>373676.3214227776</v>
      </c>
      <c r="V87" s="83">
        <f t="shared" si="27"/>
        <v>1046097.7081227776</v>
      </c>
      <c r="W87" s="75">
        <f t="shared" si="28"/>
        <v>1046097708.1227776</v>
      </c>
      <c r="X87" s="62">
        <f t="shared" si="29"/>
        <v>1046097000</v>
      </c>
      <c r="Z87" s="87">
        <f t="shared" si="30"/>
        <v>1046097708.1227776</v>
      </c>
    </row>
    <row r="88" spans="1:26" s="2" customFormat="1" ht="18" customHeight="1">
      <c r="A88" s="70">
        <v>75</v>
      </c>
      <c r="B88" s="71" t="s">
        <v>75</v>
      </c>
      <c r="C88" s="71" t="s">
        <v>152</v>
      </c>
      <c r="D88" s="88">
        <v>672421.38670000003</v>
      </c>
      <c r="E88" s="71" t="s">
        <v>299</v>
      </c>
      <c r="F88" s="71">
        <v>9</v>
      </c>
      <c r="G88" s="90">
        <f t="shared" si="16"/>
        <v>0</v>
      </c>
      <c r="H88" s="72">
        <v>3508</v>
      </c>
      <c r="I88" s="73">
        <f t="shared" si="17"/>
        <v>3.2328877207404307E-3</v>
      </c>
      <c r="J88" s="73">
        <f t="shared" si="18"/>
        <v>3.2328877207404307E-4</v>
      </c>
      <c r="K88" s="72">
        <v>763</v>
      </c>
      <c r="L88" s="73">
        <f t="shared" si="19"/>
        <v>3.6485181182636306E-3</v>
      </c>
      <c r="M88" s="73">
        <f t="shared" si="20"/>
        <v>1.8242590591318153E-3</v>
      </c>
      <c r="N88" s="71">
        <v>1.3682030000000001</v>
      </c>
      <c r="O88" s="73">
        <f t="shared" si="21"/>
        <v>1.5497827328760766E-3</v>
      </c>
      <c r="P88" s="73">
        <f t="shared" si="22"/>
        <v>2.324674099314115E-4</v>
      </c>
      <c r="Q88" s="71">
        <v>29.289069999999999</v>
      </c>
      <c r="R88" s="73">
        <f t="shared" si="23"/>
        <v>3.6070581677546463E-3</v>
      </c>
      <c r="S88" s="73">
        <f t="shared" si="24"/>
        <v>9.0176454193866158E-4</v>
      </c>
      <c r="T88" s="70">
        <f t="shared" si="25"/>
        <v>3.2817797830759312E-3</v>
      </c>
      <c r="U88" s="74">
        <f t="shared" si="26"/>
        <v>309554.4457865397</v>
      </c>
      <c r="V88" s="83">
        <f t="shared" si="27"/>
        <v>981975.83248653973</v>
      </c>
      <c r="W88" s="75">
        <f t="shared" si="28"/>
        <v>981975832.48653972</v>
      </c>
      <c r="X88" s="62">
        <f t="shared" si="29"/>
        <v>981975000</v>
      </c>
      <c r="Z88" s="87">
        <f t="shared" si="30"/>
        <v>981975832.48653972</v>
      </c>
    </row>
    <row r="89" spans="1:26" s="2" customFormat="1" ht="18" customHeight="1">
      <c r="A89" s="70">
        <v>76</v>
      </c>
      <c r="B89" s="71" t="s">
        <v>75</v>
      </c>
      <c r="C89" s="71" t="s">
        <v>103</v>
      </c>
      <c r="D89" s="88">
        <v>672421.38670000003</v>
      </c>
      <c r="E89" s="71" t="s">
        <v>299</v>
      </c>
      <c r="F89" s="71">
        <v>9</v>
      </c>
      <c r="G89" s="90">
        <f t="shared" si="16"/>
        <v>0</v>
      </c>
      <c r="H89" s="72">
        <v>4628</v>
      </c>
      <c r="I89" s="73">
        <f t="shared" si="17"/>
        <v>4.2650525574648556E-3</v>
      </c>
      <c r="J89" s="73">
        <f t="shared" si="18"/>
        <v>4.265052557464856E-4</v>
      </c>
      <c r="K89" s="72">
        <v>690</v>
      </c>
      <c r="L89" s="73">
        <f t="shared" si="19"/>
        <v>3.2994462668439121E-3</v>
      </c>
      <c r="M89" s="73">
        <f t="shared" si="20"/>
        <v>1.6497231334219561E-3</v>
      </c>
      <c r="N89" s="71">
        <v>2.8545240000000001</v>
      </c>
      <c r="O89" s="73">
        <f t="shared" si="21"/>
        <v>3.2333593814516922E-3</v>
      </c>
      <c r="P89" s="73">
        <f t="shared" si="22"/>
        <v>4.8500390721775379E-4</v>
      </c>
      <c r="Q89" s="71">
        <v>48.677616</v>
      </c>
      <c r="R89" s="73">
        <f t="shared" si="23"/>
        <v>5.9948298931862386E-3</v>
      </c>
      <c r="S89" s="73">
        <f t="shared" si="24"/>
        <v>1.4987074732965597E-3</v>
      </c>
      <c r="T89" s="70">
        <f t="shared" si="25"/>
        <v>4.0599397696827553E-3</v>
      </c>
      <c r="U89" s="74">
        <f t="shared" si="26"/>
        <v>382954.52114490606</v>
      </c>
      <c r="V89" s="83">
        <f t="shared" si="27"/>
        <v>1055375.9078449062</v>
      </c>
      <c r="W89" s="75">
        <f t="shared" si="28"/>
        <v>1055375907.8449062</v>
      </c>
      <c r="X89" s="62">
        <f t="shared" si="29"/>
        <v>1055375000</v>
      </c>
      <c r="Z89" s="87">
        <f t="shared" si="30"/>
        <v>1055375907.8449062</v>
      </c>
    </row>
    <row r="90" spans="1:26" s="2" customFormat="1" ht="18" customHeight="1">
      <c r="A90" s="70">
        <v>77</v>
      </c>
      <c r="B90" s="71" t="s">
        <v>75</v>
      </c>
      <c r="C90" s="71" t="s">
        <v>207</v>
      </c>
      <c r="D90" s="88">
        <v>672421.38670000003</v>
      </c>
      <c r="E90" s="71" t="s">
        <v>302</v>
      </c>
      <c r="F90" s="71">
        <v>9</v>
      </c>
      <c r="G90" s="90">
        <f t="shared" si="16"/>
        <v>0</v>
      </c>
      <c r="H90" s="72">
        <v>4533</v>
      </c>
      <c r="I90" s="73">
        <f t="shared" si="17"/>
        <v>4.1775028614926945E-3</v>
      </c>
      <c r="J90" s="73">
        <f t="shared" si="18"/>
        <v>4.1775028614926947E-4</v>
      </c>
      <c r="K90" s="72">
        <v>756</v>
      </c>
      <c r="L90" s="73">
        <f t="shared" si="19"/>
        <v>3.6150454749768082E-3</v>
      </c>
      <c r="M90" s="73">
        <f t="shared" si="20"/>
        <v>1.8075227374884041E-3</v>
      </c>
      <c r="N90" s="71">
        <v>2.362365</v>
      </c>
      <c r="O90" s="73">
        <f t="shared" si="21"/>
        <v>2.6758839775609267E-3</v>
      </c>
      <c r="P90" s="73">
        <f t="shared" si="22"/>
        <v>4.01382596634139E-4</v>
      </c>
      <c r="Q90" s="71">
        <v>30.942616999999998</v>
      </c>
      <c r="R90" s="73">
        <f t="shared" si="23"/>
        <v>3.8106986456570239E-3</v>
      </c>
      <c r="S90" s="73">
        <f t="shared" si="24"/>
        <v>9.5267466141425597E-4</v>
      </c>
      <c r="T90" s="70">
        <f t="shared" si="25"/>
        <v>3.5793302816860685E-3</v>
      </c>
      <c r="U90" s="74">
        <f t="shared" si="26"/>
        <v>337620.94804417714</v>
      </c>
      <c r="V90" s="83">
        <f t="shared" si="27"/>
        <v>1010042.3347441772</v>
      </c>
      <c r="W90" s="75">
        <f t="shared" si="28"/>
        <v>1010042334.7441772</v>
      </c>
      <c r="X90" s="62">
        <f t="shared" si="29"/>
        <v>1010042000</v>
      </c>
      <c r="Z90" s="87">
        <f t="shared" si="30"/>
        <v>1010042334.7441772</v>
      </c>
    </row>
    <row r="91" spans="1:26" s="2" customFormat="1" ht="18" customHeight="1">
      <c r="A91" s="70">
        <v>78</v>
      </c>
      <c r="B91" s="71" t="s">
        <v>75</v>
      </c>
      <c r="C91" s="71" t="s">
        <v>208</v>
      </c>
      <c r="D91" s="88">
        <v>672421.38670000003</v>
      </c>
      <c r="E91" s="71" t="s">
        <v>299</v>
      </c>
      <c r="F91" s="71">
        <v>10</v>
      </c>
      <c r="G91" s="90">
        <f t="shared" si="16"/>
        <v>0</v>
      </c>
      <c r="H91" s="72">
        <v>7982</v>
      </c>
      <c r="I91" s="73">
        <f t="shared" si="17"/>
        <v>7.3560176131556784E-3</v>
      </c>
      <c r="J91" s="73">
        <f t="shared" si="18"/>
        <v>7.3560176131556789E-4</v>
      </c>
      <c r="K91" s="72">
        <v>2845</v>
      </c>
      <c r="L91" s="73">
        <f t="shared" si="19"/>
        <v>1.3604238593001349E-2</v>
      </c>
      <c r="M91" s="73">
        <f t="shared" si="20"/>
        <v>6.8021192965006744E-3</v>
      </c>
      <c r="N91" s="71">
        <v>5.1381430000000003</v>
      </c>
      <c r="O91" s="73">
        <f t="shared" si="21"/>
        <v>5.8200466600702404E-3</v>
      </c>
      <c r="P91" s="73">
        <f t="shared" si="22"/>
        <v>8.7300699901053604E-4</v>
      </c>
      <c r="Q91" s="71">
        <v>33.609507000000001</v>
      </c>
      <c r="R91" s="73">
        <f t="shared" si="23"/>
        <v>4.1391360920151089E-3</v>
      </c>
      <c r="S91" s="73">
        <f t="shared" si="24"/>
        <v>1.0347840230037772E-3</v>
      </c>
      <c r="T91" s="70">
        <f t="shared" si="25"/>
        <v>9.445512079830555E-3</v>
      </c>
      <c r="U91" s="74">
        <f t="shared" si="26"/>
        <v>890949.56100360688</v>
      </c>
      <c r="V91" s="83">
        <f t="shared" si="27"/>
        <v>1563370.9477036069</v>
      </c>
      <c r="W91" s="75">
        <f t="shared" si="28"/>
        <v>1563370947.7036068</v>
      </c>
      <c r="X91" s="62">
        <f t="shared" si="29"/>
        <v>1563370000</v>
      </c>
      <c r="Z91" s="87">
        <f t="shared" si="30"/>
        <v>1563370947.7036068</v>
      </c>
    </row>
    <row r="92" spans="1:26" s="2" customFormat="1" ht="18" customHeight="1">
      <c r="A92" s="70">
        <v>79</v>
      </c>
      <c r="B92" s="71" t="s">
        <v>75</v>
      </c>
      <c r="C92" s="71" t="s">
        <v>226</v>
      </c>
      <c r="D92" s="88">
        <v>672421.38670000003</v>
      </c>
      <c r="E92" s="71" t="s">
        <v>299</v>
      </c>
      <c r="F92" s="71">
        <v>10</v>
      </c>
      <c r="G92" s="90">
        <f t="shared" si="16"/>
        <v>0</v>
      </c>
      <c r="H92" s="72">
        <v>5244</v>
      </c>
      <c r="I92" s="73">
        <f t="shared" si="17"/>
        <v>4.8327432176632898E-3</v>
      </c>
      <c r="J92" s="73">
        <f t="shared" si="18"/>
        <v>4.8327432176632898E-4</v>
      </c>
      <c r="K92" s="72">
        <v>1808</v>
      </c>
      <c r="L92" s="73">
        <f t="shared" si="19"/>
        <v>8.6455055803678158E-3</v>
      </c>
      <c r="M92" s="73">
        <f t="shared" si="20"/>
        <v>4.3227527901839079E-3</v>
      </c>
      <c r="N92" s="71">
        <v>3.9372739999999999</v>
      </c>
      <c r="O92" s="73">
        <f t="shared" si="21"/>
        <v>4.4598054965541822E-3</v>
      </c>
      <c r="P92" s="73">
        <f t="shared" si="22"/>
        <v>6.6897082448312735E-4</v>
      </c>
      <c r="Q92" s="71">
        <v>31.085267000000002</v>
      </c>
      <c r="R92" s="73">
        <f t="shared" si="23"/>
        <v>3.8282665249932475E-3</v>
      </c>
      <c r="S92" s="73">
        <f t="shared" si="24"/>
        <v>9.5706663124831188E-4</v>
      </c>
      <c r="T92" s="70">
        <f t="shared" si="25"/>
        <v>6.4320645676816755E-3</v>
      </c>
      <c r="U92" s="74">
        <f t="shared" si="26"/>
        <v>606705.60309374426</v>
      </c>
      <c r="V92" s="83">
        <f t="shared" si="27"/>
        <v>1279126.9897937444</v>
      </c>
      <c r="W92" s="75">
        <f t="shared" si="28"/>
        <v>1279126989.7937443</v>
      </c>
      <c r="X92" s="62">
        <f t="shared" si="29"/>
        <v>1279126000</v>
      </c>
      <c r="Z92" s="87">
        <f t="shared" si="30"/>
        <v>1279126989.7937443</v>
      </c>
    </row>
    <row r="93" spans="1:26" s="2" customFormat="1" ht="18" customHeight="1">
      <c r="A93" s="70">
        <v>80</v>
      </c>
      <c r="B93" s="71" t="s">
        <v>75</v>
      </c>
      <c r="C93" s="71" t="s">
        <v>233</v>
      </c>
      <c r="D93" s="88">
        <v>672421.38670000003</v>
      </c>
      <c r="E93" s="71" t="s">
        <v>300</v>
      </c>
      <c r="F93" s="71">
        <v>9</v>
      </c>
      <c r="G93" s="90">
        <f t="shared" si="16"/>
        <v>211288.86410000001</v>
      </c>
      <c r="H93" s="72">
        <v>2387</v>
      </c>
      <c r="I93" s="73">
        <f t="shared" si="17"/>
        <v>2.1998013082689307E-3</v>
      </c>
      <c r="J93" s="73">
        <f t="shared" si="18"/>
        <v>2.1998013082689309E-4</v>
      </c>
      <c r="K93" s="72">
        <v>544</v>
      </c>
      <c r="L93" s="73">
        <f t="shared" si="19"/>
        <v>2.6013025640044757E-3</v>
      </c>
      <c r="M93" s="73">
        <f t="shared" si="20"/>
        <v>1.3006512820022379E-3</v>
      </c>
      <c r="N93" s="71">
        <v>1.4567920000000001</v>
      </c>
      <c r="O93" s="73">
        <f t="shared" si="21"/>
        <v>1.6501287360077455E-3</v>
      </c>
      <c r="P93" s="73">
        <f t="shared" si="22"/>
        <v>2.4751931040116183E-4</v>
      </c>
      <c r="Q93" s="71">
        <v>42.930737000000001</v>
      </c>
      <c r="R93" s="73">
        <f t="shared" si="23"/>
        <v>5.2870803184797812E-3</v>
      </c>
      <c r="S93" s="73">
        <f t="shared" si="24"/>
        <v>1.3217700796199453E-3</v>
      </c>
      <c r="T93" s="70">
        <f t="shared" si="25"/>
        <v>3.089920802850238E-3</v>
      </c>
      <c r="U93" s="74">
        <f t="shared" si="26"/>
        <v>291457.31428514759</v>
      </c>
      <c r="V93" s="83">
        <f t="shared" si="27"/>
        <v>1175167.5650851475</v>
      </c>
      <c r="W93" s="75">
        <f t="shared" si="28"/>
        <v>1175167565.0851476</v>
      </c>
      <c r="X93" s="62">
        <f t="shared" si="29"/>
        <v>1175167000</v>
      </c>
      <c r="Z93" s="87">
        <f t="shared" si="30"/>
        <v>1175167565.0851476</v>
      </c>
    </row>
    <row r="94" spans="1:26" s="2" customFormat="1" ht="18" customHeight="1">
      <c r="A94" s="70">
        <v>81</v>
      </c>
      <c r="B94" s="71" t="s">
        <v>75</v>
      </c>
      <c r="C94" s="71" t="s">
        <v>235</v>
      </c>
      <c r="D94" s="88">
        <v>672421.38670000003</v>
      </c>
      <c r="E94" s="71" t="s">
        <v>299</v>
      </c>
      <c r="F94" s="71">
        <v>9</v>
      </c>
      <c r="G94" s="90">
        <f t="shared" si="16"/>
        <v>0</v>
      </c>
      <c r="H94" s="72">
        <v>3327</v>
      </c>
      <c r="I94" s="73">
        <f t="shared" si="17"/>
        <v>3.066082510519787E-3</v>
      </c>
      <c r="J94" s="73">
        <f t="shared" si="18"/>
        <v>3.0660825105197873E-4</v>
      </c>
      <c r="K94" s="72">
        <v>574</v>
      </c>
      <c r="L94" s="73">
        <f t="shared" si="19"/>
        <v>2.7447567495194284E-3</v>
      </c>
      <c r="M94" s="73">
        <f t="shared" si="20"/>
        <v>1.3723783747597142E-3</v>
      </c>
      <c r="N94" s="71">
        <v>1.820989</v>
      </c>
      <c r="O94" s="73">
        <f t="shared" si="21"/>
        <v>2.0626597872956524E-3</v>
      </c>
      <c r="P94" s="73">
        <f t="shared" si="22"/>
        <v>3.0939896809434786E-4</v>
      </c>
      <c r="Q94" s="71">
        <v>40.380290000000002</v>
      </c>
      <c r="R94" s="73">
        <f t="shared" si="23"/>
        <v>4.9729832617014221E-3</v>
      </c>
      <c r="S94" s="73">
        <f t="shared" si="24"/>
        <v>1.2432458154253555E-3</v>
      </c>
      <c r="T94" s="70">
        <f t="shared" si="25"/>
        <v>3.2316314093313965E-3</v>
      </c>
      <c r="U94" s="74">
        <f t="shared" si="26"/>
        <v>304824.19175741781</v>
      </c>
      <c r="V94" s="83">
        <f t="shared" si="27"/>
        <v>977245.5784574179</v>
      </c>
      <c r="W94" s="75">
        <f t="shared" si="28"/>
        <v>977245578.45741785</v>
      </c>
      <c r="X94" s="62">
        <f t="shared" si="29"/>
        <v>977245000</v>
      </c>
      <c r="Z94" s="87">
        <f t="shared" si="30"/>
        <v>977245578.45741785</v>
      </c>
    </row>
    <row r="95" spans="1:26" s="2" customFormat="1" ht="18" customHeight="1">
      <c r="A95" s="70">
        <v>82</v>
      </c>
      <c r="B95" s="71" t="s">
        <v>75</v>
      </c>
      <c r="C95" s="71" t="s">
        <v>236</v>
      </c>
      <c r="D95" s="88">
        <v>672421.38670000003</v>
      </c>
      <c r="E95" s="71" t="s">
        <v>299</v>
      </c>
      <c r="F95" s="71">
        <v>9</v>
      </c>
      <c r="G95" s="90">
        <f t="shared" si="16"/>
        <v>0</v>
      </c>
      <c r="H95" s="72">
        <v>3142</v>
      </c>
      <c r="I95" s="73">
        <f t="shared" si="17"/>
        <v>2.895590997310842E-3</v>
      </c>
      <c r="J95" s="73">
        <f t="shared" si="18"/>
        <v>2.8955909973108423E-4</v>
      </c>
      <c r="K95" s="72">
        <v>739</v>
      </c>
      <c r="L95" s="73">
        <f t="shared" si="19"/>
        <v>3.5337547698516686E-3</v>
      </c>
      <c r="M95" s="73">
        <f t="shared" si="20"/>
        <v>1.7668773849258343E-3</v>
      </c>
      <c r="N95" s="71">
        <v>1.9587939999999999</v>
      </c>
      <c r="O95" s="73">
        <f t="shared" si="21"/>
        <v>2.2187534440878008E-3</v>
      </c>
      <c r="P95" s="73">
        <f t="shared" si="22"/>
        <v>3.328130166131701E-4</v>
      </c>
      <c r="Q95" s="71">
        <v>31.686371999999999</v>
      </c>
      <c r="R95" s="73">
        <f t="shared" si="23"/>
        <v>3.9022948468186982E-3</v>
      </c>
      <c r="S95" s="73">
        <f t="shared" si="24"/>
        <v>9.7557371170467456E-4</v>
      </c>
      <c r="T95" s="70">
        <f t="shared" si="25"/>
        <v>3.3648232129747631E-3</v>
      </c>
      <c r="U95" s="74">
        <f t="shared" si="26"/>
        <v>317387.53167826036</v>
      </c>
      <c r="V95" s="83">
        <f t="shared" si="27"/>
        <v>989808.91837826045</v>
      </c>
      <c r="W95" s="75">
        <f t="shared" si="28"/>
        <v>989808918.37826049</v>
      </c>
      <c r="X95" s="62">
        <f t="shared" si="29"/>
        <v>989808000</v>
      </c>
      <c r="Z95" s="87">
        <f t="shared" si="30"/>
        <v>989808918.37826049</v>
      </c>
    </row>
    <row r="96" spans="1:26" s="2" customFormat="1" ht="18" customHeight="1">
      <c r="A96" s="70">
        <v>83</v>
      </c>
      <c r="B96" s="71" t="s">
        <v>75</v>
      </c>
      <c r="C96" s="71" t="s">
        <v>246</v>
      </c>
      <c r="D96" s="88">
        <v>672421.38670000003</v>
      </c>
      <c r="E96" s="71" t="s">
        <v>300</v>
      </c>
      <c r="F96" s="71">
        <v>10</v>
      </c>
      <c r="G96" s="90">
        <f t="shared" si="16"/>
        <v>211288.86410000001</v>
      </c>
      <c r="H96" s="72">
        <v>2453</v>
      </c>
      <c r="I96" s="73">
        <f t="shared" si="17"/>
        <v>2.2606253075759058E-3</v>
      </c>
      <c r="J96" s="73">
        <f t="shared" si="18"/>
        <v>2.2606253075759059E-4</v>
      </c>
      <c r="K96" s="72">
        <v>1091</v>
      </c>
      <c r="L96" s="73">
        <f t="shared" si="19"/>
        <v>5.2169505465604468E-3</v>
      </c>
      <c r="M96" s="73">
        <f t="shared" si="20"/>
        <v>2.6084752732802234E-3</v>
      </c>
      <c r="N96" s="71">
        <v>2.2540900000000001</v>
      </c>
      <c r="O96" s="73">
        <f t="shared" si="21"/>
        <v>2.5532393660506777E-3</v>
      </c>
      <c r="P96" s="73">
        <f t="shared" si="22"/>
        <v>3.8298590490760167E-4</v>
      </c>
      <c r="Q96" s="71">
        <v>40.630057000000001</v>
      </c>
      <c r="R96" s="73">
        <f t="shared" si="23"/>
        <v>5.0037429989476228E-3</v>
      </c>
      <c r="S96" s="73">
        <f t="shared" si="24"/>
        <v>1.2509357497369057E-3</v>
      </c>
      <c r="T96" s="70">
        <f t="shared" si="25"/>
        <v>4.4684594586823214E-3</v>
      </c>
      <c r="U96" s="74">
        <f t="shared" si="26"/>
        <v>421488.2114836963</v>
      </c>
      <c r="V96" s="83">
        <f t="shared" si="27"/>
        <v>1305198.4622836963</v>
      </c>
      <c r="W96" s="75">
        <f t="shared" si="28"/>
        <v>1305198462.2836962</v>
      </c>
      <c r="X96" s="62">
        <f t="shared" si="29"/>
        <v>1305198000</v>
      </c>
      <c r="Z96" s="87">
        <f t="shared" si="30"/>
        <v>1305198462.2836962</v>
      </c>
    </row>
    <row r="97" spans="1:26" s="2" customFormat="1" ht="18" customHeight="1">
      <c r="A97" s="70">
        <v>84</v>
      </c>
      <c r="B97" s="71" t="s">
        <v>75</v>
      </c>
      <c r="C97" s="71" t="s">
        <v>249</v>
      </c>
      <c r="D97" s="88">
        <v>672421.38670000003</v>
      </c>
      <c r="E97" s="71" t="s">
        <v>299</v>
      </c>
      <c r="F97" s="71">
        <v>9</v>
      </c>
      <c r="G97" s="90">
        <f t="shared" si="16"/>
        <v>0</v>
      </c>
      <c r="H97" s="72">
        <v>4220</v>
      </c>
      <c r="I97" s="73">
        <f t="shared" si="17"/>
        <v>3.8890496526581011E-3</v>
      </c>
      <c r="J97" s="73">
        <f t="shared" si="18"/>
        <v>3.8890496526581013E-4</v>
      </c>
      <c r="K97" s="72">
        <v>639</v>
      </c>
      <c r="L97" s="73">
        <f t="shared" si="19"/>
        <v>3.0555741514684928E-3</v>
      </c>
      <c r="M97" s="73">
        <f t="shared" si="20"/>
        <v>1.5277870757342464E-3</v>
      </c>
      <c r="N97" s="71">
        <v>2.5100120000000001</v>
      </c>
      <c r="O97" s="73">
        <f t="shared" si="21"/>
        <v>2.8431258058283361E-3</v>
      </c>
      <c r="P97" s="73">
        <f t="shared" si="22"/>
        <v>4.2646887087425042E-4</v>
      </c>
      <c r="Q97" s="71">
        <v>21.754919999999998</v>
      </c>
      <c r="R97" s="73">
        <f t="shared" si="23"/>
        <v>2.6791995059880329E-3</v>
      </c>
      <c r="S97" s="73">
        <f t="shared" si="24"/>
        <v>6.6979987649700822E-4</v>
      </c>
      <c r="T97" s="70">
        <f t="shared" si="25"/>
        <v>3.0129607883713151E-3</v>
      </c>
      <c r="U97" s="74">
        <f t="shared" si="26"/>
        <v>284198.04760534066</v>
      </c>
      <c r="V97" s="83">
        <f t="shared" si="27"/>
        <v>956619.43430534075</v>
      </c>
      <c r="W97" s="75">
        <f t="shared" si="28"/>
        <v>956619434.30534077</v>
      </c>
      <c r="X97" s="62">
        <f t="shared" si="29"/>
        <v>956619000</v>
      </c>
      <c r="Z97" s="87">
        <f t="shared" si="30"/>
        <v>956619434.30534077</v>
      </c>
    </row>
    <row r="98" spans="1:26" s="2" customFormat="1" ht="18" customHeight="1">
      <c r="A98" s="70">
        <v>85</v>
      </c>
      <c r="B98" s="71" t="s">
        <v>75</v>
      </c>
      <c r="C98" s="71" t="s">
        <v>254</v>
      </c>
      <c r="D98" s="88">
        <v>672421.38670000003</v>
      </c>
      <c r="E98" s="71" t="s">
        <v>302</v>
      </c>
      <c r="F98" s="71">
        <v>8</v>
      </c>
      <c r="G98" s="90">
        <f t="shared" si="16"/>
        <v>0</v>
      </c>
      <c r="H98" s="72">
        <v>2543</v>
      </c>
      <c r="I98" s="73">
        <f t="shared" si="17"/>
        <v>2.3435671248126897E-3</v>
      </c>
      <c r="J98" s="73">
        <f t="shared" si="18"/>
        <v>2.3435671248126899E-4</v>
      </c>
      <c r="K98" s="72">
        <v>404</v>
      </c>
      <c r="L98" s="73">
        <f t="shared" si="19"/>
        <v>1.9318496982680298E-3</v>
      </c>
      <c r="M98" s="73">
        <f t="shared" si="20"/>
        <v>9.659248491340149E-4</v>
      </c>
      <c r="N98" s="71">
        <v>2.8742100000000002</v>
      </c>
      <c r="O98" s="73">
        <f t="shared" si="21"/>
        <v>3.2556579898302723E-3</v>
      </c>
      <c r="P98" s="73">
        <f t="shared" si="22"/>
        <v>4.8834869847454079E-4</v>
      </c>
      <c r="Q98" s="71">
        <v>39.602327000000002</v>
      </c>
      <c r="R98" s="73">
        <f t="shared" si="23"/>
        <v>4.877174217803446E-3</v>
      </c>
      <c r="S98" s="73">
        <f t="shared" si="24"/>
        <v>1.2192935544508615E-3</v>
      </c>
      <c r="T98" s="70">
        <f t="shared" si="25"/>
        <v>2.9079238145406864E-3</v>
      </c>
      <c r="U98" s="74">
        <f t="shared" si="26"/>
        <v>274290.41687737015</v>
      </c>
      <c r="V98" s="83">
        <f t="shared" si="27"/>
        <v>946711.80357737024</v>
      </c>
      <c r="W98" s="75">
        <f t="shared" si="28"/>
        <v>946711803.57737029</v>
      </c>
      <c r="X98" s="62">
        <f t="shared" si="29"/>
        <v>946711000</v>
      </c>
      <c r="Z98" s="87">
        <f t="shared" si="30"/>
        <v>946711803.57737029</v>
      </c>
    </row>
    <row r="99" spans="1:26" s="2" customFormat="1" ht="18" customHeight="1">
      <c r="A99" s="70">
        <v>86</v>
      </c>
      <c r="B99" s="71" t="s">
        <v>75</v>
      </c>
      <c r="C99" s="71" t="s">
        <v>255</v>
      </c>
      <c r="D99" s="88">
        <v>672421.38670000003</v>
      </c>
      <c r="E99" s="71" t="s">
        <v>299</v>
      </c>
      <c r="F99" s="71">
        <v>10</v>
      </c>
      <c r="G99" s="90">
        <f t="shared" si="16"/>
        <v>0</v>
      </c>
      <c r="H99" s="72">
        <v>2236</v>
      </c>
      <c r="I99" s="73">
        <f t="shared" si="17"/>
        <v>2.0606433704605481E-3</v>
      </c>
      <c r="J99" s="73">
        <f t="shared" si="18"/>
        <v>2.0606433704605483E-4</v>
      </c>
      <c r="K99" s="72">
        <v>949</v>
      </c>
      <c r="L99" s="73">
        <f t="shared" si="19"/>
        <v>4.5379340684563374E-3</v>
      </c>
      <c r="M99" s="73">
        <f t="shared" si="20"/>
        <v>2.2689670342281687E-3</v>
      </c>
      <c r="N99" s="71">
        <v>1.899735</v>
      </c>
      <c r="O99" s="73">
        <f t="shared" si="21"/>
        <v>2.1518564862380313E-3</v>
      </c>
      <c r="P99" s="73">
        <f t="shared" si="22"/>
        <v>3.2277847293570467E-4</v>
      </c>
      <c r="Q99" s="71">
        <v>33.570669000000002</v>
      </c>
      <c r="R99" s="73">
        <f t="shared" si="23"/>
        <v>4.1343530475169655E-3</v>
      </c>
      <c r="S99" s="73">
        <f t="shared" si="24"/>
        <v>1.0335882618792414E-3</v>
      </c>
      <c r="T99" s="70">
        <f t="shared" si="25"/>
        <v>3.8313981060891693E-3</v>
      </c>
      <c r="U99" s="74">
        <f t="shared" si="26"/>
        <v>361397.28918873327</v>
      </c>
      <c r="V99" s="83">
        <f t="shared" si="27"/>
        <v>1033818.6758887332</v>
      </c>
      <c r="W99" s="75">
        <f t="shared" si="28"/>
        <v>1033818675.8887333</v>
      </c>
      <c r="X99" s="62">
        <f t="shared" si="29"/>
        <v>1033818000</v>
      </c>
      <c r="Z99" s="87">
        <f t="shared" si="30"/>
        <v>1033818675.8887333</v>
      </c>
    </row>
    <row r="100" spans="1:26" s="2" customFormat="1" ht="18" customHeight="1">
      <c r="A100" s="70">
        <v>87</v>
      </c>
      <c r="B100" s="71" t="s">
        <v>75</v>
      </c>
      <c r="C100" s="71" t="s">
        <v>269</v>
      </c>
      <c r="D100" s="88">
        <v>672421.38670000003</v>
      </c>
      <c r="E100" s="71" t="s">
        <v>301</v>
      </c>
      <c r="F100" s="71">
        <v>10</v>
      </c>
      <c r="G100" s="90">
        <f t="shared" si="16"/>
        <v>422577.72830000002</v>
      </c>
      <c r="H100" s="72">
        <v>5760</v>
      </c>
      <c r="I100" s="73">
        <f t="shared" si="17"/>
        <v>5.3082763031541856E-3</v>
      </c>
      <c r="J100" s="73">
        <f t="shared" si="18"/>
        <v>5.3082763031541856E-4</v>
      </c>
      <c r="K100" s="72">
        <v>1154</v>
      </c>
      <c r="L100" s="73">
        <f t="shared" si="19"/>
        <v>5.5182043361418475E-3</v>
      </c>
      <c r="M100" s="73">
        <f t="shared" si="20"/>
        <v>2.7591021680709238E-3</v>
      </c>
      <c r="N100" s="71">
        <v>4.5180220000000002</v>
      </c>
      <c r="O100" s="73">
        <f t="shared" si="21"/>
        <v>5.1176269035766164E-3</v>
      </c>
      <c r="P100" s="73">
        <f t="shared" si="22"/>
        <v>7.6764403553649242E-4</v>
      </c>
      <c r="Q100" s="71">
        <v>32.307124999999999</v>
      </c>
      <c r="R100" s="73">
        <f t="shared" si="23"/>
        <v>3.9787428930969926E-3</v>
      </c>
      <c r="S100" s="73">
        <f t="shared" si="24"/>
        <v>9.9468572327424815E-4</v>
      </c>
      <c r="T100" s="70">
        <f t="shared" si="25"/>
        <v>5.0522595571970827E-3</v>
      </c>
      <c r="U100" s="74">
        <f t="shared" si="26"/>
        <v>476555.25677351822</v>
      </c>
      <c r="V100" s="83">
        <f t="shared" si="27"/>
        <v>1571554.3717735182</v>
      </c>
      <c r="W100" s="75">
        <f t="shared" si="28"/>
        <v>1571554371.7735181</v>
      </c>
      <c r="X100" s="62">
        <f t="shared" si="29"/>
        <v>1571554000</v>
      </c>
      <c r="Z100" s="87">
        <f t="shared" si="30"/>
        <v>1571554371.7735181</v>
      </c>
    </row>
    <row r="101" spans="1:26" s="2" customFormat="1" ht="18" customHeight="1">
      <c r="A101" s="70">
        <v>88</v>
      </c>
      <c r="B101" s="71" t="s">
        <v>75</v>
      </c>
      <c r="C101" s="71" t="s">
        <v>272</v>
      </c>
      <c r="D101" s="88">
        <v>672421.38670000003</v>
      </c>
      <c r="E101" s="71" t="s">
        <v>299</v>
      </c>
      <c r="F101" s="71">
        <v>10</v>
      </c>
      <c r="G101" s="90">
        <f t="shared" si="16"/>
        <v>0</v>
      </c>
      <c r="H101" s="72">
        <v>3935</v>
      </c>
      <c r="I101" s="73">
        <f t="shared" si="17"/>
        <v>3.6264005647416177E-3</v>
      </c>
      <c r="J101" s="73">
        <f t="shared" si="18"/>
        <v>3.6264005647416178E-4</v>
      </c>
      <c r="K101" s="72">
        <v>1243</v>
      </c>
      <c r="L101" s="73">
        <f t="shared" si="19"/>
        <v>5.9437850865028735E-3</v>
      </c>
      <c r="M101" s="73">
        <f t="shared" si="20"/>
        <v>2.9718925432514367E-3</v>
      </c>
      <c r="N101" s="71">
        <v>4.1931969999999996</v>
      </c>
      <c r="O101" s="73">
        <f t="shared" si="21"/>
        <v>4.749693069045869E-3</v>
      </c>
      <c r="P101" s="73">
        <f t="shared" si="22"/>
        <v>7.1245396035688033E-4</v>
      </c>
      <c r="Q101" s="71">
        <v>37.176673000000001</v>
      </c>
      <c r="R101" s="73">
        <f t="shared" si="23"/>
        <v>4.5784458842357796E-3</v>
      </c>
      <c r="S101" s="73">
        <f t="shared" si="24"/>
        <v>1.1446114710589449E-3</v>
      </c>
      <c r="T101" s="70">
        <f t="shared" si="25"/>
        <v>5.1915980311414232E-3</v>
      </c>
      <c r="U101" s="74">
        <f t="shared" si="26"/>
        <v>489698.38243387413</v>
      </c>
      <c r="V101" s="83">
        <f t="shared" si="27"/>
        <v>1162119.7691338742</v>
      </c>
      <c r="W101" s="75">
        <f t="shared" si="28"/>
        <v>1162119769.1338742</v>
      </c>
      <c r="X101" s="62">
        <f t="shared" si="29"/>
        <v>1162119000</v>
      </c>
      <c r="Z101" s="87">
        <f t="shared" si="30"/>
        <v>1162119769.1338742</v>
      </c>
    </row>
    <row r="102" spans="1:26" s="2" customFormat="1" ht="18" customHeight="1">
      <c r="A102" s="70">
        <v>89</v>
      </c>
      <c r="B102" s="71" t="s">
        <v>101</v>
      </c>
      <c r="C102" s="71" t="s">
        <v>102</v>
      </c>
      <c r="D102" s="88">
        <v>672421.38670000003</v>
      </c>
      <c r="E102" s="71" t="s">
        <v>300</v>
      </c>
      <c r="F102" s="71">
        <v>10</v>
      </c>
      <c r="G102" s="90">
        <f t="shared" si="16"/>
        <v>211288.86410000001</v>
      </c>
      <c r="H102" s="72">
        <v>3896</v>
      </c>
      <c r="I102" s="73">
        <f t="shared" si="17"/>
        <v>3.5904591106056781E-3</v>
      </c>
      <c r="J102" s="73">
        <f t="shared" si="18"/>
        <v>3.5904591106056781E-4</v>
      </c>
      <c r="K102" s="72">
        <v>1288</v>
      </c>
      <c r="L102" s="73">
        <f t="shared" si="19"/>
        <v>6.1589663647753029E-3</v>
      </c>
      <c r="M102" s="73">
        <f t="shared" si="20"/>
        <v>3.0794831823876515E-3</v>
      </c>
      <c r="N102" s="71">
        <v>5.3546930000000001</v>
      </c>
      <c r="O102" s="73">
        <f t="shared" si="21"/>
        <v>6.0653358830907384E-3</v>
      </c>
      <c r="P102" s="73">
        <f t="shared" si="22"/>
        <v>9.0980038246361069E-4</v>
      </c>
      <c r="Q102" s="71">
        <v>32.425345</v>
      </c>
      <c r="R102" s="73">
        <f t="shared" si="23"/>
        <v>3.9933021268518352E-3</v>
      </c>
      <c r="S102" s="73">
        <f t="shared" si="24"/>
        <v>9.9832553171295881E-4</v>
      </c>
      <c r="T102" s="70">
        <f t="shared" si="25"/>
        <v>5.3466550076247885E-3</v>
      </c>
      <c r="U102" s="74">
        <f t="shared" si="26"/>
        <v>504324.1585655245</v>
      </c>
      <c r="V102" s="83">
        <f t="shared" si="27"/>
        <v>1388034.4093655245</v>
      </c>
      <c r="W102" s="75">
        <f t="shared" si="28"/>
        <v>1388034409.3655245</v>
      </c>
      <c r="X102" s="62">
        <f t="shared" si="29"/>
        <v>1388034000</v>
      </c>
      <c r="Z102" s="87">
        <f t="shared" si="30"/>
        <v>1388034409.3655245</v>
      </c>
    </row>
    <row r="103" spans="1:26" s="2" customFormat="1" ht="18" customHeight="1">
      <c r="A103" s="70">
        <v>90</v>
      </c>
      <c r="B103" s="71" t="s">
        <v>101</v>
      </c>
      <c r="C103" s="71" t="s">
        <v>103</v>
      </c>
      <c r="D103" s="88">
        <v>672421.38670000003</v>
      </c>
      <c r="E103" s="71" t="s">
        <v>299</v>
      </c>
      <c r="F103" s="71">
        <v>9</v>
      </c>
      <c r="G103" s="90">
        <f t="shared" si="16"/>
        <v>0</v>
      </c>
      <c r="H103" s="72">
        <v>5660</v>
      </c>
      <c r="I103" s="73">
        <f t="shared" si="17"/>
        <v>5.2161187284466472E-3</v>
      </c>
      <c r="J103" s="73">
        <f t="shared" si="18"/>
        <v>5.2161187284466477E-4</v>
      </c>
      <c r="K103" s="72">
        <v>518</v>
      </c>
      <c r="L103" s="73">
        <f t="shared" si="19"/>
        <v>2.47697560322485E-3</v>
      </c>
      <c r="M103" s="73">
        <f t="shared" si="20"/>
        <v>1.238487801612425E-3</v>
      </c>
      <c r="N103" s="71">
        <v>3.701038</v>
      </c>
      <c r="O103" s="73">
        <f t="shared" si="21"/>
        <v>4.1922176651551036E-3</v>
      </c>
      <c r="P103" s="73">
        <f t="shared" si="22"/>
        <v>6.2883264977326553E-4</v>
      </c>
      <c r="Q103" s="71">
        <v>25.401437000000001</v>
      </c>
      <c r="R103" s="73">
        <f t="shared" si="23"/>
        <v>3.1282816696998261E-3</v>
      </c>
      <c r="S103" s="73">
        <f t="shared" si="24"/>
        <v>7.8207041742495652E-4</v>
      </c>
      <c r="T103" s="70">
        <f t="shared" si="25"/>
        <v>3.1710027416553118E-3</v>
      </c>
      <c r="U103" s="74">
        <f t="shared" si="26"/>
        <v>299105.38219011162</v>
      </c>
      <c r="V103" s="83">
        <f t="shared" si="27"/>
        <v>971526.76889011171</v>
      </c>
      <c r="W103" s="75">
        <f t="shared" si="28"/>
        <v>971526768.89011168</v>
      </c>
      <c r="X103" s="62">
        <f t="shared" si="29"/>
        <v>971526000</v>
      </c>
      <c r="Z103" s="87">
        <f t="shared" si="30"/>
        <v>971526768.89011168</v>
      </c>
    </row>
    <row r="104" spans="1:26" s="2" customFormat="1" ht="18" customHeight="1">
      <c r="A104" s="70">
        <v>91</v>
      </c>
      <c r="B104" s="71" t="s">
        <v>101</v>
      </c>
      <c r="C104" s="71" t="s">
        <v>134</v>
      </c>
      <c r="D104" s="88">
        <v>672421.38670000003</v>
      </c>
      <c r="E104" s="71" t="s">
        <v>300</v>
      </c>
      <c r="F104" s="71">
        <v>8</v>
      </c>
      <c r="G104" s="90">
        <f t="shared" si="16"/>
        <v>211288.86410000001</v>
      </c>
      <c r="H104" s="72">
        <v>3771</v>
      </c>
      <c r="I104" s="73">
        <f t="shared" si="17"/>
        <v>3.4752621422212554E-3</v>
      </c>
      <c r="J104" s="73">
        <f t="shared" si="18"/>
        <v>3.4752621422212557E-4</v>
      </c>
      <c r="K104" s="72">
        <v>405</v>
      </c>
      <c r="L104" s="73">
        <f t="shared" si="19"/>
        <v>1.9366315044518616E-3</v>
      </c>
      <c r="M104" s="73">
        <f t="shared" si="20"/>
        <v>9.6831575222593082E-4</v>
      </c>
      <c r="N104" s="71">
        <v>3.2187220000000001</v>
      </c>
      <c r="O104" s="73">
        <f t="shared" si="21"/>
        <v>3.6458915654536284E-3</v>
      </c>
      <c r="P104" s="73">
        <f t="shared" si="22"/>
        <v>5.4688373481804426E-4</v>
      </c>
      <c r="Q104" s="71">
        <v>32.252153999999997</v>
      </c>
      <c r="R104" s="73">
        <f t="shared" si="23"/>
        <v>3.9719730095008369E-3</v>
      </c>
      <c r="S104" s="73">
        <f t="shared" si="24"/>
        <v>9.9299325237520923E-4</v>
      </c>
      <c r="T104" s="70">
        <f t="shared" si="25"/>
        <v>2.8557189536413102E-3</v>
      </c>
      <c r="U104" s="74">
        <f t="shared" si="26"/>
        <v>269366.18434159557</v>
      </c>
      <c r="V104" s="83">
        <f t="shared" si="27"/>
        <v>1153076.4351415955</v>
      </c>
      <c r="W104" s="75">
        <f t="shared" si="28"/>
        <v>1153076435.1415956</v>
      </c>
      <c r="X104" s="62">
        <f t="shared" si="29"/>
        <v>1153076000</v>
      </c>
      <c r="Z104" s="87">
        <f t="shared" si="30"/>
        <v>1153076435.1415956</v>
      </c>
    </row>
    <row r="105" spans="1:26" s="2" customFormat="1" ht="18" customHeight="1">
      <c r="A105" s="70">
        <v>92</v>
      </c>
      <c r="B105" s="71" t="s">
        <v>101</v>
      </c>
      <c r="C105" s="71" t="s">
        <v>173</v>
      </c>
      <c r="D105" s="88">
        <v>672421.38670000003</v>
      </c>
      <c r="E105" s="71" t="s">
        <v>299</v>
      </c>
      <c r="F105" s="71">
        <v>10</v>
      </c>
      <c r="G105" s="90">
        <f t="shared" si="16"/>
        <v>0</v>
      </c>
      <c r="H105" s="72">
        <v>8791</v>
      </c>
      <c r="I105" s="73">
        <f t="shared" si="17"/>
        <v>8.1015723925396601E-3</v>
      </c>
      <c r="J105" s="73">
        <f t="shared" si="18"/>
        <v>8.1015723925396607E-4</v>
      </c>
      <c r="K105" s="72">
        <v>1465</v>
      </c>
      <c r="L105" s="73">
        <f t="shared" si="19"/>
        <v>7.0053460593135237E-3</v>
      </c>
      <c r="M105" s="73">
        <f t="shared" si="20"/>
        <v>3.5026730296567618E-3</v>
      </c>
      <c r="N105" s="71">
        <v>6.3980709999999998</v>
      </c>
      <c r="O105" s="73">
        <f t="shared" si="21"/>
        <v>7.2471847814360672E-3</v>
      </c>
      <c r="P105" s="73">
        <f t="shared" si="22"/>
        <v>1.08707771721541E-3</v>
      </c>
      <c r="Q105" s="71">
        <v>30.219806999999999</v>
      </c>
      <c r="R105" s="73">
        <f t="shared" si="23"/>
        <v>3.721681899333746E-3</v>
      </c>
      <c r="S105" s="73">
        <f t="shared" si="24"/>
        <v>9.3042047483343651E-4</v>
      </c>
      <c r="T105" s="70">
        <f t="shared" si="25"/>
        <v>6.3303284609595748E-3</v>
      </c>
      <c r="U105" s="74">
        <f t="shared" si="26"/>
        <v>597109.32722683565</v>
      </c>
      <c r="V105" s="83">
        <f t="shared" si="27"/>
        <v>1269530.7139268357</v>
      </c>
      <c r="W105" s="75">
        <f t="shared" si="28"/>
        <v>1269530713.9268358</v>
      </c>
      <c r="X105" s="62">
        <f t="shared" si="29"/>
        <v>1269530000</v>
      </c>
      <c r="Z105" s="87">
        <f t="shared" si="30"/>
        <v>1269530713.9268358</v>
      </c>
    </row>
    <row r="106" spans="1:26" s="2" customFormat="1" ht="18" customHeight="1">
      <c r="A106" s="70">
        <v>93</v>
      </c>
      <c r="B106" s="71" t="s">
        <v>101</v>
      </c>
      <c r="C106" s="71" t="s">
        <v>175</v>
      </c>
      <c r="D106" s="88">
        <v>672421.38670000003</v>
      </c>
      <c r="E106" s="71" t="s">
        <v>299</v>
      </c>
      <c r="F106" s="71">
        <v>5</v>
      </c>
      <c r="G106" s="90">
        <f t="shared" si="16"/>
        <v>0</v>
      </c>
      <c r="H106" s="72">
        <v>2082</v>
      </c>
      <c r="I106" s="73">
        <f t="shared" si="17"/>
        <v>1.9187207054109398E-3</v>
      </c>
      <c r="J106" s="73">
        <f t="shared" si="18"/>
        <v>1.9187207054109398E-4</v>
      </c>
      <c r="K106" s="72">
        <v>125</v>
      </c>
      <c r="L106" s="73">
        <f t="shared" si="19"/>
        <v>5.9772577297896958E-4</v>
      </c>
      <c r="M106" s="73">
        <f t="shared" si="20"/>
        <v>2.9886288648948479E-4</v>
      </c>
      <c r="N106" s="71">
        <v>2.0867550000000001</v>
      </c>
      <c r="O106" s="73">
        <f t="shared" si="21"/>
        <v>2.36369666397663E-3</v>
      </c>
      <c r="P106" s="73">
        <f t="shared" si="22"/>
        <v>3.5455449959649447E-4</v>
      </c>
      <c r="Q106" s="71">
        <v>39.845086000000002</v>
      </c>
      <c r="R106" s="73">
        <f t="shared" si="23"/>
        <v>4.9070708937220039E-3</v>
      </c>
      <c r="S106" s="73">
        <f t="shared" si="24"/>
        <v>1.226767723430501E-3</v>
      </c>
      <c r="T106" s="70">
        <f t="shared" si="25"/>
        <v>2.0720571800575743E-3</v>
      </c>
      <c r="U106" s="84">
        <f t="shared" si="26"/>
        <v>195447.15197482283</v>
      </c>
      <c r="V106" s="83">
        <f t="shared" si="27"/>
        <v>867868.53867482289</v>
      </c>
      <c r="W106" s="75">
        <f t="shared" si="28"/>
        <v>867868538.67482293</v>
      </c>
      <c r="X106" s="62">
        <f t="shared" si="29"/>
        <v>867868000</v>
      </c>
      <c r="Z106" s="87">
        <f t="shared" si="30"/>
        <v>867868538.67482293</v>
      </c>
    </row>
    <row r="107" spans="1:26" s="2" customFormat="1" ht="18" customHeight="1">
      <c r="A107" s="70">
        <v>94</v>
      </c>
      <c r="B107" s="71" t="s">
        <v>101</v>
      </c>
      <c r="C107" s="71" t="s">
        <v>178</v>
      </c>
      <c r="D107" s="88">
        <v>672421.38670000003</v>
      </c>
      <c r="E107" s="71" t="s">
        <v>299</v>
      </c>
      <c r="F107" s="71">
        <v>10</v>
      </c>
      <c r="G107" s="90">
        <f t="shared" si="16"/>
        <v>0</v>
      </c>
      <c r="H107" s="72">
        <v>5447</v>
      </c>
      <c r="I107" s="73">
        <f t="shared" si="17"/>
        <v>5.0198230943195917E-3</v>
      </c>
      <c r="J107" s="73">
        <f t="shared" si="18"/>
        <v>5.0198230943195921E-4</v>
      </c>
      <c r="K107" s="72">
        <v>977</v>
      </c>
      <c r="L107" s="73">
        <f t="shared" si="19"/>
        <v>4.6718246416036268E-3</v>
      </c>
      <c r="M107" s="73">
        <f t="shared" si="20"/>
        <v>2.3359123208018134E-3</v>
      </c>
      <c r="N107" s="71">
        <v>7.1067799999999997</v>
      </c>
      <c r="O107" s="73">
        <f t="shared" si="21"/>
        <v>8.0499494083473306E-3</v>
      </c>
      <c r="P107" s="73">
        <f t="shared" si="22"/>
        <v>1.2074924112520995E-3</v>
      </c>
      <c r="Q107" s="71">
        <v>24.471737000000001</v>
      </c>
      <c r="R107" s="73">
        <f t="shared" si="23"/>
        <v>3.0137856485369318E-3</v>
      </c>
      <c r="S107" s="73">
        <f t="shared" si="24"/>
        <v>7.5344641213423295E-4</v>
      </c>
      <c r="T107" s="70">
        <f t="shared" si="25"/>
        <v>4.7988334536201048E-3</v>
      </c>
      <c r="U107" s="74">
        <f t="shared" si="26"/>
        <v>452650.79571090388</v>
      </c>
      <c r="V107" s="83">
        <f t="shared" si="27"/>
        <v>1125072.182410904</v>
      </c>
      <c r="W107" s="75">
        <f t="shared" si="28"/>
        <v>1125072182.4109039</v>
      </c>
      <c r="X107" s="62">
        <f t="shared" si="29"/>
        <v>1125072000</v>
      </c>
      <c r="Z107" s="87">
        <f t="shared" si="30"/>
        <v>1125072182.4109039</v>
      </c>
    </row>
    <row r="108" spans="1:26" s="2" customFormat="1" ht="18" customHeight="1">
      <c r="A108" s="70">
        <v>95</v>
      </c>
      <c r="B108" s="71" t="s">
        <v>101</v>
      </c>
      <c r="C108" s="71" t="s">
        <v>188</v>
      </c>
      <c r="D108" s="88">
        <v>672421.38670000003</v>
      </c>
      <c r="E108" s="71" t="s">
        <v>299</v>
      </c>
      <c r="F108" s="71">
        <v>9</v>
      </c>
      <c r="G108" s="90">
        <f t="shared" si="16"/>
        <v>0</v>
      </c>
      <c r="H108" s="72">
        <v>6025</v>
      </c>
      <c r="I108" s="73">
        <f t="shared" si="17"/>
        <v>5.5524938761291609E-3</v>
      </c>
      <c r="J108" s="73">
        <f t="shared" si="18"/>
        <v>5.5524938761291611E-4</v>
      </c>
      <c r="K108" s="72">
        <v>776</v>
      </c>
      <c r="L108" s="73">
        <f t="shared" si="19"/>
        <v>3.7106815986534432E-3</v>
      </c>
      <c r="M108" s="73">
        <f t="shared" si="20"/>
        <v>1.8553407993267216E-3</v>
      </c>
      <c r="N108" s="71">
        <v>4.7936319999999997</v>
      </c>
      <c r="O108" s="73">
        <f t="shared" si="21"/>
        <v>5.4298142171609123E-3</v>
      </c>
      <c r="P108" s="73">
        <f t="shared" si="22"/>
        <v>8.1447213257413679E-4</v>
      </c>
      <c r="Q108" s="71">
        <v>30.9846</v>
      </c>
      <c r="R108" s="73">
        <f t="shared" si="23"/>
        <v>3.8158690086305446E-3</v>
      </c>
      <c r="S108" s="73">
        <f t="shared" si="24"/>
        <v>9.5396725215763614E-4</v>
      </c>
      <c r="T108" s="70">
        <f t="shared" si="25"/>
        <v>4.1790295716714106E-3</v>
      </c>
      <c r="U108" s="74">
        <f t="shared" si="26"/>
        <v>394187.68732002168</v>
      </c>
      <c r="V108" s="83">
        <f t="shared" si="27"/>
        <v>1066609.0740200216</v>
      </c>
      <c r="W108" s="75">
        <f t="shared" si="28"/>
        <v>1066609074.0200216</v>
      </c>
      <c r="X108" s="62">
        <f t="shared" si="29"/>
        <v>1066609000</v>
      </c>
      <c r="Z108" s="87">
        <f t="shared" si="30"/>
        <v>1066609074.0200216</v>
      </c>
    </row>
    <row r="109" spans="1:26" s="2" customFormat="1" ht="18" customHeight="1">
      <c r="A109" s="70">
        <v>96</v>
      </c>
      <c r="B109" s="71" t="s">
        <v>101</v>
      </c>
      <c r="C109" s="71" t="s">
        <v>201</v>
      </c>
      <c r="D109" s="88">
        <v>672421.38670000003</v>
      </c>
      <c r="E109" s="71" t="s">
        <v>300</v>
      </c>
      <c r="F109" s="71">
        <v>10</v>
      </c>
      <c r="G109" s="90">
        <f t="shared" si="16"/>
        <v>211288.86410000001</v>
      </c>
      <c r="H109" s="72">
        <v>3156</v>
      </c>
      <c r="I109" s="73">
        <f t="shared" si="17"/>
        <v>2.9084930577698972E-3</v>
      </c>
      <c r="J109" s="73">
        <f t="shared" si="18"/>
        <v>2.9084930577698975E-4</v>
      </c>
      <c r="K109" s="72">
        <v>1190</v>
      </c>
      <c r="L109" s="73">
        <f t="shared" si="19"/>
        <v>5.6903493587597909E-3</v>
      </c>
      <c r="M109" s="73">
        <f t="shared" si="20"/>
        <v>2.8451746793798955E-3</v>
      </c>
      <c r="N109" s="71">
        <v>5.3350070000000001</v>
      </c>
      <c r="O109" s="73">
        <f t="shared" si="21"/>
        <v>6.0430372747121578E-3</v>
      </c>
      <c r="P109" s="73">
        <f t="shared" si="22"/>
        <v>9.0645559120682364E-4</v>
      </c>
      <c r="Q109" s="71">
        <v>27.076976999999999</v>
      </c>
      <c r="R109" s="73">
        <f t="shared" si="23"/>
        <v>3.3346306675478155E-3</v>
      </c>
      <c r="S109" s="73">
        <f t="shared" si="24"/>
        <v>8.3365766688695388E-4</v>
      </c>
      <c r="T109" s="70">
        <f t="shared" si="25"/>
        <v>4.8761372432506635E-3</v>
      </c>
      <c r="U109" s="74">
        <f t="shared" si="26"/>
        <v>459942.4890413619</v>
      </c>
      <c r="V109" s="83">
        <f t="shared" si="27"/>
        <v>1343652.739841362</v>
      </c>
      <c r="W109" s="75">
        <f t="shared" si="28"/>
        <v>1343652739.841362</v>
      </c>
      <c r="X109" s="62">
        <f t="shared" si="29"/>
        <v>1343652000</v>
      </c>
      <c r="Z109" s="87">
        <f t="shared" si="30"/>
        <v>1343652739.841362</v>
      </c>
    </row>
    <row r="110" spans="1:26" s="2" customFormat="1" ht="18" customHeight="1">
      <c r="A110" s="70">
        <v>97</v>
      </c>
      <c r="B110" s="71" t="s">
        <v>101</v>
      </c>
      <c r="C110" s="71" t="s">
        <v>203</v>
      </c>
      <c r="D110" s="88">
        <v>672421.38670000003</v>
      </c>
      <c r="E110" s="71" t="s">
        <v>299</v>
      </c>
      <c r="F110" s="71">
        <v>7</v>
      </c>
      <c r="G110" s="90">
        <f t="shared" si="16"/>
        <v>0</v>
      </c>
      <c r="H110" s="72">
        <v>2558</v>
      </c>
      <c r="I110" s="73">
        <f t="shared" si="17"/>
        <v>2.3573907610188204E-3</v>
      </c>
      <c r="J110" s="73">
        <f t="shared" si="18"/>
        <v>2.3573907610188207E-4</v>
      </c>
      <c r="K110" s="72">
        <v>326</v>
      </c>
      <c r="L110" s="73">
        <f t="shared" si="19"/>
        <v>1.5588688159291527E-3</v>
      </c>
      <c r="M110" s="73">
        <f t="shared" si="20"/>
        <v>7.7943440796457637E-4</v>
      </c>
      <c r="N110" s="71">
        <v>2.6182880000000002</v>
      </c>
      <c r="O110" s="73">
        <f t="shared" si="21"/>
        <v>2.965771550052614E-3</v>
      </c>
      <c r="P110" s="73">
        <f t="shared" si="22"/>
        <v>4.4486573250789209E-4</v>
      </c>
      <c r="Q110" s="71">
        <v>27.018846</v>
      </c>
      <c r="R110" s="73">
        <f t="shared" si="23"/>
        <v>3.3274716181703606E-3</v>
      </c>
      <c r="S110" s="73">
        <f t="shared" si="24"/>
        <v>8.3186790454259016E-4</v>
      </c>
      <c r="T110" s="70">
        <f t="shared" si="25"/>
        <v>2.2919071211169404E-3</v>
      </c>
      <c r="U110" s="74">
        <f t="shared" si="26"/>
        <v>216184.53569928737</v>
      </c>
      <c r="V110" s="83">
        <f t="shared" si="27"/>
        <v>888605.92239928734</v>
      </c>
      <c r="W110" s="75">
        <f t="shared" si="28"/>
        <v>888605922.39928734</v>
      </c>
      <c r="X110" s="62">
        <f t="shared" ref="X110:X135" si="31">W110-MOD(W110,1000)</f>
        <v>888605000</v>
      </c>
      <c r="Z110" s="87">
        <f t="shared" si="30"/>
        <v>888605922.39928734</v>
      </c>
    </row>
    <row r="111" spans="1:26" s="2" customFormat="1" ht="18" customHeight="1">
      <c r="A111" s="70">
        <v>98</v>
      </c>
      <c r="B111" s="71" t="s">
        <v>101</v>
      </c>
      <c r="C111" s="71" t="s">
        <v>205</v>
      </c>
      <c r="D111" s="88">
        <v>672421.38670000003</v>
      </c>
      <c r="E111" s="71" t="s">
        <v>299</v>
      </c>
      <c r="F111" s="71">
        <v>7</v>
      </c>
      <c r="G111" s="90">
        <f t="shared" si="16"/>
        <v>0</v>
      </c>
      <c r="H111" s="72">
        <v>2835</v>
      </c>
      <c r="I111" s="73">
        <f t="shared" si="17"/>
        <v>2.6126672429587004E-3</v>
      </c>
      <c r="J111" s="73">
        <f t="shared" si="18"/>
        <v>2.6126672429587004E-4</v>
      </c>
      <c r="K111" s="72">
        <v>258</v>
      </c>
      <c r="L111" s="73">
        <f t="shared" si="19"/>
        <v>1.2337059954285934E-3</v>
      </c>
      <c r="M111" s="73">
        <f t="shared" si="20"/>
        <v>6.1685299771429669E-4</v>
      </c>
      <c r="N111" s="71">
        <v>2.411581</v>
      </c>
      <c r="O111" s="73">
        <f t="shared" si="21"/>
        <v>2.7316316312214059E-3</v>
      </c>
      <c r="P111" s="73">
        <f t="shared" si="22"/>
        <v>4.0974474468321085E-4</v>
      </c>
      <c r="Q111" s="71">
        <v>44.293945999999998</v>
      </c>
      <c r="R111" s="73">
        <f t="shared" si="23"/>
        <v>5.4549645892267408E-3</v>
      </c>
      <c r="S111" s="73">
        <f t="shared" si="24"/>
        <v>1.3637411473066852E-3</v>
      </c>
      <c r="T111" s="70">
        <f t="shared" si="25"/>
        <v>2.6516056140000631E-3</v>
      </c>
      <c r="U111" s="74">
        <f t="shared" si="26"/>
        <v>250113.15826832716</v>
      </c>
      <c r="V111" s="83">
        <f t="shared" si="27"/>
        <v>922534.54496832716</v>
      </c>
      <c r="W111" s="75">
        <f t="shared" si="28"/>
        <v>922534544.96832716</v>
      </c>
      <c r="X111" s="62">
        <f t="shared" si="31"/>
        <v>922534000</v>
      </c>
      <c r="Z111" s="87">
        <f t="shared" si="30"/>
        <v>922534544.96832716</v>
      </c>
    </row>
    <row r="112" spans="1:26" s="2" customFormat="1" ht="18" customHeight="1">
      <c r="A112" s="70">
        <v>99</v>
      </c>
      <c r="B112" s="71" t="s">
        <v>101</v>
      </c>
      <c r="C112" s="71" t="s">
        <v>109</v>
      </c>
      <c r="D112" s="88">
        <v>672421.38670000003</v>
      </c>
      <c r="E112" s="71" t="s">
        <v>299</v>
      </c>
      <c r="F112" s="71">
        <v>10</v>
      </c>
      <c r="G112" s="90">
        <f t="shared" si="16"/>
        <v>0</v>
      </c>
      <c r="H112" s="72">
        <v>3672</v>
      </c>
      <c r="I112" s="73">
        <f t="shared" si="17"/>
        <v>3.384026143260793E-3</v>
      </c>
      <c r="J112" s="73">
        <f t="shared" si="18"/>
        <v>3.3840261432607934E-4</v>
      </c>
      <c r="K112" s="72">
        <v>1040</v>
      </c>
      <c r="L112" s="73">
        <f t="shared" si="19"/>
        <v>4.9730784311850275E-3</v>
      </c>
      <c r="M112" s="73">
        <f t="shared" si="20"/>
        <v>2.4865392155925137E-3</v>
      </c>
      <c r="N112" s="71">
        <v>2.490326</v>
      </c>
      <c r="O112" s="73">
        <f t="shared" si="21"/>
        <v>2.8208271974497559E-3</v>
      </c>
      <c r="P112" s="73">
        <f t="shared" si="22"/>
        <v>4.2312407961746338E-4</v>
      </c>
      <c r="Q112" s="71">
        <v>33.071392000000003</v>
      </c>
      <c r="R112" s="73">
        <f t="shared" si="23"/>
        <v>4.0728652235327272E-3</v>
      </c>
      <c r="S112" s="73">
        <f t="shared" si="24"/>
        <v>1.0182163058831818E-3</v>
      </c>
      <c r="T112" s="70">
        <f t="shared" si="25"/>
        <v>4.2662822154192377E-3</v>
      </c>
      <c r="U112" s="74">
        <f t="shared" si="26"/>
        <v>402417.80803624284</v>
      </c>
      <c r="V112" s="83">
        <f t="shared" si="27"/>
        <v>1074839.1947362428</v>
      </c>
      <c r="W112" s="75">
        <f t="shared" si="28"/>
        <v>1074839194.7362428</v>
      </c>
      <c r="X112" s="62">
        <f t="shared" si="31"/>
        <v>1074839000</v>
      </c>
      <c r="Z112" s="87">
        <f t="shared" si="30"/>
        <v>1074839194.7362428</v>
      </c>
    </row>
    <row r="113" spans="1:26" s="2" customFormat="1" ht="18" customHeight="1">
      <c r="A113" s="70">
        <v>100</v>
      </c>
      <c r="B113" s="71" t="s">
        <v>101</v>
      </c>
      <c r="C113" s="71" t="s">
        <v>101</v>
      </c>
      <c r="D113" s="88">
        <v>672421.38670000003</v>
      </c>
      <c r="E113" s="71" t="s">
        <v>302</v>
      </c>
      <c r="F113" s="71">
        <v>9</v>
      </c>
      <c r="G113" s="90">
        <f t="shared" si="16"/>
        <v>0</v>
      </c>
      <c r="H113" s="72">
        <v>6012</v>
      </c>
      <c r="I113" s="73">
        <f t="shared" si="17"/>
        <v>5.5405133914171812E-3</v>
      </c>
      <c r="J113" s="73">
        <f t="shared" si="18"/>
        <v>5.5405133914171814E-4</v>
      </c>
      <c r="K113" s="72">
        <v>546</v>
      </c>
      <c r="L113" s="73">
        <f t="shared" si="19"/>
        <v>2.6108661763721394E-3</v>
      </c>
      <c r="M113" s="73">
        <f t="shared" si="20"/>
        <v>1.3054330881860697E-3</v>
      </c>
      <c r="N113" s="71">
        <v>2.8249939999999998</v>
      </c>
      <c r="O113" s="73">
        <f t="shared" si="21"/>
        <v>3.1999103361697923E-3</v>
      </c>
      <c r="P113" s="73">
        <f t="shared" si="22"/>
        <v>4.7998655042546883E-4</v>
      </c>
      <c r="Q113" s="71">
        <v>22.157585000000001</v>
      </c>
      <c r="R113" s="73">
        <f t="shared" si="23"/>
        <v>2.7287892019776609E-3</v>
      </c>
      <c r="S113" s="73">
        <f t="shared" si="24"/>
        <v>6.8219730049441521E-4</v>
      </c>
      <c r="T113" s="70">
        <f t="shared" si="25"/>
        <v>3.0216682782476718E-3</v>
      </c>
      <c r="U113" s="74">
        <f t="shared" si="26"/>
        <v>285019.3830943238</v>
      </c>
      <c r="V113" s="83">
        <f t="shared" si="27"/>
        <v>957440.76979432383</v>
      </c>
      <c r="W113" s="75">
        <f t="shared" si="28"/>
        <v>957440769.7943238</v>
      </c>
      <c r="X113" s="62">
        <f t="shared" si="31"/>
        <v>957440000</v>
      </c>
      <c r="Z113" s="87">
        <f t="shared" si="30"/>
        <v>957440769.7943238</v>
      </c>
    </row>
    <row r="114" spans="1:26" s="2" customFormat="1" ht="18" customHeight="1">
      <c r="A114" s="70">
        <v>101</v>
      </c>
      <c r="B114" s="71" t="s">
        <v>101</v>
      </c>
      <c r="C114" s="71" t="s">
        <v>221</v>
      </c>
      <c r="D114" s="88">
        <v>672421.38670000003</v>
      </c>
      <c r="E114" s="71" t="s">
        <v>299</v>
      </c>
      <c r="F114" s="71">
        <v>7</v>
      </c>
      <c r="G114" s="90">
        <f t="shared" si="16"/>
        <v>0</v>
      </c>
      <c r="H114" s="72">
        <v>2686</v>
      </c>
      <c r="I114" s="73">
        <f t="shared" si="17"/>
        <v>2.4753524566444689E-3</v>
      </c>
      <c r="J114" s="73">
        <f t="shared" si="18"/>
        <v>2.4753524566444691E-4</v>
      </c>
      <c r="K114" s="72">
        <v>305</v>
      </c>
      <c r="L114" s="73">
        <f t="shared" si="19"/>
        <v>1.4584508860686859E-3</v>
      </c>
      <c r="M114" s="73">
        <f t="shared" si="20"/>
        <v>7.2922544303434295E-4</v>
      </c>
      <c r="N114" s="71">
        <v>3.1891919999999998</v>
      </c>
      <c r="O114" s="73">
        <f t="shared" si="21"/>
        <v>3.6124425201717286E-3</v>
      </c>
      <c r="P114" s="73">
        <f t="shared" si="22"/>
        <v>5.4186637802575925E-4</v>
      </c>
      <c r="Q114" s="71">
        <v>31.759367999999998</v>
      </c>
      <c r="R114" s="73">
        <f t="shared" si="23"/>
        <v>3.9112845763667314E-3</v>
      </c>
      <c r="S114" s="73">
        <f t="shared" si="24"/>
        <v>9.7782114409168284E-4</v>
      </c>
      <c r="T114" s="70">
        <f t="shared" si="25"/>
        <v>2.4964482108162322E-3</v>
      </c>
      <c r="U114" s="74">
        <f t="shared" si="26"/>
        <v>235477.90937078156</v>
      </c>
      <c r="V114" s="83">
        <f t="shared" si="27"/>
        <v>907899.29607078154</v>
      </c>
      <c r="W114" s="75">
        <f t="shared" si="28"/>
        <v>907899296.07078159</v>
      </c>
      <c r="X114" s="62">
        <f t="shared" si="31"/>
        <v>907899000</v>
      </c>
      <c r="Z114" s="87">
        <f t="shared" si="30"/>
        <v>907899296.07078159</v>
      </c>
    </row>
    <row r="115" spans="1:26" s="2" customFormat="1" ht="18" customHeight="1">
      <c r="A115" s="70">
        <v>102</v>
      </c>
      <c r="B115" s="71" t="s">
        <v>101</v>
      </c>
      <c r="C115" s="71" t="s">
        <v>232</v>
      </c>
      <c r="D115" s="88">
        <v>672421.38670000003</v>
      </c>
      <c r="E115" s="71" t="s">
        <v>299</v>
      </c>
      <c r="F115" s="71">
        <v>10</v>
      </c>
      <c r="G115" s="90">
        <f t="shared" si="16"/>
        <v>0</v>
      </c>
      <c r="H115" s="72">
        <v>6078</v>
      </c>
      <c r="I115" s="73">
        <f t="shared" si="17"/>
        <v>5.6013373907241558E-3</v>
      </c>
      <c r="J115" s="73">
        <f t="shared" si="18"/>
        <v>5.6013373907241556E-4</v>
      </c>
      <c r="K115" s="72">
        <v>992</v>
      </c>
      <c r="L115" s="73">
        <f t="shared" si="19"/>
        <v>4.7435517343611027E-3</v>
      </c>
      <c r="M115" s="73">
        <f t="shared" si="20"/>
        <v>2.3717758671805513E-3</v>
      </c>
      <c r="N115" s="71">
        <v>5.3842230000000004</v>
      </c>
      <c r="O115" s="73">
        <f t="shared" si="21"/>
        <v>6.0987849283726378E-3</v>
      </c>
      <c r="P115" s="73">
        <f t="shared" si="22"/>
        <v>9.148177392558956E-4</v>
      </c>
      <c r="Q115" s="71">
        <v>25.174707999999999</v>
      </c>
      <c r="R115" s="73">
        <f t="shared" si="23"/>
        <v>3.1003591480452688E-3</v>
      </c>
      <c r="S115" s="73">
        <f t="shared" si="24"/>
        <v>7.7508978701131719E-4</v>
      </c>
      <c r="T115" s="70">
        <f t="shared" si="25"/>
        <v>4.62181713252018E-3</v>
      </c>
      <c r="U115" s="74">
        <f t="shared" si="26"/>
        <v>435953.7005993299</v>
      </c>
      <c r="V115" s="83">
        <f t="shared" si="27"/>
        <v>1108375.0872993299</v>
      </c>
      <c r="W115" s="75">
        <f t="shared" si="28"/>
        <v>1108375087.29933</v>
      </c>
      <c r="X115" s="62">
        <f t="shared" si="31"/>
        <v>1108375000</v>
      </c>
      <c r="Z115" s="87">
        <f t="shared" si="30"/>
        <v>1108375087.29933</v>
      </c>
    </row>
    <row r="116" spans="1:26" s="2" customFormat="1" ht="18" customHeight="1">
      <c r="A116" s="70">
        <v>103</v>
      </c>
      <c r="B116" s="71" t="s">
        <v>101</v>
      </c>
      <c r="C116" s="71" t="s">
        <v>242</v>
      </c>
      <c r="D116" s="88">
        <v>672421.38670000003</v>
      </c>
      <c r="E116" s="71" t="s">
        <v>300</v>
      </c>
      <c r="F116" s="71">
        <v>6</v>
      </c>
      <c r="G116" s="90">
        <f t="shared" si="16"/>
        <v>0</v>
      </c>
      <c r="H116" s="72">
        <v>2349</v>
      </c>
      <c r="I116" s="73">
        <f t="shared" si="17"/>
        <v>2.1647814298800662E-3</v>
      </c>
      <c r="J116" s="73">
        <f t="shared" si="18"/>
        <v>2.1647814298800662E-4</v>
      </c>
      <c r="K116" s="72">
        <v>224</v>
      </c>
      <c r="L116" s="73">
        <f t="shared" si="19"/>
        <v>1.0711245851783135E-3</v>
      </c>
      <c r="M116" s="73">
        <f t="shared" si="20"/>
        <v>5.3556229258915674E-4</v>
      </c>
      <c r="N116" s="71">
        <v>1.968637</v>
      </c>
      <c r="O116" s="73">
        <f t="shared" si="21"/>
        <v>2.2299027482770911E-3</v>
      </c>
      <c r="P116" s="73">
        <f t="shared" si="22"/>
        <v>3.3448541224156367E-4</v>
      </c>
      <c r="Q116" s="71">
        <v>34.109364999999997</v>
      </c>
      <c r="R116" s="73">
        <f t="shared" si="23"/>
        <v>4.2006954683154654E-3</v>
      </c>
      <c r="S116" s="73">
        <f t="shared" si="24"/>
        <v>1.0501738670788663E-3</v>
      </c>
      <c r="T116" s="70">
        <f t="shared" si="25"/>
        <v>2.1366997148975931E-3</v>
      </c>
      <c r="U116" s="74">
        <f t="shared" si="26"/>
        <v>201544.57025676614</v>
      </c>
      <c r="V116" s="83">
        <f t="shared" si="27"/>
        <v>873965.9569567662</v>
      </c>
      <c r="W116" s="75">
        <f t="shared" si="28"/>
        <v>873965956.95676625</v>
      </c>
      <c r="X116" s="62">
        <f t="shared" si="31"/>
        <v>873965000</v>
      </c>
      <c r="Z116" s="87">
        <f t="shared" si="30"/>
        <v>873965956.95676625</v>
      </c>
    </row>
    <row r="117" spans="1:26" s="2" customFormat="1" ht="18" customHeight="1">
      <c r="A117" s="70">
        <v>104</v>
      </c>
      <c r="B117" s="71" t="s">
        <v>101</v>
      </c>
      <c r="C117" s="71" t="s">
        <v>257</v>
      </c>
      <c r="D117" s="88">
        <v>672421.38670000003</v>
      </c>
      <c r="E117" s="71" t="s">
        <v>299</v>
      </c>
      <c r="F117" s="71">
        <v>8</v>
      </c>
      <c r="G117" s="90">
        <f t="shared" si="16"/>
        <v>0</v>
      </c>
      <c r="H117" s="72">
        <v>4842</v>
      </c>
      <c r="I117" s="73">
        <f t="shared" si="17"/>
        <v>4.4622697673389871E-3</v>
      </c>
      <c r="J117" s="73">
        <f t="shared" si="18"/>
        <v>4.4622697673389871E-4</v>
      </c>
      <c r="K117" s="72">
        <v>378</v>
      </c>
      <c r="L117" s="73">
        <f t="shared" si="19"/>
        <v>1.8075227374884041E-3</v>
      </c>
      <c r="M117" s="73">
        <f t="shared" si="20"/>
        <v>9.0376136874420205E-4</v>
      </c>
      <c r="N117" s="71">
        <v>4.0258630000000002</v>
      </c>
      <c r="O117" s="73">
        <f t="shared" si="21"/>
        <v>4.560151499685851E-3</v>
      </c>
      <c r="P117" s="73">
        <f t="shared" si="22"/>
        <v>6.8402272495287763E-4</v>
      </c>
      <c r="Q117" s="71">
        <v>34.636299999999999</v>
      </c>
      <c r="R117" s="73">
        <f t="shared" si="23"/>
        <v>4.2655894781159064E-3</v>
      </c>
      <c r="S117" s="73">
        <f t="shared" si="24"/>
        <v>1.0663973695289766E-3</v>
      </c>
      <c r="T117" s="70">
        <f t="shared" si="25"/>
        <v>3.100408439959955E-3</v>
      </c>
      <c r="U117" s="74">
        <f t="shared" si="26"/>
        <v>292446.56246988289</v>
      </c>
      <c r="V117" s="83">
        <f t="shared" si="27"/>
        <v>964867.94916988292</v>
      </c>
      <c r="W117" s="75">
        <f t="shared" si="28"/>
        <v>964867949.16988289</v>
      </c>
      <c r="X117" s="62">
        <f t="shared" si="31"/>
        <v>964867000</v>
      </c>
      <c r="Z117" s="87">
        <f t="shared" si="30"/>
        <v>964867949.16988289</v>
      </c>
    </row>
    <row r="118" spans="1:26" s="2" customFormat="1" ht="18" customHeight="1">
      <c r="A118" s="70">
        <v>105</v>
      </c>
      <c r="B118" s="71" t="s">
        <v>101</v>
      </c>
      <c r="C118" s="71" t="s">
        <v>282</v>
      </c>
      <c r="D118" s="88">
        <v>672421.38670000003</v>
      </c>
      <c r="E118" s="71" t="s">
        <v>299</v>
      </c>
      <c r="F118" s="71">
        <v>9</v>
      </c>
      <c r="G118" s="90">
        <f t="shared" si="16"/>
        <v>0</v>
      </c>
      <c r="H118" s="72">
        <v>3691</v>
      </c>
      <c r="I118" s="73">
        <f t="shared" si="17"/>
        <v>3.4015360824552251E-3</v>
      </c>
      <c r="J118" s="73">
        <f t="shared" si="18"/>
        <v>3.4015360824552252E-4</v>
      </c>
      <c r="K118" s="72">
        <v>646</v>
      </c>
      <c r="L118" s="73">
        <f t="shared" si="19"/>
        <v>3.0890467947553152E-3</v>
      </c>
      <c r="M118" s="73">
        <f t="shared" si="20"/>
        <v>1.5445233973776576E-3</v>
      </c>
      <c r="N118" s="71">
        <v>8.3863950000000003</v>
      </c>
      <c r="O118" s="73">
        <f t="shared" si="21"/>
        <v>9.4993872708057682E-3</v>
      </c>
      <c r="P118" s="73">
        <f t="shared" si="22"/>
        <v>1.4249080906208651E-3</v>
      </c>
      <c r="Q118" s="71">
        <v>36.856385000000003</v>
      </c>
      <c r="R118" s="73">
        <f t="shared" si="23"/>
        <v>4.5390012229189879E-3</v>
      </c>
      <c r="S118" s="73">
        <f t="shared" si="24"/>
        <v>1.134750305729747E-3</v>
      </c>
      <c r="T118" s="70">
        <f t="shared" si="25"/>
        <v>4.4443354019737917E-3</v>
      </c>
      <c r="U118" s="74">
        <f t="shared" si="26"/>
        <v>419212.70566120243</v>
      </c>
      <c r="V118" s="83">
        <f t="shared" si="27"/>
        <v>1091634.0923612025</v>
      </c>
      <c r="W118" s="75">
        <f t="shared" si="28"/>
        <v>1091634092.3612025</v>
      </c>
      <c r="X118" s="62">
        <f t="shared" si="31"/>
        <v>1091634000</v>
      </c>
      <c r="Z118" s="87">
        <f t="shared" si="30"/>
        <v>1091634092.3612025</v>
      </c>
    </row>
    <row r="119" spans="1:26" s="2" customFormat="1" ht="18" customHeight="1">
      <c r="A119" s="70">
        <v>106</v>
      </c>
      <c r="B119" s="71" t="s">
        <v>71</v>
      </c>
      <c r="C119" s="71" t="s">
        <v>72</v>
      </c>
      <c r="D119" s="88">
        <v>672421.38670000003</v>
      </c>
      <c r="E119" s="71" t="s">
        <v>300</v>
      </c>
      <c r="F119" s="71">
        <v>10</v>
      </c>
      <c r="G119" s="90">
        <f t="shared" si="16"/>
        <v>211288.86410000001</v>
      </c>
      <c r="H119" s="72">
        <v>4937</v>
      </c>
      <c r="I119" s="73">
        <f t="shared" si="17"/>
        <v>4.5498194633111482E-3</v>
      </c>
      <c r="J119" s="73">
        <f t="shared" si="18"/>
        <v>4.5498194633111484E-4</v>
      </c>
      <c r="K119" s="72">
        <v>1935</v>
      </c>
      <c r="L119" s="73">
        <f t="shared" si="19"/>
        <v>9.2527949657144493E-3</v>
      </c>
      <c r="M119" s="73">
        <f t="shared" si="20"/>
        <v>4.6263974828572247E-3</v>
      </c>
      <c r="N119" s="71">
        <v>3.0021719999999998</v>
      </c>
      <c r="O119" s="73">
        <f t="shared" si="21"/>
        <v>3.4006023424331304E-3</v>
      </c>
      <c r="P119" s="73">
        <f t="shared" si="22"/>
        <v>5.100903513649695E-4</v>
      </c>
      <c r="Q119" s="71">
        <v>39.572820999999998</v>
      </c>
      <c r="R119" s="73">
        <f t="shared" si="23"/>
        <v>4.8735404438974197E-3</v>
      </c>
      <c r="S119" s="73">
        <f t="shared" si="24"/>
        <v>1.2183851109743549E-3</v>
      </c>
      <c r="T119" s="70">
        <f t="shared" si="25"/>
        <v>6.8098548915276648E-3</v>
      </c>
      <c r="U119" s="74">
        <f t="shared" si="26"/>
        <v>642340.74074824317</v>
      </c>
      <c r="V119" s="83">
        <f t="shared" si="27"/>
        <v>1526050.9915482432</v>
      </c>
      <c r="W119" s="75">
        <f t="shared" si="28"/>
        <v>1526050991.5482433</v>
      </c>
      <c r="X119" s="62">
        <f t="shared" si="31"/>
        <v>1526050000</v>
      </c>
      <c r="Z119" s="87">
        <f t="shared" si="30"/>
        <v>1526050991.5482433</v>
      </c>
    </row>
    <row r="120" spans="1:26" s="2" customFormat="1" ht="18" customHeight="1">
      <c r="A120" s="70">
        <v>107</v>
      </c>
      <c r="B120" s="71" t="s">
        <v>71</v>
      </c>
      <c r="C120" s="71" t="s">
        <v>83</v>
      </c>
      <c r="D120" s="88">
        <v>672421.38670000003</v>
      </c>
      <c r="E120" s="71" t="s">
        <v>299</v>
      </c>
      <c r="F120" s="71">
        <v>10</v>
      </c>
      <c r="G120" s="90">
        <f t="shared" si="16"/>
        <v>0</v>
      </c>
      <c r="H120" s="72">
        <v>12103</v>
      </c>
      <c r="I120" s="73">
        <f t="shared" si="17"/>
        <v>1.1153831266853317E-2</v>
      </c>
      <c r="J120" s="73">
        <f t="shared" si="18"/>
        <v>1.1153831266853317E-3</v>
      </c>
      <c r="K120" s="72">
        <v>3144</v>
      </c>
      <c r="L120" s="73">
        <f t="shared" si="19"/>
        <v>1.5033998641967044E-2</v>
      </c>
      <c r="M120" s="73">
        <f t="shared" si="20"/>
        <v>7.5169993209835218E-3</v>
      </c>
      <c r="N120" s="71">
        <v>5.2759479999999996</v>
      </c>
      <c r="O120" s="73">
        <f t="shared" si="21"/>
        <v>5.9761403168623875E-3</v>
      </c>
      <c r="P120" s="73">
        <f t="shared" si="22"/>
        <v>8.9642104752935806E-4</v>
      </c>
      <c r="Q120" s="71">
        <v>33.921889</v>
      </c>
      <c r="R120" s="73">
        <f t="shared" si="23"/>
        <v>4.1776070999562809E-3</v>
      </c>
      <c r="S120" s="73">
        <f t="shared" si="24"/>
        <v>1.0444017749890702E-3</v>
      </c>
      <c r="T120" s="70">
        <f t="shared" si="25"/>
        <v>1.0573205270187283E-2</v>
      </c>
      <c r="U120" s="74">
        <f t="shared" si="26"/>
        <v>997319.41627492721</v>
      </c>
      <c r="V120" s="83">
        <f t="shared" si="27"/>
        <v>1669740.8029749272</v>
      </c>
      <c r="W120" s="75">
        <f t="shared" si="28"/>
        <v>1669740802.9749272</v>
      </c>
      <c r="X120" s="62">
        <f t="shared" si="31"/>
        <v>1669740000</v>
      </c>
      <c r="Z120" s="87">
        <f t="shared" si="30"/>
        <v>1669740802.9749272</v>
      </c>
    </row>
    <row r="121" spans="1:26" s="2" customFormat="1" ht="18" customHeight="1">
      <c r="A121" s="70">
        <v>108</v>
      </c>
      <c r="B121" s="71" t="s">
        <v>71</v>
      </c>
      <c r="C121" s="71" t="s">
        <v>132</v>
      </c>
      <c r="D121" s="88">
        <v>672421.38670000003</v>
      </c>
      <c r="E121" s="71" t="s">
        <v>299</v>
      </c>
      <c r="F121" s="71">
        <v>10</v>
      </c>
      <c r="G121" s="90">
        <f t="shared" si="16"/>
        <v>0</v>
      </c>
      <c r="H121" s="72">
        <v>9054</v>
      </c>
      <c r="I121" s="73">
        <f t="shared" si="17"/>
        <v>8.3439468140204844E-3</v>
      </c>
      <c r="J121" s="73">
        <f t="shared" si="18"/>
        <v>8.3439468140204852E-4</v>
      </c>
      <c r="K121" s="72">
        <v>2598</v>
      </c>
      <c r="L121" s="73">
        <f t="shared" si="19"/>
        <v>1.2423132465594905E-2</v>
      </c>
      <c r="M121" s="73">
        <f t="shared" si="20"/>
        <v>6.2115662327974523E-3</v>
      </c>
      <c r="N121" s="71">
        <v>11.654332</v>
      </c>
      <c r="O121" s="73">
        <f t="shared" si="21"/>
        <v>1.3201025357205846E-2</v>
      </c>
      <c r="P121" s="73">
        <f t="shared" si="22"/>
        <v>1.9801538035808769E-3</v>
      </c>
      <c r="Q121" s="71">
        <v>34.329594</v>
      </c>
      <c r="R121" s="73">
        <f t="shared" si="23"/>
        <v>4.2278174907363361E-3</v>
      </c>
      <c r="S121" s="73">
        <f t="shared" si="24"/>
        <v>1.056954372684084E-3</v>
      </c>
      <c r="T121" s="70">
        <f t="shared" si="25"/>
        <v>1.0083069090464462E-2</v>
      </c>
      <c r="U121" s="74">
        <f t="shared" si="26"/>
        <v>951087.23632901302</v>
      </c>
      <c r="V121" s="83">
        <f t="shared" si="27"/>
        <v>1623508.6230290132</v>
      </c>
      <c r="W121" s="75">
        <f t="shared" si="28"/>
        <v>1623508623.0290132</v>
      </c>
      <c r="X121" s="62">
        <f t="shared" si="31"/>
        <v>1623508000</v>
      </c>
      <c r="Z121" s="87">
        <f t="shared" si="30"/>
        <v>1623508623.0290132</v>
      </c>
    </row>
    <row r="122" spans="1:26" s="2" customFormat="1" ht="18" customHeight="1">
      <c r="A122" s="70">
        <v>109</v>
      </c>
      <c r="B122" s="71" t="s">
        <v>71</v>
      </c>
      <c r="C122" s="71" t="s">
        <v>149</v>
      </c>
      <c r="D122" s="88">
        <v>672421.38670000003</v>
      </c>
      <c r="E122" s="71" t="s">
        <v>299</v>
      </c>
      <c r="F122" s="71">
        <v>10</v>
      </c>
      <c r="G122" s="90">
        <f t="shared" si="16"/>
        <v>0</v>
      </c>
      <c r="H122" s="72">
        <v>10266</v>
      </c>
      <c r="I122" s="73">
        <f t="shared" si="17"/>
        <v>9.4608966194758438E-3</v>
      </c>
      <c r="J122" s="73">
        <f t="shared" si="18"/>
        <v>9.4608966194758442E-4</v>
      </c>
      <c r="K122" s="72">
        <v>2002</v>
      </c>
      <c r="L122" s="73">
        <f t="shared" si="19"/>
        <v>9.5731759800311775E-3</v>
      </c>
      <c r="M122" s="73">
        <f t="shared" si="20"/>
        <v>4.7865879900155887E-3</v>
      </c>
      <c r="N122" s="71">
        <v>4.970809</v>
      </c>
      <c r="O122" s="73">
        <f t="shared" si="21"/>
        <v>5.6305050907102215E-3</v>
      </c>
      <c r="P122" s="73">
        <f t="shared" si="22"/>
        <v>8.4457576360653323E-4</v>
      </c>
      <c r="Q122" s="71">
        <v>21.705316</v>
      </c>
      <c r="R122" s="73">
        <f t="shared" si="23"/>
        <v>2.6730905884514468E-3</v>
      </c>
      <c r="S122" s="73">
        <f t="shared" si="24"/>
        <v>6.682726471128617E-4</v>
      </c>
      <c r="T122" s="70">
        <f t="shared" si="25"/>
        <v>7.2455260626825679E-3</v>
      </c>
      <c r="U122" s="74">
        <f t="shared" si="26"/>
        <v>683435.49933854211</v>
      </c>
      <c r="V122" s="83">
        <f t="shared" si="27"/>
        <v>1355856.8860385423</v>
      </c>
      <c r="W122" s="75">
        <f t="shared" si="28"/>
        <v>1355856886.0385423</v>
      </c>
      <c r="X122" s="62">
        <f t="shared" si="31"/>
        <v>1355856000</v>
      </c>
      <c r="Z122" s="87">
        <f t="shared" si="30"/>
        <v>1355856886.0385423</v>
      </c>
    </row>
    <row r="123" spans="1:26" s="2" customFormat="1" ht="18" customHeight="1">
      <c r="A123" s="70">
        <v>110</v>
      </c>
      <c r="B123" s="71" t="s">
        <v>71</v>
      </c>
      <c r="C123" s="71" t="s">
        <v>153</v>
      </c>
      <c r="D123" s="88">
        <v>672421.38670000003</v>
      </c>
      <c r="E123" s="71" t="s">
        <v>299</v>
      </c>
      <c r="F123" s="71">
        <v>10</v>
      </c>
      <c r="G123" s="90">
        <f t="shared" si="16"/>
        <v>0</v>
      </c>
      <c r="H123" s="72">
        <v>5390</v>
      </c>
      <c r="I123" s="73">
        <f t="shared" si="17"/>
        <v>4.9672932767362947E-3</v>
      </c>
      <c r="J123" s="73">
        <f t="shared" si="18"/>
        <v>4.9672932767362945E-4</v>
      </c>
      <c r="K123" s="72">
        <v>1258</v>
      </c>
      <c r="L123" s="73">
        <f t="shared" si="19"/>
        <v>6.0155121792603503E-3</v>
      </c>
      <c r="M123" s="73">
        <f t="shared" si="20"/>
        <v>3.0077560896301751E-3</v>
      </c>
      <c r="N123" s="71">
        <v>3.5533899999999998</v>
      </c>
      <c r="O123" s="73">
        <f t="shared" si="21"/>
        <v>4.0249747041736653E-3</v>
      </c>
      <c r="P123" s="73">
        <f t="shared" si="22"/>
        <v>6.0374620562604977E-4</v>
      </c>
      <c r="Q123" s="71">
        <v>41.994883999999999</v>
      </c>
      <c r="R123" s="73">
        <f t="shared" si="23"/>
        <v>5.1718265324269055E-3</v>
      </c>
      <c r="S123" s="73">
        <f t="shared" si="24"/>
        <v>1.2929566331067264E-3</v>
      </c>
      <c r="T123" s="70">
        <f t="shared" si="25"/>
        <v>5.4011882560365812E-3</v>
      </c>
      <c r="U123" s="74">
        <f t="shared" si="26"/>
        <v>509468.0166562188</v>
      </c>
      <c r="V123" s="83">
        <f t="shared" si="27"/>
        <v>1181889.4033562187</v>
      </c>
      <c r="W123" s="75">
        <f t="shared" si="28"/>
        <v>1181889403.3562188</v>
      </c>
      <c r="X123" s="62">
        <f t="shared" si="31"/>
        <v>1181889000</v>
      </c>
      <c r="Z123" s="87">
        <f t="shared" si="30"/>
        <v>1181889403.3562188</v>
      </c>
    </row>
    <row r="124" spans="1:26" s="2" customFormat="1" ht="18" customHeight="1">
      <c r="A124" s="70">
        <v>111</v>
      </c>
      <c r="B124" s="71" t="s">
        <v>71</v>
      </c>
      <c r="C124" s="71" t="s">
        <v>155</v>
      </c>
      <c r="D124" s="88">
        <v>672421.38670000003</v>
      </c>
      <c r="E124" s="71" t="s">
        <v>301</v>
      </c>
      <c r="F124" s="71">
        <v>9</v>
      </c>
      <c r="G124" s="90">
        <f t="shared" si="16"/>
        <v>422577.72830000002</v>
      </c>
      <c r="H124" s="72">
        <v>5305</v>
      </c>
      <c r="I124" s="73">
        <f t="shared" si="17"/>
        <v>4.8889593382348872E-3</v>
      </c>
      <c r="J124" s="73">
        <f t="shared" si="18"/>
        <v>4.8889593382348874E-4</v>
      </c>
      <c r="K124" s="72">
        <v>762</v>
      </c>
      <c r="L124" s="73">
        <f t="shared" si="19"/>
        <v>3.6437363120797989E-3</v>
      </c>
      <c r="M124" s="73">
        <f t="shared" si="20"/>
        <v>1.8218681560398995E-3</v>
      </c>
      <c r="N124" s="71">
        <v>3.1891919999999998</v>
      </c>
      <c r="O124" s="73">
        <f t="shared" si="21"/>
        <v>3.6124425201717286E-3</v>
      </c>
      <c r="P124" s="73">
        <f t="shared" si="22"/>
        <v>5.4186637802575925E-4</v>
      </c>
      <c r="Q124" s="71">
        <v>37.087592999999998</v>
      </c>
      <c r="R124" s="73">
        <f t="shared" si="23"/>
        <v>4.5674753501224194E-3</v>
      </c>
      <c r="S124" s="73">
        <f t="shared" si="24"/>
        <v>1.1418688375306049E-3</v>
      </c>
      <c r="T124" s="70">
        <f t="shared" si="25"/>
        <v>3.9944993054197523E-3</v>
      </c>
      <c r="U124" s="74">
        <f t="shared" si="26"/>
        <v>376781.83803209796</v>
      </c>
      <c r="V124" s="83">
        <f t="shared" si="27"/>
        <v>1471780.953032098</v>
      </c>
      <c r="W124" s="75">
        <f t="shared" si="28"/>
        <v>1471780953.0320981</v>
      </c>
      <c r="X124" s="62">
        <f t="shared" si="31"/>
        <v>1471780000</v>
      </c>
      <c r="Z124" s="87">
        <f t="shared" si="30"/>
        <v>1471780953.0320981</v>
      </c>
    </row>
    <row r="125" spans="1:26" s="2" customFormat="1" ht="18" customHeight="1">
      <c r="A125" s="70">
        <v>112</v>
      </c>
      <c r="B125" s="71" t="s">
        <v>71</v>
      </c>
      <c r="C125" s="71" t="s">
        <v>71</v>
      </c>
      <c r="D125" s="88">
        <v>672421.38670000003</v>
      </c>
      <c r="E125" s="71" t="s">
        <v>299</v>
      </c>
      <c r="F125" s="71">
        <v>10</v>
      </c>
      <c r="G125" s="90">
        <f t="shared" si="16"/>
        <v>0</v>
      </c>
      <c r="H125" s="72">
        <v>6476</v>
      </c>
      <c r="I125" s="73">
        <f t="shared" si="17"/>
        <v>5.9681245380601572E-3</v>
      </c>
      <c r="J125" s="73">
        <f t="shared" si="18"/>
        <v>5.9681245380601572E-4</v>
      </c>
      <c r="K125" s="72">
        <v>1295</v>
      </c>
      <c r="L125" s="73">
        <f t="shared" si="19"/>
        <v>6.1924390080621249E-3</v>
      </c>
      <c r="M125" s="73">
        <f t="shared" si="20"/>
        <v>3.0962195040310624E-3</v>
      </c>
      <c r="N125" s="71">
        <v>4.4983360000000001</v>
      </c>
      <c r="O125" s="73">
        <f t="shared" si="21"/>
        <v>5.0953282951980358E-3</v>
      </c>
      <c r="P125" s="73">
        <f t="shared" si="22"/>
        <v>7.6429924427970537E-4</v>
      </c>
      <c r="Q125" s="71">
        <v>29.395038</v>
      </c>
      <c r="R125" s="73">
        <f t="shared" si="23"/>
        <v>3.6201085220308534E-3</v>
      </c>
      <c r="S125" s="73">
        <f t="shared" si="24"/>
        <v>9.0502713050771334E-4</v>
      </c>
      <c r="T125" s="70">
        <f t="shared" si="25"/>
        <v>5.3623583326244968E-3</v>
      </c>
      <c r="U125" s="74">
        <f t="shared" si="26"/>
        <v>505805.37741279718</v>
      </c>
      <c r="V125" s="83">
        <f t="shared" si="27"/>
        <v>1178226.7641127971</v>
      </c>
      <c r="W125" s="75">
        <f t="shared" si="28"/>
        <v>1178226764.112797</v>
      </c>
      <c r="X125" s="62">
        <f t="shared" si="31"/>
        <v>1178226000</v>
      </c>
      <c r="Z125" s="87">
        <f t="shared" si="30"/>
        <v>1178226764.112797</v>
      </c>
    </row>
    <row r="126" spans="1:26" s="2" customFormat="1" ht="18" customHeight="1">
      <c r="A126" s="70">
        <v>113</v>
      </c>
      <c r="B126" s="71" t="s">
        <v>71</v>
      </c>
      <c r="C126" s="71" t="s">
        <v>162</v>
      </c>
      <c r="D126" s="88">
        <v>672421.38670000003</v>
      </c>
      <c r="E126" s="71" t="s">
        <v>301</v>
      </c>
      <c r="F126" s="71">
        <v>10</v>
      </c>
      <c r="G126" s="90">
        <f t="shared" si="16"/>
        <v>422577.72830000002</v>
      </c>
      <c r="H126" s="72">
        <v>7641</v>
      </c>
      <c r="I126" s="73">
        <f t="shared" si="17"/>
        <v>7.041760283402974E-3</v>
      </c>
      <c r="J126" s="73">
        <f t="shared" si="18"/>
        <v>7.0417602834029749E-4</v>
      </c>
      <c r="K126" s="72">
        <v>2913</v>
      </c>
      <c r="L126" s="73">
        <f t="shared" si="19"/>
        <v>1.3929401413501907E-2</v>
      </c>
      <c r="M126" s="73">
        <f t="shared" si="20"/>
        <v>6.9647007067509537E-3</v>
      </c>
      <c r="N126" s="71">
        <v>12.815828</v>
      </c>
      <c r="O126" s="73">
        <f t="shared" si="21"/>
        <v>1.4516668171250715E-2</v>
      </c>
      <c r="P126" s="73">
        <f t="shared" si="22"/>
        <v>2.1775002256876072E-3</v>
      </c>
      <c r="Q126" s="71">
        <v>37.237715999999999</v>
      </c>
      <c r="R126" s="73">
        <f t="shared" si="23"/>
        <v>4.5859635572699266E-3</v>
      </c>
      <c r="S126" s="73">
        <f t="shared" si="24"/>
        <v>1.1464908893174816E-3</v>
      </c>
      <c r="T126" s="70">
        <f t="shared" si="25"/>
        <v>1.099286785009634E-2</v>
      </c>
      <c r="U126" s="74">
        <f t="shared" si="26"/>
        <v>1036904.1617264753</v>
      </c>
      <c r="V126" s="83">
        <f t="shared" si="27"/>
        <v>2131903.2767264755</v>
      </c>
      <c r="W126" s="75">
        <f t="shared" si="28"/>
        <v>2131903276.7264755</v>
      </c>
      <c r="X126" s="62">
        <f t="shared" si="31"/>
        <v>2131903000</v>
      </c>
      <c r="Z126" s="87">
        <f t="shared" si="30"/>
        <v>2131903276.7264755</v>
      </c>
    </row>
    <row r="127" spans="1:26" s="2" customFormat="1" ht="18" customHeight="1">
      <c r="A127" s="70">
        <v>114</v>
      </c>
      <c r="B127" s="71" t="s">
        <v>71</v>
      </c>
      <c r="C127" s="71" t="s">
        <v>255</v>
      </c>
      <c r="D127" s="88">
        <v>672421.38670000003</v>
      </c>
      <c r="E127" s="71" t="s">
        <v>299</v>
      </c>
      <c r="F127" s="71">
        <v>10</v>
      </c>
      <c r="G127" s="90">
        <f t="shared" si="16"/>
        <v>0</v>
      </c>
      <c r="H127" s="72">
        <v>9577</v>
      </c>
      <c r="I127" s="73">
        <f t="shared" si="17"/>
        <v>8.8259309297409085E-3</v>
      </c>
      <c r="J127" s="73">
        <f t="shared" si="18"/>
        <v>8.8259309297409087E-4</v>
      </c>
      <c r="K127" s="72">
        <v>1475</v>
      </c>
      <c r="L127" s="73">
        <f t="shared" si="19"/>
        <v>7.0531641211518418E-3</v>
      </c>
      <c r="M127" s="73">
        <f t="shared" si="20"/>
        <v>3.5265820605759209E-3</v>
      </c>
      <c r="N127" s="71">
        <v>4.6361410000000003</v>
      </c>
      <c r="O127" s="73">
        <f t="shared" si="21"/>
        <v>5.2514219519901846E-3</v>
      </c>
      <c r="P127" s="73">
        <f t="shared" si="22"/>
        <v>7.8771329279852772E-4</v>
      </c>
      <c r="Q127" s="71">
        <v>31.26755</v>
      </c>
      <c r="R127" s="73">
        <f t="shared" si="23"/>
        <v>3.8507153560415814E-3</v>
      </c>
      <c r="S127" s="73">
        <f t="shared" si="24"/>
        <v>9.6267883901039535E-4</v>
      </c>
      <c r="T127" s="70">
        <f t="shared" si="25"/>
        <v>6.1595672853589347E-3</v>
      </c>
      <c r="U127" s="74">
        <f t="shared" si="26"/>
        <v>581002.24979662185</v>
      </c>
      <c r="V127" s="83">
        <f t="shared" si="27"/>
        <v>1253423.6364966219</v>
      </c>
      <c r="W127" s="75">
        <f t="shared" si="28"/>
        <v>1253423636.4966218</v>
      </c>
      <c r="X127" s="62">
        <f t="shared" si="31"/>
        <v>1253423000</v>
      </c>
      <c r="Z127" s="87">
        <f t="shared" si="30"/>
        <v>1253423636.4966218</v>
      </c>
    </row>
    <row r="128" spans="1:26" s="2" customFormat="1" ht="18" customHeight="1">
      <c r="A128" s="70">
        <v>115</v>
      </c>
      <c r="B128" s="71" t="s">
        <v>71</v>
      </c>
      <c r="C128" s="71" t="s">
        <v>213</v>
      </c>
      <c r="D128" s="88">
        <v>672421.38670000003</v>
      </c>
      <c r="E128" s="71" t="s">
        <v>302</v>
      </c>
      <c r="F128" s="71">
        <v>10</v>
      </c>
      <c r="G128" s="90">
        <f t="shared" si="16"/>
        <v>0</v>
      </c>
      <c r="H128" s="72">
        <v>7345</v>
      </c>
      <c r="I128" s="73">
        <f t="shared" si="17"/>
        <v>6.7689738622686612E-3</v>
      </c>
      <c r="J128" s="73">
        <f t="shared" si="18"/>
        <v>6.7689738622686612E-4</v>
      </c>
      <c r="K128" s="72">
        <v>1542</v>
      </c>
      <c r="L128" s="73">
        <f t="shared" si="19"/>
        <v>7.3735451354685691E-3</v>
      </c>
      <c r="M128" s="73">
        <f t="shared" si="20"/>
        <v>3.6867725677342846E-3</v>
      </c>
      <c r="N128" s="71">
        <v>5.1479860000000004</v>
      </c>
      <c r="O128" s="73">
        <f t="shared" si="21"/>
        <v>5.8311959642595307E-3</v>
      </c>
      <c r="P128" s="73">
        <f t="shared" si="22"/>
        <v>8.7467939463892956E-4</v>
      </c>
      <c r="Q128" s="71">
        <v>29.046234999999999</v>
      </c>
      <c r="R128" s="73">
        <f t="shared" si="23"/>
        <v>3.5771521321527411E-3</v>
      </c>
      <c r="S128" s="73">
        <f t="shared" si="24"/>
        <v>8.9428803303818528E-4</v>
      </c>
      <c r="T128" s="70">
        <f t="shared" si="25"/>
        <v>6.1326373816382651E-3</v>
      </c>
      <c r="U128" s="74">
        <f t="shared" si="26"/>
        <v>578462.08196929633</v>
      </c>
      <c r="V128" s="83">
        <f t="shared" si="27"/>
        <v>1250883.4686692962</v>
      </c>
      <c r="W128" s="75">
        <f t="shared" si="28"/>
        <v>1250883468.6692963</v>
      </c>
      <c r="X128" s="62">
        <f t="shared" si="31"/>
        <v>1250883000</v>
      </c>
      <c r="Z128" s="87">
        <f t="shared" si="30"/>
        <v>1250883468.6692963</v>
      </c>
    </row>
    <row r="129" spans="1:26" s="2" customFormat="1" ht="18" customHeight="1">
      <c r="A129" s="70">
        <v>116</v>
      </c>
      <c r="B129" s="71" t="s">
        <v>71</v>
      </c>
      <c r="C129" s="71" t="s">
        <v>273</v>
      </c>
      <c r="D129" s="88">
        <v>672421.38670000003</v>
      </c>
      <c r="E129" s="71" t="s">
        <v>299</v>
      </c>
      <c r="F129" s="71">
        <v>10</v>
      </c>
      <c r="G129" s="90">
        <f t="shared" si="16"/>
        <v>0</v>
      </c>
      <c r="H129" s="72">
        <v>6233</v>
      </c>
      <c r="I129" s="73">
        <f t="shared" si="17"/>
        <v>5.7441816315208392E-3</v>
      </c>
      <c r="J129" s="73">
        <f t="shared" si="18"/>
        <v>5.744181631520839E-4</v>
      </c>
      <c r="K129" s="72">
        <v>1014</v>
      </c>
      <c r="L129" s="73">
        <f t="shared" si="19"/>
        <v>4.8487514704054014E-3</v>
      </c>
      <c r="M129" s="73">
        <f t="shared" si="20"/>
        <v>2.4243757352027007E-3</v>
      </c>
      <c r="N129" s="71">
        <v>4.3802180000000002</v>
      </c>
      <c r="O129" s="73">
        <f t="shared" si="21"/>
        <v>4.9615343794984969E-3</v>
      </c>
      <c r="P129" s="73">
        <f t="shared" si="22"/>
        <v>7.4423015692477452E-4</v>
      </c>
      <c r="Q129" s="71">
        <v>24.956379999999999</v>
      </c>
      <c r="R129" s="73">
        <f t="shared" si="23"/>
        <v>3.07347124086182E-3</v>
      </c>
      <c r="S129" s="73">
        <f t="shared" si="24"/>
        <v>7.68367810215455E-4</v>
      </c>
      <c r="T129" s="70">
        <f t="shared" si="25"/>
        <v>4.5113918654950142E-3</v>
      </c>
      <c r="U129" s="74">
        <f t="shared" si="26"/>
        <v>425537.81818360992</v>
      </c>
      <c r="V129" s="83">
        <f t="shared" si="27"/>
        <v>1097959.2048836099</v>
      </c>
      <c r="W129" s="75">
        <f t="shared" si="28"/>
        <v>1097959204.88361</v>
      </c>
      <c r="X129" s="62">
        <f t="shared" si="31"/>
        <v>1097959000</v>
      </c>
      <c r="Z129" s="87">
        <f t="shared" si="30"/>
        <v>1097959204.88361</v>
      </c>
    </row>
    <row r="130" spans="1:26" s="2" customFormat="1" ht="18" customHeight="1">
      <c r="A130" s="70">
        <v>117</v>
      </c>
      <c r="B130" s="71" t="s">
        <v>71</v>
      </c>
      <c r="C130" s="71" t="s">
        <v>287</v>
      </c>
      <c r="D130" s="88">
        <v>672421.38670000003</v>
      </c>
      <c r="E130" s="71" t="s">
        <v>302</v>
      </c>
      <c r="F130" s="71">
        <v>10</v>
      </c>
      <c r="G130" s="90">
        <f t="shared" si="16"/>
        <v>0</v>
      </c>
      <c r="H130" s="72">
        <v>5244</v>
      </c>
      <c r="I130" s="73">
        <f t="shared" si="17"/>
        <v>4.8327432176632898E-3</v>
      </c>
      <c r="J130" s="73">
        <f t="shared" si="18"/>
        <v>4.8327432176632898E-4</v>
      </c>
      <c r="K130" s="72">
        <v>1004</v>
      </c>
      <c r="L130" s="73">
        <f t="shared" si="19"/>
        <v>4.8009334085670841E-3</v>
      </c>
      <c r="M130" s="73">
        <f t="shared" si="20"/>
        <v>2.400466704283542E-3</v>
      </c>
      <c r="N130" s="71">
        <v>2.5789149999999998</v>
      </c>
      <c r="O130" s="73">
        <f t="shared" si="21"/>
        <v>2.9211732005814243E-3</v>
      </c>
      <c r="P130" s="73">
        <f t="shared" si="22"/>
        <v>4.3817598008721366E-4</v>
      </c>
      <c r="Q130" s="71">
        <v>39.625059999999998</v>
      </c>
      <c r="R130" s="73">
        <f t="shared" si="23"/>
        <v>4.8799738715079692E-3</v>
      </c>
      <c r="S130" s="73">
        <f t="shared" si="24"/>
        <v>1.2199934678769923E-3</v>
      </c>
      <c r="T130" s="70">
        <f t="shared" si="25"/>
        <v>4.5419104740140768E-3</v>
      </c>
      <c r="U130" s="74">
        <f t="shared" si="26"/>
        <v>428416.49121188978</v>
      </c>
      <c r="V130" s="83">
        <f t="shared" si="27"/>
        <v>1100837.8779118899</v>
      </c>
      <c r="W130" s="75">
        <f t="shared" si="28"/>
        <v>1100837877.91189</v>
      </c>
      <c r="X130" s="62">
        <f t="shared" si="31"/>
        <v>1100837000</v>
      </c>
      <c r="Z130" s="87">
        <f t="shared" si="30"/>
        <v>1100837877.91189</v>
      </c>
    </row>
    <row r="131" spans="1:26" s="2" customFormat="1" ht="18" customHeight="1">
      <c r="A131" s="70">
        <v>118</v>
      </c>
      <c r="B131" s="71" t="s">
        <v>87</v>
      </c>
      <c r="C131" s="71" t="s">
        <v>88</v>
      </c>
      <c r="D131" s="88">
        <v>672421.38670000003</v>
      </c>
      <c r="E131" s="71" t="s">
        <v>301</v>
      </c>
      <c r="F131" s="71">
        <v>10</v>
      </c>
      <c r="G131" s="90">
        <f t="shared" si="16"/>
        <v>422577.72830000002</v>
      </c>
      <c r="H131" s="72">
        <v>2435</v>
      </c>
      <c r="I131" s="73">
        <f t="shared" si="17"/>
        <v>2.2440369441285488E-3</v>
      </c>
      <c r="J131" s="73">
        <f t="shared" si="18"/>
        <v>2.2440369441285488E-4</v>
      </c>
      <c r="K131" s="72">
        <v>933</v>
      </c>
      <c r="L131" s="73">
        <f t="shared" si="19"/>
        <v>4.4614251695150294E-3</v>
      </c>
      <c r="M131" s="73">
        <f t="shared" si="20"/>
        <v>2.2307125847575147E-3</v>
      </c>
      <c r="N131" s="71">
        <v>4.6262970000000001</v>
      </c>
      <c r="O131" s="73">
        <f t="shared" si="21"/>
        <v>5.240271515086865E-3</v>
      </c>
      <c r="P131" s="73">
        <f t="shared" si="22"/>
        <v>7.8604072726302975E-4</v>
      </c>
      <c r="Q131" s="71">
        <v>32.848267999999997</v>
      </c>
      <c r="R131" s="73">
        <f t="shared" si="23"/>
        <v>4.0453866710685443E-3</v>
      </c>
      <c r="S131" s="73">
        <f t="shared" si="24"/>
        <v>1.0113466677671361E-3</v>
      </c>
      <c r="T131" s="70">
        <f t="shared" si="25"/>
        <v>4.2525036742005352E-3</v>
      </c>
      <c r="U131" s="74">
        <f t="shared" si="26"/>
        <v>401118.1447521011</v>
      </c>
      <c r="V131" s="83">
        <f t="shared" si="27"/>
        <v>1496117.259752101</v>
      </c>
      <c r="W131" s="75">
        <f t="shared" si="28"/>
        <v>1496117259.7521009</v>
      </c>
      <c r="X131" s="62">
        <f t="shared" si="31"/>
        <v>1496117000</v>
      </c>
      <c r="Z131" s="87">
        <f t="shared" si="30"/>
        <v>1496117259.7521009</v>
      </c>
    </row>
    <row r="132" spans="1:26" s="2" customFormat="1" ht="18" customHeight="1">
      <c r="A132" s="70">
        <v>119</v>
      </c>
      <c r="B132" s="71" t="s">
        <v>87</v>
      </c>
      <c r="C132" s="71" t="s">
        <v>107</v>
      </c>
      <c r="D132" s="88">
        <v>672421.38670000003</v>
      </c>
      <c r="E132" s="71" t="s">
        <v>300</v>
      </c>
      <c r="F132" s="71">
        <v>8</v>
      </c>
      <c r="G132" s="90">
        <f t="shared" si="16"/>
        <v>211288.86410000001</v>
      </c>
      <c r="H132" s="72">
        <v>3398</v>
      </c>
      <c r="I132" s="73">
        <f t="shared" si="17"/>
        <v>3.1315143885621392E-3</v>
      </c>
      <c r="J132" s="73">
        <f t="shared" si="18"/>
        <v>3.1315143885621397E-4</v>
      </c>
      <c r="K132" s="72">
        <v>366</v>
      </c>
      <c r="L132" s="73">
        <f t="shared" si="19"/>
        <v>1.7501410632824231E-3</v>
      </c>
      <c r="M132" s="73">
        <f t="shared" si="20"/>
        <v>8.7507053164121156E-4</v>
      </c>
      <c r="N132" s="71">
        <v>2.7068759999999998</v>
      </c>
      <c r="O132" s="73">
        <f t="shared" si="21"/>
        <v>3.0661164204702535E-3</v>
      </c>
      <c r="P132" s="73">
        <f t="shared" si="22"/>
        <v>4.5991746307053798E-4</v>
      </c>
      <c r="Q132" s="71">
        <v>29.251442999999998</v>
      </c>
      <c r="R132" s="73">
        <f t="shared" si="23"/>
        <v>3.6024242624214248E-3</v>
      </c>
      <c r="S132" s="73">
        <f t="shared" si="24"/>
        <v>9.0060606560535619E-4</v>
      </c>
      <c r="T132" s="70">
        <f t="shared" si="25"/>
        <v>2.5487454991733197E-3</v>
      </c>
      <c r="U132" s="74">
        <f t="shared" si="26"/>
        <v>240410.86014249473</v>
      </c>
      <c r="V132" s="83">
        <f t="shared" si="27"/>
        <v>1124121.1109424948</v>
      </c>
      <c r="W132" s="75">
        <f t="shared" si="28"/>
        <v>1124121110.9424949</v>
      </c>
      <c r="X132" s="62">
        <f t="shared" si="31"/>
        <v>1124121000</v>
      </c>
      <c r="Z132" s="87">
        <f t="shared" si="30"/>
        <v>1124121110.9424949</v>
      </c>
    </row>
    <row r="133" spans="1:26" s="2" customFormat="1" ht="18" customHeight="1">
      <c r="A133" s="70">
        <v>120</v>
      </c>
      <c r="B133" s="71" t="s">
        <v>87</v>
      </c>
      <c r="C133" s="71" t="s">
        <v>131</v>
      </c>
      <c r="D133" s="88">
        <v>672421.38670000003</v>
      </c>
      <c r="E133" s="71" t="s">
        <v>300</v>
      </c>
      <c r="F133" s="71">
        <v>9</v>
      </c>
      <c r="G133" s="90">
        <f t="shared" si="16"/>
        <v>211288.86410000001</v>
      </c>
      <c r="H133" s="72">
        <v>4195</v>
      </c>
      <c r="I133" s="73">
        <f t="shared" si="17"/>
        <v>3.8660102589812163E-3</v>
      </c>
      <c r="J133" s="73">
        <f t="shared" si="18"/>
        <v>3.8660102589812163E-4</v>
      </c>
      <c r="K133" s="72">
        <v>688</v>
      </c>
      <c r="L133" s="73">
        <f t="shared" si="19"/>
        <v>3.2898826544762489E-3</v>
      </c>
      <c r="M133" s="73">
        <f t="shared" si="20"/>
        <v>1.6449413272381244E-3</v>
      </c>
      <c r="N133" s="71">
        <v>4.8231609999999998</v>
      </c>
      <c r="O133" s="73">
        <f t="shared" si="21"/>
        <v>5.4632621297287824E-3</v>
      </c>
      <c r="P133" s="73">
        <f t="shared" si="22"/>
        <v>8.1948931945931736E-4</v>
      </c>
      <c r="Q133" s="71">
        <v>23.121040000000001</v>
      </c>
      <c r="R133" s="73">
        <f t="shared" si="23"/>
        <v>2.8474422772379556E-3</v>
      </c>
      <c r="S133" s="73">
        <f t="shared" si="24"/>
        <v>7.1186056930948891E-4</v>
      </c>
      <c r="T133" s="70">
        <f t="shared" si="25"/>
        <v>3.5628922419050518E-3</v>
      </c>
      <c r="U133" s="74">
        <f t="shared" si="26"/>
        <v>336070.42709805188</v>
      </c>
      <c r="V133" s="83">
        <f t="shared" si="27"/>
        <v>1219780.6778980519</v>
      </c>
      <c r="W133" s="75">
        <f t="shared" si="28"/>
        <v>1219780677.898052</v>
      </c>
      <c r="X133" s="62">
        <f t="shared" si="31"/>
        <v>1219780000</v>
      </c>
      <c r="Z133" s="87">
        <f t="shared" si="30"/>
        <v>1219780677.898052</v>
      </c>
    </row>
    <row r="134" spans="1:26" s="2" customFormat="1" ht="18" customHeight="1">
      <c r="A134" s="70">
        <v>121</v>
      </c>
      <c r="B134" s="71" t="s">
        <v>87</v>
      </c>
      <c r="C134" s="71" t="s">
        <v>160</v>
      </c>
      <c r="D134" s="88">
        <v>672421.38670000003</v>
      </c>
      <c r="E134" s="71" t="s">
        <v>299</v>
      </c>
      <c r="F134" s="71">
        <v>10</v>
      </c>
      <c r="G134" s="90">
        <f t="shared" si="16"/>
        <v>0</v>
      </c>
      <c r="H134" s="72">
        <v>7062</v>
      </c>
      <c r="I134" s="73">
        <f t="shared" si="17"/>
        <v>6.5081679258463289E-3</v>
      </c>
      <c r="J134" s="73">
        <f t="shared" si="18"/>
        <v>6.5081679258463293E-4</v>
      </c>
      <c r="K134" s="72">
        <v>1481</v>
      </c>
      <c r="L134" s="73">
        <f t="shared" si="19"/>
        <v>7.0818549582548317E-3</v>
      </c>
      <c r="M134" s="73">
        <f t="shared" si="20"/>
        <v>3.5409274791274158E-3</v>
      </c>
      <c r="N134" s="71">
        <v>3.2974670000000001</v>
      </c>
      <c r="O134" s="73">
        <f t="shared" si="21"/>
        <v>3.735087131681978E-3</v>
      </c>
      <c r="P134" s="73">
        <f t="shared" si="22"/>
        <v>5.6026306975229668E-4</v>
      </c>
      <c r="Q134" s="71">
        <v>24.920998999999998</v>
      </c>
      <c r="R134" s="73">
        <f t="shared" si="23"/>
        <v>3.069113938802269E-3</v>
      </c>
      <c r="S134" s="73">
        <f t="shared" si="24"/>
        <v>7.6727848470056726E-4</v>
      </c>
      <c r="T134" s="70">
        <f t="shared" si="25"/>
        <v>5.519285826164913E-3</v>
      </c>
      <c r="U134" s="74">
        <f t="shared" si="26"/>
        <v>520607.59038945334</v>
      </c>
      <c r="V134" s="83">
        <f t="shared" si="27"/>
        <v>1193028.9770894535</v>
      </c>
      <c r="W134" s="75">
        <f t="shared" si="28"/>
        <v>1193028977.0894535</v>
      </c>
      <c r="X134" s="62">
        <f t="shared" si="31"/>
        <v>1193028000</v>
      </c>
      <c r="Z134" s="87">
        <f t="shared" si="30"/>
        <v>1193028977.0894535</v>
      </c>
    </row>
    <row r="135" spans="1:26" s="2" customFormat="1" ht="18" customHeight="1">
      <c r="A135" s="70">
        <v>122</v>
      </c>
      <c r="B135" s="71" t="s">
        <v>87</v>
      </c>
      <c r="C135" s="71" t="s">
        <v>165</v>
      </c>
      <c r="D135" s="88">
        <v>672421.38670000003</v>
      </c>
      <c r="E135" s="71" t="s">
        <v>300</v>
      </c>
      <c r="F135" s="71">
        <v>9</v>
      </c>
      <c r="G135" s="90">
        <f t="shared" si="16"/>
        <v>211288.86410000001</v>
      </c>
      <c r="H135" s="72">
        <v>3312</v>
      </c>
      <c r="I135" s="73">
        <f t="shared" si="17"/>
        <v>3.0522588743136566E-3</v>
      </c>
      <c r="J135" s="73">
        <f t="shared" si="18"/>
        <v>3.052258874313657E-4</v>
      </c>
      <c r="K135" s="72">
        <v>776</v>
      </c>
      <c r="L135" s="73">
        <f t="shared" si="19"/>
        <v>3.7106815986534432E-3</v>
      </c>
      <c r="M135" s="73">
        <f t="shared" si="20"/>
        <v>1.8553407993267216E-3</v>
      </c>
      <c r="N135" s="71">
        <v>4.2227269999999999</v>
      </c>
      <c r="O135" s="73">
        <f t="shared" si="21"/>
        <v>4.7831421143277684E-3</v>
      </c>
      <c r="P135" s="73">
        <f t="shared" si="22"/>
        <v>7.1747131714916524E-4</v>
      </c>
      <c r="Q135" s="71">
        <v>36.902710999999996</v>
      </c>
      <c r="R135" s="73">
        <f t="shared" si="23"/>
        <v>4.544706442534339E-3</v>
      </c>
      <c r="S135" s="73">
        <f t="shared" si="24"/>
        <v>1.1361766106335847E-3</v>
      </c>
      <c r="T135" s="70">
        <f t="shared" si="25"/>
        <v>4.0142146145408369E-3</v>
      </c>
      <c r="U135" s="74">
        <f t="shared" si="26"/>
        <v>378641.48797569278</v>
      </c>
      <c r="V135" s="83">
        <f t="shared" si="27"/>
        <v>1262351.7387756929</v>
      </c>
      <c r="W135" s="75">
        <f t="shared" si="28"/>
        <v>1262351738.7756929</v>
      </c>
      <c r="X135" s="62">
        <f t="shared" si="31"/>
        <v>1262351000</v>
      </c>
      <c r="Z135" s="87">
        <f t="shared" si="30"/>
        <v>1262351738.7756929</v>
      </c>
    </row>
    <row r="136" spans="1:26" s="2" customFormat="1" ht="18" customHeight="1">
      <c r="A136" s="70">
        <v>123</v>
      </c>
      <c r="B136" s="71" t="s">
        <v>87</v>
      </c>
      <c r="C136" s="71" t="s">
        <v>200</v>
      </c>
      <c r="D136" s="88">
        <v>672421.38670000003</v>
      </c>
      <c r="E136" s="71" t="s">
        <v>300</v>
      </c>
      <c r="F136" s="71">
        <v>4</v>
      </c>
      <c r="G136" s="90">
        <f t="shared" si="16"/>
        <v>0</v>
      </c>
      <c r="H136" s="72">
        <v>3063</v>
      </c>
      <c r="I136" s="73">
        <f t="shared" si="17"/>
        <v>2.8227865132918872E-3</v>
      </c>
      <c r="J136" s="73">
        <f t="shared" si="18"/>
        <v>2.8227865132918873E-4</v>
      </c>
      <c r="K136" s="72">
        <v>81</v>
      </c>
      <c r="L136" s="73">
        <f t="shared" si="19"/>
        <v>3.8732630089037231E-4</v>
      </c>
      <c r="M136" s="73">
        <f t="shared" si="20"/>
        <v>1.9366315044518615E-4</v>
      </c>
      <c r="N136" s="71">
        <v>1.4371050000000001</v>
      </c>
      <c r="O136" s="73">
        <f t="shared" si="21"/>
        <v>1.6278289949151362E-3</v>
      </c>
      <c r="P136" s="73">
        <f t="shared" si="22"/>
        <v>2.4417434923727039E-4</v>
      </c>
      <c r="Q136" s="71">
        <v>32.147933000000002</v>
      </c>
      <c r="R136" s="73">
        <f t="shared" si="23"/>
        <v>3.9591378047879001E-3</v>
      </c>
      <c r="S136" s="73">
        <f t="shared" si="24"/>
        <v>9.8978445119697503E-4</v>
      </c>
      <c r="T136" s="73">
        <f t="shared" si="25"/>
        <v>1.7099006022086203E-3</v>
      </c>
      <c r="U136" s="74">
        <f t="shared" si="26"/>
        <v>161286.6701161323</v>
      </c>
      <c r="V136" s="83">
        <f t="shared" si="27"/>
        <v>833708.05681613227</v>
      </c>
      <c r="W136" s="75">
        <f t="shared" si="28"/>
        <v>833708056.81613231</v>
      </c>
      <c r="X136" s="62">
        <v>833832000</v>
      </c>
      <c r="Z136" s="87">
        <f t="shared" si="30"/>
        <v>833708056.81613231</v>
      </c>
    </row>
    <row r="137" spans="1:26" s="2" customFormat="1" ht="18" customHeight="1">
      <c r="A137" s="70">
        <v>124</v>
      </c>
      <c r="B137" s="71" t="s">
        <v>87</v>
      </c>
      <c r="C137" s="71" t="s">
        <v>214</v>
      </c>
      <c r="D137" s="88">
        <v>672421.38670000003</v>
      </c>
      <c r="E137" s="71" t="s">
        <v>299</v>
      </c>
      <c r="F137" s="71">
        <v>8</v>
      </c>
      <c r="G137" s="90">
        <f t="shared" si="16"/>
        <v>0</v>
      </c>
      <c r="H137" s="72">
        <v>2593</v>
      </c>
      <c r="I137" s="73">
        <f t="shared" si="17"/>
        <v>2.3896459121664588E-3</v>
      </c>
      <c r="J137" s="73">
        <f t="shared" si="18"/>
        <v>2.3896459121664588E-4</v>
      </c>
      <c r="K137" s="72">
        <v>368</v>
      </c>
      <c r="L137" s="73">
        <f t="shared" si="19"/>
        <v>1.7597046756500866E-3</v>
      </c>
      <c r="M137" s="73">
        <f t="shared" si="20"/>
        <v>8.7985233782504331E-4</v>
      </c>
      <c r="N137" s="71">
        <v>1.57491</v>
      </c>
      <c r="O137" s="73">
        <f t="shared" si="21"/>
        <v>1.7839226517072843E-3</v>
      </c>
      <c r="P137" s="73">
        <f t="shared" si="22"/>
        <v>2.6758839775609263E-4</v>
      </c>
      <c r="Q137" s="71">
        <v>42.580817000000003</v>
      </c>
      <c r="R137" s="73">
        <f t="shared" si="23"/>
        <v>5.2439863658872033E-3</v>
      </c>
      <c r="S137" s="73">
        <f t="shared" si="24"/>
        <v>1.3109965914718008E-3</v>
      </c>
      <c r="T137" s="70">
        <f t="shared" si="25"/>
        <v>2.6974019182695826E-3</v>
      </c>
      <c r="U137" s="74">
        <f t="shared" si="26"/>
        <v>254432.90259131024</v>
      </c>
      <c r="V137" s="83">
        <f t="shared" si="27"/>
        <v>926854.28929131024</v>
      </c>
      <c r="W137" s="75">
        <f t="shared" si="28"/>
        <v>926854289.29131019</v>
      </c>
      <c r="X137" s="62">
        <f t="shared" ref="X137:X168" si="32">W137-MOD(W137,1000)</f>
        <v>926854000</v>
      </c>
      <c r="Z137" s="87">
        <f t="shared" si="30"/>
        <v>926854289.29131019</v>
      </c>
    </row>
    <row r="138" spans="1:26" s="2" customFormat="1" ht="18" customHeight="1">
      <c r="A138" s="70">
        <v>125</v>
      </c>
      <c r="B138" s="71" t="s">
        <v>87</v>
      </c>
      <c r="C138" s="71" t="s">
        <v>215</v>
      </c>
      <c r="D138" s="88">
        <v>672421.38670000003</v>
      </c>
      <c r="E138" s="71" t="s">
        <v>300</v>
      </c>
      <c r="F138" s="71">
        <v>9</v>
      </c>
      <c r="G138" s="90">
        <f t="shared" si="16"/>
        <v>211288.86410000001</v>
      </c>
      <c r="H138" s="72">
        <v>3516</v>
      </c>
      <c r="I138" s="73">
        <f t="shared" si="17"/>
        <v>3.2402603267170337E-3</v>
      </c>
      <c r="J138" s="73">
        <f t="shared" si="18"/>
        <v>3.2402603267170339E-4</v>
      </c>
      <c r="K138" s="72">
        <v>654</v>
      </c>
      <c r="L138" s="73">
        <f t="shared" si="19"/>
        <v>3.1273012442259692E-3</v>
      </c>
      <c r="M138" s="73">
        <f t="shared" si="20"/>
        <v>1.5636506221129846E-3</v>
      </c>
      <c r="N138" s="71">
        <v>4.2621000000000002</v>
      </c>
      <c r="O138" s="73">
        <f t="shared" si="21"/>
        <v>4.8277404637989581E-3</v>
      </c>
      <c r="P138" s="73">
        <f t="shared" si="22"/>
        <v>7.2416106956984367E-4</v>
      </c>
      <c r="Q138" s="71">
        <v>46.912689</v>
      </c>
      <c r="R138" s="73">
        <f t="shared" si="23"/>
        <v>5.777472553030313E-3</v>
      </c>
      <c r="S138" s="73">
        <f t="shared" si="24"/>
        <v>1.4443681382575783E-3</v>
      </c>
      <c r="T138" s="70">
        <f t="shared" si="25"/>
        <v>4.0562058626121104E-3</v>
      </c>
      <c r="U138" s="74">
        <f t="shared" si="26"/>
        <v>382602.31971450156</v>
      </c>
      <c r="V138" s="83">
        <f t="shared" si="27"/>
        <v>1266312.5705145015</v>
      </c>
      <c r="W138" s="75">
        <f t="shared" si="28"/>
        <v>1266312570.5145016</v>
      </c>
      <c r="X138" s="62">
        <f t="shared" si="32"/>
        <v>1266312000</v>
      </c>
      <c r="Z138" s="87">
        <f t="shared" si="30"/>
        <v>1266312570.5145016</v>
      </c>
    </row>
    <row r="139" spans="1:26" s="2" customFormat="1" ht="18" customHeight="1">
      <c r="A139" s="70">
        <v>126</v>
      </c>
      <c r="B139" s="71" t="s">
        <v>87</v>
      </c>
      <c r="C139" s="71" t="s">
        <v>216</v>
      </c>
      <c r="D139" s="88">
        <v>672421.38670000003</v>
      </c>
      <c r="E139" s="71" t="s">
        <v>300</v>
      </c>
      <c r="F139" s="71">
        <v>9</v>
      </c>
      <c r="G139" s="90">
        <f t="shared" si="16"/>
        <v>211288.86410000001</v>
      </c>
      <c r="H139" s="72">
        <v>3389</v>
      </c>
      <c r="I139" s="73">
        <f t="shared" si="17"/>
        <v>3.1232202068384608E-3</v>
      </c>
      <c r="J139" s="73">
        <f t="shared" si="18"/>
        <v>3.123220206838461E-4</v>
      </c>
      <c r="K139" s="72">
        <v>627</v>
      </c>
      <c r="L139" s="73">
        <f t="shared" si="19"/>
        <v>2.9981924772625114E-3</v>
      </c>
      <c r="M139" s="73">
        <f t="shared" si="20"/>
        <v>1.4990962386312557E-3</v>
      </c>
      <c r="N139" s="71">
        <v>3.9274309999999999</v>
      </c>
      <c r="O139" s="73">
        <f t="shared" si="21"/>
        <v>4.4486561923648919E-3</v>
      </c>
      <c r="P139" s="73">
        <f t="shared" si="22"/>
        <v>6.6729842885473371E-4</v>
      </c>
      <c r="Q139" s="71">
        <v>41.266691000000002</v>
      </c>
      <c r="R139" s="73">
        <f t="shared" si="23"/>
        <v>5.0821468495844072E-3</v>
      </c>
      <c r="S139" s="73">
        <f t="shared" si="24"/>
        <v>1.2705367123961018E-3</v>
      </c>
      <c r="T139" s="70">
        <f t="shared" si="25"/>
        <v>3.7492534005659373E-3</v>
      </c>
      <c r="U139" s="74">
        <f t="shared" si="26"/>
        <v>353648.97562922031</v>
      </c>
      <c r="V139" s="83">
        <f t="shared" si="27"/>
        <v>1237359.2264292203</v>
      </c>
      <c r="W139" s="75">
        <f t="shared" si="28"/>
        <v>1237359226.4292202</v>
      </c>
      <c r="X139" s="62">
        <f t="shared" si="32"/>
        <v>1237359000</v>
      </c>
      <c r="Z139" s="87">
        <f t="shared" si="30"/>
        <v>1237359226.4292202</v>
      </c>
    </row>
    <row r="140" spans="1:26" s="2" customFormat="1" ht="18" customHeight="1">
      <c r="A140" s="70">
        <v>127</v>
      </c>
      <c r="B140" s="71" t="s">
        <v>87</v>
      </c>
      <c r="C140" s="71" t="s">
        <v>217</v>
      </c>
      <c r="D140" s="88">
        <v>672421.38670000003</v>
      </c>
      <c r="E140" s="71" t="s">
        <v>299</v>
      </c>
      <c r="F140" s="71">
        <v>8</v>
      </c>
      <c r="G140" s="90">
        <f t="shared" si="16"/>
        <v>0</v>
      </c>
      <c r="H140" s="72">
        <v>4847</v>
      </c>
      <c r="I140" s="73">
        <f t="shared" si="17"/>
        <v>4.4668776460743635E-3</v>
      </c>
      <c r="J140" s="73">
        <f t="shared" si="18"/>
        <v>4.4668776460743637E-4</v>
      </c>
      <c r="K140" s="72">
        <v>397</v>
      </c>
      <c r="L140" s="73">
        <f t="shared" si="19"/>
        <v>1.8983770549812074E-3</v>
      </c>
      <c r="M140" s="73">
        <f t="shared" si="20"/>
        <v>9.4918852749060372E-4</v>
      </c>
      <c r="N140" s="71">
        <v>2.4509530000000002</v>
      </c>
      <c r="O140" s="73">
        <f t="shared" si="21"/>
        <v>2.7762288479785666E-3</v>
      </c>
      <c r="P140" s="73">
        <f t="shared" si="22"/>
        <v>4.16434327196785E-4</v>
      </c>
      <c r="Q140" s="71">
        <v>28.724311</v>
      </c>
      <c r="R140" s="73">
        <f t="shared" si="23"/>
        <v>3.537505991336517E-3</v>
      </c>
      <c r="S140" s="73">
        <f t="shared" si="24"/>
        <v>8.8437649783412926E-4</v>
      </c>
      <c r="T140" s="70">
        <f t="shared" si="25"/>
        <v>2.6966871171289547E-3</v>
      </c>
      <c r="U140" s="74">
        <f t="shared" si="26"/>
        <v>254365.47885005991</v>
      </c>
      <c r="V140" s="83">
        <f t="shared" si="27"/>
        <v>926786.86555005994</v>
      </c>
      <c r="W140" s="75">
        <f t="shared" si="28"/>
        <v>926786865.55005991</v>
      </c>
      <c r="X140" s="62">
        <f t="shared" si="32"/>
        <v>926786000</v>
      </c>
      <c r="Z140" s="87">
        <f t="shared" si="30"/>
        <v>926786865.55005991</v>
      </c>
    </row>
    <row r="141" spans="1:26" s="2" customFormat="1" ht="18" customHeight="1">
      <c r="A141" s="70">
        <v>128</v>
      </c>
      <c r="B141" s="71" t="s">
        <v>87</v>
      </c>
      <c r="C141" s="71" t="s">
        <v>218</v>
      </c>
      <c r="D141" s="88">
        <v>672421.38670000003</v>
      </c>
      <c r="E141" s="71" t="s">
        <v>300</v>
      </c>
      <c r="F141" s="71">
        <v>10</v>
      </c>
      <c r="G141" s="90">
        <f t="shared" si="16"/>
        <v>211288.86410000001</v>
      </c>
      <c r="H141" s="72">
        <v>3932</v>
      </c>
      <c r="I141" s="73">
        <f t="shared" si="17"/>
        <v>3.6236358375003916E-3</v>
      </c>
      <c r="J141" s="73">
        <f t="shared" si="18"/>
        <v>3.6236358375003918E-4</v>
      </c>
      <c r="K141" s="72">
        <v>1001</v>
      </c>
      <c r="L141" s="73">
        <f t="shared" si="19"/>
        <v>4.7865879900155887E-3</v>
      </c>
      <c r="M141" s="73">
        <f t="shared" si="20"/>
        <v>2.3932939950077944E-3</v>
      </c>
      <c r="N141" s="71">
        <v>2.6478169999999999</v>
      </c>
      <c r="O141" s="73">
        <f t="shared" si="21"/>
        <v>2.999219462620484E-3</v>
      </c>
      <c r="P141" s="73">
        <f t="shared" si="22"/>
        <v>4.4988291939307261E-4</v>
      </c>
      <c r="Q141" s="71">
        <v>41.455952000000003</v>
      </c>
      <c r="R141" s="73">
        <f t="shared" si="23"/>
        <v>5.1054550473485357E-3</v>
      </c>
      <c r="S141" s="73">
        <f t="shared" si="24"/>
        <v>1.2763637618371339E-3</v>
      </c>
      <c r="T141" s="70">
        <f t="shared" si="25"/>
        <v>4.4819042599880399E-3</v>
      </c>
      <c r="U141" s="74">
        <f t="shared" si="26"/>
        <v>422756.39469280886</v>
      </c>
      <c r="V141" s="83">
        <f t="shared" si="27"/>
        <v>1306466.6454928089</v>
      </c>
      <c r="W141" s="75">
        <f t="shared" si="28"/>
        <v>1306466645.4928088</v>
      </c>
      <c r="X141" s="62">
        <f t="shared" si="32"/>
        <v>1306466000</v>
      </c>
      <c r="Z141" s="87">
        <f t="shared" si="30"/>
        <v>1306466645.4928088</v>
      </c>
    </row>
    <row r="142" spans="1:26" s="2" customFormat="1" ht="18" customHeight="1">
      <c r="A142" s="70">
        <v>129</v>
      </c>
      <c r="B142" s="71" t="s">
        <v>87</v>
      </c>
      <c r="C142" s="76" t="s">
        <v>223</v>
      </c>
      <c r="D142" s="89">
        <v>672421.38670000003</v>
      </c>
      <c r="E142" s="76" t="s">
        <v>299</v>
      </c>
      <c r="F142" s="76">
        <v>9</v>
      </c>
      <c r="G142" s="91">
        <f t="shared" ref="G142:G205" si="33">IF(AND(E142="TERTINGGAL",F142&gt;=8),211288.8641,IF(AND(E142="SANGAT TERTINGGAL",F142&gt;=8),422577.7283,0))</f>
        <v>0</v>
      </c>
      <c r="H142" s="77">
        <v>5492</v>
      </c>
      <c r="I142" s="73">
        <f t="shared" ref="I142:I205" si="34">H142/$H$259</f>
        <v>5.0612940029379832E-3</v>
      </c>
      <c r="J142" s="73">
        <f t="shared" ref="J142:J205" si="35">I142*$G$262</f>
        <v>5.0612940029379834E-4</v>
      </c>
      <c r="K142" s="72">
        <v>538</v>
      </c>
      <c r="L142" s="73">
        <f t="shared" ref="L142:L205" si="36">K142/$K$259</f>
        <v>2.5726117269014854E-3</v>
      </c>
      <c r="M142" s="73">
        <f t="shared" ref="M142:M205" si="37">L142*$G$263</f>
        <v>1.2863058634507427E-3</v>
      </c>
      <c r="N142" s="71">
        <v>1.97848</v>
      </c>
      <c r="O142" s="73">
        <f t="shared" ref="O142:O205" si="38">N142/$N$259</f>
        <v>2.241052052466381E-3</v>
      </c>
      <c r="P142" s="73">
        <f t="shared" ref="P142:P205" si="39">O142*$G$264</f>
        <v>3.3615780786995714E-4</v>
      </c>
      <c r="Q142" s="71">
        <v>21.449497999999998</v>
      </c>
      <c r="R142" s="73">
        <f t="shared" ref="R142:R205" si="40">Q142/$Q$259</f>
        <v>2.6415856479955475E-3</v>
      </c>
      <c r="S142" s="73">
        <f t="shared" ref="S142:S205" si="41">R142*$G$265</f>
        <v>6.6039641199888688E-4</v>
      </c>
      <c r="T142" s="70">
        <f t="shared" ref="T142:T205" si="42">J142+M142+P142+S142</f>
        <v>2.7889894836133854E-3</v>
      </c>
      <c r="U142" s="74">
        <f t="shared" ref="U142:U205" si="43">T142*$D$268</f>
        <v>263071.91553701326</v>
      </c>
      <c r="V142" s="83">
        <f t="shared" ref="V142:V205" si="44">D142+G142+U142</f>
        <v>935493.30223701335</v>
      </c>
      <c r="W142" s="75">
        <f t="shared" ref="W142:W205" si="45">V142*1000</f>
        <v>935493302.23701334</v>
      </c>
      <c r="X142" s="62">
        <f t="shared" si="32"/>
        <v>935493000</v>
      </c>
      <c r="Z142" s="87">
        <f t="shared" si="30"/>
        <v>935493302.23701334</v>
      </c>
    </row>
    <row r="143" spans="1:26" s="2" customFormat="1" ht="18" customHeight="1">
      <c r="A143" s="70">
        <v>130</v>
      </c>
      <c r="B143" s="71" t="s">
        <v>87</v>
      </c>
      <c r="C143" s="71" t="s">
        <v>228</v>
      </c>
      <c r="D143" s="88">
        <v>672421.38670000003</v>
      </c>
      <c r="E143" s="71" t="s">
        <v>299</v>
      </c>
      <c r="F143" s="71">
        <v>8</v>
      </c>
      <c r="G143" s="90">
        <f t="shared" si="33"/>
        <v>0</v>
      </c>
      <c r="H143" s="72">
        <v>3192</v>
      </c>
      <c r="I143" s="73">
        <f t="shared" si="34"/>
        <v>2.9416697846646111E-3</v>
      </c>
      <c r="J143" s="73">
        <f t="shared" si="35"/>
        <v>2.9416697846646112E-4</v>
      </c>
      <c r="K143" s="72">
        <v>487</v>
      </c>
      <c r="L143" s="73">
        <f t="shared" si="36"/>
        <v>2.3287396115260657E-3</v>
      </c>
      <c r="M143" s="73">
        <f t="shared" si="37"/>
        <v>1.1643698057630329E-3</v>
      </c>
      <c r="N143" s="71">
        <v>2.6182880000000002</v>
      </c>
      <c r="O143" s="73">
        <f t="shared" si="38"/>
        <v>2.965771550052614E-3</v>
      </c>
      <c r="P143" s="73">
        <f t="shared" si="39"/>
        <v>4.4486573250789209E-4</v>
      </c>
      <c r="Q143" s="71">
        <v>25.306705999999998</v>
      </c>
      <c r="R143" s="73">
        <f t="shared" si="40"/>
        <v>3.1166151938680714E-3</v>
      </c>
      <c r="S143" s="73">
        <f t="shared" si="41"/>
        <v>7.7915379846701786E-4</v>
      </c>
      <c r="T143" s="70">
        <f t="shared" si="42"/>
        <v>2.6825563152044038E-3</v>
      </c>
      <c r="U143" s="74">
        <f t="shared" si="43"/>
        <v>253032.58851389791</v>
      </c>
      <c r="V143" s="83">
        <f t="shared" si="44"/>
        <v>925453.97521389788</v>
      </c>
      <c r="W143" s="75">
        <f t="shared" si="45"/>
        <v>925453975.21389782</v>
      </c>
      <c r="X143" s="62">
        <f t="shared" si="32"/>
        <v>925453000</v>
      </c>
      <c r="Z143" s="87">
        <f t="shared" ref="Z143:Z206" si="46">W143</f>
        <v>925453975.21389782</v>
      </c>
    </row>
    <row r="144" spans="1:26" s="2" customFormat="1" ht="18" customHeight="1">
      <c r="A144" s="70">
        <v>131</v>
      </c>
      <c r="B144" s="71" t="s">
        <v>87</v>
      </c>
      <c r="C144" s="71" t="s">
        <v>83</v>
      </c>
      <c r="D144" s="88">
        <v>672421.38670000003</v>
      </c>
      <c r="E144" s="71" t="s">
        <v>300</v>
      </c>
      <c r="F144" s="71">
        <v>6</v>
      </c>
      <c r="G144" s="90">
        <f t="shared" si="33"/>
        <v>0</v>
      </c>
      <c r="H144" s="72">
        <v>3078</v>
      </c>
      <c r="I144" s="73">
        <f t="shared" si="34"/>
        <v>2.8366101494980175E-3</v>
      </c>
      <c r="J144" s="73">
        <f t="shared" si="35"/>
        <v>2.8366101494980175E-4</v>
      </c>
      <c r="K144" s="72">
        <v>162</v>
      </c>
      <c r="L144" s="73">
        <f t="shared" si="36"/>
        <v>7.7465260178074462E-4</v>
      </c>
      <c r="M144" s="73">
        <f t="shared" si="37"/>
        <v>3.8732630089037231E-4</v>
      </c>
      <c r="N144" s="71">
        <v>2.0080100000000001</v>
      </c>
      <c r="O144" s="73">
        <f t="shared" si="38"/>
        <v>2.2745010977482803E-3</v>
      </c>
      <c r="P144" s="73">
        <f t="shared" si="39"/>
        <v>3.4117516466224205E-4</v>
      </c>
      <c r="Q144" s="71">
        <v>45.393462</v>
      </c>
      <c r="R144" s="73">
        <f t="shared" si="40"/>
        <v>5.590374083907757E-3</v>
      </c>
      <c r="S144" s="73">
        <f t="shared" si="41"/>
        <v>1.3975935209769392E-3</v>
      </c>
      <c r="T144" s="70">
        <f t="shared" si="42"/>
        <v>2.4097560014793556E-3</v>
      </c>
      <c r="U144" s="74">
        <f t="shared" si="43"/>
        <v>227300.65172732848</v>
      </c>
      <c r="V144" s="83">
        <f t="shared" si="44"/>
        <v>899722.03842732846</v>
      </c>
      <c r="W144" s="75">
        <f t="shared" si="45"/>
        <v>899722038.42732847</v>
      </c>
      <c r="X144" s="62">
        <f t="shared" si="32"/>
        <v>899722000</v>
      </c>
      <c r="Z144" s="87">
        <f t="shared" si="46"/>
        <v>899722038.42732847</v>
      </c>
    </row>
    <row r="145" spans="1:26" s="2" customFormat="1" ht="18" customHeight="1">
      <c r="A145" s="70">
        <v>132</v>
      </c>
      <c r="B145" s="71" t="s">
        <v>87</v>
      </c>
      <c r="C145" s="71" t="s">
        <v>244</v>
      </c>
      <c r="D145" s="88">
        <v>672421.38670000003</v>
      </c>
      <c r="E145" s="71" t="s">
        <v>300</v>
      </c>
      <c r="F145" s="71">
        <v>8</v>
      </c>
      <c r="G145" s="90">
        <f t="shared" si="33"/>
        <v>211288.86410000001</v>
      </c>
      <c r="H145" s="72">
        <v>4563</v>
      </c>
      <c r="I145" s="73">
        <f t="shared" si="34"/>
        <v>4.2051501339049561E-3</v>
      </c>
      <c r="J145" s="73">
        <f t="shared" si="35"/>
        <v>4.2051501339049563E-4</v>
      </c>
      <c r="K145" s="72">
        <v>440</v>
      </c>
      <c r="L145" s="73">
        <f t="shared" si="36"/>
        <v>2.103994720885973E-3</v>
      </c>
      <c r="M145" s="73">
        <f t="shared" si="37"/>
        <v>1.0519973604429865E-3</v>
      </c>
      <c r="N145" s="71">
        <v>2.7068759999999998</v>
      </c>
      <c r="O145" s="73">
        <f t="shared" si="38"/>
        <v>3.0661164204702535E-3</v>
      </c>
      <c r="P145" s="73">
        <f t="shared" si="39"/>
        <v>4.5991746307053798E-4</v>
      </c>
      <c r="Q145" s="71">
        <v>23.27393</v>
      </c>
      <c r="R145" s="73">
        <f t="shared" si="40"/>
        <v>2.8662712507515568E-3</v>
      </c>
      <c r="S145" s="73">
        <f t="shared" si="41"/>
        <v>7.1656781268788919E-4</v>
      </c>
      <c r="T145" s="70">
        <f t="shared" si="42"/>
        <v>2.6489976495919091E-3</v>
      </c>
      <c r="U145" s="74">
        <f t="shared" si="43"/>
        <v>249867.1615743502</v>
      </c>
      <c r="V145" s="83">
        <f t="shared" si="44"/>
        <v>1133577.4123743502</v>
      </c>
      <c r="W145" s="75">
        <f t="shared" si="45"/>
        <v>1133577412.3743503</v>
      </c>
      <c r="X145" s="62">
        <f t="shared" si="32"/>
        <v>1133577000</v>
      </c>
      <c r="Z145" s="87">
        <f t="shared" si="46"/>
        <v>1133577412.3743503</v>
      </c>
    </row>
    <row r="146" spans="1:26" s="2" customFormat="1" ht="18" customHeight="1">
      <c r="A146" s="70">
        <v>133</v>
      </c>
      <c r="B146" s="71" t="s">
        <v>87</v>
      </c>
      <c r="C146" s="71" t="s">
        <v>279</v>
      </c>
      <c r="D146" s="88">
        <v>672421.38670000003</v>
      </c>
      <c r="E146" s="71" t="s">
        <v>300</v>
      </c>
      <c r="F146" s="71">
        <v>9</v>
      </c>
      <c r="G146" s="90">
        <f t="shared" si="33"/>
        <v>211288.86410000001</v>
      </c>
      <c r="H146" s="72">
        <v>2832</v>
      </c>
      <c r="I146" s="73">
        <f t="shared" si="34"/>
        <v>2.6099025157174742E-3</v>
      </c>
      <c r="J146" s="73">
        <f t="shared" si="35"/>
        <v>2.6099025157174744E-4</v>
      </c>
      <c r="K146" s="72">
        <v>783</v>
      </c>
      <c r="L146" s="73">
        <f t="shared" si="36"/>
        <v>3.7441542419402655E-3</v>
      </c>
      <c r="M146" s="73">
        <f t="shared" si="37"/>
        <v>1.8720771209701328E-3</v>
      </c>
      <c r="N146" s="71">
        <v>2.490326</v>
      </c>
      <c r="O146" s="73">
        <f t="shared" si="38"/>
        <v>2.8208271974497559E-3</v>
      </c>
      <c r="P146" s="73">
        <f t="shared" si="39"/>
        <v>4.2312407961746338E-4</v>
      </c>
      <c r="Q146" s="71">
        <v>42.930338999999996</v>
      </c>
      <c r="R146" s="73">
        <f t="shared" si="40"/>
        <v>5.2870313032959337E-3</v>
      </c>
      <c r="S146" s="73">
        <f t="shared" si="41"/>
        <v>1.3217578258239834E-3</v>
      </c>
      <c r="T146" s="70">
        <f t="shared" si="42"/>
        <v>3.8779492779833268E-3</v>
      </c>
      <c r="U146" s="74">
        <f t="shared" si="43"/>
        <v>365788.23653100239</v>
      </c>
      <c r="V146" s="83">
        <f t="shared" si="44"/>
        <v>1249498.4873310025</v>
      </c>
      <c r="W146" s="75">
        <f t="shared" si="45"/>
        <v>1249498487.3310025</v>
      </c>
      <c r="X146" s="62">
        <f t="shared" si="32"/>
        <v>1249498000</v>
      </c>
      <c r="Z146" s="87">
        <f t="shared" si="46"/>
        <v>1249498487.3310025</v>
      </c>
    </row>
    <row r="147" spans="1:26" s="2" customFormat="1" ht="18" customHeight="1">
      <c r="A147" s="70">
        <v>134</v>
      </c>
      <c r="B147" s="71" t="s">
        <v>87</v>
      </c>
      <c r="C147" s="71" t="s">
        <v>288</v>
      </c>
      <c r="D147" s="88">
        <v>672421.38670000003</v>
      </c>
      <c r="E147" s="71" t="s">
        <v>300</v>
      </c>
      <c r="F147" s="71">
        <v>8</v>
      </c>
      <c r="G147" s="90">
        <f t="shared" si="33"/>
        <v>211288.86410000001</v>
      </c>
      <c r="H147" s="72">
        <v>3871</v>
      </c>
      <c r="I147" s="73">
        <f t="shared" si="34"/>
        <v>3.5674197169287937E-3</v>
      </c>
      <c r="J147" s="73">
        <f t="shared" si="35"/>
        <v>3.5674197169287942E-4</v>
      </c>
      <c r="K147" s="72">
        <v>468</v>
      </c>
      <c r="L147" s="73">
        <f t="shared" si="36"/>
        <v>2.2378852940332624E-3</v>
      </c>
      <c r="M147" s="73">
        <f t="shared" si="37"/>
        <v>1.1189426470166312E-3</v>
      </c>
      <c r="N147" s="71">
        <v>1.7914600000000001</v>
      </c>
      <c r="O147" s="73">
        <f t="shared" si="38"/>
        <v>2.0292118747277823E-3</v>
      </c>
      <c r="P147" s="73">
        <f t="shared" si="39"/>
        <v>3.0438178120916734E-4</v>
      </c>
      <c r="Q147" s="71">
        <v>21.255009999999999</v>
      </c>
      <c r="R147" s="73">
        <f t="shared" si="40"/>
        <v>2.6176337256938061E-3</v>
      </c>
      <c r="S147" s="73">
        <f t="shared" si="41"/>
        <v>6.5440843142345153E-4</v>
      </c>
      <c r="T147" s="70">
        <f t="shared" si="42"/>
        <v>2.4344748313421295E-3</v>
      </c>
      <c r="U147" s="74">
        <f t="shared" si="43"/>
        <v>229632.25963049219</v>
      </c>
      <c r="V147" s="83">
        <f t="shared" si="44"/>
        <v>1113342.5104304922</v>
      </c>
      <c r="W147" s="75">
        <f t="shared" si="45"/>
        <v>1113342510.4304922</v>
      </c>
      <c r="X147" s="62">
        <f t="shared" si="32"/>
        <v>1113342000</v>
      </c>
      <c r="Z147" s="87">
        <f t="shared" si="46"/>
        <v>1113342510.4304922</v>
      </c>
    </row>
    <row r="148" spans="1:26" s="2" customFormat="1" ht="18" customHeight="1">
      <c r="A148" s="70">
        <v>135</v>
      </c>
      <c r="B148" s="71" t="s">
        <v>117</v>
      </c>
      <c r="C148" s="71" t="s">
        <v>85</v>
      </c>
      <c r="D148" s="88">
        <v>672421.38670000003</v>
      </c>
      <c r="E148" s="71" t="s">
        <v>302</v>
      </c>
      <c r="F148" s="71">
        <v>8</v>
      </c>
      <c r="G148" s="90">
        <f t="shared" si="33"/>
        <v>0</v>
      </c>
      <c r="H148" s="72">
        <v>3684</v>
      </c>
      <c r="I148" s="73">
        <f t="shared" si="34"/>
        <v>3.3950850522256977E-3</v>
      </c>
      <c r="J148" s="73">
        <f t="shared" si="35"/>
        <v>3.3950850522256981E-4</v>
      </c>
      <c r="K148" s="72">
        <v>411</v>
      </c>
      <c r="L148" s="73">
        <f t="shared" si="36"/>
        <v>1.9653223415548519E-3</v>
      </c>
      <c r="M148" s="73">
        <f t="shared" si="37"/>
        <v>9.8266117077742596E-4</v>
      </c>
      <c r="N148" s="71">
        <v>2.9431129999999999</v>
      </c>
      <c r="O148" s="73">
        <f t="shared" si="38"/>
        <v>3.3337053845833606E-3</v>
      </c>
      <c r="P148" s="73">
        <f t="shared" si="39"/>
        <v>5.0005580768750402E-4</v>
      </c>
      <c r="Q148" s="71">
        <v>30.171997000000001</v>
      </c>
      <c r="R148" s="73">
        <f t="shared" si="40"/>
        <v>3.7157939195856574E-3</v>
      </c>
      <c r="S148" s="73">
        <f t="shared" si="41"/>
        <v>9.2894847989641435E-4</v>
      </c>
      <c r="T148" s="70">
        <f t="shared" si="42"/>
        <v>2.751173963583914E-3</v>
      </c>
      <c r="U148" s="74">
        <f t="shared" si="43"/>
        <v>259504.96006814839</v>
      </c>
      <c r="V148" s="83">
        <f t="shared" si="44"/>
        <v>931926.34676814848</v>
      </c>
      <c r="W148" s="75">
        <f t="shared" si="45"/>
        <v>931926346.76814842</v>
      </c>
      <c r="X148" s="62">
        <f t="shared" si="32"/>
        <v>931926000</v>
      </c>
      <c r="Z148" s="87">
        <f t="shared" si="46"/>
        <v>931926346.76814842</v>
      </c>
    </row>
    <row r="149" spans="1:26" s="2" customFormat="1" ht="18" customHeight="1">
      <c r="A149" s="70">
        <v>136</v>
      </c>
      <c r="B149" s="71" t="s">
        <v>117</v>
      </c>
      <c r="C149" s="71" t="s">
        <v>136</v>
      </c>
      <c r="D149" s="88">
        <v>672421.38670000003</v>
      </c>
      <c r="E149" s="71" t="s">
        <v>299</v>
      </c>
      <c r="F149" s="71">
        <v>9</v>
      </c>
      <c r="G149" s="90">
        <f t="shared" si="33"/>
        <v>0</v>
      </c>
      <c r="H149" s="72">
        <v>3669</v>
      </c>
      <c r="I149" s="73">
        <f t="shared" si="34"/>
        <v>3.3812614160195669E-3</v>
      </c>
      <c r="J149" s="73">
        <f t="shared" si="35"/>
        <v>3.3812614160195673E-4</v>
      </c>
      <c r="K149" s="72">
        <v>783</v>
      </c>
      <c r="L149" s="73">
        <f t="shared" si="36"/>
        <v>3.7441542419402655E-3</v>
      </c>
      <c r="M149" s="73">
        <f t="shared" si="37"/>
        <v>1.8720771209701328E-3</v>
      </c>
      <c r="N149" s="71">
        <v>5.1086140000000002</v>
      </c>
      <c r="O149" s="73">
        <f t="shared" si="38"/>
        <v>5.7865987475023703E-3</v>
      </c>
      <c r="P149" s="73">
        <f t="shared" si="39"/>
        <v>8.6798981212535557E-4</v>
      </c>
      <c r="Q149" s="71">
        <v>39.223123999999999</v>
      </c>
      <c r="R149" s="73">
        <f t="shared" si="40"/>
        <v>4.8304739545862434E-3</v>
      </c>
      <c r="S149" s="73">
        <f t="shared" si="41"/>
        <v>1.2076184886465609E-3</v>
      </c>
      <c r="T149" s="70">
        <f t="shared" si="42"/>
        <v>4.2858115633440056E-3</v>
      </c>
      <c r="U149" s="74">
        <f t="shared" si="43"/>
        <v>404259.9171578238</v>
      </c>
      <c r="V149" s="83">
        <f t="shared" si="44"/>
        <v>1076681.3038578238</v>
      </c>
      <c r="W149" s="75">
        <f t="shared" si="45"/>
        <v>1076681303.8578238</v>
      </c>
      <c r="X149" s="62">
        <f t="shared" si="32"/>
        <v>1076681000</v>
      </c>
      <c r="Z149" s="87">
        <f t="shared" si="46"/>
        <v>1076681303.8578238</v>
      </c>
    </row>
    <row r="150" spans="1:26" s="2" customFormat="1" ht="18" customHeight="1">
      <c r="A150" s="70">
        <v>137</v>
      </c>
      <c r="B150" s="71" t="s">
        <v>117</v>
      </c>
      <c r="C150" s="71" t="s">
        <v>139</v>
      </c>
      <c r="D150" s="88">
        <v>672421.38670000003</v>
      </c>
      <c r="E150" s="71" t="s">
        <v>300</v>
      </c>
      <c r="F150" s="71">
        <v>9</v>
      </c>
      <c r="G150" s="90">
        <f t="shared" si="33"/>
        <v>211288.86410000001</v>
      </c>
      <c r="H150" s="72">
        <v>4739</v>
      </c>
      <c r="I150" s="73">
        <f t="shared" si="34"/>
        <v>4.3673474653902226E-3</v>
      </c>
      <c r="J150" s="73">
        <f t="shared" si="35"/>
        <v>4.3673474653902226E-4</v>
      </c>
      <c r="K150" s="72">
        <v>599</v>
      </c>
      <c r="L150" s="73">
        <f t="shared" si="36"/>
        <v>2.8643019041152224E-3</v>
      </c>
      <c r="M150" s="73">
        <f t="shared" si="37"/>
        <v>1.4321509520576112E-3</v>
      </c>
      <c r="N150" s="71">
        <v>4.0553929999999996</v>
      </c>
      <c r="O150" s="73">
        <f t="shared" si="38"/>
        <v>4.5936005449677495E-3</v>
      </c>
      <c r="P150" s="73">
        <f t="shared" si="39"/>
        <v>6.8904008174516243E-4</v>
      </c>
      <c r="Q150" s="71">
        <v>22.508852999999998</v>
      </c>
      <c r="R150" s="73">
        <f t="shared" si="40"/>
        <v>2.7720491657959325E-3</v>
      </c>
      <c r="S150" s="73">
        <f t="shared" si="41"/>
        <v>6.9301229144898312E-4</v>
      </c>
      <c r="T150" s="70">
        <f t="shared" si="42"/>
        <v>3.2509380717907791E-3</v>
      </c>
      <c r="U150" s="74">
        <f t="shared" si="43"/>
        <v>306645.29603395169</v>
      </c>
      <c r="V150" s="83">
        <f t="shared" si="44"/>
        <v>1190355.5468339517</v>
      </c>
      <c r="W150" s="75">
        <f t="shared" si="45"/>
        <v>1190355546.8339517</v>
      </c>
      <c r="X150" s="62">
        <f t="shared" si="32"/>
        <v>1190355000</v>
      </c>
      <c r="Z150" s="87">
        <f t="shared" si="46"/>
        <v>1190355546.8339517</v>
      </c>
    </row>
    <row r="151" spans="1:26" s="2" customFormat="1" ht="18" customHeight="1">
      <c r="A151" s="70">
        <v>138</v>
      </c>
      <c r="B151" s="71" t="s">
        <v>117</v>
      </c>
      <c r="C151" s="71" t="s">
        <v>170</v>
      </c>
      <c r="D151" s="88">
        <v>672421.38670000003</v>
      </c>
      <c r="E151" s="71" t="s">
        <v>299</v>
      </c>
      <c r="F151" s="71">
        <v>8</v>
      </c>
      <c r="G151" s="90">
        <f t="shared" si="33"/>
        <v>0</v>
      </c>
      <c r="H151" s="72">
        <v>1546</v>
      </c>
      <c r="I151" s="73">
        <f t="shared" si="34"/>
        <v>1.4247561049785364E-3</v>
      </c>
      <c r="J151" s="73">
        <f t="shared" si="35"/>
        <v>1.4247561049785364E-4</v>
      </c>
      <c r="K151" s="72">
        <v>345</v>
      </c>
      <c r="L151" s="73">
        <f t="shared" si="36"/>
        <v>1.6497231334219561E-3</v>
      </c>
      <c r="M151" s="73">
        <f t="shared" si="37"/>
        <v>8.2486156671097803E-4</v>
      </c>
      <c r="N151" s="71">
        <v>1.4666349999999999</v>
      </c>
      <c r="O151" s="73">
        <f t="shared" si="38"/>
        <v>1.6612780401970353E-3</v>
      </c>
      <c r="P151" s="73">
        <f t="shared" si="39"/>
        <v>2.491917060295553E-4</v>
      </c>
      <c r="Q151" s="71">
        <v>34.072515000000003</v>
      </c>
      <c r="R151" s="73">
        <f t="shared" si="40"/>
        <v>4.1961572534291022E-3</v>
      </c>
      <c r="S151" s="73">
        <f t="shared" si="41"/>
        <v>1.0490393133572755E-3</v>
      </c>
      <c r="T151" s="70">
        <f t="shared" si="42"/>
        <v>2.2655681965956624E-3</v>
      </c>
      <c r="U151" s="74">
        <f t="shared" si="43"/>
        <v>213700.11208718386</v>
      </c>
      <c r="V151" s="83">
        <f t="shared" si="44"/>
        <v>886121.4987871839</v>
      </c>
      <c r="W151" s="75">
        <f t="shared" si="45"/>
        <v>886121498.78718388</v>
      </c>
      <c r="X151" s="62">
        <f t="shared" si="32"/>
        <v>886121000</v>
      </c>
      <c r="Z151" s="87">
        <f t="shared" si="46"/>
        <v>886121498.78718388</v>
      </c>
    </row>
    <row r="152" spans="1:26" s="2" customFormat="1" ht="18" customHeight="1">
      <c r="A152" s="70">
        <v>139</v>
      </c>
      <c r="B152" s="71" t="s">
        <v>117</v>
      </c>
      <c r="C152" s="71" t="s">
        <v>176</v>
      </c>
      <c r="D152" s="88">
        <v>672421.38670000003</v>
      </c>
      <c r="E152" s="71" t="s">
        <v>300</v>
      </c>
      <c r="F152" s="71">
        <v>8</v>
      </c>
      <c r="G152" s="90">
        <f t="shared" si="33"/>
        <v>211288.86410000001</v>
      </c>
      <c r="H152" s="72">
        <v>1668</v>
      </c>
      <c r="I152" s="73">
        <f t="shared" si="34"/>
        <v>1.5371883461217327E-3</v>
      </c>
      <c r="J152" s="73">
        <f t="shared" si="35"/>
        <v>1.5371883461217327E-4</v>
      </c>
      <c r="K152" s="72">
        <v>427</v>
      </c>
      <c r="L152" s="73">
        <f t="shared" si="36"/>
        <v>2.0418312404961603E-3</v>
      </c>
      <c r="M152" s="73">
        <f t="shared" si="37"/>
        <v>1.0209156202480802E-3</v>
      </c>
      <c r="N152" s="71">
        <v>2.2245599999999999</v>
      </c>
      <c r="O152" s="73">
        <f t="shared" si="38"/>
        <v>2.5197903207687783E-3</v>
      </c>
      <c r="P152" s="73">
        <f t="shared" si="39"/>
        <v>3.7796854811531676E-4</v>
      </c>
      <c r="Q152" s="71">
        <v>43.871130999999998</v>
      </c>
      <c r="R152" s="73">
        <f t="shared" si="40"/>
        <v>5.4028933456126832E-3</v>
      </c>
      <c r="S152" s="73">
        <f t="shared" si="41"/>
        <v>1.3507233364031708E-3</v>
      </c>
      <c r="T152" s="70">
        <f t="shared" si="42"/>
        <v>2.9033263393787412E-3</v>
      </c>
      <c r="U152" s="74">
        <f t="shared" si="43"/>
        <v>273856.75923735648</v>
      </c>
      <c r="V152" s="83">
        <f t="shared" si="44"/>
        <v>1157567.0100373565</v>
      </c>
      <c r="W152" s="75">
        <f t="shared" si="45"/>
        <v>1157567010.0373566</v>
      </c>
      <c r="X152" s="62">
        <f t="shared" si="32"/>
        <v>1157567000</v>
      </c>
      <c r="Z152" s="87">
        <f t="shared" si="46"/>
        <v>1157567010.0373566</v>
      </c>
    </row>
    <row r="153" spans="1:26" s="2" customFormat="1" ht="18" customHeight="1">
      <c r="A153" s="70">
        <v>140</v>
      </c>
      <c r="B153" s="71" t="s">
        <v>117</v>
      </c>
      <c r="C153" s="76" t="s">
        <v>177</v>
      </c>
      <c r="D153" s="89">
        <v>672421.38670000003</v>
      </c>
      <c r="E153" s="76" t="s">
        <v>302</v>
      </c>
      <c r="F153" s="76">
        <v>7</v>
      </c>
      <c r="G153" s="91">
        <f t="shared" si="33"/>
        <v>0</v>
      </c>
      <c r="H153" s="77">
        <v>2070</v>
      </c>
      <c r="I153" s="73">
        <f t="shared" si="34"/>
        <v>1.9076617964460354E-3</v>
      </c>
      <c r="J153" s="73">
        <f t="shared" si="35"/>
        <v>1.9076617964460354E-4</v>
      </c>
      <c r="K153" s="72">
        <v>265</v>
      </c>
      <c r="L153" s="73">
        <f t="shared" si="36"/>
        <v>1.2671786387154155E-3</v>
      </c>
      <c r="M153" s="73">
        <f t="shared" si="37"/>
        <v>6.3358931935770775E-4</v>
      </c>
      <c r="N153" s="71">
        <v>1.9292640000000001</v>
      </c>
      <c r="O153" s="73">
        <f t="shared" si="38"/>
        <v>2.1853043988059018E-3</v>
      </c>
      <c r="P153" s="73">
        <f t="shared" si="39"/>
        <v>3.2779565982088524E-4</v>
      </c>
      <c r="Q153" s="71">
        <v>27.774972000000002</v>
      </c>
      <c r="R153" s="73">
        <f t="shared" si="40"/>
        <v>3.4205913541043337E-3</v>
      </c>
      <c r="S153" s="73">
        <f t="shared" si="41"/>
        <v>8.5514783852608342E-4</v>
      </c>
      <c r="T153" s="70">
        <f t="shared" si="42"/>
        <v>2.0072989973492798E-3</v>
      </c>
      <c r="U153" s="74">
        <f t="shared" si="43"/>
        <v>189338.82518769737</v>
      </c>
      <c r="V153" s="83">
        <f t="shared" si="44"/>
        <v>861760.21188769746</v>
      </c>
      <c r="W153" s="75">
        <f t="shared" si="45"/>
        <v>861760211.88769746</v>
      </c>
      <c r="X153" s="62">
        <f t="shared" si="32"/>
        <v>861760000</v>
      </c>
      <c r="Z153" s="87">
        <f t="shared" si="46"/>
        <v>861760211.88769746</v>
      </c>
    </row>
    <row r="154" spans="1:26" s="2" customFormat="1" ht="18" customHeight="1">
      <c r="A154" s="70">
        <v>141</v>
      </c>
      <c r="B154" s="71" t="s">
        <v>117</v>
      </c>
      <c r="C154" s="71" t="s">
        <v>194</v>
      </c>
      <c r="D154" s="88">
        <v>672421.38670000003</v>
      </c>
      <c r="E154" s="71" t="s">
        <v>302</v>
      </c>
      <c r="F154" s="71">
        <v>9</v>
      </c>
      <c r="G154" s="90">
        <f t="shared" si="33"/>
        <v>0</v>
      </c>
      <c r="H154" s="72">
        <v>3042</v>
      </c>
      <c r="I154" s="73">
        <f t="shared" si="34"/>
        <v>2.8034334226033041E-3</v>
      </c>
      <c r="J154" s="73">
        <f t="shared" si="35"/>
        <v>2.8034334226033044E-4</v>
      </c>
      <c r="K154" s="72">
        <v>766</v>
      </c>
      <c r="L154" s="73">
        <f t="shared" si="36"/>
        <v>3.6628635368151259E-3</v>
      </c>
      <c r="M154" s="73">
        <f t="shared" si="37"/>
        <v>1.831431768407563E-3</v>
      </c>
      <c r="N154" s="71">
        <v>3.6026060000000002</v>
      </c>
      <c r="O154" s="73">
        <f t="shared" si="38"/>
        <v>4.0807223578341453E-3</v>
      </c>
      <c r="P154" s="73">
        <f t="shared" si="39"/>
        <v>6.1210835367512173E-4</v>
      </c>
      <c r="Q154" s="71">
        <v>35.653995000000002</v>
      </c>
      <c r="R154" s="73">
        <f t="shared" si="40"/>
        <v>4.3909224115969998E-3</v>
      </c>
      <c r="S154" s="73">
        <f t="shared" si="41"/>
        <v>1.0977306028992499E-3</v>
      </c>
      <c r="T154" s="70">
        <f t="shared" si="42"/>
        <v>3.8216140672422652E-3</v>
      </c>
      <c r="U154" s="74">
        <f t="shared" si="43"/>
        <v>360474.40803186031</v>
      </c>
      <c r="V154" s="83">
        <f t="shared" si="44"/>
        <v>1032895.7947318603</v>
      </c>
      <c r="W154" s="75">
        <f t="shared" si="45"/>
        <v>1032895794.7318603</v>
      </c>
      <c r="X154" s="62">
        <f t="shared" si="32"/>
        <v>1032895000</v>
      </c>
      <c r="Z154" s="87">
        <f t="shared" si="46"/>
        <v>1032895794.7318603</v>
      </c>
    </row>
    <row r="155" spans="1:26" s="2" customFormat="1" ht="18" customHeight="1">
      <c r="A155" s="70">
        <v>142</v>
      </c>
      <c r="B155" s="71" t="s">
        <v>117</v>
      </c>
      <c r="C155" s="71" t="s">
        <v>220</v>
      </c>
      <c r="D155" s="88">
        <v>672421.38670000003</v>
      </c>
      <c r="E155" s="71" t="s">
        <v>299</v>
      </c>
      <c r="F155" s="71">
        <v>9</v>
      </c>
      <c r="G155" s="90">
        <f t="shared" si="33"/>
        <v>0</v>
      </c>
      <c r="H155" s="72">
        <v>2250</v>
      </c>
      <c r="I155" s="73">
        <f t="shared" si="34"/>
        <v>2.0735454309196034E-3</v>
      </c>
      <c r="J155" s="73">
        <f t="shared" si="35"/>
        <v>2.0735454309196035E-4</v>
      </c>
      <c r="K155" s="72">
        <v>576</v>
      </c>
      <c r="L155" s="73">
        <f t="shared" si="36"/>
        <v>2.7543203618870921E-3</v>
      </c>
      <c r="M155" s="73">
        <f t="shared" si="37"/>
        <v>1.3771601809435461E-3</v>
      </c>
      <c r="N155" s="71">
        <v>2.1950310000000002</v>
      </c>
      <c r="O155" s="73">
        <f t="shared" si="38"/>
        <v>2.4863424082009083E-3</v>
      </c>
      <c r="P155" s="73">
        <f t="shared" si="39"/>
        <v>3.7295136123013624E-4</v>
      </c>
      <c r="Q155" s="71">
        <v>42.293697000000002</v>
      </c>
      <c r="R155" s="73">
        <f t="shared" si="40"/>
        <v>5.2086264674293245E-3</v>
      </c>
      <c r="S155" s="73">
        <f t="shared" si="41"/>
        <v>1.3021566168573311E-3</v>
      </c>
      <c r="T155" s="70">
        <f t="shared" si="42"/>
        <v>3.2596227021229737E-3</v>
      </c>
      <c r="U155" s="74">
        <f t="shared" si="43"/>
        <v>307464.47529247694</v>
      </c>
      <c r="V155" s="83">
        <f t="shared" si="44"/>
        <v>979885.86199247697</v>
      </c>
      <c r="W155" s="75">
        <f t="shared" si="45"/>
        <v>979885861.99247694</v>
      </c>
      <c r="X155" s="62">
        <f t="shared" si="32"/>
        <v>979885000</v>
      </c>
      <c r="Z155" s="87">
        <f t="shared" si="46"/>
        <v>979885861.99247694</v>
      </c>
    </row>
    <row r="156" spans="1:26" s="2" customFormat="1" ht="18" customHeight="1">
      <c r="A156" s="70">
        <v>143</v>
      </c>
      <c r="B156" s="71" t="s">
        <v>117</v>
      </c>
      <c r="C156" s="71" t="s">
        <v>234</v>
      </c>
      <c r="D156" s="88">
        <v>672421.38670000003</v>
      </c>
      <c r="E156" s="71" t="s">
        <v>300</v>
      </c>
      <c r="F156" s="71">
        <v>8</v>
      </c>
      <c r="G156" s="90">
        <f t="shared" si="33"/>
        <v>211288.86410000001</v>
      </c>
      <c r="H156" s="72">
        <v>2423</v>
      </c>
      <c r="I156" s="73">
        <f t="shared" si="34"/>
        <v>2.2329780351636442E-3</v>
      </c>
      <c r="J156" s="73">
        <f t="shared" si="35"/>
        <v>2.2329780351636443E-4</v>
      </c>
      <c r="K156" s="72">
        <v>422</v>
      </c>
      <c r="L156" s="73">
        <f t="shared" si="36"/>
        <v>2.0179222095770013E-3</v>
      </c>
      <c r="M156" s="73">
        <f t="shared" si="37"/>
        <v>1.0089611047885006E-3</v>
      </c>
      <c r="N156" s="71">
        <v>2.834838</v>
      </c>
      <c r="O156" s="73">
        <f t="shared" si="38"/>
        <v>3.211060773073112E-3</v>
      </c>
      <c r="P156" s="73">
        <f t="shared" si="39"/>
        <v>4.816591159609668E-4</v>
      </c>
      <c r="Q156" s="71">
        <v>37.740668999999997</v>
      </c>
      <c r="R156" s="73">
        <f t="shared" si="40"/>
        <v>4.6479040943592466E-3</v>
      </c>
      <c r="S156" s="73">
        <f t="shared" si="41"/>
        <v>1.1619760235898116E-3</v>
      </c>
      <c r="T156" s="70">
        <f t="shared" si="42"/>
        <v>2.8758940478556434E-3</v>
      </c>
      <c r="U156" s="74">
        <f t="shared" si="43"/>
        <v>271269.20359365386</v>
      </c>
      <c r="V156" s="83">
        <f t="shared" si="44"/>
        <v>1154979.4543936539</v>
      </c>
      <c r="W156" s="75">
        <f t="shared" si="45"/>
        <v>1154979454.3936539</v>
      </c>
      <c r="X156" s="62">
        <f t="shared" si="32"/>
        <v>1154979000</v>
      </c>
      <c r="Z156" s="87">
        <f t="shared" si="46"/>
        <v>1154979454.3936539</v>
      </c>
    </row>
    <row r="157" spans="1:26" s="2" customFormat="1" ht="18" customHeight="1">
      <c r="A157" s="70">
        <v>144</v>
      </c>
      <c r="B157" s="71" t="s">
        <v>117</v>
      </c>
      <c r="C157" s="71" t="s">
        <v>241</v>
      </c>
      <c r="D157" s="88">
        <v>672421.38670000003</v>
      </c>
      <c r="E157" s="71" t="s">
        <v>299</v>
      </c>
      <c r="F157" s="71">
        <v>8</v>
      </c>
      <c r="G157" s="90">
        <f t="shared" si="33"/>
        <v>0</v>
      </c>
      <c r="H157" s="72">
        <v>1972</v>
      </c>
      <c r="I157" s="73">
        <f t="shared" si="34"/>
        <v>1.8173473732326481E-3</v>
      </c>
      <c r="J157" s="73">
        <f t="shared" si="35"/>
        <v>1.8173473732326483E-4</v>
      </c>
      <c r="K157" s="72">
        <v>443</v>
      </c>
      <c r="L157" s="73">
        <f t="shared" si="36"/>
        <v>2.1183401394374683E-3</v>
      </c>
      <c r="M157" s="73">
        <f t="shared" si="37"/>
        <v>1.0591700697187342E-3</v>
      </c>
      <c r="N157" s="71">
        <v>1.9489510000000001</v>
      </c>
      <c r="O157" s="73">
        <f t="shared" si="38"/>
        <v>2.2076041398985109E-3</v>
      </c>
      <c r="P157" s="73">
        <f t="shared" si="39"/>
        <v>3.3114062098477663E-4</v>
      </c>
      <c r="Q157" s="71">
        <v>40.542769</v>
      </c>
      <c r="R157" s="73">
        <f t="shared" si="40"/>
        <v>4.9929931563153038E-3</v>
      </c>
      <c r="S157" s="73">
        <f t="shared" si="41"/>
        <v>1.248248289078826E-3</v>
      </c>
      <c r="T157" s="70">
        <f t="shared" si="42"/>
        <v>2.8202937171056012E-3</v>
      </c>
      <c r="U157" s="74">
        <f t="shared" si="43"/>
        <v>266024.69277679891</v>
      </c>
      <c r="V157" s="83">
        <f t="shared" si="44"/>
        <v>938446.07947679888</v>
      </c>
      <c r="W157" s="75">
        <f t="shared" si="45"/>
        <v>938446079.47679889</v>
      </c>
      <c r="X157" s="62">
        <f t="shared" si="32"/>
        <v>938446000</v>
      </c>
      <c r="Z157" s="87">
        <f t="shared" si="46"/>
        <v>938446079.47679889</v>
      </c>
    </row>
    <row r="158" spans="1:26" s="2" customFormat="1" ht="18" customHeight="1">
      <c r="A158" s="70">
        <v>145</v>
      </c>
      <c r="B158" s="71" t="s">
        <v>117</v>
      </c>
      <c r="C158" s="71" t="s">
        <v>262</v>
      </c>
      <c r="D158" s="88">
        <v>672421.38670000003</v>
      </c>
      <c r="E158" s="71" t="s">
        <v>299</v>
      </c>
      <c r="F158" s="71">
        <v>8</v>
      </c>
      <c r="G158" s="90">
        <f t="shared" si="33"/>
        <v>0</v>
      </c>
      <c r="H158" s="72">
        <v>2278</v>
      </c>
      <c r="I158" s="73">
        <f t="shared" si="34"/>
        <v>2.0993495518377143E-3</v>
      </c>
      <c r="J158" s="73">
        <f t="shared" si="35"/>
        <v>2.0993495518377143E-4</v>
      </c>
      <c r="K158" s="72">
        <v>448</v>
      </c>
      <c r="L158" s="73">
        <f t="shared" si="36"/>
        <v>2.142249170356627E-3</v>
      </c>
      <c r="M158" s="73">
        <f t="shared" si="37"/>
        <v>1.0711245851783135E-3</v>
      </c>
      <c r="N158" s="71">
        <v>2.4509530000000002</v>
      </c>
      <c r="O158" s="73">
        <f t="shared" si="38"/>
        <v>2.7762288479785666E-3</v>
      </c>
      <c r="P158" s="73">
        <f t="shared" si="39"/>
        <v>4.16434327196785E-4</v>
      </c>
      <c r="Q158" s="71">
        <v>24.268311000000001</v>
      </c>
      <c r="R158" s="73">
        <f t="shared" si="40"/>
        <v>2.9887329782120066E-3</v>
      </c>
      <c r="S158" s="73">
        <f t="shared" si="41"/>
        <v>7.4718324455300166E-4</v>
      </c>
      <c r="T158" s="70">
        <f t="shared" si="42"/>
        <v>2.4446771121118716E-3</v>
      </c>
      <c r="U158" s="74">
        <f t="shared" si="43"/>
        <v>230594.59152909269</v>
      </c>
      <c r="V158" s="83">
        <f t="shared" si="44"/>
        <v>903015.97822909267</v>
      </c>
      <c r="W158" s="75">
        <f t="shared" si="45"/>
        <v>903015978.22909272</v>
      </c>
      <c r="X158" s="62">
        <f t="shared" si="32"/>
        <v>903015000</v>
      </c>
      <c r="Z158" s="87">
        <f t="shared" si="46"/>
        <v>903015978.22909272</v>
      </c>
    </row>
    <row r="159" spans="1:26" s="2" customFormat="1" ht="18" customHeight="1">
      <c r="A159" s="70">
        <v>146</v>
      </c>
      <c r="B159" s="71" t="s">
        <v>117</v>
      </c>
      <c r="C159" s="71" t="s">
        <v>277</v>
      </c>
      <c r="D159" s="88">
        <v>672421.38670000003</v>
      </c>
      <c r="E159" s="71" t="s">
        <v>299</v>
      </c>
      <c r="F159" s="71">
        <v>8</v>
      </c>
      <c r="G159" s="90">
        <f t="shared" si="33"/>
        <v>0</v>
      </c>
      <c r="H159" s="72">
        <v>3064</v>
      </c>
      <c r="I159" s="73">
        <f t="shared" si="34"/>
        <v>2.8237080890389623E-3</v>
      </c>
      <c r="J159" s="73">
        <f t="shared" si="35"/>
        <v>2.8237080890389623E-4</v>
      </c>
      <c r="K159" s="72">
        <v>404</v>
      </c>
      <c r="L159" s="73">
        <f t="shared" si="36"/>
        <v>1.9318496982680298E-3</v>
      </c>
      <c r="M159" s="73">
        <f t="shared" si="37"/>
        <v>9.659248491340149E-4</v>
      </c>
      <c r="N159" s="71">
        <v>4.1538250000000003</v>
      </c>
      <c r="O159" s="73">
        <f t="shared" si="38"/>
        <v>4.7050958522887095E-3</v>
      </c>
      <c r="P159" s="73">
        <f t="shared" si="39"/>
        <v>7.0576437784330645E-4</v>
      </c>
      <c r="Q159" s="71">
        <v>26.072417999999999</v>
      </c>
      <c r="R159" s="73">
        <f t="shared" si="40"/>
        <v>3.2109154814411404E-3</v>
      </c>
      <c r="S159" s="73">
        <f t="shared" si="41"/>
        <v>8.0272887036028509E-4</v>
      </c>
      <c r="T159" s="70">
        <f t="shared" si="42"/>
        <v>2.7567889062415024E-3</v>
      </c>
      <c r="U159" s="74">
        <f t="shared" si="43"/>
        <v>260034.59050571051</v>
      </c>
      <c r="V159" s="83">
        <f t="shared" si="44"/>
        <v>932455.97720571049</v>
      </c>
      <c r="W159" s="75">
        <f t="shared" si="45"/>
        <v>932455977.20571053</v>
      </c>
      <c r="X159" s="62">
        <f t="shared" si="32"/>
        <v>932455000</v>
      </c>
      <c r="Z159" s="87">
        <f t="shared" si="46"/>
        <v>932455977.20571053</v>
      </c>
    </row>
    <row r="160" spans="1:26" s="2" customFormat="1" ht="18" customHeight="1">
      <c r="A160" s="70">
        <v>147</v>
      </c>
      <c r="B160" s="71" t="s">
        <v>117</v>
      </c>
      <c r="C160" s="71" t="s">
        <v>289</v>
      </c>
      <c r="D160" s="88">
        <v>672421.38670000003</v>
      </c>
      <c r="E160" s="71" t="s">
        <v>299</v>
      </c>
      <c r="F160" s="71">
        <v>9</v>
      </c>
      <c r="G160" s="90">
        <f t="shared" si="33"/>
        <v>0</v>
      </c>
      <c r="H160" s="72">
        <v>3081</v>
      </c>
      <c r="I160" s="73">
        <f t="shared" si="34"/>
        <v>2.8393748767392437E-3</v>
      </c>
      <c r="J160" s="73">
        <f t="shared" si="35"/>
        <v>2.8393748767392436E-4</v>
      </c>
      <c r="K160" s="72">
        <v>753</v>
      </c>
      <c r="L160" s="73">
        <f t="shared" si="36"/>
        <v>3.6007000564253129E-3</v>
      </c>
      <c r="M160" s="73">
        <f t="shared" si="37"/>
        <v>1.8003500282126564E-3</v>
      </c>
      <c r="N160" s="71">
        <v>2.834838</v>
      </c>
      <c r="O160" s="73">
        <f t="shared" si="38"/>
        <v>3.211060773073112E-3</v>
      </c>
      <c r="P160" s="73">
        <f t="shared" si="39"/>
        <v>4.816591159609668E-4</v>
      </c>
      <c r="Q160" s="71">
        <v>32.085720000000002</v>
      </c>
      <c r="R160" s="73">
        <f t="shared" si="40"/>
        <v>3.9514760418916895E-3</v>
      </c>
      <c r="S160" s="73">
        <f t="shared" si="41"/>
        <v>9.8786901047292239E-4</v>
      </c>
      <c r="T160" s="70">
        <f t="shared" si="42"/>
        <v>3.5538156423204695E-3</v>
      </c>
      <c r="U160" s="74">
        <f t="shared" si="43"/>
        <v>335214.2752719844</v>
      </c>
      <c r="V160" s="83">
        <f t="shared" si="44"/>
        <v>1007635.6619719844</v>
      </c>
      <c r="W160" s="75">
        <f t="shared" si="45"/>
        <v>1007635661.9719844</v>
      </c>
      <c r="X160" s="62">
        <f t="shared" si="32"/>
        <v>1007635000</v>
      </c>
      <c r="Z160" s="87">
        <f t="shared" si="46"/>
        <v>1007635661.9719844</v>
      </c>
    </row>
    <row r="161" spans="1:26" s="2" customFormat="1" ht="18" customHeight="1">
      <c r="A161" s="70">
        <v>148</v>
      </c>
      <c r="B161" s="71" t="s">
        <v>117</v>
      </c>
      <c r="C161" s="76" t="s">
        <v>117</v>
      </c>
      <c r="D161" s="89">
        <v>672421.38670000003</v>
      </c>
      <c r="E161" s="76" t="s">
        <v>299</v>
      </c>
      <c r="F161" s="76">
        <v>10</v>
      </c>
      <c r="G161" s="91">
        <f t="shared" si="33"/>
        <v>0</v>
      </c>
      <c r="H161" s="77">
        <v>5053</v>
      </c>
      <c r="I161" s="73">
        <f t="shared" si="34"/>
        <v>4.6567222499718916E-3</v>
      </c>
      <c r="J161" s="73">
        <f t="shared" si="35"/>
        <v>4.6567222499718916E-4</v>
      </c>
      <c r="K161" s="72">
        <v>1091</v>
      </c>
      <c r="L161" s="73">
        <f t="shared" si="36"/>
        <v>5.2169505465604468E-3</v>
      </c>
      <c r="M161" s="73">
        <f t="shared" si="37"/>
        <v>2.6084752732802234E-3</v>
      </c>
      <c r="N161" s="71">
        <v>3.5829200000000001</v>
      </c>
      <c r="O161" s="73">
        <f t="shared" si="38"/>
        <v>4.0584237494555647E-3</v>
      </c>
      <c r="P161" s="73">
        <f t="shared" si="39"/>
        <v>6.0876356241833468E-4</v>
      </c>
      <c r="Q161" s="71">
        <v>30.562671999999999</v>
      </c>
      <c r="R161" s="73">
        <f t="shared" si="40"/>
        <v>3.7639070023734529E-3</v>
      </c>
      <c r="S161" s="73">
        <f t="shared" si="41"/>
        <v>9.4097675059336323E-4</v>
      </c>
      <c r="T161" s="70">
        <f t="shared" si="42"/>
        <v>4.6238878112891107E-3</v>
      </c>
      <c r="U161" s="74">
        <f t="shared" si="43"/>
        <v>436149.01773243671</v>
      </c>
      <c r="V161" s="83">
        <f t="shared" si="44"/>
        <v>1108570.4044324367</v>
      </c>
      <c r="W161" s="75">
        <f t="shared" si="45"/>
        <v>1108570404.4324367</v>
      </c>
      <c r="X161" s="62">
        <f t="shared" si="32"/>
        <v>1108570000</v>
      </c>
      <c r="Z161" s="87">
        <f t="shared" si="46"/>
        <v>1108570404.4324367</v>
      </c>
    </row>
    <row r="162" spans="1:26" s="2" customFormat="1" ht="18" customHeight="1">
      <c r="A162" s="70">
        <v>149</v>
      </c>
      <c r="B162" s="71" t="s">
        <v>85</v>
      </c>
      <c r="C162" s="71" t="s">
        <v>86</v>
      </c>
      <c r="D162" s="88">
        <v>672421.38670000003</v>
      </c>
      <c r="E162" s="71" t="s">
        <v>299</v>
      </c>
      <c r="F162" s="71">
        <v>10</v>
      </c>
      <c r="G162" s="90">
        <f t="shared" si="33"/>
        <v>0</v>
      </c>
      <c r="H162" s="72">
        <v>6753</v>
      </c>
      <c r="I162" s="73">
        <f t="shared" si="34"/>
        <v>6.2234010200000371E-3</v>
      </c>
      <c r="J162" s="73">
        <f t="shared" si="35"/>
        <v>6.223401020000038E-4</v>
      </c>
      <c r="K162" s="72">
        <v>1474</v>
      </c>
      <c r="L162" s="73">
        <f t="shared" si="36"/>
        <v>7.0483823149680097E-3</v>
      </c>
      <c r="M162" s="73">
        <f t="shared" si="37"/>
        <v>3.5241911574840049E-3</v>
      </c>
      <c r="N162" s="71">
        <v>4.6755129999999996</v>
      </c>
      <c r="O162" s="73">
        <f t="shared" si="38"/>
        <v>5.2960191687473441E-3</v>
      </c>
      <c r="P162" s="73">
        <f t="shared" si="39"/>
        <v>7.944028753121016E-4</v>
      </c>
      <c r="Q162" s="71">
        <v>31.782336999999998</v>
      </c>
      <c r="R162" s="73">
        <f t="shared" si="40"/>
        <v>3.9141132943511245E-3</v>
      </c>
      <c r="S162" s="73">
        <f t="shared" si="41"/>
        <v>9.7852832358778113E-4</v>
      </c>
      <c r="T162" s="70">
        <f t="shared" si="42"/>
        <v>5.9194624583838919E-3</v>
      </c>
      <c r="U162" s="74">
        <f t="shared" si="43"/>
        <v>558354.32045406592</v>
      </c>
      <c r="V162" s="83">
        <f t="shared" si="44"/>
        <v>1230775.7071540658</v>
      </c>
      <c r="W162" s="75">
        <f t="shared" si="45"/>
        <v>1230775707.1540658</v>
      </c>
      <c r="X162" s="62">
        <f t="shared" si="32"/>
        <v>1230775000</v>
      </c>
      <c r="Z162" s="87">
        <f t="shared" si="46"/>
        <v>1230775707.1540658</v>
      </c>
    </row>
    <row r="163" spans="1:26" s="2" customFormat="1" ht="18" customHeight="1">
      <c r="A163" s="70">
        <v>150</v>
      </c>
      <c r="B163" s="71" t="s">
        <v>85</v>
      </c>
      <c r="C163" s="71" t="s">
        <v>110</v>
      </c>
      <c r="D163" s="88">
        <v>672421.38670000003</v>
      </c>
      <c r="E163" s="71" t="s">
        <v>300</v>
      </c>
      <c r="F163" s="71">
        <v>8</v>
      </c>
      <c r="G163" s="90">
        <f t="shared" si="33"/>
        <v>211288.86410000001</v>
      </c>
      <c r="H163" s="72">
        <v>3344</v>
      </c>
      <c r="I163" s="73">
        <f t="shared" si="34"/>
        <v>3.0817492982200688E-3</v>
      </c>
      <c r="J163" s="73">
        <f t="shared" si="35"/>
        <v>3.0817492982200691E-4</v>
      </c>
      <c r="K163" s="72">
        <v>431</v>
      </c>
      <c r="L163" s="73">
        <f t="shared" si="36"/>
        <v>2.0609584652314873E-3</v>
      </c>
      <c r="M163" s="73">
        <f t="shared" si="37"/>
        <v>1.0304792326157437E-3</v>
      </c>
      <c r="N163" s="71">
        <v>1.8800490000000001</v>
      </c>
      <c r="O163" s="73">
        <f t="shared" si="38"/>
        <v>2.1295578778594512E-3</v>
      </c>
      <c r="P163" s="73">
        <f t="shared" si="39"/>
        <v>3.1943368167891768E-4</v>
      </c>
      <c r="Q163" s="71">
        <v>30.306449000000001</v>
      </c>
      <c r="R163" s="73">
        <f t="shared" si="40"/>
        <v>3.7323521846576091E-3</v>
      </c>
      <c r="S163" s="73">
        <f t="shared" si="41"/>
        <v>9.3308804616440227E-4</v>
      </c>
      <c r="T163" s="70">
        <f t="shared" si="42"/>
        <v>2.5911758902810705E-3</v>
      </c>
      <c r="U163" s="74">
        <f t="shared" si="43"/>
        <v>244413.11412419099</v>
      </c>
      <c r="V163" s="83">
        <f t="shared" si="44"/>
        <v>1128123.364924191</v>
      </c>
      <c r="W163" s="75">
        <f t="shared" si="45"/>
        <v>1128123364.924191</v>
      </c>
      <c r="X163" s="62">
        <f t="shared" si="32"/>
        <v>1128123000</v>
      </c>
      <c r="Z163" s="87">
        <f t="shared" si="46"/>
        <v>1128123364.924191</v>
      </c>
    </row>
    <row r="164" spans="1:26" s="2" customFormat="1" ht="18" customHeight="1">
      <c r="A164" s="70">
        <v>151</v>
      </c>
      <c r="B164" s="71" t="s">
        <v>85</v>
      </c>
      <c r="C164" s="71" t="s">
        <v>85</v>
      </c>
      <c r="D164" s="88">
        <v>672421.38670000003</v>
      </c>
      <c r="E164" s="71" t="s">
        <v>299</v>
      </c>
      <c r="F164" s="71">
        <v>8</v>
      </c>
      <c r="G164" s="90">
        <f t="shared" si="33"/>
        <v>0</v>
      </c>
      <c r="H164" s="72">
        <v>3540</v>
      </c>
      <c r="I164" s="73">
        <f t="shared" si="34"/>
        <v>3.2623781446468429E-3</v>
      </c>
      <c r="J164" s="73">
        <f t="shared" si="35"/>
        <v>3.2623781446468434E-4</v>
      </c>
      <c r="K164" s="72">
        <v>441</v>
      </c>
      <c r="L164" s="73">
        <f t="shared" si="36"/>
        <v>2.1087765270698046E-3</v>
      </c>
      <c r="M164" s="73">
        <f t="shared" si="37"/>
        <v>1.0543882635349023E-3</v>
      </c>
      <c r="N164" s="71">
        <v>4.5672379999999997</v>
      </c>
      <c r="O164" s="73">
        <f t="shared" si="38"/>
        <v>5.1733745572370956E-3</v>
      </c>
      <c r="P164" s="73">
        <f t="shared" si="39"/>
        <v>7.7600618358556427E-4</v>
      </c>
      <c r="Q164" s="71">
        <v>20.825043999999998</v>
      </c>
      <c r="R164" s="73">
        <f t="shared" si="40"/>
        <v>2.5646818097689646E-3</v>
      </c>
      <c r="S164" s="73">
        <f t="shared" si="41"/>
        <v>6.4117045244224116E-4</v>
      </c>
      <c r="T164" s="70">
        <f t="shared" si="42"/>
        <v>2.7978027140273922E-3</v>
      </c>
      <c r="U164" s="74">
        <f t="shared" si="43"/>
        <v>263903.22502050328</v>
      </c>
      <c r="V164" s="83">
        <f t="shared" si="44"/>
        <v>936324.61172050331</v>
      </c>
      <c r="W164" s="75">
        <f t="shared" si="45"/>
        <v>936324611.72050333</v>
      </c>
      <c r="X164" s="62">
        <f t="shared" si="32"/>
        <v>936324000</v>
      </c>
      <c r="Z164" s="87">
        <f t="shared" si="46"/>
        <v>936324611.72050333</v>
      </c>
    </row>
    <row r="165" spans="1:26" s="2" customFormat="1" ht="18" customHeight="1">
      <c r="A165" s="70">
        <v>152</v>
      </c>
      <c r="B165" s="71" t="s">
        <v>85</v>
      </c>
      <c r="C165" s="71" t="s">
        <v>129</v>
      </c>
      <c r="D165" s="88">
        <v>672421.38670000003</v>
      </c>
      <c r="E165" s="71" t="s">
        <v>299</v>
      </c>
      <c r="F165" s="71">
        <v>9</v>
      </c>
      <c r="G165" s="90">
        <f t="shared" si="33"/>
        <v>0</v>
      </c>
      <c r="H165" s="72">
        <v>5386</v>
      </c>
      <c r="I165" s="73">
        <f t="shared" si="34"/>
        <v>4.9636069737479934E-3</v>
      </c>
      <c r="J165" s="73">
        <f t="shared" si="35"/>
        <v>4.9636069737479934E-4</v>
      </c>
      <c r="K165" s="72">
        <v>836</v>
      </c>
      <c r="L165" s="73">
        <f t="shared" si="36"/>
        <v>3.9975899696833486E-3</v>
      </c>
      <c r="M165" s="73">
        <f t="shared" si="37"/>
        <v>1.9987949848416743E-3</v>
      </c>
      <c r="N165" s="71">
        <v>5.8271660000000001</v>
      </c>
      <c r="O165" s="73">
        <f t="shared" si="38"/>
        <v>6.6005126786029232E-3</v>
      </c>
      <c r="P165" s="73">
        <f t="shared" si="39"/>
        <v>9.9007690179043844E-4</v>
      </c>
      <c r="Q165" s="71">
        <v>24.821145999999999</v>
      </c>
      <c r="R165" s="73">
        <f t="shared" si="40"/>
        <v>3.056816669574369E-3</v>
      </c>
      <c r="S165" s="73">
        <f t="shared" si="41"/>
        <v>7.6420416739359225E-4</v>
      </c>
      <c r="T165" s="70">
        <f t="shared" si="42"/>
        <v>4.249436751400504E-3</v>
      </c>
      <c r="U165" s="74">
        <f t="shared" si="43"/>
        <v>400828.85672841052</v>
      </c>
      <c r="V165" s="83">
        <f t="shared" si="44"/>
        <v>1073250.2434284105</v>
      </c>
      <c r="W165" s="75">
        <f t="shared" si="45"/>
        <v>1073250243.4284105</v>
      </c>
      <c r="X165" s="62">
        <f t="shared" si="32"/>
        <v>1073250000</v>
      </c>
      <c r="Z165" s="87">
        <f t="shared" si="46"/>
        <v>1073250243.4284105</v>
      </c>
    </row>
    <row r="166" spans="1:26" s="2" customFormat="1" ht="18" customHeight="1">
      <c r="A166" s="70">
        <v>153</v>
      </c>
      <c r="B166" s="71" t="s">
        <v>85</v>
      </c>
      <c r="C166" s="71" t="s">
        <v>154</v>
      </c>
      <c r="D166" s="88">
        <v>672421.38670000003</v>
      </c>
      <c r="E166" s="71" t="s">
        <v>299</v>
      </c>
      <c r="F166" s="71">
        <v>9</v>
      </c>
      <c r="G166" s="90">
        <f t="shared" si="33"/>
        <v>0</v>
      </c>
      <c r="H166" s="72">
        <v>2211</v>
      </c>
      <c r="I166" s="73">
        <f t="shared" si="34"/>
        <v>2.0376039767836637E-3</v>
      </c>
      <c r="J166" s="73">
        <f t="shared" si="35"/>
        <v>2.0376039767836638E-4</v>
      </c>
      <c r="K166" s="72">
        <v>580</v>
      </c>
      <c r="L166" s="73">
        <f t="shared" si="36"/>
        <v>2.7734475866224191E-3</v>
      </c>
      <c r="M166" s="73">
        <f t="shared" si="37"/>
        <v>1.3867237933112096E-3</v>
      </c>
      <c r="N166" s="71">
        <v>2.067069</v>
      </c>
      <c r="O166" s="73">
        <f t="shared" si="38"/>
        <v>2.3413980555980498E-3</v>
      </c>
      <c r="P166" s="73">
        <f t="shared" si="39"/>
        <v>3.5120970833970748E-4</v>
      </c>
      <c r="Q166" s="71">
        <v>38.240639000000002</v>
      </c>
      <c r="R166" s="73">
        <f t="shared" si="40"/>
        <v>4.7094772638771694E-3</v>
      </c>
      <c r="S166" s="73">
        <f t="shared" si="41"/>
        <v>1.1773693159692923E-3</v>
      </c>
      <c r="T166" s="70">
        <f t="shared" si="42"/>
        <v>3.1190632152985759E-3</v>
      </c>
      <c r="U166" s="74">
        <f t="shared" si="43"/>
        <v>294206.1773809744</v>
      </c>
      <c r="V166" s="83">
        <f t="shared" si="44"/>
        <v>966627.56408097444</v>
      </c>
      <c r="W166" s="75">
        <f t="shared" si="45"/>
        <v>966627564.08097446</v>
      </c>
      <c r="X166" s="62">
        <f t="shared" si="32"/>
        <v>966627000</v>
      </c>
      <c r="Z166" s="87">
        <f t="shared" si="46"/>
        <v>966627564.08097446</v>
      </c>
    </row>
    <row r="167" spans="1:26" s="2" customFormat="1" ht="18" customHeight="1">
      <c r="A167" s="70">
        <v>154</v>
      </c>
      <c r="B167" s="71" t="s">
        <v>85</v>
      </c>
      <c r="C167" s="71" t="s">
        <v>179</v>
      </c>
      <c r="D167" s="88">
        <v>672421.38670000003</v>
      </c>
      <c r="E167" s="71" t="s">
        <v>300</v>
      </c>
      <c r="F167" s="71">
        <v>9</v>
      </c>
      <c r="G167" s="90">
        <f t="shared" si="33"/>
        <v>211288.86410000001</v>
      </c>
      <c r="H167" s="72">
        <v>2803</v>
      </c>
      <c r="I167" s="73">
        <f t="shared" si="34"/>
        <v>2.5831768190522882E-3</v>
      </c>
      <c r="J167" s="73">
        <f t="shared" si="35"/>
        <v>2.5831768190522883E-4</v>
      </c>
      <c r="K167" s="72">
        <v>615</v>
      </c>
      <c r="L167" s="73">
        <f t="shared" si="36"/>
        <v>2.9408108030565304E-3</v>
      </c>
      <c r="M167" s="73">
        <f t="shared" si="37"/>
        <v>1.4704054015282652E-3</v>
      </c>
      <c r="N167" s="71">
        <v>2.7364060000000001</v>
      </c>
      <c r="O167" s="73">
        <f t="shared" si="38"/>
        <v>3.0995654657521533E-3</v>
      </c>
      <c r="P167" s="73">
        <f t="shared" si="39"/>
        <v>4.6493481986282299E-4</v>
      </c>
      <c r="Q167" s="71">
        <v>32.791195000000002</v>
      </c>
      <c r="R167" s="73">
        <f t="shared" si="40"/>
        <v>4.0383579183355884E-3</v>
      </c>
      <c r="S167" s="73">
        <f t="shared" si="41"/>
        <v>1.0095894795838971E-3</v>
      </c>
      <c r="T167" s="70">
        <f t="shared" si="42"/>
        <v>3.2032473828802139E-3</v>
      </c>
      <c r="U167" s="74">
        <f t="shared" si="43"/>
        <v>302146.86355197342</v>
      </c>
      <c r="V167" s="83">
        <f t="shared" si="44"/>
        <v>1185857.1143519734</v>
      </c>
      <c r="W167" s="75">
        <f t="shared" si="45"/>
        <v>1185857114.3519733</v>
      </c>
      <c r="X167" s="62">
        <f t="shared" si="32"/>
        <v>1185857000</v>
      </c>
      <c r="Z167" s="87">
        <f t="shared" si="46"/>
        <v>1185857114.3519733</v>
      </c>
    </row>
    <row r="168" spans="1:26" s="2" customFormat="1" ht="18" customHeight="1">
      <c r="A168" s="70">
        <v>155</v>
      </c>
      <c r="B168" s="71" t="s">
        <v>85</v>
      </c>
      <c r="C168" s="71" t="s">
        <v>204</v>
      </c>
      <c r="D168" s="88">
        <v>672421.38670000003</v>
      </c>
      <c r="E168" s="71" t="s">
        <v>299</v>
      </c>
      <c r="F168" s="71">
        <v>7</v>
      </c>
      <c r="G168" s="90">
        <f t="shared" si="33"/>
        <v>0</v>
      </c>
      <c r="H168" s="72">
        <v>1583</v>
      </c>
      <c r="I168" s="73">
        <f t="shared" si="34"/>
        <v>1.4588544076203256E-3</v>
      </c>
      <c r="J168" s="73">
        <f t="shared" si="35"/>
        <v>1.4588544076203256E-4</v>
      </c>
      <c r="K168" s="72">
        <v>301</v>
      </c>
      <c r="L168" s="73">
        <f t="shared" si="36"/>
        <v>1.4393236613333589E-3</v>
      </c>
      <c r="M168" s="73">
        <f t="shared" si="37"/>
        <v>7.1966183066667945E-4</v>
      </c>
      <c r="N168" s="71">
        <v>0.91541600000000001</v>
      </c>
      <c r="O168" s="73">
        <f t="shared" si="38"/>
        <v>1.0369045457424713E-3</v>
      </c>
      <c r="P168" s="73">
        <f t="shared" si="39"/>
        <v>1.5553568186137069E-4</v>
      </c>
      <c r="Q168" s="71">
        <v>33.848533000000003</v>
      </c>
      <c r="R168" s="73">
        <f t="shared" si="40"/>
        <v>4.1685730350660742E-3</v>
      </c>
      <c r="S168" s="73">
        <f t="shared" si="41"/>
        <v>1.0421432587665186E-3</v>
      </c>
      <c r="T168" s="70">
        <f t="shared" si="42"/>
        <v>2.063226212056601E-3</v>
      </c>
      <c r="U168" s="74">
        <f t="shared" si="43"/>
        <v>194614.16939037357</v>
      </c>
      <c r="V168" s="83">
        <f t="shared" si="44"/>
        <v>867035.55609037355</v>
      </c>
      <c r="W168" s="75">
        <f t="shared" si="45"/>
        <v>867035556.09037352</v>
      </c>
      <c r="X168" s="62">
        <f t="shared" si="32"/>
        <v>867035000</v>
      </c>
      <c r="Z168" s="87">
        <f t="shared" si="46"/>
        <v>867035556.09037352</v>
      </c>
    </row>
    <row r="169" spans="1:26" s="2" customFormat="1" ht="18" customHeight="1">
      <c r="A169" s="70">
        <v>156</v>
      </c>
      <c r="B169" s="71" t="s">
        <v>85</v>
      </c>
      <c r="C169" s="71" t="s">
        <v>225</v>
      </c>
      <c r="D169" s="88">
        <v>672421.38670000003</v>
      </c>
      <c r="E169" s="71" t="s">
        <v>299</v>
      </c>
      <c r="F169" s="71">
        <v>10</v>
      </c>
      <c r="G169" s="90">
        <f t="shared" si="33"/>
        <v>0</v>
      </c>
      <c r="H169" s="72">
        <v>8337</v>
      </c>
      <c r="I169" s="73">
        <f t="shared" si="34"/>
        <v>7.6831770033674376E-3</v>
      </c>
      <c r="J169" s="73">
        <f t="shared" si="35"/>
        <v>7.6831770033674381E-4</v>
      </c>
      <c r="K169" s="72">
        <v>2052</v>
      </c>
      <c r="L169" s="73">
        <f t="shared" si="36"/>
        <v>9.8122662892227656E-3</v>
      </c>
      <c r="M169" s="73">
        <f t="shared" si="37"/>
        <v>4.9061331446113828E-3</v>
      </c>
      <c r="N169" s="71">
        <v>9.1443200000000004</v>
      </c>
      <c r="O169" s="73">
        <f t="shared" si="38"/>
        <v>1.0357899551377512E-2</v>
      </c>
      <c r="P169" s="73">
        <f t="shared" si="39"/>
        <v>1.5536849327066266E-3</v>
      </c>
      <c r="Q169" s="71">
        <v>24.233630000000002</v>
      </c>
      <c r="R169" s="73">
        <f t="shared" si="40"/>
        <v>2.9844618837622378E-3</v>
      </c>
      <c r="S169" s="73">
        <f t="shared" si="41"/>
        <v>7.4611547094055944E-4</v>
      </c>
      <c r="T169" s="70">
        <f t="shared" si="42"/>
        <v>7.9742512485953126E-3</v>
      </c>
      <c r="U169" s="74">
        <f t="shared" si="43"/>
        <v>752172.62856921891</v>
      </c>
      <c r="V169" s="83">
        <f t="shared" si="44"/>
        <v>1424594.0152692189</v>
      </c>
      <c r="W169" s="75">
        <f t="shared" si="45"/>
        <v>1424594015.2692189</v>
      </c>
      <c r="X169" s="62">
        <f t="shared" ref="X169:X200" si="47">W169-MOD(W169,1000)</f>
        <v>1424594000</v>
      </c>
      <c r="Z169" s="87">
        <f t="shared" si="46"/>
        <v>1424594015.2692189</v>
      </c>
    </row>
    <row r="170" spans="1:26" s="2" customFormat="1" ht="18" customHeight="1">
      <c r="A170" s="70">
        <v>157</v>
      </c>
      <c r="B170" s="71" t="s">
        <v>85</v>
      </c>
      <c r="C170" s="71" t="s">
        <v>304</v>
      </c>
      <c r="D170" s="88">
        <v>672421.38670000003</v>
      </c>
      <c r="E170" s="71" t="s">
        <v>300</v>
      </c>
      <c r="F170" s="71">
        <v>10</v>
      </c>
      <c r="G170" s="90">
        <f t="shared" si="33"/>
        <v>211288.86410000001</v>
      </c>
      <c r="H170" s="72">
        <v>1983</v>
      </c>
      <c r="I170" s="73">
        <f t="shared" si="34"/>
        <v>1.8274847064504772E-3</v>
      </c>
      <c r="J170" s="73">
        <f t="shared" si="35"/>
        <v>1.8274847064504772E-4</v>
      </c>
      <c r="K170" s="72">
        <v>856</v>
      </c>
      <c r="L170" s="73">
        <f t="shared" si="36"/>
        <v>4.093226093359984E-3</v>
      </c>
      <c r="M170" s="73">
        <f t="shared" si="37"/>
        <v>2.046613046679992E-3</v>
      </c>
      <c r="N170" s="71">
        <v>1.004005</v>
      </c>
      <c r="O170" s="73">
        <f t="shared" si="38"/>
        <v>1.1372505488741402E-3</v>
      </c>
      <c r="P170" s="73">
        <f t="shared" si="39"/>
        <v>1.7058758233112103E-4</v>
      </c>
      <c r="Q170" s="71">
        <v>40.203952999999998</v>
      </c>
      <c r="R170" s="73">
        <f t="shared" si="40"/>
        <v>4.9512667027213197E-3</v>
      </c>
      <c r="S170" s="73">
        <f t="shared" si="41"/>
        <v>1.2378166756803299E-3</v>
      </c>
      <c r="T170" s="70">
        <f t="shared" si="42"/>
        <v>3.6377657753364906E-3</v>
      </c>
      <c r="U170" s="74">
        <f t="shared" si="43"/>
        <v>343132.8860920936</v>
      </c>
      <c r="V170" s="83">
        <f t="shared" si="44"/>
        <v>1226843.1368920936</v>
      </c>
      <c r="W170" s="75">
        <f t="shared" si="45"/>
        <v>1226843136.8920937</v>
      </c>
      <c r="X170" s="62">
        <f t="shared" si="47"/>
        <v>1226843000</v>
      </c>
      <c r="Z170" s="87">
        <f t="shared" si="46"/>
        <v>1226843136.8920937</v>
      </c>
    </row>
    <row r="171" spans="1:26" s="2" customFormat="1" ht="18" customHeight="1">
      <c r="A171" s="70">
        <v>158</v>
      </c>
      <c r="B171" s="71" t="s">
        <v>85</v>
      </c>
      <c r="C171" s="71" t="s">
        <v>83</v>
      </c>
      <c r="D171" s="88">
        <v>672421.38670000003</v>
      </c>
      <c r="E171" s="71" t="s">
        <v>300</v>
      </c>
      <c r="F171" s="71">
        <v>10</v>
      </c>
      <c r="G171" s="90">
        <f t="shared" si="33"/>
        <v>211288.86410000001</v>
      </c>
      <c r="H171" s="72">
        <v>4075</v>
      </c>
      <c r="I171" s="73">
        <f t="shared" si="34"/>
        <v>3.7554211693321708E-3</v>
      </c>
      <c r="J171" s="73">
        <f t="shared" si="35"/>
        <v>3.755421169332171E-4</v>
      </c>
      <c r="K171" s="72">
        <v>981</v>
      </c>
      <c r="L171" s="73">
        <f t="shared" si="36"/>
        <v>4.6909518663389533E-3</v>
      </c>
      <c r="M171" s="73">
        <f t="shared" si="37"/>
        <v>2.3454759331694767E-3</v>
      </c>
      <c r="N171" s="71">
        <v>4.5278660000000004</v>
      </c>
      <c r="O171" s="73">
        <f t="shared" si="38"/>
        <v>5.1287773404799361E-3</v>
      </c>
      <c r="P171" s="73">
        <f t="shared" si="39"/>
        <v>7.6931660107199039E-4</v>
      </c>
      <c r="Q171" s="71">
        <v>40.439135</v>
      </c>
      <c r="R171" s="73">
        <f t="shared" si="40"/>
        <v>4.9802302428408546E-3</v>
      </c>
      <c r="S171" s="73">
        <f t="shared" si="41"/>
        <v>1.2450575607102137E-3</v>
      </c>
      <c r="T171" s="70">
        <f t="shared" si="42"/>
        <v>4.7353922118848974E-3</v>
      </c>
      <c r="U171" s="74">
        <f t="shared" si="43"/>
        <v>446666.68960889563</v>
      </c>
      <c r="V171" s="83">
        <f t="shared" si="44"/>
        <v>1330376.9404088957</v>
      </c>
      <c r="W171" s="75">
        <f t="shared" si="45"/>
        <v>1330376940.4088957</v>
      </c>
      <c r="X171" s="62">
        <f t="shared" si="47"/>
        <v>1330376000</v>
      </c>
      <c r="Z171" s="85">
        <f t="shared" si="46"/>
        <v>1330376940.4088957</v>
      </c>
    </row>
    <row r="172" spans="1:26" s="2" customFormat="1" ht="18" customHeight="1">
      <c r="A172" s="70">
        <v>159</v>
      </c>
      <c r="B172" s="71" t="s">
        <v>85</v>
      </c>
      <c r="C172" s="71" t="s">
        <v>238</v>
      </c>
      <c r="D172" s="88">
        <v>672421.38670000003</v>
      </c>
      <c r="E172" s="71" t="s">
        <v>299</v>
      </c>
      <c r="F172" s="71">
        <v>9</v>
      </c>
      <c r="G172" s="90">
        <f t="shared" si="33"/>
        <v>0</v>
      </c>
      <c r="H172" s="72">
        <v>2320</v>
      </c>
      <c r="I172" s="73">
        <f t="shared" si="34"/>
        <v>2.1380557332148801E-3</v>
      </c>
      <c r="J172" s="73">
        <f t="shared" si="35"/>
        <v>2.1380557332148801E-4</v>
      </c>
      <c r="K172" s="72">
        <v>688</v>
      </c>
      <c r="L172" s="73">
        <f t="shared" si="36"/>
        <v>3.2898826544762489E-3</v>
      </c>
      <c r="M172" s="73">
        <f t="shared" si="37"/>
        <v>1.6449413272381244E-3</v>
      </c>
      <c r="N172" s="71">
        <v>1.5158510000000001</v>
      </c>
      <c r="O172" s="73">
        <f t="shared" si="38"/>
        <v>1.7170256938575149E-3</v>
      </c>
      <c r="P172" s="73">
        <f t="shared" si="39"/>
        <v>2.575538540786272E-4</v>
      </c>
      <c r="Q172" s="71">
        <v>42.553531999999997</v>
      </c>
      <c r="R172" s="73">
        <f t="shared" si="40"/>
        <v>5.2406261164116416E-3</v>
      </c>
      <c r="S172" s="73">
        <f t="shared" si="41"/>
        <v>1.3101565291029104E-3</v>
      </c>
      <c r="T172" s="70">
        <f t="shared" si="42"/>
        <v>3.4264572837411503E-3</v>
      </c>
      <c r="U172" s="74">
        <f t="shared" si="43"/>
        <v>323201.17606599408</v>
      </c>
      <c r="V172" s="83">
        <f t="shared" si="44"/>
        <v>995622.56276599411</v>
      </c>
      <c r="W172" s="75">
        <f t="shared" si="45"/>
        <v>995622562.76599407</v>
      </c>
      <c r="X172" s="62">
        <f t="shared" si="47"/>
        <v>995622000</v>
      </c>
      <c r="Z172" s="85">
        <f t="shared" si="46"/>
        <v>995622562.76599407</v>
      </c>
    </row>
    <row r="173" spans="1:26" s="2" customFormat="1" ht="18" customHeight="1">
      <c r="A173" s="70">
        <v>160</v>
      </c>
      <c r="B173" s="71" t="s">
        <v>85</v>
      </c>
      <c r="C173" s="71" t="s">
        <v>265</v>
      </c>
      <c r="D173" s="88">
        <v>672421.38670000003</v>
      </c>
      <c r="E173" s="71" t="s">
        <v>299</v>
      </c>
      <c r="F173" s="71">
        <v>9</v>
      </c>
      <c r="G173" s="90">
        <f t="shared" si="33"/>
        <v>0</v>
      </c>
      <c r="H173" s="72">
        <v>3851</v>
      </c>
      <c r="I173" s="73">
        <f t="shared" si="34"/>
        <v>3.5489882019872862E-3</v>
      </c>
      <c r="J173" s="73">
        <f t="shared" si="35"/>
        <v>3.5489882019872863E-4</v>
      </c>
      <c r="K173" s="72">
        <v>587</v>
      </c>
      <c r="L173" s="73">
        <f t="shared" si="36"/>
        <v>2.8069202299092415E-3</v>
      </c>
      <c r="M173" s="73">
        <f t="shared" si="37"/>
        <v>1.4034601149546207E-3</v>
      </c>
      <c r="N173" s="71">
        <v>2.6281310000000002</v>
      </c>
      <c r="O173" s="73">
        <f t="shared" si="38"/>
        <v>2.9769208542419043E-3</v>
      </c>
      <c r="P173" s="73">
        <f t="shared" si="39"/>
        <v>4.4653812813628561E-4</v>
      </c>
      <c r="Q173" s="71">
        <v>26.894583000000001</v>
      </c>
      <c r="R173" s="73">
        <f t="shared" si="40"/>
        <v>3.3121681664356455E-3</v>
      </c>
      <c r="S173" s="73">
        <f t="shared" si="41"/>
        <v>8.2804204160891138E-4</v>
      </c>
      <c r="T173" s="70">
        <f t="shared" si="42"/>
        <v>3.0329391048985461E-3</v>
      </c>
      <c r="U173" s="74">
        <f t="shared" si="43"/>
        <v>286082.50576802052</v>
      </c>
      <c r="V173" s="83">
        <f t="shared" si="44"/>
        <v>958503.89246802055</v>
      </c>
      <c r="W173" s="75">
        <f t="shared" si="45"/>
        <v>958503892.46802056</v>
      </c>
      <c r="X173" s="62">
        <f t="shared" si="47"/>
        <v>958503000</v>
      </c>
      <c r="Z173" s="85">
        <f t="shared" si="46"/>
        <v>958503892.46802056</v>
      </c>
    </row>
    <row r="174" spans="1:26" s="2" customFormat="1" ht="18" customHeight="1">
      <c r="A174" s="70">
        <v>161</v>
      </c>
      <c r="B174" s="71" t="s">
        <v>85</v>
      </c>
      <c r="C174" s="71" t="s">
        <v>270</v>
      </c>
      <c r="D174" s="88">
        <v>672421.38670000003</v>
      </c>
      <c r="E174" s="71" t="s">
        <v>301</v>
      </c>
      <c r="F174" s="71">
        <v>9</v>
      </c>
      <c r="G174" s="90">
        <f t="shared" si="33"/>
        <v>422577.72830000002</v>
      </c>
      <c r="H174" s="72">
        <v>3069</v>
      </c>
      <c r="I174" s="73">
        <f t="shared" si="34"/>
        <v>2.8283159677743395E-3</v>
      </c>
      <c r="J174" s="73">
        <f t="shared" si="35"/>
        <v>2.8283159677743394E-4</v>
      </c>
      <c r="K174" s="72">
        <v>596</v>
      </c>
      <c r="L174" s="73">
        <f t="shared" si="36"/>
        <v>2.8499564855637271E-3</v>
      </c>
      <c r="M174" s="73">
        <f t="shared" si="37"/>
        <v>1.4249782427818635E-3</v>
      </c>
      <c r="N174" s="71">
        <v>2.3918940000000002</v>
      </c>
      <c r="O174" s="73">
        <f t="shared" si="38"/>
        <v>2.7093318901287968E-3</v>
      </c>
      <c r="P174" s="73">
        <f t="shared" si="39"/>
        <v>4.0639978351931952E-4</v>
      </c>
      <c r="Q174" s="71">
        <v>30.322074000000001</v>
      </c>
      <c r="R174" s="73">
        <f t="shared" si="40"/>
        <v>3.7342764616616645E-3</v>
      </c>
      <c r="S174" s="73">
        <f t="shared" si="41"/>
        <v>9.3356911541541614E-4</v>
      </c>
      <c r="T174" s="70">
        <f t="shared" si="42"/>
        <v>3.0477787384940334E-3</v>
      </c>
      <c r="U174" s="74">
        <f t="shared" si="43"/>
        <v>287482.25677417149</v>
      </c>
      <c r="V174" s="83">
        <f t="shared" si="44"/>
        <v>1382481.3717741715</v>
      </c>
      <c r="W174" s="75">
        <f t="shared" si="45"/>
        <v>1382481371.7741716</v>
      </c>
      <c r="X174" s="62">
        <f t="shared" si="47"/>
        <v>1382481000</v>
      </c>
      <c r="Z174" s="85">
        <f t="shared" si="46"/>
        <v>1382481371.7741716</v>
      </c>
    </row>
    <row r="175" spans="1:26" s="2" customFormat="1" ht="18" customHeight="1">
      <c r="A175" s="70">
        <v>162</v>
      </c>
      <c r="B175" s="71" t="s">
        <v>85</v>
      </c>
      <c r="C175" s="71" t="s">
        <v>271</v>
      </c>
      <c r="D175" s="88">
        <v>672421.38670000003</v>
      </c>
      <c r="E175" s="71" t="s">
        <v>299</v>
      </c>
      <c r="F175" s="71">
        <v>9</v>
      </c>
      <c r="G175" s="90">
        <f t="shared" si="33"/>
        <v>0</v>
      </c>
      <c r="H175" s="72">
        <v>2637</v>
      </c>
      <c r="I175" s="73">
        <f t="shared" si="34"/>
        <v>2.4301952450377752E-3</v>
      </c>
      <c r="J175" s="73">
        <f t="shared" si="35"/>
        <v>2.4301952450377754E-4</v>
      </c>
      <c r="K175" s="72">
        <v>535</v>
      </c>
      <c r="L175" s="73">
        <f t="shared" si="36"/>
        <v>2.5582663083499901E-3</v>
      </c>
      <c r="M175" s="73">
        <f t="shared" si="37"/>
        <v>1.279133154174995E-3</v>
      </c>
      <c r="N175" s="71">
        <v>2.3229920000000002</v>
      </c>
      <c r="O175" s="73">
        <f t="shared" si="38"/>
        <v>2.6312856280897375E-3</v>
      </c>
      <c r="P175" s="73">
        <f t="shared" si="39"/>
        <v>3.9469284421346062E-4</v>
      </c>
      <c r="Q175" s="71">
        <v>34.925718000000003</v>
      </c>
      <c r="R175" s="73">
        <f t="shared" si="40"/>
        <v>4.3012323838413271E-3</v>
      </c>
      <c r="S175" s="73">
        <f t="shared" si="41"/>
        <v>1.0753080959603318E-3</v>
      </c>
      <c r="T175" s="70">
        <f t="shared" si="42"/>
        <v>2.9921536188525651E-3</v>
      </c>
      <c r="U175" s="74">
        <f t="shared" si="43"/>
        <v>282235.40774084424</v>
      </c>
      <c r="V175" s="83">
        <f t="shared" si="44"/>
        <v>954656.79444084433</v>
      </c>
      <c r="W175" s="75">
        <f t="shared" si="45"/>
        <v>954656794.4408443</v>
      </c>
      <c r="X175" s="62">
        <f t="shared" si="47"/>
        <v>954656000</v>
      </c>
      <c r="Z175" s="85">
        <f t="shared" si="46"/>
        <v>954656794.4408443</v>
      </c>
    </row>
    <row r="176" spans="1:26" s="2" customFormat="1" ht="18" customHeight="1">
      <c r="A176" s="70">
        <v>163</v>
      </c>
      <c r="B176" s="71" t="s">
        <v>85</v>
      </c>
      <c r="C176" s="71" t="s">
        <v>274</v>
      </c>
      <c r="D176" s="88">
        <v>672421.38670000003</v>
      </c>
      <c r="E176" s="71" t="s">
        <v>300</v>
      </c>
      <c r="F176" s="71">
        <v>10</v>
      </c>
      <c r="G176" s="90">
        <f t="shared" si="33"/>
        <v>211288.86410000001</v>
      </c>
      <c r="H176" s="72">
        <v>3416</v>
      </c>
      <c r="I176" s="73">
        <f t="shared" si="34"/>
        <v>3.1481027520094958E-3</v>
      </c>
      <c r="J176" s="73">
        <f t="shared" si="35"/>
        <v>3.148102752009496E-4</v>
      </c>
      <c r="K176" s="72">
        <v>1376</v>
      </c>
      <c r="L176" s="73">
        <f t="shared" si="36"/>
        <v>6.5797653089524977E-3</v>
      </c>
      <c r="M176" s="73">
        <f t="shared" si="37"/>
        <v>3.2898826544762489E-3</v>
      </c>
      <c r="N176" s="71">
        <v>3.2974670000000001</v>
      </c>
      <c r="O176" s="73">
        <f t="shared" si="38"/>
        <v>3.735087131681978E-3</v>
      </c>
      <c r="P176" s="73">
        <f t="shared" si="39"/>
        <v>5.6026306975229668E-4</v>
      </c>
      <c r="Q176" s="71">
        <v>39.384096999999997</v>
      </c>
      <c r="R176" s="73">
        <f t="shared" si="40"/>
        <v>4.8502983796853659E-3</v>
      </c>
      <c r="S176" s="73">
        <f t="shared" si="41"/>
        <v>1.2125745949213415E-3</v>
      </c>
      <c r="T176" s="70">
        <f t="shared" si="42"/>
        <v>5.3775305943508369E-3</v>
      </c>
      <c r="U176" s="74">
        <f t="shared" si="43"/>
        <v>507236.50362493552</v>
      </c>
      <c r="V176" s="83">
        <f t="shared" si="44"/>
        <v>1390946.7544249357</v>
      </c>
      <c r="W176" s="75">
        <f t="shared" si="45"/>
        <v>1390946754.4249356</v>
      </c>
      <c r="X176" s="62">
        <f t="shared" si="47"/>
        <v>1390946000</v>
      </c>
      <c r="Z176" s="85">
        <f t="shared" si="46"/>
        <v>1390946754.4249356</v>
      </c>
    </row>
    <row r="177" spans="1:26" s="2" customFormat="1" ht="18" customHeight="1">
      <c r="A177" s="70">
        <v>164</v>
      </c>
      <c r="B177" s="71" t="s">
        <v>69</v>
      </c>
      <c r="C177" s="71" t="s">
        <v>70</v>
      </c>
      <c r="D177" s="88">
        <v>672421.38670000003</v>
      </c>
      <c r="E177" s="71" t="s">
        <v>299</v>
      </c>
      <c r="F177" s="71">
        <v>5</v>
      </c>
      <c r="G177" s="90">
        <f t="shared" si="33"/>
        <v>0</v>
      </c>
      <c r="H177" s="72">
        <v>3454</v>
      </c>
      <c r="I177" s="73">
        <f t="shared" si="34"/>
        <v>3.1831226303983603E-3</v>
      </c>
      <c r="J177" s="73">
        <f t="shared" si="35"/>
        <v>3.1831226303983607E-4</v>
      </c>
      <c r="K177" s="72">
        <v>127</v>
      </c>
      <c r="L177" s="73">
        <f t="shared" si="36"/>
        <v>6.0728938534663308E-4</v>
      </c>
      <c r="M177" s="73">
        <f t="shared" si="37"/>
        <v>3.0364469267331654E-4</v>
      </c>
      <c r="N177" s="71">
        <v>2.0178530000000001</v>
      </c>
      <c r="O177" s="73">
        <f t="shared" si="38"/>
        <v>2.2856504019375706E-3</v>
      </c>
      <c r="P177" s="73">
        <f t="shared" si="39"/>
        <v>3.4284756029063558E-4</v>
      </c>
      <c r="Q177" s="71">
        <v>29.460277000000001</v>
      </c>
      <c r="R177" s="73">
        <f t="shared" si="40"/>
        <v>3.6281429481087777E-3</v>
      </c>
      <c r="S177" s="73">
        <f t="shared" si="41"/>
        <v>9.0703573702719442E-4</v>
      </c>
      <c r="T177" s="70">
        <f t="shared" si="42"/>
        <v>1.8718402530309825E-3</v>
      </c>
      <c r="U177" s="74">
        <f t="shared" si="43"/>
        <v>176561.6556955112</v>
      </c>
      <c r="V177" s="83">
        <f t="shared" si="44"/>
        <v>848983.04239551118</v>
      </c>
      <c r="W177" s="75">
        <f t="shared" si="45"/>
        <v>848983042.39551115</v>
      </c>
      <c r="X177" s="62">
        <f t="shared" si="47"/>
        <v>848983000</v>
      </c>
      <c r="Z177" s="85">
        <f t="shared" si="46"/>
        <v>848983042.39551115</v>
      </c>
    </row>
    <row r="178" spans="1:26" s="2" customFormat="1" ht="18" customHeight="1">
      <c r="A178" s="70">
        <v>165</v>
      </c>
      <c r="B178" s="71" t="s">
        <v>69</v>
      </c>
      <c r="C178" s="71" t="s">
        <v>89</v>
      </c>
      <c r="D178" s="88">
        <v>672421.38670000003</v>
      </c>
      <c r="E178" s="71" t="s">
        <v>300</v>
      </c>
      <c r="F178" s="71">
        <v>7</v>
      </c>
      <c r="G178" s="90">
        <f t="shared" si="33"/>
        <v>0</v>
      </c>
      <c r="H178" s="72">
        <v>3700</v>
      </c>
      <c r="I178" s="73">
        <f t="shared" si="34"/>
        <v>3.4098302641789036E-3</v>
      </c>
      <c r="J178" s="73">
        <f t="shared" si="35"/>
        <v>3.4098302641789039E-4</v>
      </c>
      <c r="K178" s="72">
        <v>284</v>
      </c>
      <c r="L178" s="73">
        <f t="shared" si="36"/>
        <v>1.3580329562082191E-3</v>
      </c>
      <c r="M178" s="73">
        <f t="shared" si="37"/>
        <v>6.7901647810410953E-4</v>
      </c>
      <c r="N178" s="71">
        <v>2.490326</v>
      </c>
      <c r="O178" s="73">
        <f t="shared" si="38"/>
        <v>2.8208271974497559E-3</v>
      </c>
      <c r="P178" s="73">
        <f t="shared" si="39"/>
        <v>4.2312407961746338E-4</v>
      </c>
      <c r="Q178" s="71">
        <v>41.131700000000002</v>
      </c>
      <c r="R178" s="73">
        <f t="shared" si="40"/>
        <v>5.0655222046529233E-3</v>
      </c>
      <c r="S178" s="73">
        <f t="shared" si="41"/>
        <v>1.2663805511632308E-3</v>
      </c>
      <c r="T178" s="70">
        <f t="shared" si="42"/>
        <v>2.7095041353026941E-3</v>
      </c>
      <c r="U178" s="74">
        <f t="shared" si="43"/>
        <v>255574.44630664203</v>
      </c>
      <c r="V178" s="83">
        <f t="shared" si="44"/>
        <v>927995.83300664206</v>
      </c>
      <c r="W178" s="75">
        <f t="shared" si="45"/>
        <v>927995833.0066421</v>
      </c>
      <c r="X178" s="62">
        <f t="shared" si="47"/>
        <v>927995000</v>
      </c>
      <c r="Z178" s="85">
        <f t="shared" si="46"/>
        <v>927995833.0066421</v>
      </c>
    </row>
    <row r="179" spans="1:26" s="2" customFormat="1" ht="18" customHeight="1">
      <c r="A179" s="70">
        <v>166</v>
      </c>
      <c r="B179" s="71" t="s">
        <v>69</v>
      </c>
      <c r="C179" s="71" t="s">
        <v>97</v>
      </c>
      <c r="D179" s="88">
        <v>672421.38670000003</v>
      </c>
      <c r="E179" s="71" t="s">
        <v>299</v>
      </c>
      <c r="F179" s="71">
        <v>10</v>
      </c>
      <c r="G179" s="90">
        <f t="shared" si="33"/>
        <v>0</v>
      </c>
      <c r="H179" s="72">
        <v>4511</v>
      </c>
      <c r="I179" s="73">
        <f t="shared" si="34"/>
        <v>4.1572281950570363E-3</v>
      </c>
      <c r="J179" s="73">
        <f t="shared" si="35"/>
        <v>4.1572281950570363E-4</v>
      </c>
      <c r="K179" s="72">
        <v>899</v>
      </c>
      <c r="L179" s="73">
        <f t="shared" si="36"/>
        <v>4.2988437592647493E-3</v>
      </c>
      <c r="M179" s="73">
        <f t="shared" si="37"/>
        <v>2.1494218796323746E-3</v>
      </c>
      <c r="N179" s="71">
        <v>3.5238610000000001</v>
      </c>
      <c r="O179" s="73">
        <f t="shared" si="38"/>
        <v>3.9915267916057953E-3</v>
      </c>
      <c r="P179" s="73">
        <f t="shared" si="39"/>
        <v>5.9872901874086931E-4</v>
      </c>
      <c r="Q179" s="71">
        <v>30.897442999999999</v>
      </c>
      <c r="R179" s="73">
        <f t="shared" si="40"/>
        <v>3.8051352991366276E-3</v>
      </c>
      <c r="S179" s="73">
        <f t="shared" si="41"/>
        <v>9.5128382478415691E-4</v>
      </c>
      <c r="T179" s="70">
        <f t="shared" si="42"/>
        <v>4.1151575426631041E-3</v>
      </c>
      <c r="U179" s="74">
        <f t="shared" si="43"/>
        <v>388162.94713395217</v>
      </c>
      <c r="V179" s="83">
        <f t="shared" si="44"/>
        <v>1060584.3338339522</v>
      </c>
      <c r="W179" s="75">
        <f t="shared" si="45"/>
        <v>1060584333.8339522</v>
      </c>
      <c r="X179" s="62">
        <f t="shared" si="47"/>
        <v>1060584000</v>
      </c>
      <c r="Z179" s="85">
        <f t="shared" si="46"/>
        <v>1060584333.8339522</v>
      </c>
    </row>
    <row r="180" spans="1:26" s="2" customFormat="1" ht="18" customHeight="1">
      <c r="A180" s="70">
        <v>167</v>
      </c>
      <c r="B180" s="71" t="s">
        <v>69</v>
      </c>
      <c r="C180" s="71" t="s">
        <v>104</v>
      </c>
      <c r="D180" s="88">
        <v>672421.38670000003</v>
      </c>
      <c r="E180" s="71" t="s">
        <v>300</v>
      </c>
      <c r="F180" s="71">
        <v>9</v>
      </c>
      <c r="G180" s="90">
        <f t="shared" si="33"/>
        <v>211288.86410000001</v>
      </c>
      <c r="H180" s="72">
        <v>5675</v>
      </c>
      <c r="I180" s="73">
        <f t="shared" si="34"/>
        <v>5.229942364652778E-3</v>
      </c>
      <c r="J180" s="73">
        <f t="shared" si="35"/>
        <v>5.2299423646527785E-4</v>
      </c>
      <c r="K180" s="72">
        <v>757</v>
      </c>
      <c r="L180" s="73">
        <f t="shared" si="36"/>
        <v>3.6198272811606398E-3</v>
      </c>
      <c r="M180" s="73">
        <f t="shared" si="37"/>
        <v>1.8099136405803199E-3</v>
      </c>
      <c r="N180" s="71">
        <v>2.0965989999999999</v>
      </c>
      <c r="O180" s="73">
        <f t="shared" si="38"/>
        <v>2.3748471008799492E-3</v>
      </c>
      <c r="P180" s="73">
        <f t="shared" si="39"/>
        <v>3.5622706513199239E-4</v>
      </c>
      <c r="Q180" s="71">
        <v>34.027723999999999</v>
      </c>
      <c r="R180" s="73">
        <f t="shared" si="40"/>
        <v>4.1906410747866284E-3</v>
      </c>
      <c r="S180" s="73">
        <f t="shared" si="41"/>
        <v>1.0476602686966571E-3</v>
      </c>
      <c r="T180" s="70">
        <f t="shared" si="42"/>
        <v>3.7367952108742475E-3</v>
      </c>
      <c r="U180" s="74">
        <f t="shared" si="43"/>
        <v>352473.8547312849</v>
      </c>
      <c r="V180" s="83">
        <f t="shared" si="44"/>
        <v>1236184.1055312851</v>
      </c>
      <c r="W180" s="75">
        <f t="shared" si="45"/>
        <v>1236184105.531285</v>
      </c>
      <c r="X180" s="62">
        <f t="shared" si="47"/>
        <v>1236184000</v>
      </c>
      <c r="Z180" s="85">
        <f t="shared" si="46"/>
        <v>1236184105.531285</v>
      </c>
    </row>
    <row r="181" spans="1:26" s="2" customFormat="1" ht="18" customHeight="1">
      <c r="A181" s="70">
        <v>168</v>
      </c>
      <c r="B181" s="71" t="s">
        <v>69</v>
      </c>
      <c r="C181" s="71" t="s">
        <v>109</v>
      </c>
      <c r="D181" s="88">
        <v>672421.38670000003</v>
      </c>
      <c r="E181" s="71" t="s">
        <v>300</v>
      </c>
      <c r="F181" s="71">
        <v>7</v>
      </c>
      <c r="G181" s="90">
        <f t="shared" si="33"/>
        <v>0</v>
      </c>
      <c r="H181" s="72">
        <v>7420</v>
      </c>
      <c r="I181" s="73">
        <f t="shared" si="34"/>
        <v>6.8380920432993151E-3</v>
      </c>
      <c r="J181" s="73">
        <f t="shared" si="35"/>
        <v>6.8380920432993151E-4</v>
      </c>
      <c r="K181" s="72">
        <v>321</v>
      </c>
      <c r="L181" s="73">
        <f t="shared" si="36"/>
        <v>1.5349597850099939E-3</v>
      </c>
      <c r="M181" s="73">
        <f t="shared" si="37"/>
        <v>7.6747989250499694E-4</v>
      </c>
      <c r="N181" s="71">
        <v>2.0178530000000001</v>
      </c>
      <c r="O181" s="73">
        <f t="shared" si="38"/>
        <v>2.2856504019375706E-3</v>
      </c>
      <c r="P181" s="73">
        <f t="shared" si="39"/>
        <v>3.4284756029063558E-4</v>
      </c>
      <c r="Q181" s="71">
        <v>13.263847999999999</v>
      </c>
      <c r="R181" s="73">
        <f t="shared" si="40"/>
        <v>1.6334923322678435E-3</v>
      </c>
      <c r="S181" s="73">
        <f t="shared" si="41"/>
        <v>4.0837308306696088E-4</v>
      </c>
      <c r="T181" s="70">
        <f t="shared" si="42"/>
        <v>2.202509740192525E-3</v>
      </c>
      <c r="U181" s="74">
        <f t="shared" si="43"/>
        <v>207752.11227784498</v>
      </c>
      <c r="V181" s="83">
        <f t="shared" si="44"/>
        <v>880173.49897784507</v>
      </c>
      <c r="W181" s="75">
        <f t="shared" si="45"/>
        <v>880173498.97784507</v>
      </c>
      <c r="X181" s="62">
        <f t="shared" si="47"/>
        <v>880173000</v>
      </c>
      <c r="Z181" s="85">
        <f t="shared" si="46"/>
        <v>880173498.97784507</v>
      </c>
    </row>
    <row r="182" spans="1:26" s="2" customFormat="1" ht="18" customHeight="1">
      <c r="A182" s="70">
        <v>169</v>
      </c>
      <c r="B182" s="71" t="s">
        <v>69</v>
      </c>
      <c r="C182" s="71" t="s">
        <v>121</v>
      </c>
      <c r="D182" s="88">
        <v>672421.38670000003</v>
      </c>
      <c r="E182" s="71" t="s">
        <v>300</v>
      </c>
      <c r="F182" s="71">
        <v>10</v>
      </c>
      <c r="G182" s="90">
        <f t="shared" si="33"/>
        <v>211288.86410000001</v>
      </c>
      <c r="H182" s="72">
        <v>7560</v>
      </c>
      <c r="I182" s="73">
        <f t="shared" si="34"/>
        <v>6.9671126478898678E-3</v>
      </c>
      <c r="J182" s="73">
        <f t="shared" si="35"/>
        <v>6.9671126478898678E-4</v>
      </c>
      <c r="K182" s="72">
        <v>1200</v>
      </c>
      <c r="L182" s="73">
        <f t="shared" si="36"/>
        <v>5.7381674205981082E-3</v>
      </c>
      <c r="M182" s="73">
        <f t="shared" si="37"/>
        <v>2.8690837102990541E-3</v>
      </c>
      <c r="N182" s="71">
        <v>5.0692409999999999</v>
      </c>
      <c r="O182" s="73">
        <f t="shared" si="38"/>
        <v>5.7420003980311798E-3</v>
      </c>
      <c r="P182" s="73">
        <f t="shared" si="39"/>
        <v>8.6130005970467692E-4</v>
      </c>
      <c r="Q182" s="71">
        <v>23.866978</v>
      </c>
      <c r="R182" s="73">
        <f t="shared" si="40"/>
        <v>2.9393073229884202E-3</v>
      </c>
      <c r="S182" s="73">
        <f t="shared" si="41"/>
        <v>7.3482683074710506E-4</v>
      </c>
      <c r="T182" s="70">
        <f t="shared" si="42"/>
        <v>5.1619218655398228E-3</v>
      </c>
      <c r="U182" s="74">
        <f t="shared" si="43"/>
        <v>486899.17297952651</v>
      </c>
      <c r="V182" s="83">
        <f t="shared" si="44"/>
        <v>1370609.4237795265</v>
      </c>
      <c r="W182" s="75">
        <f t="shared" si="45"/>
        <v>1370609423.7795265</v>
      </c>
      <c r="X182" s="62">
        <f t="shared" si="47"/>
        <v>1370609000</v>
      </c>
      <c r="Z182" s="85">
        <f t="shared" si="46"/>
        <v>1370609423.7795265</v>
      </c>
    </row>
    <row r="183" spans="1:26" s="2" customFormat="1" ht="18" customHeight="1">
      <c r="A183" s="70">
        <v>170</v>
      </c>
      <c r="B183" s="71" t="s">
        <v>69</v>
      </c>
      <c r="C183" s="71" t="s">
        <v>122</v>
      </c>
      <c r="D183" s="88">
        <v>672421.38670000003</v>
      </c>
      <c r="E183" s="71" t="s">
        <v>300</v>
      </c>
      <c r="F183" s="71">
        <v>8</v>
      </c>
      <c r="G183" s="90">
        <f t="shared" si="33"/>
        <v>211288.86410000001</v>
      </c>
      <c r="H183" s="72">
        <v>4467</v>
      </c>
      <c r="I183" s="73">
        <f t="shared" si="34"/>
        <v>4.1166788621857199E-3</v>
      </c>
      <c r="J183" s="73">
        <f t="shared" si="35"/>
        <v>4.11667886218572E-4</v>
      </c>
      <c r="K183" s="72">
        <v>398</v>
      </c>
      <c r="L183" s="73">
        <f t="shared" si="36"/>
        <v>1.9031588611650393E-3</v>
      </c>
      <c r="M183" s="73">
        <f t="shared" si="37"/>
        <v>9.5157943058251965E-4</v>
      </c>
      <c r="N183" s="71">
        <v>3.3171539999999999</v>
      </c>
      <c r="O183" s="73">
        <f t="shared" si="38"/>
        <v>3.7573868727745871E-3</v>
      </c>
      <c r="P183" s="73">
        <f t="shared" si="39"/>
        <v>5.6360803091618807E-4</v>
      </c>
      <c r="Q183" s="71">
        <v>37.405031999999999</v>
      </c>
      <c r="R183" s="73">
        <f t="shared" si="40"/>
        <v>4.6065691464673994E-3</v>
      </c>
      <c r="S183" s="73">
        <f t="shared" si="41"/>
        <v>1.1516422866168499E-3</v>
      </c>
      <c r="T183" s="70">
        <f t="shared" si="42"/>
        <v>3.0784976343341298E-3</v>
      </c>
      <c r="U183" s="74">
        <f t="shared" si="43"/>
        <v>290379.82193865755</v>
      </c>
      <c r="V183" s="83">
        <f t="shared" si="44"/>
        <v>1174090.0727386577</v>
      </c>
      <c r="W183" s="75">
        <f t="shared" si="45"/>
        <v>1174090072.7386577</v>
      </c>
      <c r="X183" s="62">
        <f t="shared" si="47"/>
        <v>1174090000</v>
      </c>
      <c r="Z183" s="85">
        <f t="shared" si="46"/>
        <v>1174090072.7386577</v>
      </c>
    </row>
    <row r="184" spans="1:26" s="2" customFormat="1" ht="18" customHeight="1">
      <c r="A184" s="70">
        <v>171</v>
      </c>
      <c r="B184" s="71" t="s">
        <v>69</v>
      </c>
      <c r="C184" s="71" t="s">
        <v>69</v>
      </c>
      <c r="D184" s="88">
        <v>672421.38670000003</v>
      </c>
      <c r="E184" s="71" t="s">
        <v>299</v>
      </c>
      <c r="F184" s="71">
        <v>9</v>
      </c>
      <c r="G184" s="90">
        <f t="shared" si="33"/>
        <v>0</v>
      </c>
      <c r="H184" s="72">
        <v>13128</v>
      </c>
      <c r="I184" s="73">
        <f t="shared" si="34"/>
        <v>1.209844640760558E-2</v>
      </c>
      <c r="J184" s="73">
        <f t="shared" si="35"/>
        <v>1.2098446407605582E-3</v>
      </c>
      <c r="K184" s="72">
        <v>585</v>
      </c>
      <c r="L184" s="73">
        <f t="shared" si="36"/>
        <v>2.7973566175415777E-3</v>
      </c>
      <c r="M184" s="73">
        <f t="shared" si="37"/>
        <v>1.3986783087707889E-3</v>
      </c>
      <c r="N184" s="71">
        <v>2.5592280000000001</v>
      </c>
      <c r="O184" s="73">
        <f t="shared" si="38"/>
        <v>2.8988734594888152E-3</v>
      </c>
      <c r="P184" s="73">
        <f t="shared" si="39"/>
        <v>4.3483101892332227E-4</v>
      </c>
      <c r="Q184" s="71">
        <v>15.872648</v>
      </c>
      <c r="R184" s="73">
        <f t="shared" si="40"/>
        <v>1.9547757785513317E-3</v>
      </c>
      <c r="S184" s="73">
        <f t="shared" si="41"/>
        <v>4.8869394463783291E-4</v>
      </c>
      <c r="T184" s="70">
        <f t="shared" si="42"/>
        <v>3.5320479130925022E-3</v>
      </c>
      <c r="U184" s="74">
        <f t="shared" si="43"/>
        <v>333161.03044673923</v>
      </c>
      <c r="V184" s="83">
        <f t="shared" si="44"/>
        <v>1005582.4171467393</v>
      </c>
      <c r="W184" s="75">
        <f t="shared" si="45"/>
        <v>1005582417.1467394</v>
      </c>
      <c r="X184" s="62">
        <f t="shared" si="47"/>
        <v>1005582000</v>
      </c>
      <c r="Z184" s="85">
        <f t="shared" si="46"/>
        <v>1005582417.1467394</v>
      </c>
    </row>
    <row r="185" spans="1:26" s="2" customFormat="1" ht="18" customHeight="1">
      <c r="A185" s="70">
        <v>172</v>
      </c>
      <c r="B185" s="71" t="s">
        <v>69</v>
      </c>
      <c r="C185" s="71" t="s">
        <v>169</v>
      </c>
      <c r="D185" s="88">
        <v>672421.38670000003</v>
      </c>
      <c r="E185" s="71" t="s">
        <v>300</v>
      </c>
      <c r="F185" s="71">
        <v>8</v>
      </c>
      <c r="G185" s="90">
        <f t="shared" si="33"/>
        <v>211288.86410000001</v>
      </c>
      <c r="H185" s="72">
        <v>4795</v>
      </c>
      <c r="I185" s="73">
        <f t="shared" si="34"/>
        <v>4.4189557072264437E-3</v>
      </c>
      <c r="J185" s="73">
        <f t="shared" si="35"/>
        <v>4.4189557072264437E-4</v>
      </c>
      <c r="K185" s="72">
        <v>360</v>
      </c>
      <c r="L185" s="73">
        <f t="shared" si="36"/>
        <v>1.7214502261794324E-3</v>
      </c>
      <c r="M185" s="73">
        <f t="shared" si="37"/>
        <v>8.607251130897162E-4</v>
      </c>
      <c r="N185" s="71">
        <v>3.33684</v>
      </c>
      <c r="O185" s="73">
        <f t="shared" si="38"/>
        <v>3.7796854811531673E-3</v>
      </c>
      <c r="P185" s="73">
        <f t="shared" si="39"/>
        <v>5.6695282217297512E-4</v>
      </c>
      <c r="Q185" s="71">
        <v>39.371993000000003</v>
      </c>
      <c r="R185" s="73">
        <f t="shared" si="40"/>
        <v>4.8488077269585135E-3</v>
      </c>
      <c r="S185" s="73">
        <f t="shared" si="41"/>
        <v>1.2122019317396284E-3</v>
      </c>
      <c r="T185" s="70">
        <f t="shared" si="42"/>
        <v>3.0817754377249641E-3</v>
      </c>
      <c r="U185" s="74">
        <f t="shared" si="43"/>
        <v>290689.00131055794</v>
      </c>
      <c r="V185" s="83">
        <f t="shared" si="44"/>
        <v>1174399.2521105581</v>
      </c>
      <c r="W185" s="75">
        <f t="shared" si="45"/>
        <v>1174399252.110558</v>
      </c>
      <c r="X185" s="62">
        <f t="shared" si="47"/>
        <v>1174399000</v>
      </c>
      <c r="Z185" s="85">
        <f t="shared" si="46"/>
        <v>1174399252.110558</v>
      </c>
    </row>
    <row r="186" spans="1:26" s="2" customFormat="1" ht="18" customHeight="1">
      <c r="A186" s="70">
        <v>173</v>
      </c>
      <c r="B186" s="71" t="s">
        <v>69</v>
      </c>
      <c r="C186" s="71" t="s">
        <v>185</v>
      </c>
      <c r="D186" s="88">
        <v>672421.38670000003</v>
      </c>
      <c r="E186" s="71" t="s">
        <v>300</v>
      </c>
      <c r="F186" s="71">
        <v>8</v>
      </c>
      <c r="G186" s="90">
        <f t="shared" si="33"/>
        <v>211288.86410000001</v>
      </c>
      <c r="H186" s="72">
        <v>9806</v>
      </c>
      <c r="I186" s="73">
        <f t="shared" si="34"/>
        <v>9.0369717758211707E-3</v>
      </c>
      <c r="J186" s="73">
        <f t="shared" si="35"/>
        <v>9.0369717758211716E-4</v>
      </c>
      <c r="K186" s="72">
        <v>474</v>
      </c>
      <c r="L186" s="73">
        <f t="shared" si="36"/>
        <v>2.2665761311362526E-3</v>
      </c>
      <c r="M186" s="73">
        <f t="shared" si="37"/>
        <v>1.1332880655681263E-3</v>
      </c>
      <c r="N186" s="71">
        <v>4.7148859999999999</v>
      </c>
      <c r="O186" s="73">
        <f t="shared" si="38"/>
        <v>5.3406175182185338E-3</v>
      </c>
      <c r="P186" s="73">
        <f t="shared" si="39"/>
        <v>8.0109262773278003E-4</v>
      </c>
      <c r="Q186" s="71">
        <v>23.372440999999998</v>
      </c>
      <c r="R186" s="73">
        <f t="shared" si="40"/>
        <v>2.8784032476761321E-3</v>
      </c>
      <c r="S186" s="73">
        <f t="shared" si="41"/>
        <v>7.1960081191903302E-4</v>
      </c>
      <c r="T186" s="70">
        <f t="shared" si="42"/>
        <v>3.557678682802057E-3</v>
      </c>
      <c r="U186" s="74">
        <f t="shared" si="43"/>
        <v>335578.65723371616</v>
      </c>
      <c r="V186" s="83">
        <f t="shared" si="44"/>
        <v>1219288.9080337163</v>
      </c>
      <c r="W186" s="75">
        <f t="shared" si="45"/>
        <v>1219288908.0337162</v>
      </c>
      <c r="X186" s="62">
        <f t="shared" si="47"/>
        <v>1219288000</v>
      </c>
      <c r="Z186" s="85">
        <f t="shared" si="46"/>
        <v>1219288908.0337162</v>
      </c>
    </row>
    <row r="187" spans="1:26" s="2" customFormat="1" ht="18" customHeight="1">
      <c r="A187" s="70">
        <v>174</v>
      </c>
      <c r="B187" s="71" t="s">
        <v>69</v>
      </c>
      <c r="C187" s="71" t="s">
        <v>144</v>
      </c>
      <c r="D187" s="88">
        <v>672421.38670000003</v>
      </c>
      <c r="E187" s="71" t="s">
        <v>300</v>
      </c>
      <c r="F187" s="71">
        <v>10</v>
      </c>
      <c r="G187" s="90">
        <f t="shared" si="33"/>
        <v>211288.86410000001</v>
      </c>
      <c r="H187" s="72">
        <v>8148</v>
      </c>
      <c r="I187" s="73">
        <f t="shared" si="34"/>
        <v>7.5089991871701914E-3</v>
      </c>
      <c r="J187" s="73">
        <f t="shared" si="35"/>
        <v>7.508999187170192E-4</v>
      </c>
      <c r="K187" s="72">
        <v>946</v>
      </c>
      <c r="L187" s="73">
        <f t="shared" si="36"/>
        <v>4.523588649904842E-3</v>
      </c>
      <c r="M187" s="73">
        <f t="shared" si="37"/>
        <v>2.261794324952421E-3</v>
      </c>
      <c r="N187" s="71">
        <v>8.7505919999999993</v>
      </c>
      <c r="O187" s="73">
        <f t="shared" si="38"/>
        <v>9.9119183220936734E-3</v>
      </c>
      <c r="P187" s="73">
        <f t="shared" si="39"/>
        <v>1.486787748314051E-3</v>
      </c>
      <c r="Q187" s="71">
        <v>29.252039</v>
      </c>
      <c r="R187" s="73">
        <f t="shared" si="40"/>
        <v>3.6024976620434674E-3</v>
      </c>
      <c r="S187" s="73">
        <f t="shared" si="41"/>
        <v>9.0062441551086686E-4</v>
      </c>
      <c r="T187" s="70">
        <f t="shared" si="42"/>
        <v>5.4001064074943586E-3</v>
      </c>
      <c r="U187" s="74">
        <f t="shared" si="43"/>
        <v>509365.97110531386</v>
      </c>
      <c r="V187" s="83">
        <f t="shared" si="44"/>
        <v>1393076.2219053139</v>
      </c>
      <c r="W187" s="75">
        <f t="shared" si="45"/>
        <v>1393076221.905314</v>
      </c>
      <c r="X187" s="62">
        <f t="shared" si="47"/>
        <v>1393076000</v>
      </c>
      <c r="Z187" s="85">
        <f t="shared" si="46"/>
        <v>1393076221.905314</v>
      </c>
    </row>
    <row r="188" spans="1:26" s="2" customFormat="1" ht="18" customHeight="1">
      <c r="A188" s="70">
        <v>175</v>
      </c>
      <c r="B188" s="71" t="s">
        <v>69</v>
      </c>
      <c r="C188" s="71" t="s">
        <v>199</v>
      </c>
      <c r="D188" s="88">
        <v>672421.38670000003</v>
      </c>
      <c r="E188" s="71" t="s">
        <v>300</v>
      </c>
      <c r="F188" s="71">
        <v>9</v>
      </c>
      <c r="G188" s="90">
        <f t="shared" si="33"/>
        <v>211288.86410000001</v>
      </c>
      <c r="H188" s="72">
        <v>30476</v>
      </c>
      <c r="I188" s="73">
        <f t="shared" si="34"/>
        <v>2.808594246786926E-2</v>
      </c>
      <c r="J188" s="73">
        <f t="shared" si="35"/>
        <v>2.8085942467869262E-3</v>
      </c>
      <c r="K188" s="72">
        <v>834</v>
      </c>
      <c r="L188" s="73">
        <f t="shared" si="36"/>
        <v>3.9880263573156853E-3</v>
      </c>
      <c r="M188" s="73">
        <f t="shared" si="37"/>
        <v>1.9940131786578426E-3</v>
      </c>
      <c r="N188" s="71">
        <v>6.4669730000000003</v>
      </c>
      <c r="O188" s="73">
        <f t="shared" si="38"/>
        <v>7.3252310434751269E-3</v>
      </c>
      <c r="P188" s="73">
        <f t="shared" si="39"/>
        <v>1.098784656521269E-3</v>
      </c>
      <c r="Q188" s="71">
        <v>15.959087999999999</v>
      </c>
      <c r="R188" s="73">
        <f t="shared" si="40"/>
        <v>1.9654211868220862E-3</v>
      </c>
      <c r="S188" s="73">
        <f t="shared" si="41"/>
        <v>4.9135529670552155E-4</v>
      </c>
      <c r="T188" s="70">
        <f t="shared" si="42"/>
        <v>6.3927473786715592E-3</v>
      </c>
      <c r="U188" s="74">
        <f t="shared" si="43"/>
        <v>602997.00243849133</v>
      </c>
      <c r="V188" s="83">
        <f t="shared" si="44"/>
        <v>1486707.2532384912</v>
      </c>
      <c r="W188" s="75">
        <f t="shared" si="45"/>
        <v>1486707253.2384913</v>
      </c>
      <c r="X188" s="62">
        <f t="shared" si="47"/>
        <v>1486707000</v>
      </c>
      <c r="Z188" s="85">
        <f t="shared" si="46"/>
        <v>1486707253.2384913</v>
      </c>
    </row>
    <row r="189" spans="1:26" s="2" customFormat="1" ht="18" customHeight="1">
      <c r="A189" s="70">
        <v>176</v>
      </c>
      <c r="B189" s="71" t="s">
        <v>69</v>
      </c>
      <c r="C189" s="71" t="s">
        <v>202</v>
      </c>
      <c r="D189" s="88">
        <v>672421.38670000003</v>
      </c>
      <c r="E189" s="71" t="s">
        <v>299</v>
      </c>
      <c r="F189" s="71">
        <v>9</v>
      </c>
      <c r="G189" s="90">
        <f t="shared" si="33"/>
        <v>0</v>
      </c>
      <c r="H189" s="72">
        <v>4077</v>
      </c>
      <c r="I189" s="73">
        <f t="shared" si="34"/>
        <v>3.7572643208263218E-3</v>
      </c>
      <c r="J189" s="73">
        <f t="shared" si="35"/>
        <v>3.7572643208263221E-4</v>
      </c>
      <c r="K189" s="72">
        <v>541</v>
      </c>
      <c r="L189" s="73">
        <f t="shared" si="36"/>
        <v>2.5869571454529804E-3</v>
      </c>
      <c r="M189" s="73">
        <f t="shared" si="37"/>
        <v>1.2934785727264902E-3</v>
      </c>
      <c r="N189" s="71">
        <v>2.362365</v>
      </c>
      <c r="O189" s="73">
        <f t="shared" si="38"/>
        <v>2.6758839775609267E-3</v>
      </c>
      <c r="P189" s="73">
        <f t="shared" si="39"/>
        <v>4.01382596634139E-4</v>
      </c>
      <c r="Q189" s="71">
        <v>19.476756999999999</v>
      </c>
      <c r="R189" s="73">
        <f t="shared" si="40"/>
        <v>2.3986352389550941E-3</v>
      </c>
      <c r="S189" s="73">
        <f t="shared" si="41"/>
        <v>5.9965880973877352E-4</v>
      </c>
      <c r="T189" s="70">
        <f t="shared" si="42"/>
        <v>2.6702464111820349E-3</v>
      </c>
      <c r="U189" s="74">
        <f t="shared" si="43"/>
        <v>251871.45468737459</v>
      </c>
      <c r="V189" s="83">
        <f t="shared" si="44"/>
        <v>924292.84138737456</v>
      </c>
      <c r="W189" s="75">
        <f t="shared" si="45"/>
        <v>924292841.38737452</v>
      </c>
      <c r="X189" s="62">
        <f t="shared" si="47"/>
        <v>924292000</v>
      </c>
      <c r="Z189" s="85">
        <f t="shared" si="46"/>
        <v>924292841.38737452</v>
      </c>
    </row>
    <row r="190" spans="1:26" s="2" customFormat="1" ht="18" customHeight="1">
      <c r="A190" s="70">
        <v>177</v>
      </c>
      <c r="B190" s="71" t="s">
        <v>69</v>
      </c>
      <c r="C190" s="71" t="s">
        <v>230</v>
      </c>
      <c r="D190" s="88">
        <v>672421.38670000003</v>
      </c>
      <c r="E190" s="71" t="s">
        <v>300</v>
      </c>
      <c r="F190" s="71">
        <v>8</v>
      </c>
      <c r="G190" s="90">
        <f t="shared" si="33"/>
        <v>211288.86410000001</v>
      </c>
      <c r="H190" s="72">
        <v>5155</v>
      </c>
      <c r="I190" s="73">
        <f t="shared" si="34"/>
        <v>4.750722976173581E-3</v>
      </c>
      <c r="J190" s="73">
        <f t="shared" si="35"/>
        <v>4.7507229761735811E-4</v>
      </c>
      <c r="K190" s="72">
        <v>396</v>
      </c>
      <c r="L190" s="73">
        <f t="shared" si="36"/>
        <v>1.8935952487973758E-3</v>
      </c>
      <c r="M190" s="73">
        <f t="shared" si="37"/>
        <v>9.467976243986879E-4</v>
      </c>
      <c r="N190" s="71">
        <v>1.6536550000000001</v>
      </c>
      <c r="O190" s="73">
        <f t="shared" si="38"/>
        <v>1.8731182179356342E-3</v>
      </c>
      <c r="P190" s="73">
        <f t="shared" si="39"/>
        <v>2.809677326903451E-4</v>
      </c>
      <c r="Q190" s="71">
        <v>28.544785999999998</v>
      </c>
      <c r="R190" s="73">
        <f t="shared" si="40"/>
        <v>3.5153968182707229E-3</v>
      </c>
      <c r="S190" s="73">
        <f t="shared" si="41"/>
        <v>8.7884920456768074E-4</v>
      </c>
      <c r="T190" s="70">
        <f t="shared" si="42"/>
        <v>2.5816868592740717E-3</v>
      </c>
      <c r="U190" s="74">
        <f t="shared" si="43"/>
        <v>243518.05963285346</v>
      </c>
      <c r="V190" s="83">
        <f t="shared" si="44"/>
        <v>1127228.3104328534</v>
      </c>
      <c r="W190" s="75">
        <f t="shared" si="45"/>
        <v>1127228310.4328535</v>
      </c>
      <c r="X190" s="62">
        <f t="shared" si="47"/>
        <v>1127228000</v>
      </c>
      <c r="Z190" s="85">
        <f t="shared" si="46"/>
        <v>1127228310.4328535</v>
      </c>
    </row>
    <row r="191" spans="1:26" s="2" customFormat="1" ht="18" customHeight="1">
      <c r="A191" s="70">
        <v>178</v>
      </c>
      <c r="B191" s="71" t="s">
        <v>69</v>
      </c>
      <c r="C191" s="71" t="s">
        <v>240</v>
      </c>
      <c r="D191" s="88">
        <v>672421.38670000003</v>
      </c>
      <c r="E191" s="71" t="s">
        <v>299</v>
      </c>
      <c r="F191" s="71">
        <v>9</v>
      </c>
      <c r="G191" s="90">
        <f t="shared" si="33"/>
        <v>0</v>
      </c>
      <c r="H191" s="72">
        <v>5169</v>
      </c>
      <c r="I191" s="73">
        <f t="shared" si="34"/>
        <v>4.7636250366326358E-3</v>
      </c>
      <c r="J191" s="73">
        <f t="shared" si="35"/>
        <v>4.7636250366326358E-4</v>
      </c>
      <c r="K191" s="72">
        <v>523</v>
      </c>
      <c r="L191" s="73">
        <f t="shared" si="36"/>
        <v>2.5008846341440087E-3</v>
      </c>
      <c r="M191" s="73">
        <f t="shared" si="37"/>
        <v>1.2504423170720043E-3</v>
      </c>
      <c r="N191" s="71">
        <v>4.1439810000000001</v>
      </c>
      <c r="O191" s="73">
        <f t="shared" si="38"/>
        <v>4.6939454153853899E-3</v>
      </c>
      <c r="P191" s="73">
        <f t="shared" si="39"/>
        <v>7.0409181230780848E-4</v>
      </c>
      <c r="Q191" s="71">
        <v>39.555968999999997</v>
      </c>
      <c r="R191" s="73">
        <f t="shared" si="40"/>
        <v>4.8714650572687897E-3</v>
      </c>
      <c r="S191" s="73">
        <f t="shared" si="41"/>
        <v>1.2178662643171974E-3</v>
      </c>
      <c r="T191" s="70">
        <f t="shared" si="42"/>
        <v>3.6487628973602736E-3</v>
      </c>
      <c r="U191" s="74">
        <f t="shared" si="43"/>
        <v>344170.19152948906</v>
      </c>
      <c r="V191" s="83">
        <f t="shared" si="44"/>
        <v>1016591.578229489</v>
      </c>
      <c r="W191" s="75">
        <f t="shared" si="45"/>
        <v>1016591578.2294891</v>
      </c>
      <c r="X191" s="62">
        <f t="shared" si="47"/>
        <v>1016591000</v>
      </c>
      <c r="Z191" s="85">
        <f t="shared" si="46"/>
        <v>1016591578.2294891</v>
      </c>
    </row>
    <row r="192" spans="1:26" s="2" customFormat="1" ht="18" customHeight="1">
      <c r="A192" s="70">
        <v>179</v>
      </c>
      <c r="B192" s="71" t="s">
        <v>69</v>
      </c>
      <c r="C192" s="71" t="s">
        <v>250</v>
      </c>
      <c r="D192" s="88">
        <v>672421.38670000003</v>
      </c>
      <c r="E192" s="71" t="s">
        <v>300</v>
      </c>
      <c r="F192" s="71">
        <v>10</v>
      </c>
      <c r="G192" s="90">
        <f t="shared" si="33"/>
        <v>211288.86410000001</v>
      </c>
      <c r="H192" s="72">
        <v>15543</v>
      </c>
      <c r="I192" s="73">
        <f t="shared" si="34"/>
        <v>1.4324051836792622E-2</v>
      </c>
      <c r="J192" s="73">
        <f t="shared" si="35"/>
        <v>1.4324051836792622E-3</v>
      </c>
      <c r="K192" s="72">
        <v>997</v>
      </c>
      <c r="L192" s="73">
        <f t="shared" si="36"/>
        <v>4.7674607652802613E-3</v>
      </c>
      <c r="M192" s="73">
        <f t="shared" si="37"/>
        <v>2.3837303826401307E-3</v>
      </c>
      <c r="N192" s="71">
        <v>4.6951999999999998</v>
      </c>
      <c r="O192" s="73">
        <f t="shared" si="38"/>
        <v>5.3183189098399541E-3</v>
      </c>
      <c r="P192" s="73">
        <f t="shared" si="39"/>
        <v>7.9774783647599309E-4</v>
      </c>
      <c r="Q192" s="71">
        <v>19.88814</v>
      </c>
      <c r="R192" s="73">
        <f t="shared" si="40"/>
        <v>2.4492985891476889E-3</v>
      </c>
      <c r="S192" s="73">
        <f t="shared" si="41"/>
        <v>6.1232464728692222E-4</v>
      </c>
      <c r="T192" s="70">
        <f t="shared" si="42"/>
        <v>5.2262080500823076E-3</v>
      </c>
      <c r="U192" s="74">
        <f t="shared" si="43"/>
        <v>492962.97845800634</v>
      </c>
      <c r="V192" s="83">
        <f t="shared" si="44"/>
        <v>1376673.2292580064</v>
      </c>
      <c r="W192" s="75">
        <f t="shared" si="45"/>
        <v>1376673229.2580063</v>
      </c>
      <c r="X192" s="62">
        <f t="shared" si="47"/>
        <v>1376673000</v>
      </c>
      <c r="Z192" s="85">
        <f t="shared" si="46"/>
        <v>1376673229.2580063</v>
      </c>
    </row>
    <row r="193" spans="1:26" s="2" customFormat="1" ht="18" customHeight="1">
      <c r="A193" s="70">
        <v>180</v>
      </c>
      <c r="B193" s="71" t="s">
        <v>69</v>
      </c>
      <c r="C193" s="71" t="s">
        <v>256</v>
      </c>
      <c r="D193" s="88">
        <v>672421.38670000003</v>
      </c>
      <c r="E193" s="71" t="s">
        <v>299</v>
      </c>
      <c r="F193" s="71">
        <v>9</v>
      </c>
      <c r="G193" s="90">
        <f t="shared" si="33"/>
        <v>0</v>
      </c>
      <c r="H193" s="72">
        <v>8261</v>
      </c>
      <c r="I193" s="73">
        <f t="shared" si="34"/>
        <v>7.6131372465897086E-3</v>
      </c>
      <c r="J193" s="73">
        <f t="shared" si="35"/>
        <v>7.6131372465897086E-4</v>
      </c>
      <c r="K193" s="72">
        <v>632</v>
      </c>
      <c r="L193" s="73">
        <f t="shared" si="36"/>
        <v>3.0221015081816705E-3</v>
      </c>
      <c r="M193" s="73">
        <f t="shared" si="37"/>
        <v>1.5110507540908352E-3</v>
      </c>
      <c r="N193" s="71">
        <v>3.2482510000000002</v>
      </c>
      <c r="O193" s="73">
        <f t="shared" si="38"/>
        <v>3.6793394780214989E-3</v>
      </c>
      <c r="P193" s="73">
        <f t="shared" si="39"/>
        <v>5.5190092170322484E-4</v>
      </c>
      <c r="Q193" s="71">
        <v>36.389091000000001</v>
      </c>
      <c r="R193" s="73">
        <f t="shared" si="40"/>
        <v>4.4814522246256743E-3</v>
      </c>
      <c r="S193" s="73">
        <f t="shared" si="41"/>
        <v>1.1203630561564186E-3</v>
      </c>
      <c r="T193" s="70">
        <f t="shared" si="42"/>
        <v>3.9446284566094494E-3</v>
      </c>
      <c r="U193" s="74">
        <f t="shared" si="43"/>
        <v>372077.76159040933</v>
      </c>
      <c r="V193" s="83">
        <f t="shared" si="44"/>
        <v>1044499.1482904094</v>
      </c>
      <c r="W193" s="75">
        <f t="shared" si="45"/>
        <v>1044499148.2904093</v>
      </c>
      <c r="X193" s="62">
        <f t="shared" si="47"/>
        <v>1044499000</v>
      </c>
      <c r="Z193" s="85">
        <f t="shared" si="46"/>
        <v>1044499148.2904093</v>
      </c>
    </row>
    <row r="194" spans="1:26" s="2" customFormat="1" ht="18" customHeight="1">
      <c r="A194" s="70">
        <v>181</v>
      </c>
      <c r="B194" s="71" t="s">
        <v>69</v>
      </c>
      <c r="C194" s="71" t="s">
        <v>261</v>
      </c>
      <c r="D194" s="88">
        <v>672421.38670000003</v>
      </c>
      <c r="E194" s="71" t="s">
        <v>299</v>
      </c>
      <c r="F194" s="71">
        <v>10</v>
      </c>
      <c r="G194" s="90">
        <f t="shared" si="33"/>
        <v>0</v>
      </c>
      <c r="H194" s="72">
        <v>7698</v>
      </c>
      <c r="I194" s="73">
        <f t="shared" si="34"/>
        <v>7.0942901009862702E-3</v>
      </c>
      <c r="J194" s="73">
        <f t="shared" si="35"/>
        <v>7.0942901009862704E-4</v>
      </c>
      <c r="K194" s="72">
        <v>1210</v>
      </c>
      <c r="L194" s="73">
        <f t="shared" si="36"/>
        <v>5.7859854824364263E-3</v>
      </c>
      <c r="M194" s="73">
        <f t="shared" si="37"/>
        <v>2.8929927412182132E-3</v>
      </c>
      <c r="N194" s="71">
        <v>6.8508579999999997</v>
      </c>
      <c r="O194" s="73">
        <f t="shared" si="38"/>
        <v>7.7600629685696722E-3</v>
      </c>
      <c r="P194" s="73">
        <f t="shared" si="39"/>
        <v>1.1640094452854508E-3</v>
      </c>
      <c r="Q194" s="71">
        <v>22.866508</v>
      </c>
      <c r="R194" s="73">
        <f t="shared" si="40"/>
        <v>2.8160957124765983E-3</v>
      </c>
      <c r="S194" s="73">
        <f t="shared" si="41"/>
        <v>7.0402392811914959E-4</v>
      </c>
      <c r="T194" s="70">
        <f t="shared" si="42"/>
        <v>5.4704551247214406E-3</v>
      </c>
      <c r="U194" s="74">
        <f t="shared" si="43"/>
        <v>516001.62602808647</v>
      </c>
      <c r="V194" s="83">
        <f t="shared" si="44"/>
        <v>1188423.0127280864</v>
      </c>
      <c r="W194" s="75">
        <f t="shared" si="45"/>
        <v>1188423012.7280865</v>
      </c>
      <c r="X194" s="62">
        <f t="shared" si="47"/>
        <v>1188423000</v>
      </c>
      <c r="Z194" s="85">
        <f t="shared" si="46"/>
        <v>1188423012.7280865</v>
      </c>
    </row>
    <row r="195" spans="1:26" s="2" customFormat="1" ht="18" customHeight="1">
      <c r="A195" s="70">
        <v>182</v>
      </c>
      <c r="B195" s="71" t="s">
        <v>69</v>
      </c>
      <c r="C195" s="71" t="s">
        <v>290</v>
      </c>
      <c r="D195" s="88">
        <v>672421.38670000003</v>
      </c>
      <c r="E195" s="71" t="s">
        <v>300</v>
      </c>
      <c r="F195" s="71">
        <v>9</v>
      </c>
      <c r="G195" s="90">
        <f t="shared" si="33"/>
        <v>211288.86410000001</v>
      </c>
      <c r="H195" s="72">
        <v>4121</v>
      </c>
      <c r="I195" s="73">
        <f t="shared" si="34"/>
        <v>3.7978136536976383E-3</v>
      </c>
      <c r="J195" s="73">
        <f t="shared" si="35"/>
        <v>3.7978136536976384E-4</v>
      </c>
      <c r="K195" s="72">
        <v>576</v>
      </c>
      <c r="L195" s="73">
        <f t="shared" si="36"/>
        <v>2.7543203618870921E-3</v>
      </c>
      <c r="M195" s="73">
        <f t="shared" si="37"/>
        <v>1.3771601809435461E-3</v>
      </c>
      <c r="N195" s="71">
        <v>2.7560920000000002</v>
      </c>
      <c r="O195" s="73">
        <f t="shared" si="38"/>
        <v>3.1218640741307335E-3</v>
      </c>
      <c r="P195" s="73">
        <f t="shared" si="39"/>
        <v>4.6827961111960999E-4</v>
      </c>
      <c r="Q195" s="71">
        <v>33.475735999999998</v>
      </c>
      <c r="R195" s="73">
        <f t="shared" si="40"/>
        <v>4.1226616946321015E-3</v>
      </c>
      <c r="S195" s="73">
        <f t="shared" si="41"/>
        <v>1.0306654236580254E-3</v>
      </c>
      <c r="T195" s="70">
        <f t="shared" si="42"/>
        <v>3.2558865810909453E-3</v>
      </c>
      <c r="U195" s="74">
        <f t="shared" si="43"/>
        <v>307112.06502978195</v>
      </c>
      <c r="V195" s="83">
        <f t="shared" si="44"/>
        <v>1190822.315829782</v>
      </c>
      <c r="W195" s="75">
        <f t="shared" si="45"/>
        <v>1190822315.829782</v>
      </c>
      <c r="X195" s="62">
        <f t="shared" si="47"/>
        <v>1190822000</v>
      </c>
      <c r="Z195" s="85">
        <f t="shared" si="46"/>
        <v>1190822315.829782</v>
      </c>
    </row>
    <row r="196" spans="1:26" s="2" customFormat="1" ht="18" customHeight="1">
      <c r="A196" s="70">
        <v>183</v>
      </c>
      <c r="B196" s="71" t="s">
        <v>77</v>
      </c>
      <c r="C196" s="71" t="s">
        <v>78</v>
      </c>
      <c r="D196" s="88">
        <v>672421.38670000003</v>
      </c>
      <c r="E196" s="71" t="s">
        <v>299</v>
      </c>
      <c r="F196" s="71">
        <v>9</v>
      </c>
      <c r="G196" s="90">
        <f t="shared" si="33"/>
        <v>0</v>
      </c>
      <c r="H196" s="72">
        <v>3962</v>
      </c>
      <c r="I196" s="73">
        <f t="shared" si="34"/>
        <v>3.6512831099126532E-3</v>
      </c>
      <c r="J196" s="73">
        <f t="shared" si="35"/>
        <v>3.6512831099126534E-4</v>
      </c>
      <c r="K196" s="72">
        <v>610</v>
      </c>
      <c r="L196" s="73">
        <f t="shared" si="36"/>
        <v>2.9169017721373718E-3</v>
      </c>
      <c r="M196" s="73">
        <f t="shared" si="37"/>
        <v>1.4584508860686859E-3</v>
      </c>
      <c r="N196" s="71">
        <v>2.1950310000000002</v>
      </c>
      <c r="O196" s="73">
        <f t="shared" si="38"/>
        <v>2.4863424082009083E-3</v>
      </c>
      <c r="P196" s="73">
        <f t="shared" si="39"/>
        <v>3.7295136123013624E-4</v>
      </c>
      <c r="Q196" s="71">
        <v>31.787873999999999</v>
      </c>
      <c r="R196" s="73">
        <f t="shared" si="40"/>
        <v>3.9147951965444981E-3</v>
      </c>
      <c r="S196" s="73">
        <f t="shared" si="41"/>
        <v>9.7869879913612453E-4</v>
      </c>
      <c r="T196" s="70">
        <f t="shared" si="42"/>
        <v>3.1752293574262122E-3</v>
      </c>
      <c r="U196" s="74">
        <f t="shared" si="43"/>
        <v>299504.05845390633</v>
      </c>
      <c r="V196" s="83">
        <f t="shared" si="44"/>
        <v>971925.44515390636</v>
      </c>
      <c r="W196" s="75">
        <f t="shared" si="45"/>
        <v>971925445.15390635</v>
      </c>
      <c r="X196" s="62">
        <f t="shared" si="47"/>
        <v>971925000</v>
      </c>
      <c r="Z196" s="85">
        <f t="shared" si="46"/>
        <v>971925445.15390635</v>
      </c>
    </row>
    <row r="197" spans="1:26" s="2" customFormat="1" ht="18" customHeight="1">
      <c r="A197" s="70">
        <v>184</v>
      </c>
      <c r="B197" s="71" t="s">
        <v>77</v>
      </c>
      <c r="C197" s="71" t="s">
        <v>114</v>
      </c>
      <c r="D197" s="88">
        <v>672421.38670000003</v>
      </c>
      <c r="E197" s="71" t="s">
        <v>299</v>
      </c>
      <c r="F197" s="71">
        <v>9</v>
      </c>
      <c r="G197" s="90">
        <f t="shared" si="33"/>
        <v>0</v>
      </c>
      <c r="H197" s="72">
        <v>3184</v>
      </c>
      <c r="I197" s="73">
        <f t="shared" si="34"/>
        <v>2.9342971786880077E-3</v>
      </c>
      <c r="J197" s="73">
        <f t="shared" si="35"/>
        <v>2.9342971786880081E-4</v>
      </c>
      <c r="K197" s="72">
        <v>547</v>
      </c>
      <c r="L197" s="73">
        <f t="shared" si="36"/>
        <v>2.6156479825559711E-3</v>
      </c>
      <c r="M197" s="73">
        <f t="shared" si="37"/>
        <v>1.3078239912779855E-3</v>
      </c>
      <c r="N197" s="71">
        <v>7.2741150000000001</v>
      </c>
      <c r="O197" s="73">
        <f t="shared" si="38"/>
        <v>8.2394921104213779E-3</v>
      </c>
      <c r="P197" s="73">
        <f t="shared" si="39"/>
        <v>1.2359238165632067E-3</v>
      </c>
      <c r="Q197" s="71">
        <v>35.711649999999999</v>
      </c>
      <c r="R197" s="73">
        <f t="shared" si="40"/>
        <v>4.3980228397998032E-3</v>
      </c>
      <c r="S197" s="73">
        <f t="shared" si="41"/>
        <v>1.0995057099499508E-3</v>
      </c>
      <c r="T197" s="70">
        <f t="shared" si="42"/>
        <v>3.9366832356599437E-3</v>
      </c>
      <c r="U197" s="74">
        <f t="shared" si="43"/>
        <v>371328.32724982395</v>
      </c>
      <c r="V197" s="83">
        <f t="shared" si="44"/>
        <v>1043749.713949824</v>
      </c>
      <c r="W197" s="75">
        <f t="shared" si="45"/>
        <v>1043749713.949824</v>
      </c>
      <c r="X197" s="62">
        <f t="shared" si="47"/>
        <v>1043749000</v>
      </c>
      <c r="Z197" s="85">
        <f t="shared" si="46"/>
        <v>1043749713.949824</v>
      </c>
    </row>
    <row r="198" spans="1:26" s="2" customFormat="1" ht="18" customHeight="1">
      <c r="A198" s="70">
        <v>185</v>
      </c>
      <c r="B198" s="71" t="s">
        <v>77</v>
      </c>
      <c r="C198" s="71" t="s">
        <v>141</v>
      </c>
      <c r="D198" s="88">
        <v>672421.38670000003</v>
      </c>
      <c r="E198" s="71" t="s">
        <v>300</v>
      </c>
      <c r="F198" s="71">
        <v>8</v>
      </c>
      <c r="G198" s="90">
        <f t="shared" si="33"/>
        <v>211288.86410000001</v>
      </c>
      <c r="H198" s="72">
        <v>5643</v>
      </c>
      <c r="I198" s="73">
        <f t="shared" si="34"/>
        <v>5.2004519407463654E-3</v>
      </c>
      <c r="J198" s="73">
        <f t="shared" si="35"/>
        <v>5.2004519407463658E-4</v>
      </c>
      <c r="K198" s="72">
        <v>480</v>
      </c>
      <c r="L198" s="73">
        <f t="shared" si="36"/>
        <v>2.2952669682392434E-3</v>
      </c>
      <c r="M198" s="73">
        <f t="shared" si="37"/>
        <v>1.1476334841196217E-3</v>
      </c>
      <c r="N198" s="71">
        <v>3.8683719999999999</v>
      </c>
      <c r="O198" s="73">
        <f t="shared" si="38"/>
        <v>4.3817592345151224E-3</v>
      </c>
      <c r="P198" s="73">
        <f t="shared" si="39"/>
        <v>6.5726388517726834E-4</v>
      </c>
      <c r="Q198" s="71">
        <v>21.162758</v>
      </c>
      <c r="R198" s="73">
        <f t="shared" si="40"/>
        <v>2.6062725479544073E-3</v>
      </c>
      <c r="S198" s="73">
        <f t="shared" si="41"/>
        <v>6.5156813698860182E-4</v>
      </c>
      <c r="T198" s="70">
        <f t="shared" si="42"/>
        <v>2.9765107003601283E-3</v>
      </c>
      <c r="U198" s="74">
        <f t="shared" si="43"/>
        <v>280759.88674782024</v>
      </c>
      <c r="V198" s="83">
        <f t="shared" si="44"/>
        <v>1164470.1375478203</v>
      </c>
      <c r="W198" s="75">
        <f t="shared" si="45"/>
        <v>1164470137.5478203</v>
      </c>
      <c r="X198" s="62">
        <f t="shared" si="47"/>
        <v>1164470000</v>
      </c>
      <c r="Z198" s="85">
        <f t="shared" si="46"/>
        <v>1164470137.5478203</v>
      </c>
    </row>
    <row r="199" spans="1:26" s="2" customFormat="1" ht="18" customHeight="1">
      <c r="A199" s="70">
        <v>186</v>
      </c>
      <c r="B199" s="71" t="s">
        <v>77</v>
      </c>
      <c r="C199" s="71" t="s">
        <v>157</v>
      </c>
      <c r="D199" s="88">
        <v>672421.38670000003</v>
      </c>
      <c r="E199" s="71" t="s">
        <v>300</v>
      </c>
      <c r="F199" s="71">
        <v>10</v>
      </c>
      <c r="G199" s="90">
        <f t="shared" si="33"/>
        <v>211288.86410000001</v>
      </c>
      <c r="H199" s="72">
        <v>5679</v>
      </c>
      <c r="I199" s="73">
        <f t="shared" si="34"/>
        <v>5.2336286676410793E-3</v>
      </c>
      <c r="J199" s="73">
        <f t="shared" si="35"/>
        <v>5.2336286676410795E-4</v>
      </c>
      <c r="K199" s="72">
        <v>1215</v>
      </c>
      <c r="L199" s="73">
        <f t="shared" si="36"/>
        <v>5.8098945133555849E-3</v>
      </c>
      <c r="M199" s="73">
        <f t="shared" si="37"/>
        <v>2.9049472566777925E-3</v>
      </c>
      <c r="N199" s="71">
        <v>5.0495539999999997</v>
      </c>
      <c r="O199" s="73">
        <f t="shared" si="38"/>
        <v>5.7197006569385707E-3</v>
      </c>
      <c r="P199" s="73">
        <f t="shared" si="39"/>
        <v>8.5795509854078554E-4</v>
      </c>
      <c r="Q199" s="71">
        <v>30.163619000000001</v>
      </c>
      <c r="R199" s="73">
        <f t="shared" si="40"/>
        <v>3.7147621376502991E-3</v>
      </c>
      <c r="S199" s="73">
        <f t="shared" si="41"/>
        <v>9.2869053441257477E-4</v>
      </c>
      <c r="T199" s="70">
        <f t="shared" si="42"/>
        <v>5.2149557563952609E-3</v>
      </c>
      <c r="U199" s="74">
        <f t="shared" si="43"/>
        <v>491901.60390932887</v>
      </c>
      <c r="V199" s="83">
        <f t="shared" si="44"/>
        <v>1375611.8547093289</v>
      </c>
      <c r="W199" s="75">
        <f t="shared" si="45"/>
        <v>1375611854.7093289</v>
      </c>
      <c r="X199" s="62">
        <f t="shared" si="47"/>
        <v>1375611000</v>
      </c>
      <c r="Z199" s="85">
        <f t="shared" si="46"/>
        <v>1375611854.7093289</v>
      </c>
    </row>
    <row r="200" spans="1:26" s="2" customFormat="1" ht="18" customHeight="1">
      <c r="A200" s="70">
        <v>187</v>
      </c>
      <c r="B200" s="71" t="s">
        <v>77</v>
      </c>
      <c r="C200" s="71" t="s">
        <v>159</v>
      </c>
      <c r="D200" s="88">
        <v>672421.38670000003</v>
      </c>
      <c r="E200" s="71" t="s">
        <v>301</v>
      </c>
      <c r="F200" s="71">
        <v>10</v>
      </c>
      <c r="G200" s="90">
        <f t="shared" si="33"/>
        <v>422577.72830000002</v>
      </c>
      <c r="H200" s="72">
        <v>6160</v>
      </c>
      <c r="I200" s="73">
        <f t="shared" si="34"/>
        <v>5.6769066019843372E-3</v>
      </c>
      <c r="J200" s="73">
        <f t="shared" si="35"/>
        <v>5.6769066019843372E-4</v>
      </c>
      <c r="K200" s="72">
        <v>976</v>
      </c>
      <c r="L200" s="73">
        <f t="shared" si="36"/>
        <v>4.6670428354197947E-3</v>
      </c>
      <c r="M200" s="73">
        <f t="shared" si="37"/>
        <v>2.3335214177098973E-3</v>
      </c>
      <c r="N200" s="71">
        <v>5.315321</v>
      </c>
      <c r="O200" s="73">
        <f t="shared" si="38"/>
        <v>6.0207386663335772E-3</v>
      </c>
      <c r="P200" s="73">
        <f t="shared" si="39"/>
        <v>9.0311079995003649E-4</v>
      </c>
      <c r="Q200" s="71">
        <v>33.847661000000002</v>
      </c>
      <c r="R200" s="73">
        <f t="shared" si="40"/>
        <v>4.1684656450150315E-3</v>
      </c>
      <c r="S200" s="73">
        <f t="shared" si="41"/>
        <v>1.0421164112537579E-3</v>
      </c>
      <c r="T200" s="70">
        <f t="shared" si="42"/>
        <v>4.846439289112125E-3</v>
      </c>
      <c r="U200" s="74">
        <f t="shared" si="43"/>
        <v>457141.22437949822</v>
      </c>
      <c r="V200" s="83">
        <f t="shared" si="44"/>
        <v>1552140.3393794983</v>
      </c>
      <c r="W200" s="75">
        <f t="shared" si="45"/>
        <v>1552140339.3794982</v>
      </c>
      <c r="X200" s="62">
        <f t="shared" si="47"/>
        <v>1552140000</v>
      </c>
      <c r="Z200" s="85">
        <f t="shared" si="46"/>
        <v>1552140339.3794982</v>
      </c>
    </row>
    <row r="201" spans="1:26" s="2" customFormat="1" ht="18" customHeight="1">
      <c r="A201" s="70">
        <v>188</v>
      </c>
      <c r="B201" s="71" t="s">
        <v>77</v>
      </c>
      <c r="C201" s="71" t="s">
        <v>167</v>
      </c>
      <c r="D201" s="88">
        <v>672421.38670000003</v>
      </c>
      <c r="E201" s="71" t="s">
        <v>299</v>
      </c>
      <c r="F201" s="71">
        <v>8</v>
      </c>
      <c r="G201" s="90">
        <f t="shared" si="33"/>
        <v>0</v>
      </c>
      <c r="H201" s="72">
        <v>4192</v>
      </c>
      <c r="I201" s="73">
        <f t="shared" si="34"/>
        <v>3.8632455317399901E-3</v>
      </c>
      <c r="J201" s="73">
        <f t="shared" si="35"/>
        <v>3.8632455317399902E-4</v>
      </c>
      <c r="K201" s="72">
        <v>376</v>
      </c>
      <c r="L201" s="73">
        <f t="shared" si="36"/>
        <v>1.7979591251207406E-3</v>
      </c>
      <c r="M201" s="73">
        <f t="shared" si="37"/>
        <v>8.989795625603703E-4</v>
      </c>
      <c r="N201" s="71">
        <v>1.5158510000000001</v>
      </c>
      <c r="O201" s="73">
        <f t="shared" si="38"/>
        <v>1.7170256938575149E-3</v>
      </c>
      <c r="P201" s="73">
        <f t="shared" si="39"/>
        <v>2.575538540786272E-4</v>
      </c>
      <c r="Q201" s="71">
        <v>27.968548999999999</v>
      </c>
      <c r="R201" s="73">
        <f t="shared" si="40"/>
        <v>3.4444310833596304E-3</v>
      </c>
      <c r="S201" s="73">
        <f t="shared" si="41"/>
        <v>8.6110777083990759E-4</v>
      </c>
      <c r="T201" s="70">
        <f t="shared" si="42"/>
        <v>2.4039657406529041E-3</v>
      </c>
      <c r="U201" s="74">
        <f t="shared" si="43"/>
        <v>226754.48437315831</v>
      </c>
      <c r="V201" s="83">
        <f t="shared" si="44"/>
        <v>899175.87107315834</v>
      </c>
      <c r="W201" s="75">
        <f t="shared" si="45"/>
        <v>899175871.07315838</v>
      </c>
      <c r="X201" s="62">
        <f t="shared" ref="X201:X232" si="48">W201-MOD(W201,1000)</f>
        <v>899175000</v>
      </c>
      <c r="Z201" s="85">
        <f t="shared" si="46"/>
        <v>899175871.07315838</v>
      </c>
    </row>
    <row r="202" spans="1:26" s="2" customFormat="1" ht="18" customHeight="1">
      <c r="A202" s="70">
        <v>189</v>
      </c>
      <c r="B202" s="71" t="s">
        <v>77</v>
      </c>
      <c r="C202" s="71" t="s">
        <v>183</v>
      </c>
      <c r="D202" s="88">
        <v>672421.38670000003</v>
      </c>
      <c r="E202" s="71" t="s">
        <v>299</v>
      </c>
      <c r="F202" s="71">
        <v>9</v>
      </c>
      <c r="G202" s="90">
        <f t="shared" si="33"/>
        <v>0</v>
      </c>
      <c r="H202" s="72">
        <v>4994</v>
      </c>
      <c r="I202" s="73">
        <f t="shared" si="34"/>
        <v>4.6023492808944444E-3</v>
      </c>
      <c r="J202" s="73">
        <f t="shared" si="35"/>
        <v>4.6023492808944445E-4</v>
      </c>
      <c r="K202" s="72">
        <v>611</v>
      </c>
      <c r="L202" s="73">
        <f t="shared" si="36"/>
        <v>2.9216835783212034E-3</v>
      </c>
      <c r="M202" s="73">
        <f t="shared" si="37"/>
        <v>1.4608417891606017E-3</v>
      </c>
      <c r="N202" s="71">
        <v>1.565067</v>
      </c>
      <c r="O202" s="73">
        <f t="shared" si="38"/>
        <v>1.7727733475179943E-3</v>
      </c>
      <c r="P202" s="73">
        <f t="shared" si="39"/>
        <v>2.6591600212769911E-4</v>
      </c>
      <c r="Q202" s="71">
        <v>41.096595000000001</v>
      </c>
      <c r="R202" s="73">
        <f t="shared" si="40"/>
        <v>5.0611988930223725E-3</v>
      </c>
      <c r="S202" s="73">
        <f t="shared" si="41"/>
        <v>1.2652997232555931E-3</v>
      </c>
      <c r="T202" s="70">
        <f t="shared" si="42"/>
        <v>3.4522924426333384E-3</v>
      </c>
      <c r="U202" s="74">
        <f t="shared" si="43"/>
        <v>325638.08189798222</v>
      </c>
      <c r="V202" s="83">
        <f t="shared" si="44"/>
        <v>998059.46859798231</v>
      </c>
      <c r="W202" s="75">
        <f t="shared" si="45"/>
        <v>998059468.59798229</v>
      </c>
      <c r="X202" s="62">
        <f t="shared" si="48"/>
        <v>998059000</v>
      </c>
      <c r="Z202" s="85">
        <f t="shared" si="46"/>
        <v>998059468.59798229</v>
      </c>
    </row>
    <row r="203" spans="1:26" s="2" customFormat="1" ht="18" customHeight="1">
      <c r="A203" s="70">
        <v>190</v>
      </c>
      <c r="B203" s="71" t="s">
        <v>77</v>
      </c>
      <c r="C203" s="71" t="s">
        <v>196</v>
      </c>
      <c r="D203" s="88">
        <v>672421.38670000003</v>
      </c>
      <c r="E203" s="71" t="s">
        <v>299</v>
      </c>
      <c r="F203" s="71">
        <v>8</v>
      </c>
      <c r="G203" s="90">
        <f t="shared" si="33"/>
        <v>0</v>
      </c>
      <c r="H203" s="72">
        <v>3076</v>
      </c>
      <c r="I203" s="73">
        <f t="shared" si="34"/>
        <v>2.8347669980038669E-3</v>
      </c>
      <c r="J203" s="73">
        <f t="shared" si="35"/>
        <v>2.834766998003867E-4</v>
      </c>
      <c r="K203" s="72">
        <v>473</v>
      </c>
      <c r="L203" s="73">
        <f t="shared" si="36"/>
        <v>2.261794324952421E-3</v>
      </c>
      <c r="M203" s="73">
        <f t="shared" si="37"/>
        <v>1.1308971624762105E-3</v>
      </c>
      <c r="N203" s="71">
        <v>2.8938969999999999</v>
      </c>
      <c r="O203" s="73">
        <f t="shared" si="38"/>
        <v>3.2779577309228814E-3</v>
      </c>
      <c r="P203" s="73">
        <f t="shared" si="39"/>
        <v>4.9169365963843217E-4</v>
      </c>
      <c r="Q203" s="71">
        <v>32.887534000000002</v>
      </c>
      <c r="R203" s="73">
        <f t="shared" si="40"/>
        <v>4.0502224253623842E-3</v>
      </c>
      <c r="S203" s="73">
        <f t="shared" si="41"/>
        <v>1.0125556063405961E-3</v>
      </c>
      <c r="T203" s="70">
        <f t="shared" si="42"/>
        <v>2.9186231282556253E-3</v>
      </c>
      <c r="U203" s="74">
        <f t="shared" si="43"/>
        <v>275299.63149451301</v>
      </c>
      <c r="V203" s="83">
        <f t="shared" si="44"/>
        <v>947721.01819451305</v>
      </c>
      <c r="W203" s="75">
        <f t="shared" si="45"/>
        <v>947721018.19451308</v>
      </c>
      <c r="X203" s="62">
        <f t="shared" si="48"/>
        <v>947721000</v>
      </c>
      <c r="Z203" s="85">
        <f t="shared" si="46"/>
        <v>947721018.19451308</v>
      </c>
    </row>
    <row r="204" spans="1:26" s="2" customFormat="1" ht="18" customHeight="1">
      <c r="A204" s="70">
        <v>191</v>
      </c>
      <c r="B204" s="71" t="s">
        <v>77</v>
      </c>
      <c r="C204" s="71" t="s">
        <v>210</v>
      </c>
      <c r="D204" s="88">
        <v>672421.38670000003</v>
      </c>
      <c r="E204" s="71" t="s">
        <v>300</v>
      </c>
      <c r="F204" s="71">
        <v>7</v>
      </c>
      <c r="G204" s="90">
        <f t="shared" si="33"/>
        <v>0</v>
      </c>
      <c r="H204" s="72">
        <v>3041</v>
      </c>
      <c r="I204" s="73">
        <f t="shared" si="34"/>
        <v>2.8025118468562285E-3</v>
      </c>
      <c r="J204" s="73">
        <f t="shared" si="35"/>
        <v>2.8025118468562288E-4</v>
      </c>
      <c r="K204" s="72">
        <v>331</v>
      </c>
      <c r="L204" s="73">
        <f t="shared" si="36"/>
        <v>1.5827778468483116E-3</v>
      </c>
      <c r="M204" s="73">
        <f t="shared" si="37"/>
        <v>7.9138892342415579E-4</v>
      </c>
      <c r="N204" s="71">
        <v>3.395899</v>
      </c>
      <c r="O204" s="73">
        <f t="shared" si="38"/>
        <v>3.8465824390029367E-3</v>
      </c>
      <c r="P204" s="73">
        <f t="shared" si="39"/>
        <v>5.7698736585044049E-4</v>
      </c>
      <c r="Q204" s="71">
        <v>23.733174000000002</v>
      </c>
      <c r="R204" s="73">
        <f t="shared" si="40"/>
        <v>2.9228288615323812E-3</v>
      </c>
      <c r="S204" s="73">
        <f t="shared" si="41"/>
        <v>7.3070721538309529E-4</v>
      </c>
      <c r="T204" s="70">
        <f t="shared" si="42"/>
        <v>2.3793346893433145E-3</v>
      </c>
      <c r="U204" s="74">
        <f t="shared" si="43"/>
        <v>224431.15619720941</v>
      </c>
      <c r="V204" s="83">
        <f t="shared" si="44"/>
        <v>896852.54289720941</v>
      </c>
      <c r="W204" s="75">
        <f t="shared" si="45"/>
        <v>896852542.89720941</v>
      </c>
      <c r="X204" s="62">
        <f t="shared" si="48"/>
        <v>896852000</v>
      </c>
      <c r="Z204" s="85">
        <f t="shared" si="46"/>
        <v>896852542.89720941</v>
      </c>
    </row>
    <row r="205" spans="1:26" s="2" customFormat="1" ht="18" customHeight="1">
      <c r="A205" s="70">
        <v>192</v>
      </c>
      <c r="B205" s="71" t="s">
        <v>77</v>
      </c>
      <c r="C205" s="71" t="s">
        <v>211</v>
      </c>
      <c r="D205" s="88">
        <v>672421.38670000003</v>
      </c>
      <c r="E205" s="71" t="s">
        <v>300</v>
      </c>
      <c r="F205" s="71">
        <v>7</v>
      </c>
      <c r="G205" s="90">
        <f t="shared" si="33"/>
        <v>0</v>
      </c>
      <c r="H205" s="72">
        <v>10581</v>
      </c>
      <c r="I205" s="73">
        <f t="shared" si="34"/>
        <v>9.7511929798045887E-3</v>
      </c>
      <c r="J205" s="73">
        <f t="shared" si="35"/>
        <v>9.7511929798045887E-4</v>
      </c>
      <c r="K205" s="72">
        <v>289</v>
      </c>
      <c r="L205" s="73">
        <f t="shared" si="36"/>
        <v>1.3819419871273777E-3</v>
      </c>
      <c r="M205" s="73">
        <f t="shared" si="37"/>
        <v>6.9097099356368885E-4</v>
      </c>
      <c r="N205" s="71">
        <v>3.9569610000000002</v>
      </c>
      <c r="O205" s="73">
        <f t="shared" si="38"/>
        <v>4.4821052376467913E-3</v>
      </c>
      <c r="P205" s="73">
        <f t="shared" si="39"/>
        <v>6.7231578564701862E-4</v>
      </c>
      <c r="Q205" s="71">
        <v>23.648223000000002</v>
      </c>
      <c r="R205" s="73">
        <f t="shared" si="40"/>
        <v>2.9123668291630052E-3</v>
      </c>
      <c r="S205" s="73">
        <f t="shared" si="41"/>
        <v>7.280917072907513E-4</v>
      </c>
      <c r="T205" s="70">
        <f t="shared" si="42"/>
        <v>3.0664977844819174E-3</v>
      </c>
      <c r="U205" s="74">
        <f t="shared" si="43"/>
        <v>289247.9340253736</v>
      </c>
      <c r="V205" s="83">
        <f t="shared" si="44"/>
        <v>961669.32072537369</v>
      </c>
      <c r="W205" s="75">
        <f t="shared" si="45"/>
        <v>961669320.72537374</v>
      </c>
      <c r="X205" s="62">
        <f t="shared" si="48"/>
        <v>961669000</v>
      </c>
      <c r="Z205" s="85">
        <f t="shared" si="46"/>
        <v>961669320.72537374</v>
      </c>
    </row>
    <row r="206" spans="1:26" s="2" customFormat="1" ht="18" customHeight="1">
      <c r="A206" s="70">
        <v>193</v>
      </c>
      <c r="B206" s="71" t="s">
        <v>77</v>
      </c>
      <c r="C206" s="71" t="s">
        <v>212</v>
      </c>
      <c r="D206" s="88">
        <v>672421.38670000003</v>
      </c>
      <c r="E206" s="71" t="s">
        <v>299</v>
      </c>
      <c r="F206" s="71">
        <v>9</v>
      </c>
      <c r="G206" s="90">
        <f t="shared" ref="G206:G256" si="49">IF(AND(E206="TERTINGGAL",F206&gt;=8),211288.8641,IF(AND(E206="SANGAT TERTINGGAL",F206&gt;=8),422577.7283,0))</f>
        <v>0</v>
      </c>
      <c r="H206" s="72">
        <v>4329</v>
      </c>
      <c r="I206" s="73">
        <f t="shared" ref="I206:I256" si="50">H206/$H$259</f>
        <v>3.9895014090893174E-3</v>
      </c>
      <c r="J206" s="73">
        <f t="shared" ref="J206:J256" si="51">I206*$G$262</f>
        <v>3.9895014090893179E-4</v>
      </c>
      <c r="K206" s="72">
        <v>771</v>
      </c>
      <c r="L206" s="73">
        <f t="shared" ref="L206:L256" si="52">K206/$K$259</f>
        <v>3.6867725677342846E-3</v>
      </c>
      <c r="M206" s="73">
        <f t="shared" ref="M206:M256" si="53">L206*$G$263</f>
        <v>1.8433862838671423E-3</v>
      </c>
      <c r="N206" s="71">
        <v>4.0357060000000002</v>
      </c>
      <c r="O206" s="73">
        <f t="shared" ref="O206:O256" si="54">N206/$N$259</f>
        <v>4.5713008038751413E-3</v>
      </c>
      <c r="P206" s="73">
        <f t="shared" ref="P206:P256" si="55">O206*$G$264</f>
        <v>6.8569512058127115E-4</v>
      </c>
      <c r="Q206" s="71">
        <v>33.597417</v>
      </c>
      <c r="R206" s="73">
        <f t="shared" ref="R206:R256" si="56">Q206/$Q$259</f>
        <v>4.1376471634404508E-3</v>
      </c>
      <c r="S206" s="73">
        <f t="shared" ref="S206:S256" si="57">R206*$G$265</f>
        <v>1.0344117908601127E-3</v>
      </c>
      <c r="T206" s="70">
        <f t="shared" ref="T206:T256" si="58">J206+M206+P206+S206</f>
        <v>3.9624433362174579E-3</v>
      </c>
      <c r="U206" s="74">
        <f t="shared" ref="U206:U256" si="59">T206*$D$268</f>
        <v>373758.1531914089</v>
      </c>
      <c r="V206" s="83">
        <f t="shared" ref="V206:V256" si="60">D206+G206+U206</f>
        <v>1046179.539891409</v>
      </c>
      <c r="W206" s="75">
        <f t="shared" ref="W206:W256" si="61">V206*1000</f>
        <v>1046179539.891409</v>
      </c>
      <c r="X206" s="62">
        <f t="shared" si="48"/>
        <v>1046179000</v>
      </c>
      <c r="Z206" s="85">
        <f t="shared" si="46"/>
        <v>1046179539.891409</v>
      </c>
    </row>
    <row r="207" spans="1:26" s="2" customFormat="1" ht="18" customHeight="1">
      <c r="A207" s="70">
        <v>194</v>
      </c>
      <c r="B207" s="71" t="s">
        <v>77</v>
      </c>
      <c r="C207" s="71" t="s">
        <v>108</v>
      </c>
      <c r="D207" s="88">
        <v>672421.38670000003</v>
      </c>
      <c r="E207" s="71" t="s">
        <v>300</v>
      </c>
      <c r="F207" s="71">
        <v>9</v>
      </c>
      <c r="G207" s="90">
        <f t="shared" si="49"/>
        <v>211288.86410000001</v>
      </c>
      <c r="H207" s="72">
        <v>2845</v>
      </c>
      <c r="I207" s="73">
        <f t="shared" si="50"/>
        <v>2.6218830004294544E-3</v>
      </c>
      <c r="J207" s="73">
        <f t="shared" si="51"/>
        <v>2.6218830004294546E-4</v>
      </c>
      <c r="K207" s="72">
        <v>511</v>
      </c>
      <c r="L207" s="73">
        <f t="shared" si="52"/>
        <v>2.4435029599380277E-3</v>
      </c>
      <c r="M207" s="73">
        <f t="shared" si="53"/>
        <v>1.2217514799690138E-3</v>
      </c>
      <c r="N207" s="71">
        <v>5.0200250000000004</v>
      </c>
      <c r="O207" s="73">
        <f t="shared" si="54"/>
        <v>5.6862527443707015E-3</v>
      </c>
      <c r="P207" s="73">
        <f t="shared" si="55"/>
        <v>8.5293791165560518E-4</v>
      </c>
      <c r="Q207" s="71">
        <v>27.577363999999999</v>
      </c>
      <c r="R207" s="73">
        <f t="shared" si="56"/>
        <v>3.3962551921704223E-3</v>
      </c>
      <c r="S207" s="73">
        <f t="shared" si="57"/>
        <v>8.4906379804260558E-4</v>
      </c>
      <c r="T207" s="70">
        <f t="shared" si="58"/>
        <v>3.1859414897101703E-3</v>
      </c>
      <c r="U207" s="74">
        <f t="shared" si="59"/>
        <v>300514.48218478955</v>
      </c>
      <c r="V207" s="83">
        <f t="shared" si="60"/>
        <v>1184224.7329847896</v>
      </c>
      <c r="W207" s="75">
        <f t="shared" si="61"/>
        <v>1184224732.9847896</v>
      </c>
      <c r="X207" s="62">
        <f t="shared" si="48"/>
        <v>1184224000</v>
      </c>
      <c r="Z207" s="85">
        <f t="shared" ref="Z207:Z256" si="62">W207</f>
        <v>1184224732.9847896</v>
      </c>
    </row>
    <row r="208" spans="1:26" s="2" customFormat="1" ht="18" customHeight="1">
      <c r="A208" s="70">
        <v>195</v>
      </c>
      <c r="B208" s="71" t="s">
        <v>77</v>
      </c>
      <c r="C208" s="71" t="s">
        <v>213</v>
      </c>
      <c r="D208" s="88">
        <v>672421.38670000003</v>
      </c>
      <c r="E208" s="71" t="s">
        <v>300</v>
      </c>
      <c r="F208" s="71">
        <v>10</v>
      </c>
      <c r="G208" s="90">
        <f t="shared" si="49"/>
        <v>211288.86410000001</v>
      </c>
      <c r="H208" s="72">
        <v>5137</v>
      </c>
      <c r="I208" s="73">
        <f t="shared" si="50"/>
        <v>4.734134612726224E-3</v>
      </c>
      <c r="J208" s="73">
        <f t="shared" si="51"/>
        <v>4.7341346127262242E-4</v>
      </c>
      <c r="K208" s="72">
        <v>1277</v>
      </c>
      <c r="L208" s="73">
        <f t="shared" si="52"/>
        <v>6.1063664967531536E-3</v>
      </c>
      <c r="M208" s="73">
        <f t="shared" si="53"/>
        <v>3.0531832483765768E-3</v>
      </c>
      <c r="N208" s="71">
        <v>7.2150550000000004</v>
      </c>
      <c r="O208" s="73">
        <f t="shared" si="54"/>
        <v>8.1725940198575809E-3</v>
      </c>
      <c r="P208" s="73">
        <f t="shared" si="55"/>
        <v>1.2258891029786371E-3</v>
      </c>
      <c r="Q208" s="71">
        <v>34.638292999999997</v>
      </c>
      <c r="R208" s="73">
        <f t="shared" si="56"/>
        <v>4.2658349234963276E-3</v>
      </c>
      <c r="S208" s="73">
        <f t="shared" si="57"/>
        <v>1.0664587308740819E-3</v>
      </c>
      <c r="T208" s="70">
        <f t="shared" si="58"/>
        <v>5.8189445435019183E-3</v>
      </c>
      <c r="U208" s="74">
        <f t="shared" si="59"/>
        <v>548872.95074322447</v>
      </c>
      <c r="V208" s="83">
        <f t="shared" si="60"/>
        <v>1432583.2015432245</v>
      </c>
      <c r="W208" s="75">
        <f t="shared" si="61"/>
        <v>1432583201.5432246</v>
      </c>
      <c r="X208" s="62">
        <f t="shared" si="48"/>
        <v>1432583000</v>
      </c>
      <c r="Z208" s="85">
        <f t="shared" si="62"/>
        <v>1432583201.5432246</v>
      </c>
    </row>
    <row r="209" spans="1:26" s="2" customFormat="1" ht="18" customHeight="1">
      <c r="A209" s="70">
        <v>196</v>
      </c>
      <c r="B209" s="71" t="s">
        <v>77</v>
      </c>
      <c r="C209" s="71" t="s">
        <v>237</v>
      </c>
      <c r="D209" s="88">
        <v>672421.38670000003</v>
      </c>
      <c r="E209" s="71" t="s">
        <v>300</v>
      </c>
      <c r="F209" s="71">
        <v>8</v>
      </c>
      <c r="G209" s="90">
        <f t="shared" si="49"/>
        <v>211288.86410000001</v>
      </c>
      <c r="H209" s="72">
        <v>3480</v>
      </c>
      <c r="I209" s="73">
        <f t="shared" si="50"/>
        <v>3.2070835998223202E-3</v>
      </c>
      <c r="J209" s="73">
        <f t="shared" si="51"/>
        <v>3.2070835998223202E-4</v>
      </c>
      <c r="K209" s="72">
        <v>484</v>
      </c>
      <c r="L209" s="73">
        <f t="shared" si="52"/>
        <v>2.3143941929745704E-3</v>
      </c>
      <c r="M209" s="73">
        <f t="shared" si="53"/>
        <v>1.1571970964872852E-3</v>
      </c>
      <c r="N209" s="71">
        <v>1.3189869999999999</v>
      </c>
      <c r="O209" s="73">
        <f t="shared" si="54"/>
        <v>1.4940350792155969E-3</v>
      </c>
      <c r="P209" s="73">
        <f t="shared" si="55"/>
        <v>2.2410526188233951E-4</v>
      </c>
      <c r="Q209" s="71">
        <v>24.191165999999999</v>
      </c>
      <c r="R209" s="73">
        <f t="shared" si="56"/>
        <v>2.9792322838454242E-3</v>
      </c>
      <c r="S209" s="73">
        <f t="shared" si="57"/>
        <v>7.4480807096135606E-4</v>
      </c>
      <c r="T209" s="70">
        <f t="shared" si="58"/>
        <v>2.4468187893132128E-3</v>
      </c>
      <c r="U209" s="74">
        <f t="shared" si="59"/>
        <v>230796.60560161935</v>
      </c>
      <c r="V209" s="83">
        <f t="shared" si="60"/>
        <v>1114506.8564016195</v>
      </c>
      <c r="W209" s="75">
        <f t="shared" si="61"/>
        <v>1114506856.4016194</v>
      </c>
      <c r="X209" s="62">
        <f t="shared" si="48"/>
        <v>1114506000</v>
      </c>
      <c r="Z209" s="85">
        <f t="shared" si="62"/>
        <v>1114506856.4016194</v>
      </c>
    </row>
    <row r="210" spans="1:26" s="2" customFormat="1" ht="18" customHeight="1">
      <c r="A210" s="70">
        <v>197</v>
      </c>
      <c r="B210" s="71" t="s">
        <v>77</v>
      </c>
      <c r="C210" s="71" t="s">
        <v>267</v>
      </c>
      <c r="D210" s="88">
        <v>672421.38670000003</v>
      </c>
      <c r="E210" s="71" t="s">
        <v>299</v>
      </c>
      <c r="F210" s="71">
        <v>8</v>
      </c>
      <c r="G210" s="90">
        <f t="shared" si="49"/>
        <v>0</v>
      </c>
      <c r="H210" s="72">
        <v>3154</v>
      </c>
      <c r="I210" s="73">
        <f t="shared" si="50"/>
        <v>2.9066499062757466E-3</v>
      </c>
      <c r="J210" s="73">
        <f t="shared" si="51"/>
        <v>2.9066499062757465E-4</v>
      </c>
      <c r="K210" s="72">
        <v>402</v>
      </c>
      <c r="L210" s="73">
        <f t="shared" si="52"/>
        <v>1.9222860859003663E-3</v>
      </c>
      <c r="M210" s="73">
        <f t="shared" si="53"/>
        <v>9.6114304295018315E-4</v>
      </c>
      <c r="N210" s="71">
        <v>3.1006040000000001</v>
      </c>
      <c r="O210" s="73">
        <f t="shared" si="54"/>
        <v>3.5120976497540896E-3</v>
      </c>
      <c r="P210" s="73">
        <f t="shared" si="55"/>
        <v>5.2681464746311341E-4</v>
      </c>
      <c r="Q210" s="71">
        <v>28.918572000000001</v>
      </c>
      <c r="R210" s="73">
        <f t="shared" si="56"/>
        <v>3.5614299577419435E-3</v>
      </c>
      <c r="S210" s="73">
        <f t="shared" si="57"/>
        <v>8.9035748943548589E-4</v>
      </c>
      <c r="T210" s="70">
        <f t="shared" si="58"/>
        <v>2.6689801704763575E-3</v>
      </c>
      <c r="U210" s="74">
        <f t="shared" si="59"/>
        <v>251752.0163137519</v>
      </c>
      <c r="V210" s="83">
        <f t="shared" si="60"/>
        <v>924173.40301375196</v>
      </c>
      <c r="W210" s="75">
        <f t="shared" si="61"/>
        <v>924173403.01375198</v>
      </c>
      <c r="X210" s="62">
        <f t="shared" si="48"/>
        <v>924173000</v>
      </c>
      <c r="Z210" s="85">
        <f t="shared" si="62"/>
        <v>924173403.01375198</v>
      </c>
    </row>
    <row r="211" spans="1:26" s="2" customFormat="1" ht="18" customHeight="1">
      <c r="A211" s="70">
        <v>198</v>
      </c>
      <c r="B211" s="71" t="s">
        <v>77</v>
      </c>
      <c r="C211" s="71" t="s">
        <v>276</v>
      </c>
      <c r="D211" s="88">
        <v>672421.38670000003</v>
      </c>
      <c r="E211" s="71" t="s">
        <v>299</v>
      </c>
      <c r="F211" s="71">
        <v>10</v>
      </c>
      <c r="G211" s="90">
        <f t="shared" si="49"/>
        <v>0</v>
      </c>
      <c r="H211" s="72">
        <v>10544</v>
      </c>
      <c r="I211" s="73">
        <f t="shared" si="50"/>
        <v>9.7170946771628006E-3</v>
      </c>
      <c r="J211" s="73">
        <f t="shared" si="51"/>
        <v>9.7170946771628006E-4</v>
      </c>
      <c r="K211" s="72">
        <v>1159</v>
      </c>
      <c r="L211" s="73">
        <f t="shared" si="52"/>
        <v>5.5421133670610061E-3</v>
      </c>
      <c r="M211" s="73">
        <f t="shared" si="53"/>
        <v>2.7710566835305031E-3</v>
      </c>
      <c r="N211" s="71">
        <v>3.3762129999999999</v>
      </c>
      <c r="O211" s="73">
        <f t="shared" si="54"/>
        <v>3.8242838306243566E-3</v>
      </c>
      <c r="P211" s="73">
        <f t="shared" si="55"/>
        <v>5.7364257459365344E-4</v>
      </c>
      <c r="Q211" s="71">
        <v>25.927057999999999</v>
      </c>
      <c r="R211" s="73">
        <f t="shared" si="56"/>
        <v>3.1930138555013336E-3</v>
      </c>
      <c r="S211" s="73">
        <f t="shared" si="57"/>
        <v>7.982534638753334E-4</v>
      </c>
      <c r="T211" s="70">
        <f t="shared" si="58"/>
        <v>5.1146621897157699E-3</v>
      </c>
      <c r="U211" s="74">
        <f t="shared" si="59"/>
        <v>482441.39588149881</v>
      </c>
      <c r="V211" s="83">
        <f t="shared" si="60"/>
        <v>1154862.7825814988</v>
      </c>
      <c r="W211" s="75">
        <f t="shared" si="61"/>
        <v>1154862782.5814989</v>
      </c>
      <c r="X211" s="62">
        <f t="shared" si="48"/>
        <v>1154862000</v>
      </c>
      <c r="Z211" s="85">
        <f t="shared" si="62"/>
        <v>1154862782.5814989</v>
      </c>
    </row>
    <row r="212" spans="1:26" s="2" customFormat="1" ht="18" customHeight="1">
      <c r="A212" s="70">
        <v>199</v>
      </c>
      <c r="B212" s="71" t="s">
        <v>77</v>
      </c>
      <c r="C212" s="71" t="s">
        <v>191</v>
      </c>
      <c r="D212" s="88">
        <v>672421.38670000003</v>
      </c>
      <c r="E212" s="71" t="s">
        <v>299</v>
      </c>
      <c r="F212" s="71">
        <v>10</v>
      </c>
      <c r="G212" s="90">
        <f t="shared" si="49"/>
        <v>0</v>
      </c>
      <c r="H212" s="72">
        <v>3883</v>
      </c>
      <c r="I212" s="73">
        <f t="shared" si="50"/>
        <v>3.5784786258936979E-3</v>
      </c>
      <c r="J212" s="73">
        <f t="shared" si="51"/>
        <v>3.5784786258936984E-4</v>
      </c>
      <c r="K212" s="72">
        <v>1417</v>
      </c>
      <c r="L212" s="73">
        <f t="shared" si="52"/>
        <v>6.7758193624895997E-3</v>
      </c>
      <c r="M212" s="73">
        <f t="shared" si="53"/>
        <v>3.3879096812447999E-3</v>
      </c>
      <c r="N212" s="71">
        <v>5.9649710000000002</v>
      </c>
      <c r="O212" s="73">
        <f t="shared" si="54"/>
        <v>6.756606335395072E-3</v>
      </c>
      <c r="P212" s="73">
        <f t="shared" si="55"/>
        <v>1.0134909503092607E-3</v>
      </c>
      <c r="Q212" s="71">
        <v>40.121012999999998</v>
      </c>
      <c r="R212" s="73">
        <f t="shared" si="56"/>
        <v>4.9410523324994729E-3</v>
      </c>
      <c r="S212" s="73">
        <f t="shared" si="57"/>
        <v>1.2352630831248682E-3</v>
      </c>
      <c r="T212" s="70">
        <f t="shared" si="58"/>
        <v>5.9945115772682984E-3</v>
      </c>
      <c r="U212" s="74">
        <f t="shared" si="59"/>
        <v>565433.34157633514</v>
      </c>
      <c r="V212" s="83">
        <f t="shared" si="60"/>
        <v>1237854.7282763352</v>
      </c>
      <c r="W212" s="75">
        <f t="shared" si="61"/>
        <v>1237854728.2763352</v>
      </c>
      <c r="X212" s="62">
        <f t="shared" si="48"/>
        <v>1237854000</v>
      </c>
      <c r="Z212" s="85">
        <f t="shared" si="62"/>
        <v>1237854728.2763352</v>
      </c>
    </row>
    <row r="213" spans="1:26" s="2" customFormat="1" ht="18" customHeight="1">
      <c r="A213" s="70">
        <v>200</v>
      </c>
      <c r="B213" s="71" t="s">
        <v>77</v>
      </c>
      <c r="C213" s="71" t="s">
        <v>293</v>
      </c>
      <c r="D213" s="88">
        <v>672421.38670000003</v>
      </c>
      <c r="E213" s="71" t="s">
        <v>299</v>
      </c>
      <c r="F213" s="71">
        <v>10</v>
      </c>
      <c r="G213" s="90">
        <f t="shared" si="49"/>
        <v>0</v>
      </c>
      <c r="H213" s="72">
        <v>3181</v>
      </c>
      <c r="I213" s="73">
        <f t="shared" si="50"/>
        <v>2.9315324514467816E-3</v>
      </c>
      <c r="J213" s="73">
        <f t="shared" si="51"/>
        <v>2.931532451446782E-4</v>
      </c>
      <c r="K213" s="72">
        <v>1300</v>
      </c>
      <c r="L213" s="73">
        <f t="shared" si="52"/>
        <v>6.2163480389812844E-3</v>
      </c>
      <c r="M213" s="73">
        <f t="shared" si="53"/>
        <v>3.1081740194906422E-3</v>
      </c>
      <c r="N213" s="71">
        <v>4.5377090000000004</v>
      </c>
      <c r="O213" s="73">
        <f t="shared" si="54"/>
        <v>5.1399266446692255E-3</v>
      </c>
      <c r="P213" s="73">
        <f t="shared" si="55"/>
        <v>7.709889967003838E-4</v>
      </c>
      <c r="Q213" s="71">
        <v>46.689124999999997</v>
      </c>
      <c r="R213" s="73">
        <f t="shared" si="56"/>
        <v>5.7499398129256972E-3</v>
      </c>
      <c r="S213" s="73">
        <f t="shared" si="57"/>
        <v>1.4374849532314243E-3</v>
      </c>
      <c r="T213" s="70">
        <f t="shared" si="58"/>
        <v>5.609801214567129E-3</v>
      </c>
      <c r="U213" s="74">
        <f t="shared" si="59"/>
        <v>529145.47005965456</v>
      </c>
      <c r="V213" s="83">
        <f t="shared" si="60"/>
        <v>1201566.8567596546</v>
      </c>
      <c r="W213" s="75">
        <f t="shared" si="61"/>
        <v>1201566856.7596545</v>
      </c>
      <c r="X213" s="62">
        <f t="shared" si="48"/>
        <v>1201566000</v>
      </c>
      <c r="Z213" s="85">
        <f t="shared" si="62"/>
        <v>1201566856.7596545</v>
      </c>
    </row>
    <row r="214" spans="1:26" s="2" customFormat="1" ht="18" customHeight="1">
      <c r="A214" s="70">
        <v>201</v>
      </c>
      <c r="B214" s="71" t="s">
        <v>77</v>
      </c>
      <c r="C214" s="71" t="s">
        <v>296</v>
      </c>
      <c r="D214" s="88">
        <v>672421.38670000003</v>
      </c>
      <c r="E214" s="71" t="s">
        <v>299</v>
      </c>
      <c r="F214" s="71">
        <v>9</v>
      </c>
      <c r="G214" s="90">
        <f t="shared" si="49"/>
        <v>0</v>
      </c>
      <c r="H214" s="72">
        <v>4458</v>
      </c>
      <c r="I214" s="73">
        <f t="shared" si="50"/>
        <v>4.1083846804620414E-3</v>
      </c>
      <c r="J214" s="73">
        <f t="shared" si="51"/>
        <v>4.1083846804620418E-4</v>
      </c>
      <c r="K214" s="72">
        <v>508</v>
      </c>
      <c r="L214" s="73">
        <f t="shared" si="52"/>
        <v>2.4291575413865323E-3</v>
      </c>
      <c r="M214" s="73">
        <f t="shared" si="53"/>
        <v>1.2145787706932662E-3</v>
      </c>
      <c r="N214" s="71">
        <v>2.5789149999999998</v>
      </c>
      <c r="O214" s="73">
        <f t="shared" si="54"/>
        <v>2.9211732005814243E-3</v>
      </c>
      <c r="P214" s="73">
        <f t="shared" si="55"/>
        <v>4.3817598008721366E-4</v>
      </c>
      <c r="Q214" s="71">
        <v>30.337506999999999</v>
      </c>
      <c r="R214" s="73">
        <f t="shared" si="56"/>
        <v>3.7361770931498939E-3</v>
      </c>
      <c r="S214" s="73">
        <f t="shared" si="57"/>
        <v>9.3404427328747347E-4</v>
      </c>
      <c r="T214" s="70">
        <f t="shared" si="58"/>
        <v>2.9976374921141576E-3</v>
      </c>
      <c r="U214" s="74">
        <f t="shared" si="59"/>
        <v>282752.67503495404</v>
      </c>
      <c r="V214" s="83">
        <f t="shared" si="60"/>
        <v>955174.06173495413</v>
      </c>
      <c r="W214" s="75">
        <f t="shared" si="61"/>
        <v>955174061.73495412</v>
      </c>
      <c r="X214" s="62">
        <f t="shared" si="48"/>
        <v>955174000</v>
      </c>
      <c r="Z214" s="85">
        <f t="shared" si="62"/>
        <v>955174061.73495412</v>
      </c>
    </row>
    <row r="215" spans="1:26" s="2" customFormat="1" ht="18" customHeight="1">
      <c r="A215" s="70">
        <v>202</v>
      </c>
      <c r="B215" s="71" t="s">
        <v>77</v>
      </c>
      <c r="C215" s="71" t="s">
        <v>77</v>
      </c>
      <c r="D215" s="88">
        <v>672421.38670000003</v>
      </c>
      <c r="E215" s="71" t="s">
        <v>300</v>
      </c>
      <c r="F215" s="71">
        <v>10</v>
      </c>
      <c r="G215" s="90">
        <f t="shared" si="49"/>
        <v>211288.86410000001</v>
      </c>
      <c r="H215" s="72">
        <v>8214</v>
      </c>
      <c r="I215" s="73">
        <f t="shared" si="50"/>
        <v>7.569823186477166E-3</v>
      </c>
      <c r="J215" s="73">
        <f t="shared" si="51"/>
        <v>7.5698231864771662E-4</v>
      </c>
      <c r="K215" s="72">
        <v>914</v>
      </c>
      <c r="L215" s="73">
        <f t="shared" si="52"/>
        <v>4.370570852022226E-3</v>
      </c>
      <c r="M215" s="73">
        <f t="shared" si="53"/>
        <v>2.185285426011113E-3</v>
      </c>
      <c r="N215" s="71">
        <v>4.4884930000000001</v>
      </c>
      <c r="O215" s="73">
        <f t="shared" si="54"/>
        <v>5.0841789910087464E-3</v>
      </c>
      <c r="P215" s="73">
        <f t="shared" si="55"/>
        <v>7.6262684865131196E-4</v>
      </c>
      <c r="Q215" s="71">
        <v>25.567557000000001</v>
      </c>
      <c r="R215" s="73">
        <f t="shared" si="56"/>
        <v>3.1487399670383008E-3</v>
      </c>
      <c r="S215" s="73">
        <f t="shared" si="57"/>
        <v>7.871849917595752E-4</v>
      </c>
      <c r="T215" s="70">
        <f t="shared" si="58"/>
        <v>4.492079585069717E-3</v>
      </c>
      <c r="U215" s="74">
        <f t="shared" si="59"/>
        <v>423716.18399146927</v>
      </c>
      <c r="V215" s="83">
        <f t="shared" si="60"/>
        <v>1307426.4347914692</v>
      </c>
      <c r="W215" s="75">
        <f t="shared" si="61"/>
        <v>1307426434.7914693</v>
      </c>
      <c r="X215" s="62">
        <f t="shared" si="48"/>
        <v>1307426000</v>
      </c>
      <c r="Z215" s="85">
        <f t="shared" si="62"/>
        <v>1307426434.7914693</v>
      </c>
    </row>
    <row r="216" spans="1:26" s="2" customFormat="1" ht="18" customHeight="1">
      <c r="A216" s="70">
        <v>203</v>
      </c>
      <c r="B216" s="71" t="s">
        <v>90</v>
      </c>
      <c r="C216" s="71" t="s">
        <v>91</v>
      </c>
      <c r="D216" s="88">
        <v>672421.38670000003</v>
      </c>
      <c r="E216" s="71" t="s">
        <v>300</v>
      </c>
      <c r="F216" s="71">
        <v>6</v>
      </c>
      <c r="G216" s="90">
        <f t="shared" si="49"/>
        <v>0</v>
      </c>
      <c r="H216" s="72">
        <v>1428</v>
      </c>
      <c r="I216" s="73">
        <f t="shared" si="50"/>
        <v>1.3160101668236418E-3</v>
      </c>
      <c r="J216" s="73">
        <f t="shared" si="51"/>
        <v>1.3160101668236419E-4</v>
      </c>
      <c r="K216" s="72">
        <v>204</v>
      </c>
      <c r="L216" s="73">
        <f t="shared" si="52"/>
        <v>9.7548846150167839E-4</v>
      </c>
      <c r="M216" s="73">
        <f t="shared" si="53"/>
        <v>4.877442307508392E-4</v>
      </c>
      <c r="N216" s="71">
        <v>8.839181</v>
      </c>
      <c r="O216" s="73">
        <f t="shared" si="54"/>
        <v>1.0012264325225343E-2</v>
      </c>
      <c r="P216" s="73">
        <f t="shared" si="55"/>
        <v>1.5018396487838015E-3</v>
      </c>
      <c r="Q216" s="71">
        <v>41.364033999999997</v>
      </c>
      <c r="R216" s="73">
        <f t="shared" si="56"/>
        <v>5.0941350029543751E-3</v>
      </c>
      <c r="S216" s="73">
        <f t="shared" si="57"/>
        <v>1.2735337507385938E-3</v>
      </c>
      <c r="T216" s="70">
        <f t="shared" si="58"/>
        <v>3.394718646955599E-3</v>
      </c>
      <c r="U216" s="74">
        <f t="shared" si="59"/>
        <v>320207.42366041278</v>
      </c>
      <c r="V216" s="83">
        <f t="shared" si="60"/>
        <v>992628.81036041281</v>
      </c>
      <c r="W216" s="75">
        <f t="shared" si="61"/>
        <v>992628810.36041284</v>
      </c>
      <c r="X216" s="62">
        <f t="shared" si="48"/>
        <v>992628000</v>
      </c>
      <c r="Z216" s="85">
        <f t="shared" si="62"/>
        <v>992628810.36041284</v>
      </c>
    </row>
    <row r="217" spans="1:26" s="2" customFormat="1" ht="18" customHeight="1">
      <c r="A217" s="70">
        <v>204</v>
      </c>
      <c r="B217" s="71" t="s">
        <v>90</v>
      </c>
      <c r="C217" s="71" t="s">
        <v>106</v>
      </c>
      <c r="D217" s="88">
        <v>672421.38670000003</v>
      </c>
      <c r="E217" s="71" t="s">
        <v>300</v>
      </c>
      <c r="F217" s="71">
        <v>10</v>
      </c>
      <c r="G217" s="90">
        <f t="shared" si="49"/>
        <v>211288.86410000001</v>
      </c>
      <c r="H217" s="72">
        <v>6900</v>
      </c>
      <c r="I217" s="73">
        <f t="shared" si="50"/>
        <v>6.3588726548201181E-3</v>
      </c>
      <c r="J217" s="73">
        <f t="shared" si="51"/>
        <v>6.3588726548201183E-4</v>
      </c>
      <c r="K217" s="72">
        <v>2119</v>
      </c>
      <c r="L217" s="73">
        <f t="shared" si="52"/>
        <v>1.0132647303539494E-2</v>
      </c>
      <c r="M217" s="73">
        <f t="shared" si="53"/>
        <v>5.0663236517697469E-3</v>
      </c>
      <c r="N217" s="71">
        <v>9.0852609999999991</v>
      </c>
      <c r="O217" s="73">
        <f t="shared" si="54"/>
        <v>1.029100259352774E-2</v>
      </c>
      <c r="P217" s="73">
        <f t="shared" si="55"/>
        <v>1.5436503890291608E-3</v>
      </c>
      <c r="Q217" s="71">
        <v>37.119984000000002</v>
      </c>
      <c r="R217" s="73">
        <f t="shared" si="56"/>
        <v>4.5714644225344743E-3</v>
      </c>
      <c r="S217" s="73">
        <f t="shared" si="57"/>
        <v>1.1428661056336186E-3</v>
      </c>
      <c r="T217" s="70">
        <f t="shared" si="58"/>
        <v>8.3887274119145393E-3</v>
      </c>
      <c r="U217" s="74">
        <f t="shared" si="59"/>
        <v>791268.16437868122</v>
      </c>
      <c r="V217" s="83">
        <f t="shared" si="60"/>
        <v>1674978.4151786813</v>
      </c>
      <c r="W217" s="75">
        <f t="shared" si="61"/>
        <v>1674978415.1786814</v>
      </c>
      <c r="X217" s="62">
        <f t="shared" si="48"/>
        <v>1674978000</v>
      </c>
      <c r="Z217" s="85">
        <f t="shared" si="62"/>
        <v>1674978415.1786814</v>
      </c>
    </row>
    <row r="218" spans="1:26" s="2" customFormat="1" ht="18" customHeight="1">
      <c r="A218" s="70">
        <v>205</v>
      </c>
      <c r="B218" s="71" t="s">
        <v>90</v>
      </c>
      <c r="C218" s="71" t="s">
        <v>112</v>
      </c>
      <c r="D218" s="88">
        <v>672421.38670000003</v>
      </c>
      <c r="E218" s="71" t="s">
        <v>300</v>
      </c>
      <c r="F218" s="71">
        <v>7</v>
      </c>
      <c r="G218" s="90">
        <f t="shared" si="49"/>
        <v>0</v>
      </c>
      <c r="H218" s="72">
        <v>1743</v>
      </c>
      <c r="I218" s="73">
        <f t="shared" si="50"/>
        <v>1.6063065271523862E-3</v>
      </c>
      <c r="J218" s="73">
        <f t="shared" si="51"/>
        <v>1.6063065271523864E-4</v>
      </c>
      <c r="K218" s="72">
        <v>231</v>
      </c>
      <c r="L218" s="73">
        <f t="shared" si="52"/>
        <v>1.1045972284651358E-3</v>
      </c>
      <c r="M218" s="73">
        <f t="shared" si="53"/>
        <v>5.5229861423256791E-4</v>
      </c>
      <c r="N218" s="71">
        <v>0.97447499999999998</v>
      </c>
      <c r="O218" s="73">
        <f t="shared" si="54"/>
        <v>1.1038015035922408E-3</v>
      </c>
      <c r="P218" s="73">
        <f t="shared" si="55"/>
        <v>1.6557022553883612E-4</v>
      </c>
      <c r="Q218" s="71">
        <v>41.898896999999998</v>
      </c>
      <c r="R218" s="73">
        <f t="shared" si="56"/>
        <v>5.1600053755124576E-3</v>
      </c>
      <c r="S218" s="73">
        <f t="shared" si="57"/>
        <v>1.2900013438781144E-3</v>
      </c>
      <c r="T218" s="70">
        <f t="shared" si="58"/>
        <v>2.1685008363647573E-3</v>
      </c>
      <c r="U218" s="74">
        <f t="shared" si="59"/>
        <v>204544.21654075041</v>
      </c>
      <c r="V218" s="83">
        <f t="shared" si="60"/>
        <v>876965.6032407505</v>
      </c>
      <c r="W218" s="75">
        <f t="shared" si="61"/>
        <v>876965603.24075055</v>
      </c>
      <c r="X218" s="62">
        <f t="shared" si="48"/>
        <v>876965000</v>
      </c>
      <c r="Z218" s="85">
        <f t="shared" si="62"/>
        <v>876965603.24075055</v>
      </c>
    </row>
    <row r="219" spans="1:26" s="2" customFormat="1" ht="18" customHeight="1">
      <c r="A219" s="70">
        <v>206</v>
      </c>
      <c r="B219" s="71" t="s">
        <v>90</v>
      </c>
      <c r="C219" s="71" t="s">
        <v>127</v>
      </c>
      <c r="D219" s="88">
        <v>672421.38670000003</v>
      </c>
      <c r="E219" s="71" t="s">
        <v>300</v>
      </c>
      <c r="F219" s="71">
        <v>10</v>
      </c>
      <c r="G219" s="90">
        <f t="shared" si="49"/>
        <v>211288.86410000001</v>
      </c>
      <c r="H219" s="72">
        <v>6070</v>
      </c>
      <c r="I219" s="73">
        <f t="shared" si="50"/>
        <v>5.5939647847475524E-3</v>
      </c>
      <c r="J219" s="73">
        <f t="shared" si="51"/>
        <v>5.5939647847475524E-4</v>
      </c>
      <c r="K219" s="72">
        <v>887</v>
      </c>
      <c r="L219" s="73">
        <f t="shared" si="52"/>
        <v>4.2414620850587687E-3</v>
      </c>
      <c r="M219" s="73">
        <f t="shared" si="53"/>
        <v>2.1207310425293844E-3</v>
      </c>
      <c r="N219" s="71">
        <v>8.9769860000000001</v>
      </c>
      <c r="O219" s="73">
        <f t="shared" si="54"/>
        <v>1.0168357982017493E-2</v>
      </c>
      <c r="P219" s="73">
        <f t="shared" si="55"/>
        <v>1.5252536973026239E-3</v>
      </c>
      <c r="Q219" s="71">
        <v>32.444544999999998</v>
      </c>
      <c r="R219" s="73">
        <f t="shared" si="56"/>
        <v>3.9956666784344182E-3</v>
      </c>
      <c r="S219" s="73">
        <f t="shared" si="57"/>
        <v>9.9891666960860454E-4</v>
      </c>
      <c r="T219" s="70">
        <f t="shared" si="58"/>
        <v>5.2042978879153681E-3</v>
      </c>
      <c r="U219" s="74">
        <f t="shared" si="59"/>
        <v>490896.29862115171</v>
      </c>
      <c r="V219" s="83">
        <f t="shared" si="60"/>
        <v>1374606.5494211516</v>
      </c>
      <c r="W219" s="75">
        <f t="shared" si="61"/>
        <v>1374606549.4211516</v>
      </c>
      <c r="X219" s="62">
        <f t="shared" si="48"/>
        <v>1374606000</v>
      </c>
      <c r="Z219" s="85">
        <f t="shared" si="62"/>
        <v>1374606549.4211516</v>
      </c>
    </row>
    <row r="220" spans="1:26" s="2" customFormat="1" ht="18" customHeight="1">
      <c r="A220" s="70">
        <v>207</v>
      </c>
      <c r="B220" s="71" t="s">
        <v>90</v>
      </c>
      <c r="C220" s="71" t="s">
        <v>137</v>
      </c>
      <c r="D220" s="88">
        <v>672421.38670000003</v>
      </c>
      <c r="E220" s="71" t="s">
        <v>300</v>
      </c>
      <c r="F220" s="71">
        <v>7</v>
      </c>
      <c r="G220" s="90">
        <f t="shared" si="49"/>
        <v>0</v>
      </c>
      <c r="H220" s="72">
        <v>1589</v>
      </c>
      <c r="I220" s="73">
        <f t="shared" si="50"/>
        <v>1.4643838621027777E-3</v>
      </c>
      <c r="J220" s="73">
        <f t="shared" si="51"/>
        <v>1.4643838621027777E-4</v>
      </c>
      <c r="K220" s="72">
        <v>229</v>
      </c>
      <c r="L220" s="73">
        <f t="shared" si="52"/>
        <v>1.0950336160974723E-3</v>
      </c>
      <c r="M220" s="73">
        <f t="shared" si="53"/>
        <v>5.4751680804873617E-4</v>
      </c>
      <c r="N220" s="71">
        <v>5.4728110000000001</v>
      </c>
      <c r="O220" s="73">
        <f t="shared" si="54"/>
        <v>6.1991297987902773E-3</v>
      </c>
      <c r="P220" s="73">
        <f t="shared" si="55"/>
        <v>9.2986946981854154E-4</v>
      </c>
      <c r="Q220" s="71">
        <v>38.516401999999999</v>
      </c>
      <c r="R220" s="73">
        <f t="shared" si="56"/>
        <v>4.7434385054432046E-3</v>
      </c>
      <c r="S220" s="73">
        <f t="shared" si="57"/>
        <v>1.1858596263608012E-3</v>
      </c>
      <c r="T220" s="70">
        <f t="shared" si="58"/>
        <v>2.8096842904383563E-3</v>
      </c>
      <c r="U220" s="74">
        <f t="shared" si="59"/>
        <v>265023.95677098021</v>
      </c>
      <c r="V220" s="83">
        <f t="shared" si="60"/>
        <v>937445.34347098018</v>
      </c>
      <c r="W220" s="75">
        <f t="shared" si="61"/>
        <v>937445343.47098017</v>
      </c>
      <c r="X220" s="62">
        <f t="shared" si="48"/>
        <v>937445000</v>
      </c>
      <c r="Z220" s="85">
        <f t="shared" si="62"/>
        <v>937445343.47098017</v>
      </c>
    </row>
    <row r="221" spans="1:26" s="2" customFormat="1" ht="18" customHeight="1">
      <c r="A221" s="70">
        <v>208</v>
      </c>
      <c r="B221" s="71" t="s">
        <v>90</v>
      </c>
      <c r="C221" s="71" t="s">
        <v>143</v>
      </c>
      <c r="D221" s="88">
        <v>672421.38670000003</v>
      </c>
      <c r="E221" s="71" t="s">
        <v>300</v>
      </c>
      <c r="F221" s="71">
        <v>10</v>
      </c>
      <c r="G221" s="90">
        <f t="shared" si="49"/>
        <v>211288.86410000001</v>
      </c>
      <c r="H221" s="72">
        <v>5137</v>
      </c>
      <c r="I221" s="73">
        <f t="shared" si="50"/>
        <v>4.734134612726224E-3</v>
      </c>
      <c r="J221" s="73">
        <f t="shared" si="51"/>
        <v>4.7341346127262242E-4</v>
      </c>
      <c r="K221" s="72">
        <v>3286</v>
      </c>
      <c r="L221" s="73">
        <f t="shared" si="52"/>
        <v>1.5713015120071155E-2</v>
      </c>
      <c r="M221" s="73">
        <f t="shared" si="53"/>
        <v>7.8565075600355774E-3</v>
      </c>
      <c r="N221" s="71">
        <v>6.0043439999999997</v>
      </c>
      <c r="O221" s="73">
        <f t="shared" si="54"/>
        <v>6.8012046848662609E-3</v>
      </c>
      <c r="P221" s="73">
        <f t="shared" si="55"/>
        <v>1.020180702729939E-3</v>
      </c>
      <c r="Q221" s="71">
        <v>34.135553000000002</v>
      </c>
      <c r="R221" s="73">
        <f t="shared" si="56"/>
        <v>4.2039206181511274E-3</v>
      </c>
      <c r="S221" s="73">
        <f t="shared" si="57"/>
        <v>1.0509801545377818E-3</v>
      </c>
      <c r="T221" s="70">
        <f t="shared" si="58"/>
        <v>1.0401081878575922E-2</v>
      </c>
      <c r="U221" s="74">
        <f t="shared" si="59"/>
        <v>981083.84758383885</v>
      </c>
      <c r="V221" s="83">
        <f t="shared" si="60"/>
        <v>1864794.0983838388</v>
      </c>
      <c r="W221" s="75">
        <f t="shared" si="61"/>
        <v>1864794098.3838389</v>
      </c>
      <c r="X221" s="62">
        <f t="shared" si="48"/>
        <v>1864794000</v>
      </c>
      <c r="Z221" s="85">
        <f t="shared" si="62"/>
        <v>1864794098.3838389</v>
      </c>
    </row>
    <row r="222" spans="1:26" s="2" customFormat="1" ht="18" customHeight="1">
      <c r="A222" s="70">
        <v>209</v>
      </c>
      <c r="B222" s="71" t="s">
        <v>90</v>
      </c>
      <c r="C222" s="71" t="s">
        <v>147</v>
      </c>
      <c r="D222" s="88">
        <v>672421.38670000003</v>
      </c>
      <c r="E222" s="71" t="s">
        <v>300</v>
      </c>
      <c r="F222" s="71">
        <v>10</v>
      </c>
      <c r="G222" s="90">
        <f t="shared" si="49"/>
        <v>211288.86410000001</v>
      </c>
      <c r="H222" s="72">
        <v>2773</v>
      </c>
      <c r="I222" s="73">
        <f t="shared" si="50"/>
        <v>2.555529546640027E-3</v>
      </c>
      <c r="J222" s="73">
        <f t="shared" si="51"/>
        <v>2.5555295466400273E-4</v>
      </c>
      <c r="K222" s="72">
        <v>1367</v>
      </c>
      <c r="L222" s="73">
        <f t="shared" si="52"/>
        <v>6.5367290532980116E-3</v>
      </c>
      <c r="M222" s="73">
        <f t="shared" si="53"/>
        <v>3.2683645266490058E-3</v>
      </c>
      <c r="N222" s="71">
        <v>2.9431129999999999</v>
      </c>
      <c r="O222" s="73">
        <f t="shared" si="54"/>
        <v>3.3337053845833606E-3</v>
      </c>
      <c r="P222" s="73">
        <f t="shared" si="55"/>
        <v>5.0005580768750402E-4</v>
      </c>
      <c r="Q222" s="71">
        <v>39.518194999999999</v>
      </c>
      <c r="R222" s="73">
        <f t="shared" si="56"/>
        <v>4.8668130483375139E-3</v>
      </c>
      <c r="S222" s="73">
        <f t="shared" si="57"/>
        <v>1.2167032620843785E-3</v>
      </c>
      <c r="T222" s="70">
        <f t="shared" si="58"/>
        <v>5.2406765510848909E-3</v>
      </c>
      <c r="U222" s="74">
        <f t="shared" si="59"/>
        <v>494327.72231812566</v>
      </c>
      <c r="V222" s="83">
        <f t="shared" si="60"/>
        <v>1378037.9731181257</v>
      </c>
      <c r="W222" s="75">
        <f t="shared" si="61"/>
        <v>1378037973.1181257</v>
      </c>
      <c r="X222" s="62">
        <f t="shared" si="48"/>
        <v>1378037000</v>
      </c>
      <c r="Z222" s="85">
        <f t="shared" si="62"/>
        <v>1378037973.1181257</v>
      </c>
    </row>
    <row r="223" spans="1:26" s="2" customFormat="1" ht="18" customHeight="1">
      <c r="A223" s="70">
        <v>210</v>
      </c>
      <c r="B223" s="71" t="s">
        <v>90</v>
      </c>
      <c r="C223" s="71" t="s">
        <v>148</v>
      </c>
      <c r="D223" s="88">
        <v>672421.38670000003</v>
      </c>
      <c r="E223" s="71" t="s">
        <v>300</v>
      </c>
      <c r="F223" s="71">
        <v>10</v>
      </c>
      <c r="G223" s="90">
        <f t="shared" si="49"/>
        <v>211288.86410000001</v>
      </c>
      <c r="H223" s="72">
        <v>2513</v>
      </c>
      <c r="I223" s="73">
        <f t="shared" si="50"/>
        <v>2.3159198524004285E-3</v>
      </c>
      <c r="J223" s="73">
        <f t="shared" si="51"/>
        <v>2.3159198524004286E-4</v>
      </c>
      <c r="K223" s="72">
        <v>1720</v>
      </c>
      <c r="L223" s="73">
        <f t="shared" si="52"/>
        <v>8.2247066361906228E-3</v>
      </c>
      <c r="M223" s="73">
        <f t="shared" si="53"/>
        <v>4.1123533180953114E-3</v>
      </c>
      <c r="N223" s="71">
        <v>1.4371050000000001</v>
      </c>
      <c r="O223" s="73">
        <f t="shared" si="54"/>
        <v>1.6278289949151362E-3</v>
      </c>
      <c r="P223" s="73">
        <f t="shared" si="55"/>
        <v>2.4417434923727039E-4</v>
      </c>
      <c r="Q223" s="71">
        <v>40.789613000000003</v>
      </c>
      <c r="R223" s="73">
        <f t="shared" si="56"/>
        <v>5.0233929152138021E-3</v>
      </c>
      <c r="S223" s="73">
        <f t="shared" si="57"/>
        <v>1.2558482288034505E-3</v>
      </c>
      <c r="T223" s="70">
        <f t="shared" si="58"/>
        <v>5.8439678813760748E-3</v>
      </c>
      <c r="U223" s="74">
        <f t="shared" si="59"/>
        <v>551233.28141724179</v>
      </c>
      <c r="V223" s="83">
        <f t="shared" si="60"/>
        <v>1434943.5322172418</v>
      </c>
      <c r="W223" s="75">
        <f t="shared" si="61"/>
        <v>1434943532.2172418</v>
      </c>
      <c r="X223" s="62">
        <f t="shared" si="48"/>
        <v>1434943000</v>
      </c>
      <c r="Z223" s="85">
        <f t="shared" si="62"/>
        <v>1434943532.2172418</v>
      </c>
    </row>
    <row r="224" spans="1:26" s="2" customFormat="1" ht="18" customHeight="1">
      <c r="A224" s="70">
        <v>211</v>
      </c>
      <c r="B224" s="71" t="s">
        <v>90</v>
      </c>
      <c r="C224" s="71" t="s">
        <v>150</v>
      </c>
      <c r="D224" s="88">
        <v>672421.38670000003</v>
      </c>
      <c r="E224" s="71" t="s">
        <v>300</v>
      </c>
      <c r="F224" s="71">
        <v>10</v>
      </c>
      <c r="G224" s="90">
        <f t="shared" si="49"/>
        <v>211288.86410000001</v>
      </c>
      <c r="H224" s="72">
        <v>4434</v>
      </c>
      <c r="I224" s="73">
        <f t="shared" si="50"/>
        <v>4.0862668625322321E-3</v>
      </c>
      <c r="J224" s="73">
        <f t="shared" si="51"/>
        <v>4.0862668625322323E-4</v>
      </c>
      <c r="K224" s="72">
        <v>1229</v>
      </c>
      <c r="L224" s="73">
        <f t="shared" si="52"/>
        <v>5.8768397999292296E-3</v>
      </c>
      <c r="M224" s="73">
        <f t="shared" si="53"/>
        <v>2.9384198999646148E-3</v>
      </c>
      <c r="N224" s="71">
        <v>2.490326</v>
      </c>
      <c r="O224" s="73">
        <f t="shared" si="54"/>
        <v>2.8208271974497559E-3</v>
      </c>
      <c r="P224" s="73">
        <f t="shared" si="55"/>
        <v>4.2312407961746338E-4</v>
      </c>
      <c r="Q224" s="71">
        <v>36.093459000000003</v>
      </c>
      <c r="R224" s="73">
        <f t="shared" si="56"/>
        <v>4.4450440416328504E-3</v>
      </c>
      <c r="S224" s="73">
        <f t="shared" si="57"/>
        <v>1.1112610104082126E-3</v>
      </c>
      <c r="T224" s="70">
        <f t="shared" si="58"/>
        <v>4.8814316762435138E-3</v>
      </c>
      <c r="U224" s="74">
        <f t="shared" si="59"/>
        <v>460441.88734934945</v>
      </c>
      <c r="V224" s="83">
        <f t="shared" si="60"/>
        <v>1344152.1381493495</v>
      </c>
      <c r="W224" s="75">
        <f t="shared" si="61"/>
        <v>1344152138.1493495</v>
      </c>
      <c r="X224" s="62">
        <f t="shared" si="48"/>
        <v>1344152000</v>
      </c>
      <c r="Z224" s="85">
        <f t="shared" si="62"/>
        <v>1344152138.1493495</v>
      </c>
    </row>
    <row r="225" spans="1:26" s="2" customFormat="1" ht="18" customHeight="1">
      <c r="A225" s="70">
        <v>212</v>
      </c>
      <c r="B225" s="71" t="s">
        <v>90</v>
      </c>
      <c r="C225" s="71" t="s">
        <v>158</v>
      </c>
      <c r="D225" s="88">
        <v>672421.38670000003</v>
      </c>
      <c r="E225" s="71" t="s">
        <v>299</v>
      </c>
      <c r="F225" s="71">
        <v>9</v>
      </c>
      <c r="G225" s="90">
        <f t="shared" si="49"/>
        <v>0</v>
      </c>
      <c r="H225" s="72">
        <v>4001</v>
      </c>
      <c r="I225" s="73">
        <f t="shared" si="50"/>
        <v>3.6872245640485928E-3</v>
      </c>
      <c r="J225" s="73">
        <f t="shared" si="51"/>
        <v>3.6872245640485931E-4</v>
      </c>
      <c r="K225" s="72">
        <v>725</v>
      </c>
      <c r="L225" s="73">
        <f t="shared" si="52"/>
        <v>3.4668094832780239E-3</v>
      </c>
      <c r="M225" s="73">
        <f t="shared" si="53"/>
        <v>1.7334047416390119E-3</v>
      </c>
      <c r="N225" s="71">
        <v>3.6616650000000002</v>
      </c>
      <c r="O225" s="73">
        <f t="shared" si="54"/>
        <v>4.1476193156839147E-3</v>
      </c>
      <c r="P225" s="73">
        <f t="shared" si="55"/>
        <v>6.2214289735258721E-4</v>
      </c>
      <c r="Q225" s="71">
        <v>35.207210000000003</v>
      </c>
      <c r="R225" s="73">
        <f t="shared" si="56"/>
        <v>4.3358991731165608E-3</v>
      </c>
      <c r="S225" s="73">
        <f t="shared" si="57"/>
        <v>1.0839747932791402E-3</v>
      </c>
      <c r="T225" s="70">
        <f t="shared" si="58"/>
        <v>3.8082448886755989E-3</v>
      </c>
      <c r="U225" s="74">
        <f t="shared" si="59"/>
        <v>359213.3579506916</v>
      </c>
      <c r="V225" s="83">
        <f t="shared" si="60"/>
        <v>1031634.7446506916</v>
      </c>
      <c r="W225" s="75">
        <f t="shared" si="61"/>
        <v>1031634744.6506916</v>
      </c>
      <c r="X225" s="62">
        <f t="shared" si="48"/>
        <v>1031634000</v>
      </c>
      <c r="Z225" s="85">
        <f t="shared" si="62"/>
        <v>1031634744.6506916</v>
      </c>
    </row>
    <row r="226" spans="1:26" s="2" customFormat="1" ht="18" customHeight="1">
      <c r="A226" s="70">
        <v>213</v>
      </c>
      <c r="B226" s="71" t="s">
        <v>90</v>
      </c>
      <c r="C226" s="71" t="s">
        <v>164</v>
      </c>
      <c r="D226" s="88">
        <v>672421.38670000003</v>
      </c>
      <c r="E226" s="71" t="s">
        <v>299</v>
      </c>
      <c r="F226" s="71">
        <v>9</v>
      </c>
      <c r="G226" s="90">
        <f t="shared" si="49"/>
        <v>0</v>
      </c>
      <c r="H226" s="72">
        <v>6509</v>
      </c>
      <c r="I226" s="73">
        <f t="shared" si="50"/>
        <v>5.9985365377136441E-3</v>
      </c>
      <c r="J226" s="73">
        <f t="shared" si="51"/>
        <v>5.9985365377136443E-4</v>
      </c>
      <c r="K226" s="72">
        <v>728</v>
      </c>
      <c r="L226" s="73">
        <f t="shared" si="52"/>
        <v>3.4811549018295192E-3</v>
      </c>
      <c r="M226" s="73">
        <f t="shared" si="53"/>
        <v>1.7405774509147596E-3</v>
      </c>
      <c r="N226" s="71">
        <v>7.8351759999999997</v>
      </c>
      <c r="O226" s="73">
        <f t="shared" si="54"/>
        <v>8.8750137763512031E-3</v>
      </c>
      <c r="P226" s="73">
        <f t="shared" si="55"/>
        <v>1.3312520664526804E-3</v>
      </c>
      <c r="Q226" s="71">
        <v>26.259969000000002</v>
      </c>
      <c r="R226" s="73">
        <f t="shared" si="56"/>
        <v>3.2340130863299458E-3</v>
      </c>
      <c r="S226" s="73">
        <f t="shared" si="57"/>
        <v>8.0850327158248645E-4</v>
      </c>
      <c r="T226" s="70">
        <f t="shared" si="58"/>
        <v>4.4801864427212908E-3</v>
      </c>
      <c r="U226" s="74">
        <f t="shared" si="59"/>
        <v>422594.36128194036</v>
      </c>
      <c r="V226" s="83">
        <f t="shared" si="60"/>
        <v>1095015.7479819404</v>
      </c>
      <c r="W226" s="75">
        <f t="shared" si="61"/>
        <v>1095015747.9819405</v>
      </c>
      <c r="X226" s="62">
        <f t="shared" si="48"/>
        <v>1095015000</v>
      </c>
      <c r="Z226" s="85">
        <f t="shared" si="62"/>
        <v>1095015747.9819405</v>
      </c>
    </row>
    <row r="227" spans="1:26" s="2" customFormat="1" ht="18" customHeight="1">
      <c r="A227" s="70">
        <v>214</v>
      </c>
      <c r="B227" s="71" t="s">
        <v>90</v>
      </c>
      <c r="C227" s="71" t="s">
        <v>90</v>
      </c>
      <c r="D227" s="88">
        <v>672421.38670000003</v>
      </c>
      <c r="E227" s="71" t="s">
        <v>299</v>
      </c>
      <c r="F227" s="71">
        <v>10</v>
      </c>
      <c r="G227" s="90">
        <f t="shared" si="49"/>
        <v>0</v>
      </c>
      <c r="H227" s="72">
        <v>9955</v>
      </c>
      <c r="I227" s="73">
        <f t="shared" si="50"/>
        <v>9.174286562135401E-3</v>
      </c>
      <c r="J227" s="73">
        <f t="shared" si="51"/>
        <v>9.1742865621354018E-4</v>
      </c>
      <c r="K227" s="72">
        <v>2052</v>
      </c>
      <c r="L227" s="73">
        <f t="shared" si="52"/>
        <v>9.8122662892227656E-3</v>
      </c>
      <c r="M227" s="73">
        <f t="shared" si="53"/>
        <v>4.9061331446113828E-3</v>
      </c>
      <c r="N227" s="71">
        <v>9.6955380000000009</v>
      </c>
      <c r="O227" s="73">
        <f t="shared" si="54"/>
        <v>1.0982271913118046E-2</v>
      </c>
      <c r="P227" s="73">
        <f t="shared" si="55"/>
        <v>1.6473407869677069E-3</v>
      </c>
      <c r="Q227" s="71">
        <v>38.313090000000003</v>
      </c>
      <c r="R227" s="73">
        <f t="shared" si="56"/>
        <v>4.7183998746433012E-3</v>
      </c>
      <c r="S227" s="73">
        <f t="shared" si="57"/>
        <v>1.1795999686608253E-3</v>
      </c>
      <c r="T227" s="70">
        <f t="shared" si="58"/>
        <v>8.6505025564534554E-3</v>
      </c>
      <c r="U227" s="74">
        <f t="shared" si="59"/>
        <v>815960.15017441439</v>
      </c>
      <c r="V227" s="83">
        <f t="shared" si="60"/>
        <v>1488381.5368744144</v>
      </c>
      <c r="W227" s="75">
        <f t="shared" si="61"/>
        <v>1488381536.8744144</v>
      </c>
      <c r="X227" s="62">
        <f t="shared" si="48"/>
        <v>1488381000</v>
      </c>
      <c r="Z227" s="85">
        <f t="shared" si="62"/>
        <v>1488381536.8744144</v>
      </c>
    </row>
    <row r="228" spans="1:26" s="2" customFormat="1" ht="18" customHeight="1">
      <c r="A228" s="70">
        <v>215</v>
      </c>
      <c r="B228" s="71" t="s">
        <v>90</v>
      </c>
      <c r="C228" s="71" t="s">
        <v>180</v>
      </c>
      <c r="D228" s="88">
        <v>672421.38670000003</v>
      </c>
      <c r="E228" s="71" t="s">
        <v>300</v>
      </c>
      <c r="F228" s="71">
        <v>10</v>
      </c>
      <c r="G228" s="90">
        <f t="shared" si="49"/>
        <v>211288.86410000001</v>
      </c>
      <c r="H228" s="72">
        <v>3377</v>
      </c>
      <c r="I228" s="73">
        <f t="shared" si="50"/>
        <v>3.1121612978735561E-3</v>
      </c>
      <c r="J228" s="73">
        <f t="shared" si="51"/>
        <v>3.1121612978735562E-4</v>
      </c>
      <c r="K228" s="72">
        <v>857</v>
      </c>
      <c r="L228" s="73">
        <f t="shared" si="52"/>
        <v>4.098007899543816E-3</v>
      </c>
      <c r="M228" s="73">
        <f t="shared" si="53"/>
        <v>2.049003949771908E-3</v>
      </c>
      <c r="N228" s="71">
        <v>8.839181</v>
      </c>
      <c r="O228" s="73">
        <f t="shared" si="54"/>
        <v>1.0012264325225343E-2</v>
      </c>
      <c r="P228" s="73">
        <f t="shared" si="55"/>
        <v>1.5018396487838015E-3</v>
      </c>
      <c r="Q228" s="71">
        <v>30.136222</v>
      </c>
      <c r="R228" s="73">
        <f t="shared" si="56"/>
        <v>3.7113880949571723E-3</v>
      </c>
      <c r="S228" s="73">
        <f t="shared" si="57"/>
        <v>9.2784702373929307E-4</v>
      </c>
      <c r="T228" s="70">
        <f t="shared" si="58"/>
        <v>4.7899067520823582E-3</v>
      </c>
      <c r="U228" s="74">
        <f t="shared" si="59"/>
        <v>451808.78304403654</v>
      </c>
      <c r="V228" s="83">
        <f t="shared" si="60"/>
        <v>1335519.0338440365</v>
      </c>
      <c r="W228" s="75">
        <f t="shared" si="61"/>
        <v>1335519033.8440366</v>
      </c>
      <c r="X228" s="62">
        <f t="shared" si="48"/>
        <v>1335519000</v>
      </c>
      <c r="Z228" s="85">
        <f t="shared" si="62"/>
        <v>1335519033.8440366</v>
      </c>
    </row>
    <row r="229" spans="1:26" s="2" customFormat="1" ht="18" customHeight="1">
      <c r="A229" s="70">
        <v>216</v>
      </c>
      <c r="B229" s="71" t="s">
        <v>90</v>
      </c>
      <c r="C229" s="71" t="s">
        <v>189</v>
      </c>
      <c r="D229" s="88">
        <v>672421.38670000003</v>
      </c>
      <c r="E229" s="71" t="s">
        <v>300</v>
      </c>
      <c r="F229" s="71">
        <v>6</v>
      </c>
      <c r="G229" s="90">
        <f t="shared" si="49"/>
        <v>0</v>
      </c>
      <c r="H229" s="72">
        <v>2115</v>
      </c>
      <c r="I229" s="73">
        <f t="shared" si="50"/>
        <v>1.9491327050644273E-3</v>
      </c>
      <c r="J229" s="73">
        <f t="shared" si="51"/>
        <v>1.9491327050644275E-4</v>
      </c>
      <c r="K229" s="72">
        <v>200</v>
      </c>
      <c r="L229" s="73">
        <f t="shared" si="52"/>
        <v>9.563612367663514E-4</v>
      </c>
      <c r="M229" s="73">
        <f t="shared" si="53"/>
        <v>4.781806183831757E-4</v>
      </c>
      <c r="N229" s="71">
        <v>2.5100120000000001</v>
      </c>
      <c r="O229" s="73">
        <f t="shared" si="54"/>
        <v>2.8431258058283361E-3</v>
      </c>
      <c r="P229" s="73">
        <f t="shared" si="55"/>
        <v>4.2646887087425042E-4</v>
      </c>
      <c r="Q229" s="71">
        <v>26.066884000000002</v>
      </c>
      <c r="R229" s="73">
        <f t="shared" si="56"/>
        <v>3.2102339487089524E-3</v>
      </c>
      <c r="S229" s="73">
        <f t="shared" si="57"/>
        <v>8.0255848717723809E-4</v>
      </c>
      <c r="T229" s="70">
        <f t="shared" si="58"/>
        <v>1.902121246941107E-3</v>
      </c>
      <c r="U229" s="74">
        <f t="shared" si="59"/>
        <v>179417.91568469565</v>
      </c>
      <c r="V229" s="83">
        <f t="shared" si="60"/>
        <v>851839.30238469574</v>
      </c>
      <c r="W229" s="75">
        <f t="shared" si="61"/>
        <v>851839302.38469577</v>
      </c>
      <c r="X229" s="62">
        <f t="shared" si="48"/>
        <v>851839000</v>
      </c>
      <c r="Z229" s="85">
        <f t="shared" si="62"/>
        <v>851839302.38469577</v>
      </c>
    </row>
    <row r="230" spans="1:26" s="2" customFormat="1" ht="18" customHeight="1">
      <c r="A230" s="70">
        <v>217</v>
      </c>
      <c r="B230" s="71" t="s">
        <v>90</v>
      </c>
      <c r="C230" s="71" t="s">
        <v>190</v>
      </c>
      <c r="D230" s="88">
        <v>672421.38670000003</v>
      </c>
      <c r="E230" s="71" t="s">
        <v>300</v>
      </c>
      <c r="F230" s="71">
        <v>9</v>
      </c>
      <c r="G230" s="90">
        <f t="shared" si="49"/>
        <v>211288.86410000001</v>
      </c>
      <c r="H230" s="72">
        <v>2223</v>
      </c>
      <c r="I230" s="73">
        <f t="shared" si="50"/>
        <v>2.0486628857485684E-3</v>
      </c>
      <c r="J230" s="73">
        <f t="shared" si="51"/>
        <v>2.0486628857485685E-4</v>
      </c>
      <c r="K230" s="72">
        <v>784</v>
      </c>
      <c r="L230" s="73">
        <f t="shared" si="52"/>
        <v>3.7489360481240976E-3</v>
      </c>
      <c r="M230" s="73">
        <f t="shared" si="53"/>
        <v>1.8744680240620488E-3</v>
      </c>
      <c r="N230" s="71">
        <v>2.539542</v>
      </c>
      <c r="O230" s="73">
        <f t="shared" si="54"/>
        <v>2.876574851110235E-3</v>
      </c>
      <c r="P230" s="73">
        <f t="shared" si="55"/>
        <v>4.3148622766653522E-4</v>
      </c>
      <c r="Q230" s="71">
        <v>41.875055000000003</v>
      </c>
      <c r="R230" s="73">
        <f t="shared" si="56"/>
        <v>5.157069144323294E-3</v>
      </c>
      <c r="S230" s="73">
        <f t="shared" si="57"/>
        <v>1.2892672860808235E-3</v>
      </c>
      <c r="T230" s="70">
        <f t="shared" si="58"/>
        <v>3.8000878263842646E-3</v>
      </c>
      <c r="U230" s="74">
        <f t="shared" si="59"/>
        <v>358443.94163888972</v>
      </c>
      <c r="V230" s="83">
        <f t="shared" si="60"/>
        <v>1242154.1924388898</v>
      </c>
      <c r="W230" s="75">
        <f t="shared" si="61"/>
        <v>1242154192.4388897</v>
      </c>
      <c r="X230" s="62">
        <f t="shared" si="48"/>
        <v>1242154000</v>
      </c>
      <c r="Z230" s="85">
        <f t="shared" si="62"/>
        <v>1242154192.4388897</v>
      </c>
    </row>
    <row r="231" spans="1:26" s="2" customFormat="1" ht="18" customHeight="1">
      <c r="A231" s="70">
        <v>218</v>
      </c>
      <c r="B231" s="71" t="s">
        <v>90</v>
      </c>
      <c r="C231" s="71" t="s">
        <v>198</v>
      </c>
      <c r="D231" s="88">
        <v>672421.38670000003</v>
      </c>
      <c r="E231" s="71" t="s">
        <v>299</v>
      </c>
      <c r="F231" s="71">
        <v>8</v>
      </c>
      <c r="G231" s="90">
        <f t="shared" si="49"/>
        <v>0</v>
      </c>
      <c r="H231" s="72">
        <v>4669</v>
      </c>
      <c r="I231" s="73">
        <f t="shared" si="50"/>
        <v>4.3028371630949459E-3</v>
      </c>
      <c r="J231" s="73">
        <f t="shared" si="51"/>
        <v>4.3028371630949463E-4</v>
      </c>
      <c r="K231" s="72">
        <v>426</v>
      </c>
      <c r="L231" s="73">
        <f t="shared" si="52"/>
        <v>2.0370494343123283E-3</v>
      </c>
      <c r="M231" s="73">
        <f t="shared" si="53"/>
        <v>1.0185247171561641E-3</v>
      </c>
      <c r="N231" s="71">
        <v>6.4768160000000004</v>
      </c>
      <c r="O231" s="73">
        <f t="shared" si="54"/>
        <v>7.3363803476644172E-3</v>
      </c>
      <c r="P231" s="73">
        <f t="shared" si="55"/>
        <v>1.1004570521496626E-3</v>
      </c>
      <c r="Q231" s="71">
        <v>25.332439999999998</v>
      </c>
      <c r="R231" s="73">
        <f t="shared" si="56"/>
        <v>3.1197844319111024E-3</v>
      </c>
      <c r="S231" s="73">
        <f t="shared" si="57"/>
        <v>7.799461079777756E-4</v>
      </c>
      <c r="T231" s="70">
        <f t="shared" si="58"/>
        <v>3.3292115935930973E-3</v>
      </c>
      <c r="U231" s="74">
        <f t="shared" si="59"/>
        <v>314028.45951927459</v>
      </c>
      <c r="V231" s="83">
        <f t="shared" si="60"/>
        <v>986449.84621927468</v>
      </c>
      <c r="W231" s="75">
        <f t="shared" si="61"/>
        <v>986449846.21927464</v>
      </c>
      <c r="X231" s="62">
        <f t="shared" si="48"/>
        <v>986449000</v>
      </c>
      <c r="Z231" s="85">
        <f t="shared" si="62"/>
        <v>986449846.21927464</v>
      </c>
    </row>
    <row r="232" spans="1:26" s="2" customFormat="1" ht="18" customHeight="1">
      <c r="A232" s="70">
        <v>219</v>
      </c>
      <c r="B232" s="71" t="s">
        <v>90</v>
      </c>
      <c r="C232" s="71" t="s">
        <v>251</v>
      </c>
      <c r="D232" s="88">
        <v>672421.38670000003</v>
      </c>
      <c r="E232" s="71" t="s">
        <v>300</v>
      </c>
      <c r="F232" s="71">
        <v>9</v>
      </c>
      <c r="G232" s="90">
        <f t="shared" si="49"/>
        <v>211288.86410000001</v>
      </c>
      <c r="H232" s="72">
        <v>1673</v>
      </c>
      <c r="I232" s="73">
        <f t="shared" si="50"/>
        <v>1.5417962248571097E-3</v>
      </c>
      <c r="J232" s="73">
        <f t="shared" si="51"/>
        <v>1.5417962248571098E-4</v>
      </c>
      <c r="K232" s="72">
        <v>658</v>
      </c>
      <c r="L232" s="73">
        <f t="shared" si="52"/>
        <v>3.1464284689612962E-3</v>
      </c>
      <c r="M232" s="73">
        <f t="shared" si="53"/>
        <v>1.5732142344806481E-3</v>
      </c>
      <c r="N232" s="71">
        <v>3.2876240000000001</v>
      </c>
      <c r="O232" s="73">
        <f t="shared" si="54"/>
        <v>3.7239378274926882E-3</v>
      </c>
      <c r="P232" s="73">
        <f t="shared" si="55"/>
        <v>5.5859067412390316E-4</v>
      </c>
      <c r="Q232" s="71">
        <v>41.133544999999998</v>
      </c>
      <c r="R232" s="73">
        <f t="shared" si="56"/>
        <v>5.0657494232815622E-3</v>
      </c>
      <c r="S232" s="73">
        <f t="shared" si="57"/>
        <v>1.2664373558203905E-3</v>
      </c>
      <c r="T232" s="70">
        <f t="shared" si="58"/>
        <v>3.5524218869106526E-3</v>
      </c>
      <c r="U232" s="74">
        <f t="shared" si="59"/>
        <v>335082.80905183376</v>
      </c>
      <c r="V232" s="83">
        <f t="shared" si="60"/>
        <v>1218793.0598518339</v>
      </c>
      <c r="W232" s="75">
        <f t="shared" si="61"/>
        <v>1218793059.8518338</v>
      </c>
      <c r="X232" s="62">
        <f t="shared" si="48"/>
        <v>1218793000</v>
      </c>
      <c r="Z232" s="85">
        <f t="shared" si="62"/>
        <v>1218793059.8518338</v>
      </c>
    </row>
    <row r="233" spans="1:26" s="2" customFormat="1" ht="18" customHeight="1">
      <c r="A233" s="70">
        <v>220</v>
      </c>
      <c r="B233" s="71" t="s">
        <v>90</v>
      </c>
      <c r="C233" s="71" t="s">
        <v>286</v>
      </c>
      <c r="D233" s="88">
        <v>672421.38670000003</v>
      </c>
      <c r="E233" s="71" t="s">
        <v>300</v>
      </c>
      <c r="F233" s="71">
        <v>9</v>
      </c>
      <c r="G233" s="90">
        <f t="shared" si="49"/>
        <v>211288.86410000001</v>
      </c>
      <c r="H233" s="72">
        <v>4316</v>
      </c>
      <c r="I233" s="73">
        <f t="shared" si="50"/>
        <v>3.9775209243773377E-3</v>
      </c>
      <c r="J233" s="73">
        <f t="shared" si="51"/>
        <v>3.9775209243773381E-4</v>
      </c>
      <c r="K233" s="72">
        <v>658</v>
      </c>
      <c r="L233" s="73">
        <f t="shared" si="52"/>
        <v>3.1464284689612962E-3</v>
      </c>
      <c r="M233" s="73">
        <f t="shared" si="53"/>
        <v>1.5732142344806481E-3</v>
      </c>
      <c r="N233" s="71">
        <v>3.4746450000000002</v>
      </c>
      <c r="O233" s="73">
        <f t="shared" si="54"/>
        <v>3.9357791379453161E-3</v>
      </c>
      <c r="P233" s="73">
        <f t="shared" si="55"/>
        <v>5.9036687069179735E-4</v>
      </c>
      <c r="Q233" s="71">
        <v>39.439539000000003</v>
      </c>
      <c r="R233" s="73">
        <f t="shared" si="56"/>
        <v>4.8571262686875321E-3</v>
      </c>
      <c r="S233" s="73">
        <f t="shared" si="57"/>
        <v>1.214281567171883E-3</v>
      </c>
      <c r="T233" s="70">
        <f t="shared" si="58"/>
        <v>3.7756147647820624E-3</v>
      </c>
      <c r="U233" s="74">
        <f t="shared" si="59"/>
        <v>356135.51586942235</v>
      </c>
      <c r="V233" s="83">
        <f t="shared" si="60"/>
        <v>1239845.7666694224</v>
      </c>
      <c r="W233" s="75">
        <f t="shared" si="61"/>
        <v>1239845766.6694224</v>
      </c>
      <c r="X233" s="62">
        <f t="shared" ref="X233:X256" si="63">W233-MOD(W233,1000)</f>
        <v>1239845000</v>
      </c>
      <c r="Z233" s="85">
        <f t="shared" si="62"/>
        <v>1239845766.6694224</v>
      </c>
    </row>
    <row r="234" spans="1:26" s="2" customFormat="1" ht="18" customHeight="1">
      <c r="A234" s="70">
        <v>221</v>
      </c>
      <c r="B234" s="71" t="s">
        <v>90</v>
      </c>
      <c r="C234" s="71" t="s">
        <v>295</v>
      </c>
      <c r="D234" s="88">
        <v>672421.38670000003</v>
      </c>
      <c r="E234" s="71" t="s">
        <v>300</v>
      </c>
      <c r="F234" s="71">
        <v>10</v>
      </c>
      <c r="G234" s="90">
        <f t="shared" si="49"/>
        <v>211288.86410000001</v>
      </c>
      <c r="H234" s="72">
        <v>3817</v>
      </c>
      <c r="I234" s="73">
        <f t="shared" si="50"/>
        <v>3.5176546265867229E-3</v>
      </c>
      <c r="J234" s="73">
        <f t="shared" si="51"/>
        <v>3.5176546265867231E-4</v>
      </c>
      <c r="K234" s="72">
        <v>1533</v>
      </c>
      <c r="L234" s="73">
        <f t="shared" si="52"/>
        <v>7.330508879814083E-3</v>
      </c>
      <c r="M234" s="73">
        <f t="shared" si="53"/>
        <v>3.6652544399070415E-3</v>
      </c>
      <c r="N234" s="71">
        <v>3.0415450000000002</v>
      </c>
      <c r="O234" s="73">
        <f t="shared" si="54"/>
        <v>3.4452006919043201E-3</v>
      </c>
      <c r="P234" s="73">
        <f t="shared" si="55"/>
        <v>5.1678010378564804E-4</v>
      </c>
      <c r="Q234" s="71">
        <v>29.680002999999999</v>
      </c>
      <c r="R234" s="73">
        <f t="shared" si="56"/>
        <v>3.6552030242043331E-3</v>
      </c>
      <c r="S234" s="73">
        <f t="shared" si="57"/>
        <v>9.1380075605108327E-4</v>
      </c>
      <c r="T234" s="70">
        <f t="shared" si="58"/>
        <v>5.4476007624024454E-3</v>
      </c>
      <c r="U234" s="74">
        <f t="shared" si="59"/>
        <v>513845.88434854255</v>
      </c>
      <c r="V234" s="83">
        <f t="shared" si="60"/>
        <v>1397556.1351485425</v>
      </c>
      <c r="W234" s="75">
        <f t="shared" si="61"/>
        <v>1397556135.1485424</v>
      </c>
      <c r="X234" s="62">
        <f t="shared" si="63"/>
        <v>1397556000</v>
      </c>
      <c r="Z234" s="85">
        <f t="shared" si="62"/>
        <v>1397556135.1485424</v>
      </c>
    </row>
    <row r="235" spans="1:26" s="2" customFormat="1" ht="18" customHeight="1">
      <c r="A235" s="70">
        <v>222</v>
      </c>
      <c r="B235" s="71" t="s">
        <v>90</v>
      </c>
      <c r="C235" s="71" t="s">
        <v>297</v>
      </c>
      <c r="D235" s="88">
        <v>672421.38670000003</v>
      </c>
      <c r="E235" s="71" t="s">
        <v>300</v>
      </c>
      <c r="F235" s="71">
        <v>10</v>
      </c>
      <c r="G235" s="90">
        <f t="shared" si="49"/>
        <v>211288.86410000001</v>
      </c>
      <c r="H235" s="72">
        <v>2604</v>
      </c>
      <c r="I235" s="73">
        <f t="shared" si="50"/>
        <v>2.3997832453842879E-3</v>
      </c>
      <c r="J235" s="73">
        <f t="shared" si="51"/>
        <v>2.399783245384288E-4</v>
      </c>
      <c r="K235" s="72">
        <v>1054</v>
      </c>
      <c r="L235" s="73">
        <f t="shared" si="52"/>
        <v>5.0400237177586722E-3</v>
      </c>
      <c r="M235" s="73">
        <f t="shared" si="53"/>
        <v>2.5200118588793361E-3</v>
      </c>
      <c r="N235" s="71">
        <v>2.7560920000000002</v>
      </c>
      <c r="O235" s="73">
        <f t="shared" si="54"/>
        <v>3.1218640741307335E-3</v>
      </c>
      <c r="P235" s="73">
        <f t="shared" si="55"/>
        <v>4.6827961111960999E-4</v>
      </c>
      <c r="Q235" s="71">
        <v>41.995019999999997</v>
      </c>
      <c r="R235" s="73">
        <f t="shared" si="56"/>
        <v>5.1718432813339489E-3</v>
      </c>
      <c r="S235" s="73">
        <f t="shared" si="57"/>
        <v>1.2929608203334872E-3</v>
      </c>
      <c r="T235" s="70">
        <f t="shared" si="58"/>
        <v>4.5212306148708619E-3</v>
      </c>
      <c r="U235" s="74">
        <f t="shared" si="59"/>
        <v>426465.85992059042</v>
      </c>
      <c r="V235" s="83">
        <f t="shared" si="60"/>
        <v>1310176.1107205905</v>
      </c>
      <c r="W235" s="75">
        <f t="shared" si="61"/>
        <v>1310176110.7205904</v>
      </c>
      <c r="X235" s="62">
        <f t="shared" si="63"/>
        <v>1310176000</v>
      </c>
      <c r="Z235" s="85">
        <f t="shared" si="62"/>
        <v>1310176110.7205904</v>
      </c>
    </row>
    <row r="236" spans="1:26" s="2" customFormat="1" ht="18" customHeight="1">
      <c r="A236" s="70">
        <v>223</v>
      </c>
      <c r="B236" s="71" t="s">
        <v>79</v>
      </c>
      <c r="C236" s="71" t="s">
        <v>80</v>
      </c>
      <c r="D236" s="88">
        <v>672421.38670000003</v>
      </c>
      <c r="E236" s="71" t="s">
        <v>299</v>
      </c>
      <c r="F236" s="71">
        <v>9</v>
      </c>
      <c r="G236" s="90">
        <f t="shared" si="49"/>
        <v>0</v>
      </c>
      <c r="H236" s="72">
        <v>4890</v>
      </c>
      <c r="I236" s="73">
        <f t="shared" si="50"/>
        <v>4.5065054031986048E-3</v>
      </c>
      <c r="J236" s="73">
        <f t="shared" si="51"/>
        <v>4.506505403198605E-4</v>
      </c>
      <c r="K236" s="72">
        <v>596</v>
      </c>
      <c r="L236" s="73">
        <f t="shared" si="52"/>
        <v>2.8499564855637271E-3</v>
      </c>
      <c r="M236" s="73">
        <f t="shared" si="53"/>
        <v>1.4249782427818635E-3</v>
      </c>
      <c r="N236" s="71">
        <v>3.5927630000000002</v>
      </c>
      <c r="O236" s="73">
        <f t="shared" si="54"/>
        <v>4.069573053644855E-3</v>
      </c>
      <c r="P236" s="73">
        <f t="shared" si="55"/>
        <v>6.1043595804672821E-4</v>
      </c>
      <c r="Q236" s="71">
        <v>22.981999999999999</v>
      </c>
      <c r="R236" s="73">
        <f t="shared" si="56"/>
        <v>2.830318982860749E-3</v>
      </c>
      <c r="S236" s="73">
        <f t="shared" si="57"/>
        <v>7.0757974571518726E-4</v>
      </c>
      <c r="T236" s="70">
        <f t="shared" si="58"/>
        <v>3.1936444868636395E-3</v>
      </c>
      <c r="U236" s="74">
        <f t="shared" si="59"/>
        <v>301241.06872390903</v>
      </c>
      <c r="V236" s="83">
        <f t="shared" si="60"/>
        <v>973662.45542390901</v>
      </c>
      <c r="W236" s="75">
        <f t="shared" si="61"/>
        <v>973662455.42390895</v>
      </c>
      <c r="X236" s="62">
        <f t="shared" si="63"/>
        <v>973662000</v>
      </c>
      <c r="Z236" s="85">
        <f t="shared" si="62"/>
        <v>973662455.42390895</v>
      </c>
    </row>
    <row r="237" spans="1:26" s="2" customFormat="1" ht="18" customHeight="1">
      <c r="A237" s="70">
        <v>224</v>
      </c>
      <c r="B237" s="71" t="s">
        <v>79</v>
      </c>
      <c r="C237" s="71" t="s">
        <v>84</v>
      </c>
      <c r="D237" s="88">
        <v>672421.38670000003</v>
      </c>
      <c r="E237" s="71" t="s">
        <v>299</v>
      </c>
      <c r="F237" s="71">
        <v>7</v>
      </c>
      <c r="G237" s="90">
        <f t="shared" si="49"/>
        <v>0</v>
      </c>
      <c r="H237" s="72">
        <v>4025</v>
      </c>
      <c r="I237" s="73">
        <f t="shared" si="50"/>
        <v>3.7093423819784021E-3</v>
      </c>
      <c r="J237" s="73">
        <f t="shared" si="51"/>
        <v>3.7093423819784021E-4</v>
      </c>
      <c r="K237" s="72">
        <v>282</v>
      </c>
      <c r="L237" s="73">
        <f t="shared" si="52"/>
        <v>1.3484693438405553E-3</v>
      </c>
      <c r="M237" s="73">
        <f t="shared" si="53"/>
        <v>6.7423467192027767E-4</v>
      </c>
      <c r="N237" s="71">
        <v>4.242413</v>
      </c>
      <c r="O237" s="73">
        <f t="shared" si="54"/>
        <v>4.805440722706349E-3</v>
      </c>
      <c r="P237" s="73">
        <f t="shared" si="55"/>
        <v>7.2081610840595228E-4</v>
      </c>
      <c r="Q237" s="71">
        <v>37.127096000000002</v>
      </c>
      <c r="R237" s="73">
        <f t="shared" si="56"/>
        <v>4.5723402918498562E-3</v>
      </c>
      <c r="S237" s="73">
        <f t="shared" si="57"/>
        <v>1.143085072962464E-3</v>
      </c>
      <c r="T237" s="70">
        <f t="shared" si="58"/>
        <v>2.9090700914865342E-3</v>
      </c>
      <c r="U237" s="74">
        <f t="shared" si="59"/>
        <v>274398.53964859317</v>
      </c>
      <c r="V237" s="83">
        <f t="shared" si="60"/>
        <v>946819.9263485932</v>
      </c>
      <c r="W237" s="75">
        <f t="shared" si="61"/>
        <v>946819926.34859324</v>
      </c>
      <c r="X237" s="62">
        <f t="shared" si="63"/>
        <v>946819000</v>
      </c>
      <c r="Z237" s="85">
        <f t="shared" si="62"/>
        <v>946819926.34859324</v>
      </c>
    </row>
    <row r="238" spans="1:26" s="2" customFormat="1" ht="18" customHeight="1">
      <c r="A238" s="70">
        <v>225</v>
      </c>
      <c r="B238" s="71" t="s">
        <v>79</v>
      </c>
      <c r="C238" s="71" t="s">
        <v>96</v>
      </c>
      <c r="D238" s="88">
        <v>672421.38670000003</v>
      </c>
      <c r="E238" s="71" t="s">
        <v>299</v>
      </c>
      <c r="F238" s="71">
        <v>10</v>
      </c>
      <c r="G238" s="90">
        <f t="shared" si="49"/>
        <v>0</v>
      </c>
      <c r="H238" s="72">
        <v>2423</v>
      </c>
      <c r="I238" s="73">
        <f t="shared" si="50"/>
        <v>2.2329780351636442E-3</v>
      </c>
      <c r="J238" s="73">
        <f t="shared" si="51"/>
        <v>2.2329780351636443E-4</v>
      </c>
      <c r="K238" s="72">
        <v>1134</v>
      </c>
      <c r="L238" s="73">
        <f t="shared" si="52"/>
        <v>5.4225682124652121E-3</v>
      </c>
      <c r="M238" s="73">
        <f t="shared" si="53"/>
        <v>2.711284106232606E-3</v>
      </c>
      <c r="N238" s="71">
        <v>3.386056</v>
      </c>
      <c r="O238" s="73">
        <f t="shared" si="54"/>
        <v>3.8354331348136469E-3</v>
      </c>
      <c r="P238" s="73">
        <f t="shared" si="55"/>
        <v>5.7531497022204696E-4</v>
      </c>
      <c r="Q238" s="71">
        <v>35.981152999999999</v>
      </c>
      <c r="R238" s="73">
        <f t="shared" si="56"/>
        <v>4.4312131390269339E-3</v>
      </c>
      <c r="S238" s="73">
        <f t="shared" si="57"/>
        <v>1.1078032847567335E-3</v>
      </c>
      <c r="T238" s="70">
        <f t="shared" si="58"/>
        <v>4.6177001647277512E-3</v>
      </c>
      <c r="U238" s="74">
        <f t="shared" si="59"/>
        <v>435565.3669000736</v>
      </c>
      <c r="V238" s="83">
        <f t="shared" si="60"/>
        <v>1107986.7536000735</v>
      </c>
      <c r="W238" s="75">
        <f t="shared" si="61"/>
        <v>1107986753.6000736</v>
      </c>
      <c r="X238" s="62">
        <f t="shared" si="63"/>
        <v>1107986000</v>
      </c>
      <c r="Z238" s="85">
        <f t="shared" si="62"/>
        <v>1107986753.6000736</v>
      </c>
    </row>
    <row r="239" spans="1:26" s="2" customFormat="1" ht="18" customHeight="1">
      <c r="A239" s="70">
        <v>226</v>
      </c>
      <c r="B239" s="71" t="s">
        <v>79</v>
      </c>
      <c r="C239" s="71" t="s">
        <v>138</v>
      </c>
      <c r="D239" s="88">
        <v>672421.38670000003</v>
      </c>
      <c r="E239" s="71" t="s">
        <v>300</v>
      </c>
      <c r="F239" s="71">
        <v>10</v>
      </c>
      <c r="G239" s="90">
        <f t="shared" si="49"/>
        <v>211288.86410000001</v>
      </c>
      <c r="H239" s="72">
        <v>2193</v>
      </c>
      <c r="I239" s="73">
        <f t="shared" si="50"/>
        <v>2.0210156133363068E-3</v>
      </c>
      <c r="J239" s="73">
        <f t="shared" si="51"/>
        <v>2.021015613336307E-4</v>
      </c>
      <c r="K239" s="72">
        <v>846</v>
      </c>
      <c r="L239" s="73">
        <f t="shared" si="52"/>
        <v>4.0454080315216667E-3</v>
      </c>
      <c r="M239" s="73">
        <f t="shared" si="53"/>
        <v>2.0227040157608333E-3</v>
      </c>
      <c r="N239" s="71">
        <v>1.5158510000000001</v>
      </c>
      <c r="O239" s="73">
        <f t="shared" si="54"/>
        <v>1.7170256938575149E-3</v>
      </c>
      <c r="P239" s="73">
        <f t="shared" si="55"/>
        <v>2.575538540786272E-4</v>
      </c>
      <c r="Q239" s="71">
        <v>30.007512999999999</v>
      </c>
      <c r="R239" s="73">
        <f t="shared" si="56"/>
        <v>3.6955371017466151E-3</v>
      </c>
      <c r="S239" s="73">
        <f t="shared" si="57"/>
        <v>9.2388427543665377E-4</v>
      </c>
      <c r="T239" s="70">
        <f t="shared" si="58"/>
        <v>3.4062437066097449E-3</v>
      </c>
      <c r="U239" s="74">
        <f t="shared" si="59"/>
        <v>321294.52690612542</v>
      </c>
      <c r="V239" s="83">
        <f t="shared" si="60"/>
        <v>1205004.7777061255</v>
      </c>
      <c r="W239" s="75">
        <f t="shared" si="61"/>
        <v>1205004777.7061255</v>
      </c>
      <c r="X239" s="62">
        <f t="shared" si="63"/>
        <v>1205004000</v>
      </c>
      <c r="Z239" s="85">
        <f t="shared" si="62"/>
        <v>1205004777.7061255</v>
      </c>
    </row>
    <row r="240" spans="1:26" s="2" customFormat="1" ht="18" customHeight="1">
      <c r="A240" s="70">
        <v>227</v>
      </c>
      <c r="B240" s="71" t="s">
        <v>79</v>
      </c>
      <c r="C240" s="71" t="s">
        <v>79</v>
      </c>
      <c r="D240" s="88">
        <v>672421.38670000003</v>
      </c>
      <c r="E240" s="71" t="s">
        <v>302</v>
      </c>
      <c r="F240" s="71">
        <v>9</v>
      </c>
      <c r="G240" s="90">
        <f t="shared" si="49"/>
        <v>0</v>
      </c>
      <c r="H240" s="72">
        <v>4497</v>
      </c>
      <c r="I240" s="73">
        <f t="shared" si="50"/>
        <v>4.1443261345979806E-3</v>
      </c>
      <c r="J240" s="73">
        <f t="shared" si="51"/>
        <v>4.144326134597981E-4</v>
      </c>
      <c r="K240" s="72">
        <v>619</v>
      </c>
      <c r="L240" s="73">
        <f t="shared" si="52"/>
        <v>2.9599380277918574E-3</v>
      </c>
      <c r="M240" s="73">
        <f t="shared" si="53"/>
        <v>1.4799690138959287E-3</v>
      </c>
      <c r="N240" s="71">
        <v>2.5887579999999999</v>
      </c>
      <c r="O240" s="73">
        <f t="shared" si="54"/>
        <v>2.9323225047707146E-3</v>
      </c>
      <c r="P240" s="73">
        <f t="shared" si="55"/>
        <v>4.3984837571560718E-4</v>
      </c>
      <c r="Q240" s="71">
        <v>23.304694999999999</v>
      </c>
      <c r="R240" s="73">
        <f t="shared" si="56"/>
        <v>2.8700600752014616E-3</v>
      </c>
      <c r="S240" s="73">
        <f t="shared" si="57"/>
        <v>7.175150188003654E-4</v>
      </c>
      <c r="T240" s="70">
        <f t="shared" si="58"/>
        <v>3.0517650218716995E-3</v>
      </c>
      <c r="U240" s="74">
        <f t="shared" si="59"/>
        <v>287858.26364339684</v>
      </c>
      <c r="V240" s="83">
        <f t="shared" si="60"/>
        <v>960279.65034339693</v>
      </c>
      <c r="W240" s="75">
        <f t="shared" si="61"/>
        <v>960279650.3433969</v>
      </c>
      <c r="X240" s="62">
        <f t="shared" si="63"/>
        <v>960279000</v>
      </c>
      <c r="Z240" s="85">
        <f t="shared" si="62"/>
        <v>960279650.3433969</v>
      </c>
    </row>
    <row r="241" spans="1:26" s="2" customFormat="1" ht="18" customHeight="1">
      <c r="A241" s="70">
        <v>228</v>
      </c>
      <c r="B241" s="71" t="s">
        <v>79</v>
      </c>
      <c r="C241" s="71" t="s">
        <v>168</v>
      </c>
      <c r="D241" s="88">
        <v>672421.38670000003</v>
      </c>
      <c r="E241" s="71" t="s">
        <v>300</v>
      </c>
      <c r="F241" s="71">
        <v>10</v>
      </c>
      <c r="G241" s="90">
        <f t="shared" si="49"/>
        <v>211288.86410000001</v>
      </c>
      <c r="H241" s="72">
        <v>3919</v>
      </c>
      <c r="I241" s="73">
        <f t="shared" si="50"/>
        <v>3.6116553527884118E-3</v>
      </c>
      <c r="J241" s="73">
        <f t="shared" si="51"/>
        <v>3.6116553527884121E-4</v>
      </c>
      <c r="K241" s="72">
        <v>1417</v>
      </c>
      <c r="L241" s="73">
        <f t="shared" si="52"/>
        <v>6.7758193624895997E-3</v>
      </c>
      <c r="M241" s="73">
        <f t="shared" si="53"/>
        <v>3.3879096812447999E-3</v>
      </c>
      <c r="N241" s="71">
        <v>2.2048739999999998</v>
      </c>
      <c r="O241" s="73">
        <f t="shared" si="54"/>
        <v>2.4974917123901977E-3</v>
      </c>
      <c r="P241" s="73">
        <f t="shared" si="55"/>
        <v>3.7462375685852966E-4</v>
      </c>
      <c r="Q241" s="71">
        <v>34.232835999999999</v>
      </c>
      <c r="R241" s="73">
        <f t="shared" si="56"/>
        <v>4.2159013822973997E-3</v>
      </c>
      <c r="S241" s="73">
        <f t="shared" si="57"/>
        <v>1.0539753455743499E-3</v>
      </c>
      <c r="T241" s="70">
        <f t="shared" si="58"/>
        <v>5.1776743189565211E-3</v>
      </c>
      <c r="U241" s="74">
        <f t="shared" si="59"/>
        <v>488385.025873231</v>
      </c>
      <c r="V241" s="83">
        <f t="shared" si="60"/>
        <v>1372095.276673231</v>
      </c>
      <c r="W241" s="75">
        <f t="shared" si="61"/>
        <v>1372095276.6732311</v>
      </c>
      <c r="X241" s="62">
        <f t="shared" si="63"/>
        <v>1372095000</v>
      </c>
      <c r="Z241" s="85">
        <f t="shared" si="62"/>
        <v>1372095276.6732311</v>
      </c>
    </row>
    <row r="242" spans="1:26" s="2" customFormat="1" ht="18" customHeight="1">
      <c r="A242" s="70">
        <v>229</v>
      </c>
      <c r="B242" s="71" t="s">
        <v>79</v>
      </c>
      <c r="C242" s="71" t="s">
        <v>195</v>
      </c>
      <c r="D242" s="88">
        <v>672421.38670000003</v>
      </c>
      <c r="E242" s="71" t="s">
        <v>302</v>
      </c>
      <c r="F242" s="71">
        <v>8</v>
      </c>
      <c r="G242" s="90">
        <f t="shared" si="49"/>
        <v>0</v>
      </c>
      <c r="H242" s="72">
        <v>4203</v>
      </c>
      <c r="I242" s="73">
        <f t="shared" si="50"/>
        <v>3.8733828649578196E-3</v>
      </c>
      <c r="J242" s="73">
        <f t="shared" si="51"/>
        <v>3.87338286495782E-4</v>
      </c>
      <c r="K242" s="72">
        <v>422</v>
      </c>
      <c r="L242" s="73">
        <f t="shared" si="52"/>
        <v>2.0179222095770013E-3</v>
      </c>
      <c r="M242" s="73">
        <f t="shared" si="53"/>
        <v>1.0089611047885006E-3</v>
      </c>
      <c r="N242" s="71">
        <v>3.5238610000000001</v>
      </c>
      <c r="O242" s="73">
        <f t="shared" si="54"/>
        <v>3.9915267916057953E-3</v>
      </c>
      <c r="P242" s="73">
        <f t="shared" si="55"/>
        <v>5.9872901874086931E-4</v>
      </c>
      <c r="Q242" s="71">
        <v>27.770053999999998</v>
      </c>
      <c r="R242" s="73">
        <f t="shared" si="56"/>
        <v>3.419985684068753E-3</v>
      </c>
      <c r="S242" s="73">
        <f t="shared" si="57"/>
        <v>8.5499642101718825E-4</v>
      </c>
      <c r="T242" s="70">
        <f t="shared" si="58"/>
        <v>2.8500248310423405E-3</v>
      </c>
      <c r="U242" s="74">
        <f t="shared" si="59"/>
        <v>268829.08524236456</v>
      </c>
      <c r="V242" s="83">
        <f t="shared" si="60"/>
        <v>941250.47194236459</v>
      </c>
      <c r="W242" s="75">
        <f t="shared" si="61"/>
        <v>941250471.94236457</v>
      </c>
      <c r="X242" s="62">
        <f t="shared" si="63"/>
        <v>941250000</v>
      </c>
      <c r="Z242" s="85">
        <f t="shared" si="62"/>
        <v>941250471.94236457</v>
      </c>
    </row>
    <row r="243" spans="1:26" s="2" customFormat="1" ht="18" customHeight="1">
      <c r="A243" s="70">
        <v>230</v>
      </c>
      <c r="B243" s="71" t="s">
        <v>79</v>
      </c>
      <c r="C243" s="71" t="s">
        <v>219</v>
      </c>
      <c r="D243" s="88">
        <v>672421.38670000003</v>
      </c>
      <c r="E243" s="71" t="s">
        <v>299</v>
      </c>
      <c r="F243" s="71">
        <v>9</v>
      </c>
      <c r="G243" s="90">
        <f t="shared" si="49"/>
        <v>0</v>
      </c>
      <c r="H243" s="72">
        <v>3454</v>
      </c>
      <c r="I243" s="73">
        <f t="shared" si="50"/>
        <v>3.1831226303983603E-3</v>
      </c>
      <c r="J243" s="73">
        <f t="shared" si="51"/>
        <v>3.1831226303983607E-4</v>
      </c>
      <c r="K243" s="72">
        <v>565</v>
      </c>
      <c r="L243" s="73">
        <f t="shared" si="52"/>
        <v>2.7017204938649428E-3</v>
      </c>
      <c r="M243" s="73">
        <f t="shared" si="53"/>
        <v>1.3508602469324714E-3</v>
      </c>
      <c r="N243" s="71">
        <v>1.919421</v>
      </c>
      <c r="O243" s="73">
        <f t="shared" si="54"/>
        <v>2.1741550946166115E-3</v>
      </c>
      <c r="P243" s="73">
        <f t="shared" si="55"/>
        <v>3.2612326419249172E-4</v>
      </c>
      <c r="Q243" s="71">
        <v>28.924219999999998</v>
      </c>
      <c r="R243" s="73">
        <f t="shared" si="56"/>
        <v>3.5621255299991533E-3</v>
      </c>
      <c r="S243" s="73">
        <f t="shared" si="57"/>
        <v>8.9053138249978831E-4</v>
      </c>
      <c r="T243" s="70">
        <f t="shared" si="58"/>
        <v>2.8858271566645876E-3</v>
      </c>
      <c r="U243" s="74">
        <f t="shared" si="59"/>
        <v>272206.14580048533</v>
      </c>
      <c r="V243" s="83">
        <f t="shared" si="60"/>
        <v>944627.53250048542</v>
      </c>
      <c r="W243" s="75">
        <f t="shared" si="61"/>
        <v>944627532.50048542</v>
      </c>
      <c r="X243" s="62">
        <f t="shared" si="63"/>
        <v>944627000</v>
      </c>
      <c r="Z243" s="85">
        <f t="shared" si="62"/>
        <v>944627532.50048542</v>
      </c>
    </row>
    <row r="244" spans="1:26" s="2" customFormat="1" ht="18" customHeight="1">
      <c r="A244" s="70">
        <v>231</v>
      </c>
      <c r="B244" s="71" t="s">
        <v>79</v>
      </c>
      <c r="C244" s="71" t="s">
        <v>193</v>
      </c>
      <c r="D244" s="88">
        <v>672421.38670000003</v>
      </c>
      <c r="E244" s="71" t="s">
        <v>299</v>
      </c>
      <c r="F244" s="71">
        <v>8</v>
      </c>
      <c r="G244" s="90">
        <f t="shared" si="49"/>
        <v>0</v>
      </c>
      <c r="H244" s="72">
        <v>4890</v>
      </c>
      <c r="I244" s="73">
        <f t="shared" si="50"/>
        <v>4.5065054031986048E-3</v>
      </c>
      <c r="J244" s="73">
        <f t="shared" si="51"/>
        <v>4.506505403198605E-4</v>
      </c>
      <c r="K244" s="72">
        <v>366</v>
      </c>
      <c r="L244" s="73">
        <f t="shared" si="52"/>
        <v>1.7501410632824231E-3</v>
      </c>
      <c r="M244" s="73">
        <f t="shared" si="53"/>
        <v>8.7507053164121156E-4</v>
      </c>
      <c r="N244" s="71">
        <v>2.8643670000000001</v>
      </c>
      <c r="O244" s="73">
        <f t="shared" si="54"/>
        <v>3.244508685640982E-3</v>
      </c>
      <c r="P244" s="73">
        <f t="shared" si="55"/>
        <v>4.8667630284614726E-4</v>
      </c>
      <c r="Q244" s="71">
        <v>34.875194999999998</v>
      </c>
      <c r="R244" s="73">
        <f t="shared" si="56"/>
        <v>4.2950102880284693E-3</v>
      </c>
      <c r="S244" s="73">
        <f t="shared" si="57"/>
        <v>1.0737525720071173E-3</v>
      </c>
      <c r="T244" s="70">
        <f t="shared" si="58"/>
        <v>2.8861499468143367E-3</v>
      </c>
      <c r="U244" s="74">
        <f t="shared" si="59"/>
        <v>272236.59303720313</v>
      </c>
      <c r="V244" s="83">
        <f t="shared" si="60"/>
        <v>944657.9797372031</v>
      </c>
      <c r="W244" s="75">
        <f t="shared" si="61"/>
        <v>944657979.73720312</v>
      </c>
      <c r="X244" s="62">
        <f t="shared" si="63"/>
        <v>944657000</v>
      </c>
      <c r="Z244" s="85">
        <f t="shared" si="62"/>
        <v>944657979.73720312</v>
      </c>
    </row>
    <row r="245" spans="1:26" s="2" customFormat="1" ht="18" customHeight="1">
      <c r="A245" s="70">
        <v>232</v>
      </c>
      <c r="B245" s="71" t="s">
        <v>79</v>
      </c>
      <c r="C245" s="71" t="s">
        <v>222</v>
      </c>
      <c r="D245" s="88">
        <v>672421.38670000003</v>
      </c>
      <c r="E245" s="71" t="s">
        <v>300</v>
      </c>
      <c r="F245" s="71">
        <v>7</v>
      </c>
      <c r="G245" s="90">
        <f t="shared" si="49"/>
        <v>0</v>
      </c>
      <c r="H245" s="72">
        <v>1862</v>
      </c>
      <c r="I245" s="73">
        <f t="shared" si="50"/>
        <v>1.7159740410543564E-3</v>
      </c>
      <c r="J245" s="73">
        <f t="shared" si="51"/>
        <v>1.7159740410543564E-4</v>
      </c>
      <c r="K245" s="72">
        <v>272</v>
      </c>
      <c r="L245" s="73">
        <f t="shared" si="52"/>
        <v>1.3006512820022379E-3</v>
      </c>
      <c r="M245" s="73">
        <f t="shared" si="53"/>
        <v>6.5032564100111893E-4</v>
      </c>
      <c r="N245" s="71">
        <v>1.4567920000000001</v>
      </c>
      <c r="O245" s="73">
        <f t="shared" si="54"/>
        <v>1.6501287360077455E-3</v>
      </c>
      <c r="P245" s="73">
        <f t="shared" si="55"/>
        <v>2.4751931040116183E-4</v>
      </c>
      <c r="Q245" s="71">
        <v>40.836444</v>
      </c>
      <c r="R245" s="73">
        <f t="shared" si="56"/>
        <v>5.0291603274619243E-3</v>
      </c>
      <c r="S245" s="73">
        <f t="shared" si="57"/>
        <v>1.2572900818654811E-3</v>
      </c>
      <c r="T245" s="70">
        <f t="shared" si="58"/>
        <v>2.3267324373731973E-3</v>
      </c>
      <c r="U245" s="74">
        <f t="shared" si="59"/>
        <v>219469.43967993851</v>
      </c>
      <c r="V245" s="83">
        <f t="shared" si="60"/>
        <v>891890.82637993852</v>
      </c>
      <c r="W245" s="75">
        <f t="shared" si="61"/>
        <v>891890826.37993848</v>
      </c>
      <c r="X245" s="62">
        <f t="shared" si="63"/>
        <v>891890000</v>
      </c>
      <c r="Z245" s="85">
        <f t="shared" si="62"/>
        <v>891890826.37993848</v>
      </c>
    </row>
    <row r="246" spans="1:26" s="2" customFormat="1" ht="18" customHeight="1">
      <c r="A246" s="70">
        <v>233</v>
      </c>
      <c r="B246" s="71" t="s">
        <v>79</v>
      </c>
      <c r="C246" s="71" t="s">
        <v>125</v>
      </c>
      <c r="D246" s="88">
        <v>672421.38670000003</v>
      </c>
      <c r="E246" s="71" t="s">
        <v>299</v>
      </c>
      <c r="F246" s="71">
        <v>9</v>
      </c>
      <c r="G246" s="90">
        <f t="shared" si="49"/>
        <v>0</v>
      </c>
      <c r="H246" s="72">
        <v>4324</v>
      </c>
      <c r="I246" s="73">
        <f t="shared" si="50"/>
        <v>3.9848935303539402E-3</v>
      </c>
      <c r="J246" s="73">
        <f t="shared" si="51"/>
        <v>3.9848935303539402E-4</v>
      </c>
      <c r="K246" s="72">
        <v>580</v>
      </c>
      <c r="L246" s="73">
        <f t="shared" si="52"/>
        <v>2.7734475866224191E-3</v>
      </c>
      <c r="M246" s="73">
        <f t="shared" si="53"/>
        <v>1.3867237933112096E-3</v>
      </c>
      <c r="N246" s="71">
        <v>2.608444</v>
      </c>
      <c r="O246" s="73">
        <f t="shared" si="54"/>
        <v>2.9546211131492948E-3</v>
      </c>
      <c r="P246" s="73">
        <f t="shared" si="55"/>
        <v>4.4319316697239417E-4</v>
      </c>
      <c r="Q246" s="71">
        <v>29.339200999999999</v>
      </c>
      <c r="R246" s="73">
        <f t="shared" si="56"/>
        <v>3.6132319873060253E-3</v>
      </c>
      <c r="S246" s="73">
        <f t="shared" si="57"/>
        <v>9.0330799682650632E-4</v>
      </c>
      <c r="T246" s="70">
        <f t="shared" si="58"/>
        <v>3.1317143101455042E-3</v>
      </c>
      <c r="U246" s="74">
        <f t="shared" si="59"/>
        <v>295399.49409105035</v>
      </c>
      <c r="V246" s="83">
        <f t="shared" si="60"/>
        <v>967820.88079105038</v>
      </c>
      <c r="W246" s="75">
        <f t="shared" si="61"/>
        <v>967820880.79105043</v>
      </c>
      <c r="X246" s="62">
        <f t="shared" si="63"/>
        <v>967820000</v>
      </c>
      <c r="Z246" s="85">
        <f t="shared" si="62"/>
        <v>967820880.79105043</v>
      </c>
    </row>
    <row r="247" spans="1:26" s="2" customFormat="1" ht="18" customHeight="1">
      <c r="A247" s="70">
        <v>234</v>
      </c>
      <c r="B247" s="71" t="s">
        <v>79</v>
      </c>
      <c r="C247" s="71" t="s">
        <v>231</v>
      </c>
      <c r="D247" s="88">
        <v>672421.38670000003</v>
      </c>
      <c r="E247" s="71" t="s">
        <v>300</v>
      </c>
      <c r="F247" s="71">
        <v>7</v>
      </c>
      <c r="G247" s="90">
        <f t="shared" si="49"/>
        <v>0</v>
      </c>
      <c r="H247" s="72">
        <v>3038</v>
      </c>
      <c r="I247" s="73">
        <f t="shared" si="50"/>
        <v>2.7997471196150024E-3</v>
      </c>
      <c r="J247" s="73">
        <f t="shared" si="51"/>
        <v>2.7997471196150023E-4</v>
      </c>
      <c r="K247" s="72">
        <v>304</v>
      </c>
      <c r="L247" s="73">
        <f t="shared" si="52"/>
        <v>1.453669079884854E-3</v>
      </c>
      <c r="M247" s="73">
        <f t="shared" si="53"/>
        <v>7.2683453994242702E-4</v>
      </c>
      <c r="N247" s="71">
        <v>2.2934619999999999</v>
      </c>
      <c r="O247" s="73">
        <f t="shared" si="54"/>
        <v>2.5978365828078376E-3</v>
      </c>
      <c r="P247" s="73">
        <f t="shared" si="55"/>
        <v>3.8967548742117566E-4</v>
      </c>
      <c r="Q247" s="71">
        <v>40.197741000000001</v>
      </c>
      <c r="R247" s="73">
        <f t="shared" si="56"/>
        <v>4.9505016717613717E-3</v>
      </c>
      <c r="S247" s="73">
        <f t="shared" si="57"/>
        <v>1.2376254179403429E-3</v>
      </c>
      <c r="T247" s="70">
        <f t="shared" si="58"/>
        <v>2.6341101572654457E-3</v>
      </c>
      <c r="U247" s="74">
        <f t="shared" si="59"/>
        <v>248462.89628512037</v>
      </c>
      <c r="V247" s="83">
        <f t="shared" si="60"/>
        <v>920884.28298512043</v>
      </c>
      <c r="W247" s="75">
        <f t="shared" si="61"/>
        <v>920884282.98512042</v>
      </c>
      <c r="X247" s="62">
        <f t="shared" si="63"/>
        <v>920884000</v>
      </c>
      <c r="Z247" s="85">
        <f t="shared" si="62"/>
        <v>920884282.98512042</v>
      </c>
    </row>
    <row r="248" spans="1:26" s="2" customFormat="1" ht="18" customHeight="1">
      <c r="A248" s="70">
        <v>235</v>
      </c>
      <c r="B248" s="71" t="s">
        <v>79</v>
      </c>
      <c r="C248" s="71" t="s">
        <v>245</v>
      </c>
      <c r="D248" s="88">
        <v>672421.38670000003</v>
      </c>
      <c r="E248" s="71" t="s">
        <v>302</v>
      </c>
      <c r="F248" s="71">
        <v>9</v>
      </c>
      <c r="G248" s="90">
        <f t="shared" si="49"/>
        <v>0</v>
      </c>
      <c r="H248" s="72">
        <v>5493</v>
      </c>
      <c r="I248" s="73">
        <f t="shared" si="50"/>
        <v>5.0622155786850592E-3</v>
      </c>
      <c r="J248" s="73">
        <f t="shared" si="51"/>
        <v>5.062215578685059E-4</v>
      </c>
      <c r="K248" s="72">
        <v>533</v>
      </c>
      <c r="L248" s="73">
        <f t="shared" si="52"/>
        <v>2.5487026959823264E-3</v>
      </c>
      <c r="M248" s="73">
        <f t="shared" si="53"/>
        <v>1.2743513479911632E-3</v>
      </c>
      <c r="N248" s="71">
        <v>3.0218579999999999</v>
      </c>
      <c r="O248" s="73">
        <f t="shared" si="54"/>
        <v>3.4229009508117106E-3</v>
      </c>
      <c r="P248" s="73">
        <f t="shared" si="55"/>
        <v>5.1343514262175655E-4</v>
      </c>
      <c r="Q248" s="71">
        <v>10.235728999999999</v>
      </c>
      <c r="R248" s="73">
        <f t="shared" si="56"/>
        <v>1.2605681878042935E-3</v>
      </c>
      <c r="S248" s="73">
        <f t="shared" si="57"/>
        <v>3.1514204695107337E-4</v>
      </c>
      <c r="T248" s="70">
        <f t="shared" si="58"/>
        <v>2.6091500954324989E-3</v>
      </c>
      <c r="U248" s="74">
        <f t="shared" si="59"/>
        <v>246108.53413463698</v>
      </c>
      <c r="V248" s="83">
        <f t="shared" si="60"/>
        <v>918529.92083463701</v>
      </c>
      <c r="W248" s="75">
        <f t="shared" si="61"/>
        <v>918529920.83463705</v>
      </c>
      <c r="X248" s="62">
        <f t="shared" si="63"/>
        <v>918529000</v>
      </c>
      <c r="Z248" s="85">
        <f t="shared" si="62"/>
        <v>918529920.83463705</v>
      </c>
    </row>
    <row r="249" spans="1:26" s="2" customFormat="1" ht="18" customHeight="1">
      <c r="A249" s="70">
        <v>236</v>
      </c>
      <c r="B249" s="71" t="s">
        <v>79</v>
      </c>
      <c r="C249" s="71" t="s">
        <v>248</v>
      </c>
      <c r="D249" s="88">
        <v>672421.38670000003</v>
      </c>
      <c r="E249" s="71" t="s">
        <v>300</v>
      </c>
      <c r="F249" s="71">
        <v>9</v>
      </c>
      <c r="G249" s="90">
        <f t="shared" si="49"/>
        <v>211288.86410000001</v>
      </c>
      <c r="H249" s="72">
        <v>1233</v>
      </c>
      <c r="I249" s="73">
        <f t="shared" si="50"/>
        <v>1.1363028961439427E-3</v>
      </c>
      <c r="J249" s="73">
        <f t="shared" si="51"/>
        <v>1.1363028961439428E-4</v>
      </c>
      <c r="K249" s="72">
        <v>843</v>
      </c>
      <c r="L249" s="73">
        <f t="shared" si="52"/>
        <v>4.0310626129701713E-3</v>
      </c>
      <c r="M249" s="73">
        <f t="shared" si="53"/>
        <v>2.0155313064850857E-3</v>
      </c>
      <c r="N249" s="71">
        <v>1.2205550000000001</v>
      </c>
      <c r="O249" s="73">
        <f t="shared" si="54"/>
        <v>1.3825397718946382E-3</v>
      </c>
      <c r="P249" s="73">
        <f t="shared" si="55"/>
        <v>2.0738096578419571E-4</v>
      </c>
      <c r="Q249" s="71">
        <v>39.475214999999999</v>
      </c>
      <c r="R249" s="73">
        <f t="shared" si="56"/>
        <v>4.8615199010969192E-3</v>
      </c>
      <c r="S249" s="73">
        <f t="shared" si="57"/>
        <v>1.2153799752742298E-3</v>
      </c>
      <c r="T249" s="70">
        <f t="shared" si="58"/>
        <v>3.5519225371579053E-3</v>
      </c>
      <c r="U249" s="74">
        <f t="shared" si="59"/>
        <v>335035.70780001837</v>
      </c>
      <c r="V249" s="83">
        <f t="shared" si="60"/>
        <v>1218745.9586000184</v>
      </c>
      <c r="W249" s="75">
        <f t="shared" si="61"/>
        <v>1218745958.6000185</v>
      </c>
      <c r="X249" s="62">
        <f t="shared" si="63"/>
        <v>1218745000</v>
      </c>
      <c r="Z249" s="85">
        <f t="shared" si="62"/>
        <v>1218745958.6000185</v>
      </c>
    </row>
    <row r="250" spans="1:26" s="2" customFormat="1" ht="18" customHeight="1">
      <c r="A250" s="70">
        <v>237</v>
      </c>
      <c r="B250" s="71" t="s">
        <v>79</v>
      </c>
      <c r="C250" s="71" t="s">
        <v>259</v>
      </c>
      <c r="D250" s="88">
        <v>672421.38670000003</v>
      </c>
      <c r="E250" s="71" t="s">
        <v>299</v>
      </c>
      <c r="F250" s="71">
        <v>10</v>
      </c>
      <c r="G250" s="90">
        <f t="shared" si="49"/>
        <v>0</v>
      </c>
      <c r="H250" s="77">
        <v>2516</v>
      </c>
      <c r="I250" s="73">
        <f t="shared" si="50"/>
        <v>2.3186845796416547E-3</v>
      </c>
      <c r="J250" s="73">
        <f t="shared" si="51"/>
        <v>2.3186845796416549E-4</v>
      </c>
      <c r="K250" s="72">
        <v>1015</v>
      </c>
      <c r="L250" s="73">
        <f t="shared" si="52"/>
        <v>4.8535332765892334E-3</v>
      </c>
      <c r="M250" s="73">
        <f t="shared" si="53"/>
        <v>2.4267666382946167E-3</v>
      </c>
      <c r="N250" s="71">
        <v>2.5100120000000001</v>
      </c>
      <c r="O250" s="73">
        <f t="shared" si="54"/>
        <v>2.8431258058283361E-3</v>
      </c>
      <c r="P250" s="73">
        <f t="shared" si="55"/>
        <v>4.2646887087425042E-4</v>
      </c>
      <c r="Q250" s="71">
        <v>42.330229000000003</v>
      </c>
      <c r="R250" s="73">
        <f t="shared" si="56"/>
        <v>5.2131255194301021E-3</v>
      </c>
      <c r="S250" s="73">
        <f t="shared" si="57"/>
        <v>1.3032813798575255E-3</v>
      </c>
      <c r="T250" s="70">
        <f t="shared" si="58"/>
        <v>4.3883853469905577E-3</v>
      </c>
      <c r="U250" s="74">
        <f t="shared" si="59"/>
        <v>413935.20704554941</v>
      </c>
      <c r="V250" s="83">
        <f t="shared" si="60"/>
        <v>1086356.5937455494</v>
      </c>
      <c r="W250" s="75">
        <f t="shared" si="61"/>
        <v>1086356593.7455494</v>
      </c>
      <c r="X250" s="62">
        <f t="shared" si="63"/>
        <v>1086356000</v>
      </c>
      <c r="Z250" s="85">
        <f t="shared" si="62"/>
        <v>1086356593.7455494</v>
      </c>
    </row>
    <row r="251" spans="1:26" s="2" customFormat="1" ht="18" customHeight="1">
      <c r="A251" s="70">
        <v>238</v>
      </c>
      <c r="B251" s="71" t="s">
        <v>79</v>
      </c>
      <c r="C251" s="71" t="s">
        <v>268</v>
      </c>
      <c r="D251" s="88">
        <v>672421.38670000003</v>
      </c>
      <c r="E251" s="71" t="s">
        <v>299</v>
      </c>
      <c r="F251" s="71">
        <v>9</v>
      </c>
      <c r="G251" s="90">
        <f t="shared" si="49"/>
        <v>0</v>
      </c>
      <c r="H251" s="72">
        <v>4678</v>
      </c>
      <c r="I251" s="73">
        <f t="shared" si="50"/>
        <v>4.3111313448186243E-3</v>
      </c>
      <c r="J251" s="73">
        <f t="shared" si="51"/>
        <v>4.3111313448186244E-4</v>
      </c>
      <c r="K251" s="72">
        <v>668</v>
      </c>
      <c r="L251" s="73">
        <f t="shared" si="52"/>
        <v>3.1942465307996134E-3</v>
      </c>
      <c r="M251" s="73">
        <f t="shared" si="53"/>
        <v>1.5971232653998067E-3</v>
      </c>
      <c r="N251" s="71">
        <v>2.8938969999999999</v>
      </c>
      <c r="O251" s="73">
        <f t="shared" si="54"/>
        <v>3.2779577309228814E-3</v>
      </c>
      <c r="P251" s="73">
        <f t="shared" si="55"/>
        <v>4.9169365963843217E-4</v>
      </c>
      <c r="Q251" s="71">
        <v>37.458480999999999</v>
      </c>
      <c r="R251" s="73">
        <f t="shared" si="56"/>
        <v>4.6131515900891436E-3</v>
      </c>
      <c r="S251" s="73">
        <f t="shared" si="57"/>
        <v>1.1532878975222859E-3</v>
      </c>
      <c r="T251" s="70">
        <f t="shared" si="58"/>
        <v>3.6732179570423871E-3</v>
      </c>
      <c r="U251" s="74">
        <f t="shared" si="59"/>
        <v>346476.91926472972</v>
      </c>
      <c r="V251" s="83">
        <f t="shared" si="60"/>
        <v>1018898.3059647297</v>
      </c>
      <c r="W251" s="75">
        <f t="shared" si="61"/>
        <v>1018898305.9647298</v>
      </c>
      <c r="X251" s="62">
        <f t="shared" si="63"/>
        <v>1018898000</v>
      </c>
      <c r="Z251" s="85">
        <f t="shared" si="62"/>
        <v>1018898305.9647298</v>
      </c>
    </row>
    <row r="252" spans="1:26" s="2" customFormat="1" ht="18" customHeight="1">
      <c r="A252" s="70">
        <v>239</v>
      </c>
      <c r="B252" s="71" t="s">
        <v>79</v>
      </c>
      <c r="C252" s="71" t="s">
        <v>255</v>
      </c>
      <c r="D252" s="88">
        <v>672421.38670000003</v>
      </c>
      <c r="E252" s="71" t="s">
        <v>300</v>
      </c>
      <c r="F252" s="71">
        <v>9</v>
      </c>
      <c r="G252" s="90">
        <f t="shared" si="49"/>
        <v>211288.86410000001</v>
      </c>
      <c r="H252" s="72">
        <v>2936</v>
      </c>
      <c r="I252" s="73">
        <f t="shared" si="50"/>
        <v>2.7057463934133138E-3</v>
      </c>
      <c r="J252" s="73">
        <f t="shared" si="51"/>
        <v>2.7057463934133138E-4</v>
      </c>
      <c r="K252" s="72">
        <v>606</v>
      </c>
      <c r="L252" s="73">
        <f t="shared" si="52"/>
        <v>2.8977745474020448E-3</v>
      </c>
      <c r="M252" s="73">
        <f t="shared" si="53"/>
        <v>1.4488872737010224E-3</v>
      </c>
      <c r="N252" s="71">
        <v>3.2974670000000001</v>
      </c>
      <c r="O252" s="73">
        <f t="shared" si="54"/>
        <v>3.735087131681978E-3</v>
      </c>
      <c r="P252" s="73">
        <f t="shared" si="55"/>
        <v>5.6026306975229668E-4</v>
      </c>
      <c r="Q252" s="71">
        <v>45.026493000000002</v>
      </c>
      <c r="R252" s="73">
        <f t="shared" si="56"/>
        <v>5.5451804834020825E-3</v>
      </c>
      <c r="S252" s="73">
        <f t="shared" si="57"/>
        <v>1.3862951208505206E-3</v>
      </c>
      <c r="T252" s="70">
        <f t="shared" si="58"/>
        <v>3.6660201036451713E-3</v>
      </c>
      <c r="U252" s="74">
        <f t="shared" si="59"/>
        <v>345797.98049780872</v>
      </c>
      <c r="V252" s="83">
        <f t="shared" si="60"/>
        <v>1229508.2312978087</v>
      </c>
      <c r="W252" s="75">
        <f t="shared" si="61"/>
        <v>1229508231.2978086</v>
      </c>
      <c r="X252" s="62">
        <f t="shared" si="63"/>
        <v>1229508000</v>
      </c>
      <c r="Z252" s="85">
        <f t="shared" si="62"/>
        <v>1229508231.2978086</v>
      </c>
    </row>
    <row r="253" spans="1:26" s="2" customFormat="1" ht="18" customHeight="1">
      <c r="A253" s="70">
        <v>240</v>
      </c>
      <c r="B253" s="71" t="s">
        <v>79</v>
      </c>
      <c r="C253" s="71" t="s">
        <v>278</v>
      </c>
      <c r="D253" s="88">
        <v>672421.38670000003</v>
      </c>
      <c r="E253" s="71" t="s">
        <v>299</v>
      </c>
      <c r="F253" s="71">
        <v>9</v>
      </c>
      <c r="G253" s="90">
        <f t="shared" si="49"/>
        <v>0</v>
      </c>
      <c r="H253" s="72">
        <v>4269</v>
      </c>
      <c r="I253" s="73">
        <f t="shared" si="50"/>
        <v>3.9342068642647943E-3</v>
      </c>
      <c r="J253" s="73">
        <f t="shared" si="51"/>
        <v>3.9342068642647947E-4</v>
      </c>
      <c r="K253" s="72">
        <v>654</v>
      </c>
      <c r="L253" s="73">
        <f t="shared" si="52"/>
        <v>3.1273012442259692E-3</v>
      </c>
      <c r="M253" s="73">
        <f t="shared" si="53"/>
        <v>1.5636506221129846E-3</v>
      </c>
      <c r="N253" s="71">
        <v>2.9923289999999998</v>
      </c>
      <c r="O253" s="73">
        <f t="shared" si="54"/>
        <v>3.3894530382438401E-3</v>
      </c>
      <c r="P253" s="73">
        <f t="shared" si="55"/>
        <v>5.0841795573657598E-4</v>
      </c>
      <c r="Q253" s="71">
        <v>29.962954</v>
      </c>
      <c r="R253" s="73">
        <f t="shared" si="56"/>
        <v>3.6900494947690985E-3</v>
      </c>
      <c r="S253" s="73">
        <f t="shared" si="57"/>
        <v>9.2251237369227461E-4</v>
      </c>
      <c r="T253" s="70">
        <f t="shared" si="58"/>
        <v>3.3880016379683148E-3</v>
      </c>
      <c r="U253" s="74">
        <f t="shared" si="59"/>
        <v>319573.84062564466</v>
      </c>
      <c r="V253" s="83">
        <f t="shared" si="60"/>
        <v>991995.22732564469</v>
      </c>
      <c r="W253" s="75">
        <f t="shared" si="61"/>
        <v>991995227.32564473</v>
      </c>
      <c r="X253" s="62">
        <f t="shared" si="63"/>
        <v>991995000</v>
      </c>
      <c r="Z253" s="85">
        <f t="shared" si="62"/>
        <v>991995227.32564473</v>
      </c>
    </row>
    <row r="254" spans="1:26" s="2" customFormat="1" ht="18" customHeight="1">
      <c r="A254" s="70">
        <v>241</v>
      </c>
      <c r="B254" s="71" t="s">
        <v>79</v>
      </c>
      <c r="C254" s="71" t="s">
        <v>281</v>
      </c>
      <c r="D254" s="88">
        <v>672421.38670000003</v>
      </c>
      <c r="E254" s="71" t="s">
        <v>300</v>
      </c>
      <c r="F254" s="71">
        <v>9</v>
      </c>
      <c r="G254" s="90">
        <f t="shared" si="49"/>
        <v>211288.86410000001</v>
      </c>
      <c r="H254" s="72">
        <v>5229</v>
      </c>
      <c r="I254" s="73">
        <f t="shared" si="50"/>
        <v>4.818919581457159E-3</v>
      </c>
      <c r="J254" s="73">
        <f t="shared" si="51"/>
        <v>4.818919581457159E-4</v>
      </c>
      <c r="K254" s="72">
        <v>835</v>
      </c>
      <c r="L254" s="73">
        <f t="shared" si="52"/>
        <v>3.9928081634995173E-3</v>
      </c>
      <c r="M254" s="73">
        <f t="shared" si="53"/>
        <v>1.9964040817497587E-3</v>
      </c>
      <c r="N254" s="71">
        <v>2.7659349999999998</v>
      </c>
      <c r="O254" s="73">
        <f t="shared" si="54"/>
        <v>3.1330133783200229E-3</v>
      </c>
      <c r="P254" s="73">
        <f t="shared" si="55"/>
        <v>4.699520067480034E-4</v>
      </c>
      <c r="Q254" s="71">
        <v>42.541885999999998</v>
      </c>
      <c r="R254" s="73">
        <f t="shared" si="56"/>
        <v>5.2391918680923305E-3</v>
      </c>
      <c r="S254" s="73">
        <f t="shared" si="57"/>
        <v>1.3097979670230826E-3</v>
      </c>
      <c r="T254" s="70">
        <f t="shared" si="58"/>
        <v>4.2580460136665606E-3</v>
      </c>
      <c r="U254" s="74">
        <f t="shared" si="59"/>
        <v>401640.92688105872</v>
      </c>
      <c r="V254" s="83">
        <f t="shared" si="60"/>
        <v>1285351.1776810586</v>
      </c>
      <c r="W254" s="75">
        <f t="shared" si="61"/>
        <v>1285351177.6810586</v>
      </c>
      <c r="X254" s="62">
        <f t="shared" si="63"/>
        <v>1285351000</v>
      </c>
      <c r="Z254" s="85">
        <f t="shared" si="62"/>
        <v>1285351177.6810586</v>
      </c>
    </row>
    <row r="255" spans="1:26" s="2" customFormat="1" ht="18" customHeight="1">
      <c r="A255" s="70">
        <v>242</v>
      </c>
      <c r="B255" s="71" t="s">
        <v>79</v>
      </c>
      <c r="C255" s="71" t="s">
        <v>291</v>
      </c>
      <c r="D255" s="88">
        <v>672421.38670000003</v>
      </c>
      <c r="E255" s="71" t="s">
        <v>299</v>
      </c>
      <c r="F255" s="71">
        <v>10</v>
      </c>
      <c r="G255" s="90">
        <f t="shared" si="49"/>
        <v>0</v>
      </c>
      <c r="H255" s="72">
        <v>4802</v>
      </c>
      <c r="I255" s="73">
        <f t="shared" si="50"/>
        <v>4.4254067374559719E-3</v>
      </c>
      <c r="J255" s="73">
        <f t="shared" si="51"/>
        <v>4.4254067374559724E-4</v>
      </c>
      <c r="K255" s="72">
        <v>849</v>
      </c>
      <c r="L255" s="73">
        <f t="shared" si="52"/>
        <v>4.059753450073162E-3</v>
      </c>
      <c r="M255" s="73">
        <f t="shared" si="53"/>
        <v>2.029876725036581E-3</v>
      </c>
      <c r="N255" s="71">
        <v>3.454958</v>
      </c>
      <c r="O255" s="73">
        <f t="shared" si="54"/>
        <v>3.9134793968527062E-3</v>
      </c>
      <c r="P255" s="73">
        <f t="shared" si="55"/>
        <v>5.8702190952790586E-4</v>
      </c>
      <c r="Q255" s="71">
        <v>23.83869</v>
      </c>
      <c r="R255" s="73">
        <f t="shared" si="56"/>
        <v>2.9358235503234146E-3</v>
      </c>
      <c r="S255" s="73">
        <f t="shared" si="57"/>
        <v>7.3395588758085365E-4</v>
      </c>
      <c r="T255" s="70">
        <f t="shared" si="58"/>
        <v>3.7933951958909378E-3</v>
      </c>
      <c r="U255" s="74">
        <f t="shared" si="59"/>
        <v>357812.65810978162</v>
      </c>
      <c r="V255" s="83">
        <f t="shared" si="60"/>
        <v>1030234.0448097817</v>
      </c>
      <c r="W255" s="75">
        <f t="shared" si="61"/>
        <v>1030234044.8097817</v>
      </c>
      <c r="X255" s="62">
        <f t="shared" si="63"/>
        <v>1030234000</v>
      </c>
      <c r="Z255" s="85">
        <f t="shared" si="62"/>
        <v>1030234044.8097817</v>
      </c>
    </row>
    <row r="256" spans="1:26" s="2" customFormat="1" ht="18" customHeight="1">
      <c r="A256" s="70">
        <v>243</v>
      </c>
      <c r="B256" s="71" t="s">
        <v>79</v>
      </c>
      <c r="C256" s="71" t="s">
        <v>294</v>
      </c>
      <c r="D256" s="88">
        <v>672421.38670000003</v>
      </c>
      <c r="E256" s="71" t="s">
        <v>299</v>
      </c>
      <c r="F256" s="71">
        <v>8</v>
      </c>
      <c r="G256" s="90">
        <f t="shared" si="49"/>
        <v>0</v>
      </c>
      <c r="H256" s="77">
        <v>3596</v>
      </c>
      <c r="I256" s="73">
        <f t="shared" si="50"/>
        <v>3.3139863864830644E-3</v>
      </c>
      <c r="J256" s="73">
        <f t="shared" si="51"/>
        <v>3.3139863864830644E-4</v>
      </c>
      <c r="K256" s="72">
        <v>355</v>
      </c>
      <c r="L256" s="73">
        <f t="shared" si="52"/>
        <v>1.6975411952602738E-3</v>
      </c>
      <c r="M256" s="73">
        <f t="shared" si="53"/>
        <v>8.4877059763013689E-4</v>
      </c>
      <c r="N256" s="71">
        <v>2.411581</v>
      </c>
      <c r="O256" s="73">
        <f t="shared" si="54"/>
        <v>2.7316316312214059E-3</v>
      </c>
      <c r="P256" s="73">
        <f t="shared" si="55"/>
        <v>4.0974474468321085E-4</v>
      </c>
      <c r="Q256" s="71">
        <v>22.535398000000001</v>
      </c>
      <c r="R256" s="73">
        <f t="shared" si="56"/>
        <v>2.7753182815125821E-3</v>
      </c>
      <c r="S256" s="73">
        <f t="shared" si="57"/>
        <v>6.9382957037814551E-4</v>
      </c>
      <c r="T256" s="70">
        <f t="shared" si="58"/>
        <v>2.2837435513397997E-3</v>
      </c>
      <c r="U256" s="74">
        <f t="shared" si="59"/>
        <v>215414.50556776099</v>
      </c>
      <c r="V256" s="83">
        <f t="shared" si="60"/>
        <v>887835.89226776105</v>
      </c>
      <c r="W256" s="75">
        <f t="shared" si="61"/>
        <v>887835892.26776111</v>
      </c>
      <c r="X256" s="62">
        <f t="shared" si="63"/>
        <v>887835000</v>
      </c>
      <c r="Z256" s="85">
        <f t="shared" si="62"/>
        <v>887835892.26776111</v>
      </c>
    </row>
    <row r="257" spans="1:26" s="2" customFormat="1" ht="18" customHeight="1">
      <c r="A257" s="22"/>
      <c r="B257" s="25"/>
      <c r="C257" s="25"/>
      <c r="D257" s="25"/>
      <c r="E257" s="25"/>
      <c r="F257" s="25"/>
      <c r="G257" s="27"/>
      <c r="H257" s="38"/>
      <c r="I257" s="35"/>
      <c r="J257" s="35"/>
      <c r="K257" s="38"/>
      <c r="L257" s="35"/>
      <c r="M257" s="35"/>
      <c r="N257" s="41"/>
      <c r="O257" s="35"/>
      <c r="P257" s="35"/>
      <c r="Q257" s="41"/>
      <c r="R257" s="35"/>
      <c r="S257" s="35"/>
      <c r="T257" s="22"/>
      <c r="U257" s="22"/>
      <c r="V257" s="32"/>
    </row>
    <row r="258" spans="1:26" s="2" customFormat="1" ht="18" customHeight="1">
      <c r="A258" s="33"/>
      <c r="B258" s="28"/>
      <c r="C258" s="28"/>
      <c r="D258" s="28"/>
      <c r="E258" s="28"/>
      <c r="F258" s="28"/>
      <c r="G258" s="29"/>
      <c r="H258" s="39"/>
      <c r="I258" s="36"/>
      <c r="J258" s="36"/>
      <c r="K258" s="39"/>
      <c r="L258" s="36"/>
      <c r="M258" s="36"/>
      <c r="N258" s="42"/>
      <c r="O258" s="36"/>
      <c r="P258" s="36"/>
      <c r="Q258" s="42"/>
      <c r="R258" s="36"/>
      <c r="S258" s="36"/>
      <c r="T258" s="33"/>
      <c r="U258" s="33"/>
      <c r="V258" s="34"/>
    </row>
    <row r="259" spans="1:26" s="16" customFormat="1" ht="18" customHeight="1">
      <c r="A259" s="105" t="s">
        <v>26</v>
      </c>
      <c r="B259" s="105"/>
      <c r="C259" s="105"/>
      <c r="D259" s="81">
        <f>SUM(D14:D257)</f>
        <v>163398396.96810049</v>
      </c>
      <c r="E259" s="24"/>
      <c r="F259" s="24"/>
      <c r="G259" s="82">
        <f t="shared" ref="G259:Z259" si="64">SUM(G14:G257)</f>
        <v>19227286.633800011</v>
      </c>
      <c r="H259" s="40">
        <f t="shared" si="64"/>
        <v>1085098</v>
      </c>
      <c r="I259" s="37">
        <f t="shared" si="64"/>
        <v>1</v>
      </c>
      <c r="J259" s="37">
        <f t="shared" si="64"/>
        <v>9.9999999999999978E-2</v>
      </c>
      <c r="K259" s="40">
        <f t="shared" si="64"/>
        <v>209126</v>
      </c>
      <c r="L259" s="37">
        <f t="shared" si="64"/>
        <v>0.99999999999999967</v>
      </c>
      <c r="M259" s="37">
        <f t="shared" si="64"/>
        <v>0.49999999999999983</v>
      </c>
      <c r="N259" s="43">
        <f t="shared" si="64"/>
        <v>882.8353619999998</v>
      </c>
      <c r="O259" s="37">
        <f t="shared" si="64"/>
        <v>1.0000000000000013</v>
      </c>
      <c r="P259" s="37">
        <f t="shared" si="64"/>
        <v>0.15000000000000011</v>
      </c>
      <c r="Q259" s="43">
        <f t="shared" si="64"/>
        <v>8119.9328199999945</v>
      </c>
      <c r="R259" s="37">
        <f t="shared" si="64"/>
        <v>1.0000000000000011</v>
      </c>
      <c r="S259" s="37">
        <f t="shared" si="64"/>
        <v>0.25000000000000028</v>
      </c>
      <c r="T259" s="80">
        <f t="shared" si="64"/>
        <v>1.0000000000000004</v>
      </c>
      <c r="U259" s="82">
        <f t="shared" si="64"/>
        <v>94325172.99999997</v>
      </c>
      <c r="V259" s="23">
        <f t="shared" si="64"/>
        <v>276950856.60189998</v>
      </c>
      <c r="W259" s="23">
        <f t="shared" si="64"/>
        <v>276950856601.89984</v>
      </c>
      <c r="X259" s="23">
        <f t="shared" si="64"/>
        <v>276950857000</v>
      </c>
      <c r="Z259" s="23">
        <f t="shared" si="64"/>
        <v>276950856601.89984</v>
      </c>
    </row>
    <row r="261" spans="1:26" ht="18" customHeight="1">
      <c r="B261" s="106" t="s">
        <v>27</v>
      </c>
      <c r="C261" s="106"/>
      <c r="D261" s="106"/>
      <c r="F261" s="107" t="s">
        <v>10</v>
      </c>
      <c r="G261" s="108"/>
      <c r="H261" s="3"/>
    </row>
    <row r="262" spans="1:26" ht="18" customHeight="1">
      <c r="B262" s="51" t="s">
        <v>50</v>
      </c>
      <c r="C262" s="52"/>
      <c r="D262" s="17">
        <v>276950857</v>
      </c>
      <c r="E262" s="5"/>
      <c r="F262" s="4" t="s">
        <v>28</v>
      </c>
      <c r="G262" s="6">
        <v>0.1</v>
      </c>
      <c r="H262" s="5"/>
      <c r="W262" s="64">
        <f>V259*1000-W259</f>
        <v>0</v>
      </c>
      <c r="X262" s="64">
        <f>X259-W259</f>
        <v>398.10015869140625</v>
      </c>
    </row>
    <row r="263" spans="1:26" ht="18" customHeight="1">
      <c r="B263" s="101" t="s">
        <v>51</v>
      </c>
      <c r="C263" s="102"/>
      <c r="D263" s="17">
        <f>V259</f>
        <v>276950856.60189998</v>
      </c>
      <c r="E263" s="5"/>
      <c r="F263" s="4" t="s">
        <v>67</v>
      </c>
      <c r="G263" s="6">
        <v>0.5</v>
      </c>
      <c r="H263" s="5"/>
    </row>
    <row r="264" spans="1:26" ht="18" customHeight="1">
      <c r="B264" s="101" t="s">
        <v>52</v>
      </c>
      <c r="C264" s="102"/>
      <c r="D264" s="17">
        <v>163398397</v>
      </c>
      <c r="E264" s="5"/>
      <c r="F264" s="4" t="s">
        <v>29</v>
      </c>
      <c r="G264" s="8">
        <v>0.15</v>
      </c>
      <c r="H264" s="5"/>
      <c r="X264" s="65">
        <f>X256+123602</f>
        <v>887958602</v>
      </c>
    </row>
    <row r="265" spans="1:26" ht="18" customHeight="1">
      <c r="B265" s="101" t="s">
        <v>53</v>
      </c>
      <c r="C265" s="102"/>
      <c r="D265" s="17">
        <f>D259</f>
        <v>163398396.96810049</v>
      </c>
      <c r="E265" s="5"/>
      <c r="F265" s="4" t="s">
        <v>7</v>
      </c>
      <c r="G265" s="6">
        <v>0.25</v>
      </c>
      <c r="H265" s="5"/>
    </row>
    <row r="266" spans="1:26" ht="18" customHeight="1">
      <c r="B266" s="101" t="s">
        <v>54</v>
      </c>
      <c r="C266" s="102"/>
      <c r="D266" s="17">
        <v>19227287</v>
      </c>
      <c r="E266" s="5"/>
    </row>
    <row r="267" spans="1:26" ht="18" customHeight="1">
      <c r="B267" s="101" t="s">
        <v>55</v>
      </c>
      <c r="C267" s="102"/>
      <c r="D267" s="17">
        <f>G259</f>
        <v>19227286.633800011</v>
      </c>
      <c r="E267" s="5"/>
    </row>
    <row r="268" spans="1:26" ht="18" customHeight="1">
      <c r="B268" s="101" t="s">
        <v>56</v>
      </c>
      <c r="C268" s="102"/>
      <c r="D268" s="17">
        <v>94325173</v>
      </c>
      <c r="E268" s="5"/>
    </row>
    <row r="269" spans="1:26" ht="18" customHeight="1">
      <c r="A269" s="10"/>
      <c r="B269" s="101" t="s">
        <v>60</v>
      </c>
      <c r="C269" s="102"/>
      <c r="D269" s="92">
        <f>U259</f>
        <v>94325172.99999997</v>
      </c>
      <c r="G269" s="104" t="s">
        <v>42</v>
      </c>
      <c r="H269" s="104"/>
      <c r="P269" t="s">
        <v>31</v>
      </c>
      <c r="W269" s="64"/>
      <c r="X269" s="65">
        <f>X256+W269</f>
        <v>887835000</v>
      </c>
    </row>
    <row r="270" spans="1:26" ht="18" customHeight="1">
      <c r="A270" s="10"/>
      <c r="B270" s="101" t="s">
        <v>30</v>
      </c>
      <c r="C270" s="102"/>
      <c r="D270" s="7">
        <f>A256</f>
        <v>243</v>
      </c>
    </row>
    <row r="271" spans="1:26" ht="18" customHeight="1">
      <c r="A271" s="10"/>
      <c r="B271" s="10"/>
      <c r="C271" s="9"/>
      <c r="D271" s="9"/>
      <c r="F271" t="s">
        <v>43</v>
      </c>
      <c r="J271" t="s">
        <v>44</v>
      </c>
      <c r="P271" t="s">
        <v>45</v>
      </c>
    </row>
    <row r="272" spans="1:26" ht="18" customHeight="1">
      <c r="A272" s="10"/>
      <c r="B272" s="10"/>
      <c r="C272" s="11"/>
      <c r="D272" s="12"/>
      <c r="F272" t="s">
        <v>46</v>
      </c>
      <c r="J272" t="s">
        <v>46</v>
      </c>
      <c r="P272" t="s">
        <v>47</v>
      </c>
    </row>
    <row r="273" spans="1:16" ht="18" customHeight="1">
      <c r="A273" s="10"/>
      <c r="B273" s="10"/>
      <c r="C273" s="11"/>
      <c r="D273" s="12"/>
    </row>
    <row r="274" spans="1:16" ht="18" customHeight="1">
      <c r="B274" s="10"/>
      <c r="C274" s="13"/>
      <c r="D274" s="12"/>
    </row>
    <row r="275" spans="1:16" ht="18" customHeight="1">
      <c r="B275" s="10"/>
      <c r="C275" s="11"/>
      <c r="D275" s="14"/>
    </row>
    <row r="276" spans="1:16" ht="18" customHeight="1">
      <c r="F276" t="s">
        <v>32</v>
      </c>
      <c r="J276" t="s">
        <v>32</v>
      </c>
      <c r="P276" t="s">
        <v>32</v>
      </c>
    </row>
    <row r="277" spans="1:16" ht="18" customHeight="1">
      <c r="F277" t="s">
        <v>33</v>
      </c>
      <c r="J277" t="s">
        <v>33</v>
      </c>
      <c r="P277" t="s">
        <v>33</v>
      </c>
    </row>
    <row r="278" spans="1:16" ht="18" customHeight="1">
      <c r="P278" s="21"/>
    </row>
  </sheetData>
  <sortState ref="A14:X256">
    <sortCondition ref="A14"/>
  </sortState>
  <mergeCells count="30">
    <mergeCell ref="T11:T12"/>
    <mergeCell ref="U11:U12"/>
    <mergeCell ref="B270:C270"/>
    <mergeCell ref="A259:C259"/>
    <mergeCell ref="B261:D261"/>
    <mergeCell ref="F261:G261"/>
    <mergeCell ref="B263:C263"/>
    <mergeCell ref="B264:C264"/>
    <mergeCell ref="B265:C265"/>
    <mergeCell ref="B266:C266"/>
    <mergeCell ref="B267:C267"/>
    <mergeCell ref="B268:C268"/>
    <mergeCell ref="B269:C269"/>
    <mergeCell ref="G269:H269"/>
    <mergeCell ref="A8:X8"/>
    <mergeCell ref="A10:A12"/>
    <mergeCell ref="B10:B12"/>
    <mergeCell ref="C10:C12"/>
    <mergeCell ref="D10:D12"/>
    <mergeCell ref="E10:E12"/>
    <mergeCell ref="F10:F12"/>
    <mergeCell ref="G10:G12"/>
    <mergeCell ref="H10:U10"/>
    <mergeCell ref="V10:V12"/>
    <mergeCell ref="W10:W12"/>
    <mergeCell ref="X10:X12"/>
    <mergeCell ref="H11:J11"/>
    <mergeCell ref="K11:M11"/>
    <mergeCell ref="N11:P11"/>
    <mergeCell ref="Q11:S11"/>
  </mergeCells>
  <pageMargins left="0.7" right="0.7" top="0.75" bottom="0.75" header="0.3" footer="0.3"/>
  <pageSetup paperSize="256" scale="41" fitToHeight="1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Z278"/>
  <sheetViews>
    <sheetView workbookViewId="0">
      <selection activeCell="D17" sqref="D17"/>
    </sheetView>
  </sheetViews>
  <sheetFormatPr defaultColWidth="8.85546875" defaultRowHeight="18" customHeight="1"/>
  <cols>
    <col min="1" max="1" width="7.28515625" customWidth="1"/>
    <col min="2" max="3" width="22.85546875" customWidth="1"/>
    <col min="4" max="4" width="18.42578125" bestFit="1" customWidth="1"/>
    <col min="5" max="5" width="16" customWidth="1"/>
    <col min="6" max="6" width="7.140625" customWidth="1"/>
    <col min="7" max="7" width="16.28515625" bestFit="1" customWidth="1"/>
    <col min="8" max="8" width="12.28515625" customWidth="1"/>
    <col min="9" max="9" width="14.28515625" customWidth="1"/>
    <col min="10" max="10" width="12.140625" customWidth="1"/>
    <col min="11" max="11" width="12.28515625" customWidth="1"/>
    <col min="12" max="13" width="12.140625" customWidth="1"/>
    <col min="14" max="14" width="10.85546875" customWidth="1"/>
    <col min="15" max="15" width="12.28515625" customWidth="1"/>
    <col min="16" max="16" width="11.85546875" customWidth="1"/>
    <col min="17" max="17" width="11.5703125" customWidth="1"/>
    <col min="18" max="18" width="14.28515625" customWidth="1"/>
    <col min="19" max="19" width="13.5703125" customWidth="1"/>
    <col min="20" max="20" width="18.42578125" customWidth="1"/>
    <col min="21" max="21" width="16.7109375" customWidth="1"/>
    <col min="22" max="22" width="23.7109375" bestFit="1" customWidth="1"/>
    <col min="23" max="23" width="20.140625" customWidth="1"/>
    <col min="24" max="24" width="20.28515625" customWidth="1"/>
    <col min="26" max="26" width="16.5703125" bestFit="1" customWidth="1"/>
  </cols>
  <sheetData>
    <row r="1" spans="1:26" s="1" customFormat="1" ht="18" customHeight="1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6" t="s">
        <v>305</v>
      </c>
      <c r="V1" s="54"/>
    </row>
    <row r="2" spans="1:26" ht="18" customHeight="1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U2" s="59" t="s">
        <v>306</v>
      </c>
    </row>
    <row r="3" spans="1:26" ht="18" customHeight="1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9" t="s">
        <v>313</v>
      </c>
      <c r="V3" s="55"/>
    </row>
    <row r="4" spans="1:26" ht="18" customHeight="1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9" t="s">
        <v>307</v>
      </c>
      <c r="V4" s="55"/>
    </row>
    <row r="5" spans="1:26" ht="18" customHeight="1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60" t="s">
        <v>308</v>
      </c>
      <c r="V5" s="55"/>
    </row>
    <row r="6" spans="1:26" ht="18" customHeight="1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U6" s="59" t="s">
        <v>314</v>
      </c>
    </row>
    <row r="7" spans="1:26" ht="18" customHeight="1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V7" s="21"/>
    </row>
    <row r="8" spans="1:26" ht="18" customHeight="1">
      <c r="A8" s="112" t="s">
        <v>320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</row>
    <row r="9" spans="1:26" ht="18" customHeight="1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V9" s="69" t="s">
        <v>66</v>
      </c>
    </row>
    <row r="10" spans="1:26" ht="18" customHeight="1">
      <c r="A10" s="103" t="s">
        <v>0</v>
      </c>
      <c r="B10" s="103" t="s">
        <v>38</v>
      </c>
      <c r="C10" s="103" t="s">
        <v>1</v>
      </c>
      <c r="D10" s="103" t="s">
        <v>2</v>
      </c>
      <c r="E10" s="103" t="s">
        <v>57</v>
      </c>
      <c r="F10" s="103" t="s">
        <v>58</v>
      </c>
      <c r="G10" s="103" t="s">
        <v>59</v>
      </c>
      <c r="H10" s="111" t="s">
        <v>34</v>
      </c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03" t="s">
        <v>3</v>
      </c>
      <c r="W10" s="103" t="s">
        <v>3</v>
      </c>
      <c r="X10" s="113" t="s">
        <v>310</v>
      </c>
    </row>
    <row r="11" spans="1:26" ht="18" customHeight="1">
      <c r="A11" s="103"/>
      <c r="B11" s="103"/>
      <c r="C11" s="103"/>
      <c r="D11" s="103"/>
      <c r="E11" s="103"/>
      <c r="F11" s="103"/>
      <c r="G11" s="103"/>
      <c r="H11" s="103" t="s">
        <v>4</v>
      </c>
      <c r="I11" s="103"/>
      <c r="J11" s="103"/>
      <c r="K11" s="103" t="s">
        <v>5</v>
      </c>
      <c r="L11" s="103"/>
      <c r="M11" s="103"/>
      <c r="N11" s="103" t="s">
        <v>6</v>
      </c>
      <c r="O11" s="103"/>
      <c r="P11" s="103"/>
      <c r="Q11" s="103" t="s">
        <v>7</v>
      </c>
      <c r="R11" s="103"/>
      <c r="S11" s="103"/>
      <c r="T11" s="103" t="s">
        <v>8</v>
      </c>
      <c r="U11" s="103" t="s">
        <v>34</v>
      </c>
      <c r="V11" s="103"/>
      <c r="W11" s="103"/>
      <c r="X11" s="113"/>
    </row>
    <row r="12" spans="1:26" ht="35.25" customHeight="1">
      <c r="A12" s="103"/>
      <c r="B12" s="103"/>
      <c r="C12" s="103"/>
      <c r="D12" s="103"/>
      <c r="E12" s="103"/>
      <c r="F12" s="103"/>
      <c r="G12" s="103"/>
      <c r="H12" s="20" t="s">
        <v>4</v>
      </c>
      <c r="I12" s="20" t="s">
        <v>9</v>
      </c>
      <c r="J12" s="20" t="s">
        <v>10</v>
      </c>
      <c r="K12" s="20" t="s">
        <v>5</v>
      </c>
      <c r="L12" s="20" t="s">
        <v>11</v>
      </c>
      <c r="M12" s="20" t="s">
        <v>10</v>
      </c>
      <c r="N12" s="20" t="s">
        <v>6</v>
      </c>
      <c r="O12" s="20" t="s">
        <v>12</v>
      </c>
      <c r="P12" s="20" t="s">
        <v>10</v>
      </c>
      <c r="Q12" s="20" t="s">
        <v>13</v>
      </c>
      <c r="R12" s="20" t="s">
        <v>14</v>
      </c>
      <c r="S12" s="20" t="s">
        <v>10</v>
      </c>
      <c r="T12" s="103"/>
      <c r="U12" s="103"/>
      <c r="V12" s="103"/>
      <c r="W12" s="103"/>
      <c r="X12" s="113"/>
    </row>
    <row r="13" spans="1:26" s="2" customFormat="1" ht="18" customHeight="1">
      <c r="A13" s="18" t="s">
        <v>15</v>
      </c>
      <c r="B13" s="18" t="s">
        <v>16</v>
      </c>
      <c r="C13" s="18" t="s">
        <v>17</v>
      </c>
      <c r="D13" s="18" t="s">
        <v>18</v>
      </c>
      <c r="E13" s="18" t="s">
        <v>19</v>
      </c>
      <c r="F13" s="18" t="s">
        <v>35</v>
      </c>
      <c r="G13" s="18" t="s">
        <v>20</v>
      </c>
      <c r="H13" s="18" t="s">
        <v>21</v>
      </c>
      <c r="I13" s="18" t="s">
        <v>36</v>
      </c>
      <c r="J13" s="18" t="s">
        <v>22</v>
      </c>
      <c r="K13" s="18" t="s">
        <v>23</v>
      </c>
      <c r="L13" s="18" t="s">
        <v>37</v>
      </c>
      <c r="M13" s="18" t="s">
        <v>24</v>
      </c>
      <c r="N13" s="18" t="s">
        <v>25</v>
      </c>
      <c r="O13" s="18" t="s">
        <v>39</v>
      </c>
      <c r="P13" s="18" t="s">
        <v>40</v>
      </c>
      <c r="Q13" s="18" t="s">
        <v>61</v>
      </c>
      <c r="R13" s="18" t="s">
        <v>41</v>
      </c>
      <c r="S13" s="18" t="s">
        <v>62</v>
      </c>
      <c r="T13" s="18" t="s">
        <v>63</v>
      </c>
      <c r="U13" s="18" t="s">
        <v>64</v>
      </c>
      <c r="V13" s="19" t="s">
        <v>65</v>
      </c>
      <c r="X13" s="79"/>
    </row>
    <row r="14" spans="1:26" s="2" customFormat="1" ht="18" customHeight="1">
      <c r="A14" s="70">
        <v>19</v>
      </c>
      <c r="B14" s="71" t="s">
        <v>73</v>
      </c>
      <c r="C14" s="71" t="s">
        <v>266</v>
      </c>
      <c r="D14" s="88">
        <v>672421.38670000003</v>
      </c>
      <c r="E14" s="71" t="s">
        <v>301</v>
      </c>
      <c r="F14" s="71">
        <v>10</v>
      </c>
      <c r="G14" s="90">
        <f t="shared" ref="G14:G77" si="0">IF(AND(E14="TERTINGGAL",F14&gt;=8),211288.8641,IF(AND(E14="SANGAT TERTINGGAL",F14&gt;=8),422577.7283,0))</f>
        <v>422577.72830000002</v>
      </c>
      <c r="H14" s="72">
        <v>8574</v>
      </c>
      <c r="I14" s="73">
        <f t="shared" ref="I14:I77" si="1">H14/$H$259</f>
        <v>7.9015904554243024E-3</v>
      </c>
      <c r="J14" s="73">
        <f t="shared" ref="J14:J77" si="2">I14*$G$262</f>
        <v>7.9015904554243031E-4</v>
      </c>
      <c r="K14" s="72">
        <v>4801</v>
      </c>
      <c r="L14" s="73">
        <f t="shared" ref="L14:L77" si="3">K14/$K$259</f>
        <v>2.2957451488576266E-2</v>
      </c>
      <c r="M14" s="73">
        <f t="shared" ref="M14:M77" si="4">L14*$G$263</f>
        <v>1.1478725744288133E-2</v>
      </c>
      <c r="N14" s="71">
        <v>7.8450189999999997</v>
      </c>
      <c r="O14" s="73">
        <f t="shared" ref="O14:O77" si="5">N14/$N$259</f>
        <v>8.88616308054049E-3</v>
      </c>
      <c r="P14" s="73">
        <f t="shared" ref="P14:P77" si="6">O14*$G$264</f>
        <v>1.3329244620810734E-3</v>
      </c>
      <c r="Q14" s="71">
        <v>31.226026000000001</v>
      </c>
      <c r="R14" s="73">
        <f t="shared" ref="R14:R77" si="7">Q14/$Q$259</f>
        <v>3.845601520629331E-3</v>
      </c>
      <c r="S14" s="73">
        <f t="shared" ref="S14:S77" si="8">R14*$G$265</f>
        <v>9.6140038015733276E-4</v>
      </c>
      <c r="T14" s="70">
        <f t="shared" ref="T14:T77" si="9">J14+M14+P14+S14</f>
        <v>1.4563209632068969E-2</v>
      </c>
      <c r="U14" s="74">
        <f t="shared" ref="U14:U77" si="10">T14*$D$268</f>
        <v>1373677.2679801718</v>
      </c>
      <c r="V14" s="83">
        <f t="shared" ref="V14:V77" si="11">D14+G14+U14</f>
        <v>2468676.3829801716</v>
      </c>
      <c r="W14" s="75">
        <f t="shared" ref="W14:W77" si="12">V14*1000</f>
        <v>2468676382.9801717</v>
      </c>
      <c r="X14" s="62">
        <f>W14-MOD(W14,1000)</f>
        <v>2468676000</v>
      </c>
      <c r="Z14" s="86">
        <f>W14</f>
        <v>2468676382.9801717</v>
      </c>
    </row>
    <row r="15" spans="1:26" s="2" customFormat="1" ht="18" customHeight="1">
      <c r="A15" s="70">
        <v>113</v>
      </c>
      <c r="B15" s="71" t="s">
        <v>71</v>
      </c>
      <c r="C15" s="71" t="s">
        <v>162</v>
      </c>
      <c r="D15" s="88">
        <v>672421.38670000003</v>
      </c>
      <c r="E15" s="71" t="s">
        <v>301</v>
      </c>
      <c r="F15" s="71">
        <v>10</v>
      </c>
      <c r="G15" s="90">
        <f t="shared" si="0"/>
        <v>422577.72830000002</v>
      </c>
      <c r="H15" s="72">
        <v>7641</v>
      </c>
      <c r="I15" s="73">
        <f t="shared" si="1"/>
        <v>7.041760283402974E-3</v>
      </c>
      <c r="J15" s="73">
        <f t="shared" si="2"/>
        <v>7.0417602834029749E-4</v>
      </c>
      <c r="K15" s="72">
        <v>2913</v>
      </c>
      <c r="L15" s="73">
        <f t="shared" si="3"/>
        <v>1.3929401413501907E-2</v>
      </c>
      <c r="M15" s="73">
        <f t="shared" si="4"/>
        <v>6.9647007067509537E-3</v>
      </c>
      <c r="N15" s="71">
        <v>12.815828</v>
      </c>
      <c r="O15" s="73">
        <f t="shared" si="5"/>
        <v>1.451666817125071E-2</v>
      </c>
      <c r="P15" s="73">
        <f t="shared" si="6"/>
        <v>2.1775002256876064E-3</v>
      </c>
      <c r="Q15" s="71">
        <v>37.237715999999999</v>
      </c>
      <c r="R15" s="73">
        <f t="shared" si="7"/>
        <v>4.5859635572699248E-3</v>
      </c>
      <c r="S15" s="73">
        <f t="shared" si="8"/>
        <v>1.1464908893174812E-3</v>
      </c>
      <c r="T15" s="70">
        <f t="shared" si="9"/>
        <v>1.0992867850096339E-2</v>
      </c>
      <c r="U15" s="74">
        <f t="shared" si="10"/>
        <v>1036904.1617264752</v>
      </c>
      <c r="V15" s="83">
        <f t="shared" si="11"/>
        <v>2131903.276726475</v>
      </c>
      <c r="W15" s="75">
        <f t="shared" si="12"/>
        <v>2131903276.726475</v>
      </c>
      <c r="X15" s="62">
        <f>W15-MOD(W15,1000)</f>
        <v>2131903000</v>
      </c>
      <c r="Z15" s="87">
        <f t="shared" ref="Z15:Z78" si="13">W15</f>
        <v>2131903276.726475</v>
      </c>
    </row>
    <row r="16" spans="1:26" s="2" customFormat="1" ht="18" customHeight="1">
      <c r="A16" s="70">
        <v>17</v>
      </c>
      <c r="B16" s="71" t="s">
        <v>73</v>
      </c>
      <c r="C16" s="71" t="s">
        <v>253</v>
      </c>
      <c r="D16" s="88">
        <v>672421.38670000003</v>
      </c>
      <c r="E16" s="71" t="s">
        <v>300</v>
      </c>
      <c r="F16" s="71">
        <v>10</v>
      </c>
      <c r="G16" s="90">
        <f t="shared" si="0"/>
        <v>211288.86410000001</v>
      </c>
      <c r="H16" s="72">
        <v>5610</v>
      </c>
      <c r="I16" s="73">
        <f t="shared" si="1"/>
        <v>5.1700399410928785E-3</v>
      </c>
      <c r="J16" s="73">
        <f t="shared" si="2"/>
        <v>5.1700399410928787E-4</v>
      </c>
      <c r="K16" s="72">
        <v>3274</v>
      </c>
      <c r="L16" s="73">
        <f t="shared" si="3"/>
        <v>1.5655633445865173E-2</v>
      </c>
      <c r="M16" s="73">
        <f t="shared" si="4"/>
        <v>7.8278167229325867E-3</v>
      </c>
      <c r="N16" s="71">
        <v>4.2128839999999999</v>
      </c>
      <c r="O16" s="73">
        <f t="shared" si="5"/>
        <v>4.7719928101384763E-3</v>
      </c>
      <c r="P16" s="73">
        <f t="shared" si="6"/>
        <v>7.1579892152077139E-4</v>
      </c>
      <c r="Q16" s="71">
        <v>46.113357000000001</v>
      </c>
      <c r="R16" s="73">
        <f t="shared" si="7"/>
        <v>5.6790318371131568E-3</v>
      </c>
      <c r="S16" s="73">
        <f t="shared" si="8"/>
        <v>1.4197579592782892E-3</v>
      </c>
      <c r="T16" s="70">
        <f t="shared" si="9"/>
        <v>1.0480377597840936E-2</v>
      </c>
      <c r="U16" s="74">
        <f t="shared" si="10"/>
        <v>988563.43002167065</v>
      </c>
      <c r="V16" s="83">
        <f t="shared" si="11"/>
        <v>1872273.6808216707</v>
      </c>
      <c r="W16" s="75">
        <f t="shared" si="12"/>
        <v>1872273680.8216708</v>
      </c>
      <c r="X16" s="62">
        <f t="shared" ref="X16:X77" si="14">W16-MOD(W16,1000)</f>
        <v>1872273000</v>
      </c>
      <c r="Z16" s="87">
        <f t="shared" si="13"/>
        <v>1872273680.8216708</v>
      </c>
    </row>
    <row r="17" spans="1:26" s="2" customFormat="1" ht="18" customHeight="1">
      <c r="A17" s="70">
        <v>208</v>
      </c>
      <c r="B17" s="71" t="s">
        <v>90</v>
      </c>
      <c r="C17" s="71" t="s">
        <v>143</v>
      </c>
      <c r="D17" s="88">
        <v>672421.38670000003</v>
      </c>
      <c r="E17" s="71" t="s">
        <v>300</v>
      </c>
      <c r="F17" s="71">
        <v>10</v>
      </c>
      <c r="G17" s="90">
        <f t="shared" si="0"/>
        <v>211288.86410000001</v>
      </c>
      <c r="H17" s="72">
        <v>5137</v>
      </c>
      <c r="I17" s="73">
        <f t="shared" si="1"/>
        <v>4.734134612726224E-3</v>
      </c>
      <c r="J17" s="73">
        <f t="shared" si="2"/>
        <v>4.7341346127262242E-4</v>
      </c>
      <c r="K17" s="72">
        <v>3286</v>
      </c>
      <c r="L17" s="73">
        <f t="shared" si="3"/>
        <v>1.5713015120071155E-2</v>
      </c>
      <c r="M17" s="73">
        <f t="shared" si="4"/>
        <v>7.8565075600355774E-3</v>
      </c>
      <c r="N17" s="71">
        <v>6.0043439999999997</v>
      </c>
      <c r="O17" s="73">
        <f t="shared" si="5"/>
        <v>6.8012046848662583E-3</v>
      </c>
      <c r="P17" s="73">
        <f t="shared" si="6"/>
        <v>1.0201807027299388E-3</v>
      </c>
      <c r="Q17" s="71">
        <v>34.135553000000002</v>
      </c>
      <c r="R17" s="73">
        <f t="shared" si="7"/>
        <v>4.2039206181511257E-3</v>
      </c>
      <c r="S17" s="73">
        <f t="shared" si="8"/>
        <v>1.0509801545377814E-3</v>
      </c>
      <c r="T17" s="70">
        <f t="shared" si="9"/>
        <v>1.0401081878575922E-2</v>
      </c>
      <c r="U17" s="74">
        <f t="shared" si="10"/>
        <v>981083.84758383885</v>
      </c>
      <c r="V17" s="83">
        <f t="shared" si="11"/>
        <v>1864794.0983838388</v>
      </c>
      <c r="W17" s="75">
        <f t="shared" si="12"/>
        <v>1864794098.3838389</v>
      </c>
      <c r="X17" s="62">
        <f t="shared" si="14"/>
        <v>1864794000</v>
      </c>
      <c r="Z17" s="87">
        <f t="shared" si="13"/>
        <v>1864794098.3838389</v>
      </c>
    </row>
    <row r="18" spans="1:26" s="2" customFormat="1" ht="18" customHeight="1">
      <c r="A18" s="70">
        <v>204</v>
      </c>
      <c r="B18" s="71" t="s">
        <v>90</v>
      </c>
      <c r="C18" s="71" t="s">
        <v>106</v>
      </c>
      <c r="D18" s="88">
        <v>672421.38670000003</v>
      </c>
      <c r="E18" s="71" t="s">
        <v>300</v>
      </c>
      <c r="F18" s="71">
        <v>10</v>
      </c>
      <c r="G18" s="90">
        <f t="shared" si="0"/>
        <v>211288.86410000001</v>
      </c>
      <c r="H18" s="72">
        <v>6900</v>
      </c>
      <c r="I18" s="73">
        <f t="shared" si="1"/>
        <v>6.3588726548201181E-3</v>
      </c>
      <c r="J18" s="73">
        <f t="shared" si="2"/>
        <v>6.3588726548201183E-4</v>
      </c>
      <c r="K18" s="72">
        <v>2119</v>
      </c>
      <c r="L18" s="73">
        <f t="shared" si="3"/>
        <v>1.0132647303539494E-2</v>
      </c>
      <c r="M18" s="73">
        <f t="shared" si="4"/>
        <v>5.0663236517697469E-3</v>
      </c>
      <c r="N18" s="71">
        <v>9.0852609999999991</v>
      </c>
      <c r="O18" s="73">
        <f t="shared" si="5"/>
        <v>1.0291002593527736E-2</v>
      </c>
      <c r="P18" s="73">
        <f t="shared" si="6"/>
        <v>1.5436503890291604E-3</v>
      </c>
      <c r="Q18" s="71">
        <v>37.119984000000002</v>
      </c>
      <c r="R18" s="73">
        <f t="shared" si="7"/>
        <v>4.5714644225344726E-3</v>
      </c>
      <c r="S18" s="73">
        <f t="shared" si="8"/>
        <v>1.1428661056336181E-3</v>
      </c>
      <c r="T18" s="70">
        <f t="shared" si="9"/>
        <v>8.3887274119145375E-3</v>
      </c>
      <c r="U18" s="74">
        <f t="shared" si="10"/>
        <v>791268.16437868099</v>
      </c>
      <c r="V18" s="83">
        <f t="shared" si="11"/>
        <v>1674978.415178681</v>
      </c>
      <c r="W18" s="75">
        <f t="shared" si="12"/>
        <v>1674978415.1786811</v>
      </c>
      <c r="X18" s="62">
        <f t="shared" si="14"/>
        <v>1674978000</v>
      </c>
      <c r="Z18" s="87">
        <f t="shared" si="13"/>
        <v>1674978415.1786811</v>
      </c>
    </row>
    <row r="19" spans="1:26" s="2" customFormat="1" ht="18" customHeight="1">
      <c r="A19" s="70">
        <v>107</v>
      </c>
      <c r="B19" s="71" t="s">
        <v>71</v>
      </c>
      <c r="C19" s="71" t="s">
        <v>83</v>
      </c>
      <c r="D19" s="88">
        <v>672421.38670000003</v>
      </c>
      <c r="E19" s="71" t="s">
        <v>299</v>
      </c>
      <c r="F19" s="71">
        <v>10</v>
      </c>
      <c r="G19" s="90">
        <f t="shared" si="0"/>
        <v>0</v>
      </c>
      <c r="H19" s="72">
        <v>12103</v>
      </c>
      <c r="I19" s="73">
        <f t="shared" si="1"/>
        <v>1.1153831266853317E-2</v>
      </c>
      <c r="J19" s="73">
        <f t="shared" si="2"/>
        <v>1.1153831266853317E-3</v>
      </c>
      <c r="K19" s="72">
        <v>3144</v>
      </c>
      <c r="L19" s="73">
        <f t="shared" si="3"/>
        <v>1.5033998641967044E-2</v>
      </c>
      <c r="M19" s="73">
        <f t="shared" si="4"/>
        <v>7.5169993209835218E-3</v>
      </c>
      <c r="N19" s="71">
        <v>5.2759479999999996</v>
      </c>
      <c r="O19" s="73">
        <f t="shared" si="5"/>
        <v>5.9761403168623857E-3</v>
      </c>
      <c r="P19" s="73">
        <f t="shared" si="6"/>
        <v>8.9642104752935784E-4</v>
      </c>
      <c r="Q19" s="71">
        <v>33.921889</v>
      </c>
      <c r="R19" s="73">
        <f t="shared" si="7"/>
        <v>4.1776070999562792E-3</v>
      </c>
      <c r="S19" s="73">
        <f t="shared" si="8"/>
        <v>1.0444017749890698E-3</v>
      </c>
      <c r="T19" s="70">
        <f t="shared" si="9"/>
        <v>1.0573205270187283E-2</v>
      </c>
      <c r="U19" s="74">
        <f t="shared" si="10"/>
        <v>997319.41627492721</v>
      </c>
      <c r="V19" s="83">
        <f t="shared" si="11"/>
        <v>1669740.8029749272</v>
      </c>
      <c r="W19" s="75">
        <f t="shared" si="12"/>
        <v>1669740802.9749272</v>
      </c>
      <c r="X19" s="62">
        <f t="shared" si="14"/>
        <v>1669740000</v>
      </c>
      <c r="Z19" s="87">
        <f t="shared" si="13"/>
        <v>1669740802.9749272</v>
      </c>
    </row>
    <row r="20" spans="1:26" s="2" customFormat="1" ht="18" customHeight="1">
      <c r="A20" s="70">
        <v>20</v>
      </c>
      <c r="B20" s="71" t="s">
        <v>73</v>
      </c>
      <c r="C20" s="71" t="s">
        <v>125</v>
      </c>
      <c r="D20" s="88">
        <v>672421.38670000003</v>
      </c>
      <c r="E20" s="71" t="s">
        <v>300</v>
      </c>
      <c r="F20" s="71">
        <v>10</v>
      </c>
      <c r="G20" s="90">
        <f t="shared" si="0"/>
        <v>211288.86410000001</v>
      </c>
      <c r="H20" s="72">
        <v>5667</v>
      </c>
      <c r="I20" s="73">
        <f t="shared" si="1"/>
        <v>5.2225697586761747E-3</v>
      </c>
      <c r="J20" s="73">
        <f t="shared" si="2"/>
        <v>5.2225697586761753E-4</v>
      </c>
      <c r="K20" s="72">
        <v>2422</v>
      </c>
      <c r="L20" s="73">
        <f t="shared" si="3"/>
        <v>1.1581534577240515E-2</v>
      </c>
      <c r="M20" s="73">
        <f t="shared" si="4"/>
        <v>5.7907672886202575E-3</v>
      </c>
      <c r="N20" s="71">
        <v>4.9904950000000001</v>
      </c>
      <c r="O20" s="73">
        <f t="shared" si="5"/>
        <v>5.6528036990887995E-3</v>
      </c>
      <c r="P20" s="73">
        <f t="shared" si="6"/>
        <v>8.4792055486331995E-4</v>
      </c>
      <c r="Q20" s="71">
        <v>33.128825999999997</v>
      </c>
      <c r="R20" s="73">
        <f t="shared" si="7"/>
        <v>4.0799384347615835E-3</v>
      </c>
      <c r="S20" s="73">
        <f t="shared" si="8"/>
        <v>1.0199846086903959E-3</v>
      </c>
      <c r="T20" s="70">
        <f t="shared" si="9"/>
        <v>8.18092942804159E-3</v>
      </c>
      <c r="U20" s="74">
        <f t="shared" si="10"/>
        <v>771667.58360081399</v>
      </c>
      <c r="V20" s="83">
        <f t="shared" si="11"/>
        <v>1655377.834400814</v>
      </c>
      <c r="W20" s="75">
        <f t="shared" si="12"/>
        <v>1655377834.4008141</v>
      </c>
      <c r="X20" s="62">
        <f t="shared" si="14"/>
        <v>1655377000</v>
      </c>
      <c r="Z20" s="87">
        <f t="shared" si="13"/>
        <v>1655377834.4008141</v>
      </c>
    </row>
    <row r="21" spans="1:26" s="2" customFormat="1" ht="18" customHeight="1">
      <c r="A21" s="70">
        <v>108</v>
      </c>
      <c r="B21" s="71" t="s">
        <v>71</v>
      </c>
      <c r="C21" s="71" t="s">
        <v>132</v>
      </c>
      <c r="D21" s="88">
        <v>672421.38670000003</v>
      </c>
      <c r="E21" s="71" t="s">
        <v>299</v>
      </c>
      <c r="F21" s="71">
        <v>10</v>
      </c>
      <c r="G21" s="90">
        <f t="shared" si="0"/>
        <v>0</v>
      </c>
      <c r="H21" s="72">
        <v>9054</v>
      </c>
      <c r="I21" s="73">
        <f t="shared" si="1"/>
        <v>8.3439468140204844E-3</v>
      </c>
      <c r="J21" s="73">
        <f t="shared" si="2"/>
        <v>8.3439468140204852E-4</v>
      </c>
      <c r="K21" s="72">
        <v>2598</v>
      </c>
      <c r="L21" s="73">
        <f t="shared" si="3"/>
        <v>1.2423132465594905E-2</v>
      </c>
      <c r="M21" s="73">
        <f t="shared" si="4"/>
        <v>6.2115662327974523E-3</v>
      </c>
      <c r="N21" s="71">
        <v>11.654332</v>
      </c>
      <c r="O21" s="73">
        <f t="shared" si="5"/>
        <v>1.3201025357205841E-2</v>
      </c>
      <c r="P21" s="73">
        <f t="shared" si="6"/>
        <v>1.980153803580876E-3</v>
      </c>
      <c r="Q21" s="71">
        <v>34.329594</v>
      </c>
      <c r="R21" s="73">
        <f t="shared" si="7"/>
        <v>4.2278174907363353E-3</v>
      </c>
      <c r="S21" s="73">
        <f t="shared" si="8"/>
        <v>1.0569543726840838E-3</v>
      </c>
      <c r="T21" s="70">
        <f t="shared" si="9"/>
        <v>1.0083069090464461E-2</v>
      </c>
      <c r="U21" s="74">
        <f t="shared" si="10"/>
        <v>951087.2363290129</v>
      </c>
      <c r="V21" s="83">
        <f t="shared" si="11"/>
        <v>1623508.6230290129</v>
      </c>
      <c r="W21" s="75">
        <f t="shared" si="12"/>
        <v>1623508623.0290129</v>
      </c>
      <c r="X21" s="62">
        <f t="shared" si="14"/>
        <v>1623508000</v>
      </c>
      <c r="Z21" s="87">
        <f t="shared" si="13"/>
        <v>1623508623.0290129</v>
      </c>
    </row>
    <row r="22" spans="1:26" s="2" customFormat="1" ht="18" customHeight="1">
      <c r="A22" s="70">
        <v>87</v>
      </c>
      <c r="B22" s="71" t="s">
        <v>75</v>
      </c>
      <c r="C22" s="71" t="s">
        <v>269</v>
      </c>
      <c r="D22" s="88">
        <v>672421.38670000003</v>
      </c>
      <c r="E22" s="71" t="s">
        <v>301</v>
      </c>
      <c r="F22" s="71">
        <v>10</v>
      </c>
      <c r="G22" s="90">
        <f t="shared" si="0"/>
        <v>422577.72830000002</v>
      </c>
      <c r="H22" s="72">
        <v>5760</v>
      </c>
      <c r="I22" s="73">
        <f t="shared" si="1"/>
        <v>5.3082763031541856E-3</v>
      </c>
      <c r="J22" s="73">
        <f t="shared" si="2"/>
        <v>5.3082763031541856E-4</v>
      </c>
      <c r="K22" s="72">
        <v>1154</v>
      </c>
      <c r="L22" s="73">
        <f t="shared" si="3"/>
        <v>5.5182043361418475E-3</v>
      </c>
      <c r="M22" s="73">
        <f t="shared" si="4"/>
        <v>2.7591021680709238E-3</v>
      </c>
      <c r="N22" s="71">
        <v>4.5180220000000002</v>
      </c>
      <c r="O22" s="73">
        <f t="shared" si="5"/>
        <v>5.1176269035766147E-3</v>
      </c>
      <c r="P22" s="73">
        <f t="shared" si="6"/>
        <v>7.676440355364922E-4</v>
      </c>
      <c r="Q22" s="71">
        <v>32.307124999999999</v>
      </c>
      <c r="R22" s="73">
        <f t="shared" si="7"/>
        <v>3.9787428930969908E-3</v>
      </c>
      <c r="S22" s="73">
        <f t="shared" si="8"/>
        <v>9.9468572327424771E-4</v>
      </c>
      <c r="T22" s="70">
        <f t="shared" si="9"/>
        <v>5.0522595571970818E-3</v>
      </c>
      <c r="U22" s="74">
        <f t="shared" si="10"/>
        <v>476555.25677351811</v>
      </c>
      <c r="V22" s="83">
        <f t="shared" si="11"/>
        <v>1571554.3717735182</v>
      </c>
      <c r="W22" s="75">
        <f t="shared" si="12"/>
        <v>1571554371.7735181</v>
      </c>
      <c r="X22" s="62">
        <f t="shared" si="14"/>
        <v>1571554000</v>
      </c>
      <c r="Z22" s="87">
        <f t="shared" si="13"/>
        <v>1571554371.7735181</v>
      </c>
    </row>
    <row r="23" spans="1:26" s="2" customFormat="1" ht="18" customHeight="1">
      <c r="A23" s="70">
        <v>78</v>
      </c>
      <c r="B23" s="71" t="s">
        <v>75</v>
      </c>
      <c r="C23" s="71" t="s">
        <v>208</v>
      </c>
      <c r="D23" s="88">
        <v>672421.38670000003</v>
      </c>
      <c r="E23" s="71" t="s">
        <v>299</v>
      </c>
      <c r="F23" s="71">
        <v>10</v>
      </c>
      <c r="G23" s="90">
        <f t="shared" si="0"/>
        <v>0</v>
      </c>
      <c r="H23" s="72">
        <v>7982</v>
      </c>
      <c r="I23" s="73">
        <f t="shared" si="1"/>
        <v>7.3560176131556784E-3</v>
      </c>
      <c r="J23" s="73">
        <f t="shared" si="2"/>
        <v>7.3560176131556789E-4</v>
      </c>
      <c r="K23" s="72">
        <v>2845</v>
      </c>
      <c r="L23" s="73">
        <f t="shared" si="3"/>
        <v>1.3604238593001349E-2</v>
      </c>
      <c r="M23" s="73">
        <f t="shared" si="4"/>
        <v>6.8021192965006744E-3</v>
      </c>
      <c r="N23" s="71">
        <v>5.1381430000000003</v>
      </c>
      <c r="O23" s="73">
        <f t="shared" si="5"/>
        <v>5.8200466600702378E-3</v>
      </c>
      <c r="P23" s="73">
        <f t="shared" si="6"/>
        <v>8.730069990105356E-4</v>
      </c>
      <c r="Q23" s="71">
        <v>33.609507000000001</v>
      </c>
      <c r="R23" s="73">
        <f t="shared" si="7"/>
        <v>4.1391360920151072E-3</v>
      </c>
      <c r="S23" s="73">
        <f t="shared" si="8"/>
        <v>1.0347840230037768E-3</v>
      </c>
      <c r="T23" s="70">
        <f t="shared" si="9"/>
        <v>9.4455120798305533E-3</v>
      </c>
      <c r="U23" s="74">
        <f t="shared" si="10"/>
        <v>890949.56100360677</v>
      </c>
      <c r="V23" s="83">
        <f t="shared" si="11"/>
        <v>1563370.9477036069</v>
      </c>
      <c r="W23" s="75">
        <f t="shared" si="12"/>
        <v>1563370947.7036068</v>
      </c>
      <c r="X23" s="62">
        <f t="shared" si="14"/>
        <v>1563370000</v>
      </c>
      <c r="Z23" s="87">
        <f t="shared" si="13"/>
        <v>1563370947.7036068</v>
      </c>
    </row>
    <row r="24" spans="1:26" s="2" customFormat="1" ht="18" customHeight="1">
      <c r="A24" s="70">
        <v>187</v>
      </c>
      <c r="B24" s="71" t="s">
        <v>77</v>
      </c>
      <c r="C24" s="71" t="s">
        <v>159</v>
      </c>
      <c r="D24" s="88">
        <v>672421.38670000003</v>
      </c>
      <c r="E24" s="71" t="s">
        <v>301</v>
      </c>
      <c r="F24" s="71">
        <v>10</v>
      </c>
      <c r="G24" s="90">
        <f t="shared" si="0"/>
        <v>422577.72830000002</v>
      </c>
      <c r="H24" s="72">
        <v>6160</v>
      </c>
      <c r="I24" s="73">
        <f t="shared" si="1"/>
        <v>5.6769066019843372E-3</v>
      </c>
      <c r="J24" s="73">
        <f t="shared" si="2"/>
        <v>5.6769066019843372E-4</v>
      </c>
      <c r="K24" s="72">
        <v>976</v>
      </c>
      <c r="L24" s="73">
        <f t="shared" si="3"/>
        <v>4.6670428354197947E-3</v>
      </c>
      <c r="M24" s="73">
        <f t="shared" si="4"/>
        <v>2.3335214177098973E-3</v>
      </c>
      <c r="N24" s="71">
        <v>5.315321</v>
      </c>
      <c r="O24" s="73">
        <f t="shared" si="5"/>
        <v>6.0207386663335754E-3</v>
      </c>
      <c r="P24" s="73">
        <f t="shared" si="6"/>
        <v>9.0311079995003627E-4</v>
      </c>
      <c r="Q24" s="71">
        <v>33.847661000000002</v>
      </c>
      <c r="R24" s="73">
        <f t="shared" si="7"/>
        <v>4.1684656450150306E-3</v>
      </c>
      <c r="S24" s="73">
        <f t="shared" si="8"/>
        <v>1.0421164112537577E-3</v>
      </c>
      <c r="T24" s="70">
        <f t="shared" si="9"/>
        <v>4.846439289112125E-3</v>
      </c>
      <c r="U24" s="74">
        <f t="shared" si="10"/>
        <v>457141.22437949822</v>
      </c>
      <c r="V24" s="83">
        <f t="shared" si="11"/>
        <v>1552140.3393794983</v>
      </c>
      <c r="W24" s="75">
        <f t="shared" si="12"/>
        <v>1552140339.3794982</v>
      </c>
      <c r="X24" s="62">
        <f t="shared" si="14"/>
        <v>1552140000</v>
      </c>
      <c r="Z24" s="87">
        <f t="shared" si="13"/>
        <v>1552140339.3794982</v>
      </c>
    </row>
    <row r="25" spans="1:26" s="2" customFormat="1" ht="18" customHeight="1">
      <c r="A25" s="70">
        <v>106</v>
      </c>
      <c r="B25" s="71" t="s">
        <v>71</v>
      </c>
      <c r="C25" s="71" t="s">
        <v>72</v>
      </c>
      <c r="D25" s="88">
        <v>672421.38670000003</v>
      </c>
      <c r="E25" s="71" t="s">
        <v>300</v>
      </c>
      <c r="F25" s="71">
        <v>10</v>
      </c>
      <c r="G25" s="90">
        <f t="shared" si="0"/>
        <v>211288.86410000001</v>
      </c>
      <c r="H25" s="72">
        <v>4937</v>
      </c>
      <c r="I25" s="73">
        <f t="shared" si="1"/>
        <v>4.5498194633111482E-3</v>
      </c>
      <c r="J25" s="73">
        <f t="shared" si="2"/>
        <v>4.5498194633111484E-4</v>
      </c>
      <c r="K25" s="72">
        <v>1935</v>
      </c>
      <c r="L25" s="73">
        <f t="shared" si="3"/>
        <v>9.2527949657144493E-3</v>
      </c>
      <c r="M25" s="73">
        <f t="shared" si="4"/>
        <v>4.6263974828572247E-3</v>
      </c>
      <c r="N25" s="71">
        <v>3.0021719999999998</v>
      </c>
      <c r="O25" s="73">
        <f t="shared" si="5"/>
        <v>3.4006023424331291E-3</v>
      </c>
      <c r="P25" s="73">
        <f t="shared" si="6"/>
        <v>5.1009035136496939E-4</v>
      </c>
      <c r="Q25" s="71">
        <v>39.572820999999998</v>
      </c>
      <c r="R25" s="73">
        <f t="shared" si="7"/>
        <v>4.8735404438974179E-3</v>
      </c>
      <c r="S25" s="73">
        <f t="shared" si="8"/>
        <v>1.2183851109743545E-3</v>
      </c>
      <c r="T25" s="70">
        <f t="shared" si="9"/>
        <v>6.8098548915276639E-3</v>
      </c>
      <c r="U25" s="74">
        <f t="shared" si="10"/>
        <v>642340.74074824317</v>
      </c>
      <c r="V25" s="83">
        <f t="shared" si="11"/>
        <v>1526050.9915482432</v>
      </c>
      <c r="W25" s="75">
        <f t="shared" si="12"/>
        <v>1526050991.5482433</v>
      </c>
      <c r="X25" s="62">
        <f t="shared" si="14"/>
        <v>1526050000</v>
      </c>
      <c r="Z25" s="87">
        <f t="shared" si="13"/>
        <v>1526050991.5482433</v>
      </c>
    </row>
    <row r="26" spans="1:26" s="2" customFormat="1" ht="18" customHeight="1">
      <c r="A26" s="70">
        <v>12</v>
      </c>
      <c r="B26" s="71" t="s">
        <v>73</v>
      </c>
      <c r="C26" s="71" t="s">
        <v>187</v>
      </c>
      <c r="D26" s="88">
        <v>672421.38670000003</v>
      </c>
      <c r="E26" s="71" t="s">
        <v>299</v>
      </c>
      <c r="F26" s="71">
        <v>10</v>
      </c>
      <c r="G26" s="90">
        <f t="shared" si="0"/>
        <v>0</v>
      </c>
      <c r="H26" s="72">
        <v>7073</v>
      </c>
      <c r="I26" s="73">
        <f t="shared" si="1"/>
        <v>6.5183052590641584E-3</v>
      </c>
      <c r="J26" s="73">
        <f t="shared" si="2"/>
        <v>6.5183052590641591E-4</v>
      </c>
      <c r="K26" s="72">
        <v>2541</v>
      </c>
      <c r="L26" s="73">
        <f t="shared" si="3"/>
        <v>1.2150569513116494E-2</v>
      </c>
      <c r="M26" s="73">
        <f t="shared" si="4"/>
        <v>6.0752847565582468E-3</v>
      </c>
      <c r="N26" s="71">
        <v>6.0338729999999998</v>
      </c>
      <c r="O26" s="73">
        <f t="shared" si="5"/>
        <v>6.8346525974341283E-3</v>
      </c>
      <c r="P26" s="73">
        <f t="shared" si="6"/>
        <v>1.0251978896151192E-3</v>
      </c>
      <c r="Q26" s="71">
        <v>41.026125999999998</v>
      </c>
      <c r="R26" s="73">
        <f t="shared" si="7"/>
        <v>5.0525203729456488E-3</v>
      </c>
      <c r="S26" s="73">
        <f t="shared" si="8"/>
        <v>1.2631300932364122E-3</v>
      </c>
      <c r="T26" s="70">
        <f t="shared" si="9"/>
        <v>9.0154432653161941E-3</v>
      </c>
      <c r="U26" s="74">
        <f t="shared" si="10"/>
        <v>850383.24567263492</v>
      </c>
      <c r="V26" s="83">
        <f t="shared" si="11"/>
        <v>1522804.632372635</v>
      </c>
      <c r="W26" s="75">
        <f t="shared" si="12"/>
        <v>1522804632.3726349</v>
      </c>
      <c r="X26" s="62">
        <f t="shared" si="14"/>
        <v>1522804000</v>
      </c>
      <c r="Z26" s="87">
        <f t="shared" si="13"/>
        <v>1522804632.3726349</v>
      </c>
    </row>
    <row r="27" spans="1:26" s="2" customFormat="1" ht="18" customHeight="1">
      <c r="A27" s="70">
        <v>118</v>
      </c>
      <c r="B27" s="71" t="s">
        <v>87</v>
      </c>
      <c r="C27" s="71" t="s">
        <v>88</v>
      </c>
      <c r="D27" s="88">
        <v>672421.38670000003</v>
      </c>
      <c r="E27" s="71" t="s">
        <v>301</v>
      </c>
      <c r="F27" s="71">
        <v>10</v>
      </c>
      <c r="G27" s="90">
        <f t="shared" si="0"/>
        <v>422577.72830000002</v>
      </c>
      <c r="H27" s="72">
        <v>2435</v>
      </c>
      <c r="I27" s="73">
        <f t="shared" si="1"/>
        <v>2.2440369441285488E-3</v>
      </c>
      <c r="J27" s="73">
        <f t="shared" si="2"/>
        <v>2.2440369441285488E-4</v>
      </c>
      <c r="K27" s="72">
        <v>933</v>
      </c>
      <c r="L27" s="73">
        <f t="shared" si="3"/>
        <v>4.4614251695150294E-3</v>
      </c>
      <c r="M27" s="73">
        <f t="shared" si="4"/>
        <v>2.2307125847575147E-3</v>
      </c>
      <c r="N27" s="71">
        <v>4.6262970000000001</v>
      </c>
      <c r="O27" s="73">
        <f t="shared" si="5"/>
        <v>5.2402715150868633E-3</v>
      </c>
      <c r="P27" s="73">
        <f t="shared" si="6"/>
        <v>7.8604072726302942E-4</v>
      </c>
      <c r="Q27" s="71">
        <v>32.848267999999997</v>
      </c>
      <c r="R27" s="73">
        <f t="shared" si="7"/>
        <v>4.0453866710685434E-3</v>
      </c>
      <c r="S27" s="73">
        <f t="shared" si="8"/>
        <v>1.0113466677671358E-3</v>
      </c>
      <c r="T27" s="70">
        <f t="shared" si="9"/>
        <v>4.2525036742005343E-3</v>
      </c>
      <c r="U27" s="74">
        <f t="shared" si="10"/>
        <v>401118.14475210104</v>
      </c>
      <c r="V27" s="83">
        <f t="shared" si="11"/>
        <v>1496117.259752101</v>
      </c>
      <c r="W27" s="75">
        <f t="shared" si="12"/>
        <v>1496117259.7521009</v>
      </c>
      <c r="X27" s="62">
        <f t="shared" si="14"/>
        <v>1496117000</v>
      </c>
      <c r="Z27" s="87">
        <f t="shared" si="13"/>
        <v>1496117259.7521009</v>
      </c>
    </row>
    <row r="28" spans="1:26" s="2" customFormat="1" ht="18" customHeight="1">
      <c r="A28" s="70">
        <v>214</v>
      </c>
      <c r="B28" s="71" t="s">
        <v>90</v>
      </c>
      <c r="C28" s="71" t="s">
        <v>90</v>
      </c>
      <c r="D28" s="88">
        <v>672421.38670000003</v>
      </c>
      <c r="E28" s="71" t="s">
        <v>299</v>
      </c>
      <c r="F28" s="71">
        <v>10</v>
      </c>
      <c r="G28" s="90">
        <f t="shared" si="0"/>
        <v>0</v>
      </c>
      <c r="H28" s="72">
        <v>9955</v>
      </c>
      <c r="I28" s="73">
        <f t="shared" si="1"/>
        <v>9.174286562135401E-3</v>
      </c>
      <c r="J28" s="73">
        <f t="shared" si="2"/>
        <v>9.1742865621354018E-4</v>
      </c>
      <c r="K28" s="72">
        <v>2052</v>
      </c>
      <c r="L28" s="73">
        <f t="shared" si="3"/>
        <v>9.8122662892227656E-3</v>
      </c>
      <c r="M28" s="73">
        <f t="shared" si="4"/>
        <v>4.9061331446113828E-3</v>
      </c>
      <c r="N28" s="71">
        <v>9.6955380000000009</v>
      </c>
      <c r="O28" s="73">
        <f t="shared" si="5"/>
        <v>1.0982271913118041E-2</v>
      </c>
      <c r="P28" s="73">
        <f t="shared" si="6"/>
        <v>1.6473407869677062E-3</v>
      </c>
      <c r="Q28" s="71">
        <v>38.313090000000003</v>
      </c>
      <c r="R28" s="73">
        <f t="shared" si="7"/>
        <v>4.7183998746432995E-3</v>
      </c>
      <c r="S28" s="73">
        <f t="shared" si="8"/>
        <v>1.1795999686608249E-3</v>
      </c>
      <c r="T28" s="70">
        <f t="shared" si="9"/>
        <v>8.6505025564534536E-3</v>
      </c>
      <c r="U28" s="74">
        <f t="shared" si="10"/>
        <v>815960.15017441427</v>
      </c>
      <c r="V28" s="83">
        <f t="shared" si="11"/>
        <v>1488381.5368744144</v>
      </c>
      <c r="W28" s="75">
        <f t="shared" si="12"/>
        <v>1488381536.8744144</v>
      </c>
      <c r="X28" s="62">
        <f t="shared" si="14"/>
        <v>1488381000</v>
      </c>
      <c r="Z28" s="87">
        <f t="shared" si="13"/>
        <v>1488381536.8744144</v>
      </c>
    </row>
    <row r="29" spans="1:26" s="2" customFormat="1" ht="18" customHeight="1">
      <c r="A29" s="70">
        <v>175</v>
      </c>
      <c r="B29" s="71" t="s">
        <v>69</v>
      </c>
      <c r="C29" s="71" t="s">
        <v>199</v>
      </c>
      <c r="D29" s="88">
        <v>672421.38670000003</v>
      </c>
      <c r="E29" s="71" t="s">
        <v>300</v>
      </c>
      <c r="F29" s="71">
        <v>9</v>
      </c>
      <c r="G29" s="90">
        <f t="shared" si="0"/>
        <v>211288.86410000001</v>
      </c>
      <c r="H29" s="72">
        <v>30476</v>
      </c>
      <c r="I29" s="73">
        <f t="shared" si="1"/>
        <v>2.808594246786926E-2</v>
      </c>
      <c r="J29" s="73">
        <f t="shared" si="2"/>
        <v>2.8085942467869262E-3</v>
      </c>
      <c r="K29" s="72">
        <v>834</v>
      </c>
      <c r="L29" s="73">
        <f t="shared" si="3"/>
        <v>3.9880263573156853E-3</v>
      </c>
      <c r="M29" s="73">
        <f t="shared" si="4"/>
        <v>1.9940131786578426E-3</v>
      </c>
      <c r="N29" s="71">
        <v>6.4669730000000003</v>
      </c>
      <c r="O29" s="73">
        <f t="shared" si="5"/>
        <v>7.3252310434751243E-3</v>
      </c>
      <c r="P29" s="73">
        <f t="shared" si="6"/>
        <v>1.0987846565212686E-3</v>
      </c>
      <c r="Q29" s="71">
        <v>15.959087999999999</v>
      </c>
      <c r="R29" s="73">
        <f t="shared" si="7"/>
        <v>1.9654211868220858E-3</v>
      </c>
      <c r="S29" s="73">
        <f t="shared" si="8"/>
        <v>4.9135529670552144E-4</v>
      </c>
      <c r="T29" s="70">
        <f t="shared" si="9"/>
        <v>6.3927473786715584E-3</v>
      </c>
      <c r="U29" s="74">
        <f t="shared" si="10"/>
        <v>602997.00243849121</v>
      </c>
      <c r="V29" s="83">
        <f t="shared" si="11"/>
        <v>1486707.2532384912</v>
      </c>
      <c r="W29" s="75">
        <f t="shared" si="12"/>
        <v>1486707253.2384913</v>
      </c>
      <c r="X29" s="62">
        <f t="shared" si="14"/>
        <v>1486707000</v>
      </c>
      <c r="Z29" s="87">
        <f t="shared" si="13"/>
        <v>1486707253.2384913</v>
      </c>
    </row>
    <row r="30" spans="1:26" s="2" customFormat="1" ht="18" customHeight="1">
      <c r="A30" s="70">
        <v>111</v>
      </c>
      <c r="B30" s="71" t="s">
        <v>71</v>
      </c>
      <c r="C30" s="71" t="s">
        <v>155</v>
      </c>
      <c r="D30" s="88">
        <v>672421.38670000003</v>
      </c>
      <c r="E30" s="71" t="s">
        <v>301</v>
      </c>
      <c r="F30" s="71">
        <v>9</v>
      </c>
      <c r="G30" s="90">
        <f t="shared" si="0"/>
        <v>422577.72830000002</v>
      </c>
      <c r="H30" s="72">
        <v>5305</v>
      </c>
      <c r="I30" s="73">
        <f t="shared" si="1"/>
        <v>4.8889593382348872E-3</v>
      </c>
      <c r="J30" s="73">
        <f t="shared" si="2"/>
        <v>4.8889593382348874E-4</v>
      </c>
      <c r="K30" s="72">
        <v>762</v>
      </c>
      <c r="L30" s="73">
        <f t="shared" si="3"/>
        <v>3.6437363120797989E-3</v>
      </c>
      <c r="M30" s="73">
        <f t="shared" si="4"/>
        <v>1.8218681560398995E-3</v>
      </c>
      <c r="N30" s="71">
        <v>3.1891919999999998</v>
      </c>
      <c r="O30" s="73">
        <f t="shared" si="5"/>
        <v>3.6124425201717273E-3</v>
      </c>
      <c r="P30" s="73">
        <f t="shared" si="6"/>
        <v>5.4186637802575903E-4</v>
      </c>
      <c r="Q30" s="71">
        <v>37.087592999999998</v>
      </c>
      <c r="R30" s="73">
        <f t="shared" si="7"/>
        <v>4.5674753501224177E-3</v>
      </c>
      <c r="S30" s="73">
        <f t="shared" si="8"/>
        <v>1.1418688375306044E-3</v>
      </c>
      <c r="T30" s="70">
        <f t="shared" si="9"/>
        <v>3.9944993054197514E-3</v>
      </c>
      <c r="U30" s="74">
        <f t="shared" si="10"/>
        <v>376781.8380320979</v>
      </c>
      <c r="V30" s="83">
        <f t="shared" si="11"/>
        <v>1471780.9530320978</v>
      </c>
      <c r="W30" s="75">
        <f t="shared" si="12"/>
        <v>1471780953.0320978</v>
      </c>
      <c r="X30" s="62">
        <f t="shared" si="14"/>
        <v>1471780000</v>
      </c>
      <c r="Z30" s="87">
        <f t="shared" si="13"/>
        <v>1471780953.0320978</v>
      </c>
    </row>
    <row r="31" spans="1:26" s="2" customFormat="1" ht="18" customHeight="1">
      <c r="A31" s="70">
        <v>15</v>
      </c>
      <c r="B31" s="71" t="s">
        <v>73</v>
      </c>
      <c r="C31" s="71" t="s">
        <v>224</v>
      </c>
      <c r="D31" s="88">
        <v>672421.38670000003</v>
      </c>
      <c r="E31" s="71" t="s">
        <v>300</v>
      </c>
      <c r="F31" s="71">
        <v>10</v>
      </c>
      <c r="G31" s="90">
        <f t="shared" si="0"/>
        <v>211288.86410000001</v>
      </c>
      <c r="H31" s="72">
        <v>5010</v>
      </c>
      <c r="I31" s="73">
        <f t="shared" si="1"/>
        <v>4.6170944928476503E-3</v>
      </c>
      <c r="J31" s="73">
        <f t="shared" si="2"/>
        <v>4.6170944928476503E-4</v>
      </c>
      <c r="K31" s="72">
        <v>1621</v>
      </c>
      <c r="L31" s="73">
        <f t="shared" si="3"/>
        <v>7.7513078239912778E-3</v>
      </c>
      <c r="M31" s="73">
        <f t="shared" si="4"/>
        <v>3.8756539119956389E-3</v>
      </c>
      <c r="N31" s="71">
        <v>4.606611</v>
      </c>
      <c r="O31" s="73">
        <f t="shared" si="5"/>
        <v>5.2179729067082826E-3</v>
      </c>
      <c r="P31" s="73">
        <f t="shared" si="6"/>
        <v>7.8269593600624238E-4</v>
      </c>
      <c r="Q31" s="71">
        <v>36.063111999999997</v>
      </c>
      <c r="R31" s="73">
        <f t="shared" si="7"/>
        <v>4.4413066954413554E-3</v>
      </c>
      <c r="S31" s="73">
        <f t="shared" si="8"/>
        <v>1.1103266738603389E-3</v>
      </c>
      <c r="T31" s="70">
        <f t="shared" si="9"/>
        <v>6.2303859711469846E-3</v>
      </c>
      <c r="U31" s="74">
        <f t="shared" si="10"/>
        <v>587682.23458521231</v>
      </c>
      <c r="V31" s="83">
        <f t="shared" si="11"/>
        <v>1471392.4853852123</v>
      </c>
      <c r="W31" s="75">
        <f t="shared" si="12"/>
        <v>1471392485.3852124</v>
      </c>
      <c r="X31" s="62">
        <f t="shared" si="14"/>
        <v>1471392000</v>
      </c>
      <c r="Z31" s="87">
        <f t="shared" si="13"/>
        <v>1471392485.3852124</v>
      </c>
    </row>
    <row r="32" spans="1:26" s="2" customFormat="1" ht="18" customHeight="1">
      <c r="A32" s="70">
        <v>2</v>
      </c>
      <c r="B32" s="71" t="s">
        <v>73</v>
      </c>
      <c r="C32" s="71" t="s">
        <v>95</v>
      </c>
      <c r="D32" s="88">
        <v>672421.38670000003</v>
      </c>
      <c r="E32" s="71" t="s">
        <v>300</v>
      </c>
      <c r="F32" s="71">
        <v>10</v>
      </c>
      <c r="G32" s="90">
        <f t="shared" si="0"/>
        <v>211288.86410000001</v>
      </c>
      <c r="H32" s="72">
        <v>3237</v>
      </c>
      <c r="I32" s="73">
        <f t="shared" si="1"/>
        <v>2.9831406932830031E-3</v>
      </c>
      <c r="J32" s="73">
        <f t="shared" si="2"/>
        <v>2.9831406932830031E-4</v>
      </c>
      <c r="K32" s="72">
        <v>1791</v>
      </c>
      <c r="L32" s="73">
        <f t="shared" si="3"/>
        <v>8.5642148752426775E-3</v>
      </c>
      <c r="M32" s="73">
        <f t="shared" si="4"/>
        <v>4.2821074376213387E-3</v>
      </c>
      <c r="N32" s="71">
        <v>1.54538</v>
      </c>
      <c r="O32" s="73">
        <f t="shared" si="5"/>
        <v>1.7504736064253843E-3</v>
      </c>
      <c r="P32" s="73">
        <f t="shared" si="6"/>
        <v>2.6257104096380761E-4</v>
      </c>
      <c r="Q32" s="71">
        <v>43.343845999999999</v>
      </c>
      <c r="R32" s="73">
        <f t="shared" si="7"/>
        <v>5.3379562320073496E-3</v>
      </c>
      <c r="S32" s="73">
        <f t="shared" si="8"/>
        <v>1.3344890580018374E-3</v>
      </c>
      <c r="T32" s="70">
        <f t="shared" si="9"/>
        <v>6.1774816059152835E-3</v>
      </c>
      <c r="U32" s="74">
        <f t="shared" si="10"/>
        <v>582692.02118227689</v>
      </c>
      <c r="V32" s="83">
        <f t="shared" si="11"/>
        <v>1466402.2719822768</v>
      </c>
      <c r="W32" s="75">
        <f t="shared" si="12"/>
        <v>1466402271.9822769</v>
      </c>
      <c r="X32" s="62">
        <f t="shared" si="14"/>
        <v>1466402000</v>
      </c>
      <c r="Z32" s="87">
        <f t="shared" si="13"/>
        <v>1466402271.9822769</v>
      </c>
    </row>
    <row r="33" spans="1:26" s="2" customFormat="1" ht="18" customHeight="1">
      <c r="A33" s="70">
        <v>4</v>
      </c>
      <c r="B33" s="71" t="s">
        <v>73</v>
      </c>
      <c r="C33" s="71" t="s">
        <v>113</v>
      </c>
      <c r="D33" s="88">
        <v>672421.38670000003</v>
      </c>
      <c r="E33" s="71" t="s">
        <v>299</v>
      </c>
      <c r="F33" s="71">
        <v>10</v>
      </c>
      <c r="G33" s="90">
        <f t="shared" si="0"/>
        <v>0</v>
      </c>
      <c r="H33" s="72">
        <v>5009</v>
      </c>
      <c r="I33" s="73">
        <f t="shared" si="1"/>
        <v>4.6161729171005752E-3</v>
      </c>
      <c r="J33" s="73">
        <f t="shared" si="2"/>
        <v>4.6161729171005753E-4</v>
      </c>
      <c r="K33" s="72">
        <v>2419</v>
      </c>
      <c r="L33" s="73">
        <f t="shared" si="3"/>
        <v>1.1567189158689021E-2</v>
      </c>
      <c r="M33" s="73">
        <f t="shared" si="4"/>
        <v>5.7835945793445103E-3</v>
      </c>
      <c r="N33" s="71">
        <v>3.258095</v>
      </c>
      <c r="O33" s="73">
        <f t="shared" si="5"/>
        <v>3.6904899149248164E-3</v>
      </c>
      <c r="P33" s="73">
        <f t="shared" si="6"/>
        <v>5.5357348723872248E-4</v>
      </c>
      <c r="Q33" s="71">
        <v>41.758719999999997</v>
      </c>
      <c r="R33" s="73">
        <f t="shared" si="7"/>
        <v>5.1427420553462177E-3</v>
      </c>
      <c r="S33" s="73">
        <f t="shared" si="8"/>
        <v>1.2856855138365544E-3</v>
      </c>
      <c r="T33" s="70">
        <f t="shared" si="9"/>
        <v>8.0844708721298439E-3</v>
      </c>
      <c r="U33" s="74">
        <f t="shared" si="10"/>
        <v>762569.1136271084</v>
      </c>
      <c r="V33" s="83">
        <f t="shared" si="11"/>
        <v>1434990.5003271084</v>
      </c>
      <c r="W33" s="75">
        <f t="shared" si="12"/>
        <v>1434990500.3271084</v>
      </c>
      <c r="X33" s="62">
        <f t="shared" si="14"/>
        <v>1434990000</v>
      </c>
      <c r="Z33" s="87">
        <f t="shared" si="13"/>
        <v>1434990500.3271084</v>
      </c>
    </row>
    <row r="34" spans="1:26" s="2" customFormat="1" ht="18" customHeight="1">
      <c r="A34" s="70">
        <v>210</v>
      </c>
      <c r="B34" s="71" t="s">
        <v>90</v>
      </c>
      <c r="C34" s="71" t="s">
        <v>148</v>
      </c>
      <c r="D34" s="88">
        <v>672421.38670000003</v>
      </c>
      <c r="E34" s="71" t="s">
        <v>300</v>
      </c>
      <c r="F34" s="71">
        <v>10</v>
      </c>
      <c r="G34" s="90">
        <f t="shared" si="0"/>
        <v>211288.86410000001</v>
      </c>
      <c r="H34" s="72">
        <v>2513</v>
      </c>
      <c r="I34" s="73">
        <f t="shared" si="1"/>
        <v>2.3159198524004285E-3</v>
      </c>
      <c r="J34" s="73">
        <f t="shared" si="2"/>
        <v>2.3159198524004286E-4</v>
      </c>
      <c r="K34" s="72">
        <v>1720</v>
      </c>
      <c r="L34" s="73">
        <f t="shared" si="3"/>
        <v>8.2247066361906228E-3</v>
      </c>
      <c r="M34" s="73">
        <f t="shared" si="4"/>
        <v>4.1123533180953114E-3</v>
      </c>
      <c r="N34" s="71">
        <v>1.4371050000000001</v>
      </c>
      <c r="O34" s="73">
        <f t="shared" si="5"/>
        <v>1.6278289949151355E-3</v>
      </c>
      <c r="P34" s="73">
        <f t="shared" si="6"/>
        <v>2.4417434923727034E-4</v>
      </c>
      <c r="Q34" s="71">
        <v>40.789613000000003</v>
      </c>
      <c r="R34" s="73">
        <f t="shared" si="7"/>
        <v>5.0233929152138004E-3</v>
      </c>
      <c r="S34" s="73">
        <f t="shared" si="8"/>
        <v>1.2558482288034501E-3</v>
      </c>
      <c r="T34" s="70">
        <f t="shared" si="9"/>
        <v>5.8439678813760748E-3</v>
      </c>
      <c r="U34" s="74">
        <f t="shared" si="10"/>
        <v>551233.28141724179</v>
      </c>
      <c r="V34" s="83">
        <f t="shared" si="11"/>
        <v>1434943.5322172418</v>
      </c>
      <c r="W34" s="75">
        <f t="shared" si="12"/>
        <v>1434943532.2172418</v>
      </c>
      <c r="X34" s="62">
        <f t="shared" si="14"/>
        <v>1434943000</v>
      </c>
      <c r="Z34" s="87">
        <f t="shared" si="13"/>
        <v>1434943532.2172418</v>
      </c>
    </row>
    <row r="35" spans="1:26" s="2" customFormat="1" ht="18" customHeight="1">
      <c r="A35" s="70">
        <v>195</v>
      </c>
      <c r="B35" s="71" t="s">
        <v>77</v>
      </c>
      <c r="C35" s="71" t="s">
        <v>213</v>
      </c>
      <c r="D35" s="88">
        <v>672421.38670000003</v>
      </c>
      <c r="E35" s="71" t="s">
        <v>300</v>
      </c>
      <c r="F35" s="71">
        <v>10</v>
      </c>
      <c r="G35" s="90">
        <f t="shared" si="0"/>
        <v>211288.86410000001</v>
      </c>
      <c r="H35" s="72">
        <v>5137</v>
      </c>
      <c r="I35" s="73">
        <f t="shared" si="1"/>
        <v>4.734134612726224E-3</v>
      </c>
      <c r="J35" s="73">
        <f t="shared" si="2"/>
        <v>4.7341346127262242E-4</v>
      </c>
      <c r="K35" s="72">
        <v>1277</v>
      </c>
      <c r="L35" s="73">
        <f t="shared" si="3"/>
        <v>6.1063664967531536E-3</v>
      </c>
      <c r="M35" s="73">
        <f t="shared" si="4"/>
        <v>3.0531832483765768E-3</v>
      </c>
      <c r="N35" s="71">
        <v>7.2150550000000004</v>
      </c>
      <c r="O35" s="73">
        <f t="shared" si="5"/>
        <v>8.1725940198575774E-3</v>
      </c>
      <c r="P35" s="73">
        <f t="shared" si="6"/>
        <v>1.2258891029786367E-3</v>
      </c>
      <c r="Q35" s="71">
        <v>34.638292999999997</v>
      </c>
      <c r="R35" s="73">
        <f t="shared" si="7"/>
        <v>4.2658349234963259E-3</v>
      </c>
      <c r="S35" s="73">
        <f t="shared" si="8"/>
        <v>1.0664587308740815E-3</v>
      </c>
      <c r="T35" s="70">
        <f t="shared" si="9"/>
        <v>5.8189445435019166E-3</v>
      </c>
      <c r="U35" s="74">
        <f t="shared" si="10"/>
        <v>548872.95074322436</v>
      </c>
      <c r="V35" s="83">
        <f t="shared" si="11"/>
        <v>1432583.2015432245</v>
      </c>
      <c r="W35" s="75">
        <f t="shared" si="12"/>
        <v>1432583201.5432246</v>
      </c>
      <c r="X35" s="62">
        <f t="shared" si="14"/>
        <v>1432583000</v>
      </c>
      <c r="Z35" s="87">
        <f t="shared" si="13"/>
        <v>1432583201.5432246</v>
      </c>
    </row>
    <row r="36" spans="1:26" s="2" customFormat="1" ht="18" customHeight="1">
      <c r="A36" s="70">
        <v>69</v>
      </c>
      <c r="B36" s="71" t="s">
        <v>75</v>
      </c>
      <c r="C36" s="71" t="s">
        <v>76</v>
      </c>
      <c r="D36" s="88">
        <v>672421.38670000003</v>
      </c>
      <c r="E36" s="71" t="s">
        <v>300</v>
      </c>
      <c r="F36" s="71">
        <v>10</v>
      </c>
      <c r="G36" s="90">
        <f t="shared" si="0"/>
        <v>211288.86410000001</v>
      </c>
      <c r="H36" s="72">
        <v>6775</v>
      </c>
      <c r="I36" s="73">
        <f t="shared" si="1"/>
        <v>6.2436756864356954E-3</v>
      </c>
      <c r="J36" s="73">
        <f t="shared" si="2"/>
        <v>6.2436756864356954E-4</v>
      </c>
      <c r="K36" s="72">
        <v>1376</v>
      </c>
      <c r="L36" s="73">
        <f t="shared" si="3"/>
        <v>6.5797653089524977E-3</v>
      </c>
      <c r="M36" s="73">
        <f t="shared" si="4"/>
        <v>3.2898826544762489E-3</v>
      </c>
      <c r="N36" s="71">
        <v>4.9314359999999997</v>
      </c>
      <c r="O36" s="73">
        <f t="shared" si="5"/>
        <v>5.5859067412390292E-3</v>
      </c>
      <c r="P36" s="73">
        <f t="shared" si="6"/>
        <v>8.3788601118585436E-4</v>
      </c>
      <c r="Q36" s="71">
        <v>33.709542999999996</v>
      </c>
      <c r="R36" s="73">
        <f t="shared" si="7"/>
        <v>4.1514558983752788E-3</v>
      </c>
      <c r="S36" s="73">
        <f t="shared" si="8"/>
        <v>1.0378639745938197E-3</v>
      </c>
      <c r="T36" s="70">
        <f t="shared" si="9"/>
        <v>5.7900002088994932E-3</v>
      </c>
      <c r="U36" s="74">
        <f t="shared" si="10"/>
        <v>546142.7713744808</v>
      </c>
      <c r="V36" s="83">
        <f t="shared" si="11"/>
        <v>1429853.0221744808</v>
      </c>
      <c r="W36" s="75">
        <f t="shared" si="12"/>
        <v>1429853022.1744809</v>
      </c>
      <c r="X36" s="62">
        <f t="shared" si="14"/>
        <v>1429853000</v>
      </c>
      <c r="Z36" s="87">
        <f t="shared" si="13"/>
        <v>1429853022.1744809</v>
      </c>
    </row>
    <row r="37" spans="1:26" s="2" customFormat="1" ht="18" customHeight="1">
      <c r="A37" s="70">
        <v>14</v>
      </c>
      <c r="B37" s="71" t="s">
        <v>73</v>
      </c>
      <c r="C37" s="71" t="s">
        <v>209</v>
      </c>
      <c r="D37" s="88">
        <v>672421.38670000003</v>
      </c>
      <c r="E37" s="71" t="s">
        <v>300</v>
      </c>
      <c r="F37" s="71">
        <v>10</v>
      </c>
      <c r="G37" s="90">
        <f t="shared" si="0"/>
        <v>211288.86410000001</v>
      </c>
      <c r="H37" s="72">
        <v>4326</v>
      </c>
      <c r="I37" s="73">
        <f t="shared" si="1"/>
        <v>3.9867366818480913E-3</v>
      </c>
      <c r="J37" s="73">
        <f t="shared" si="2"/>
        <v>3.9867366818480913E-4</v>
      </c>
      <c r="K37" s="72">
        <v>1437</v>
      </c>
      <c r="L37" s="73">
        <f t="shared" si="3"/>
        <v>6.8714554861662343E-3</v>
      </c>
      <c r="M37" s="73">
        <f t="shared" si="4"/>
        <v>3.4357277430831171E-3</v>
      </c>
      <c r="N37" s="71">
        <v>3.6026060000000002</v>
      </c>
      <c r="O37" s="73">
        <f t="shared" si="5"/>
        <v>4.0807223578341436E-3</v>
      </c>
      <c r="P37" s="73">
        <f t="shared" si="6"/>
        <v>6.1210835367512151E-4</v>
      </c>
      <c r="Q37" s="71">
        <v>41.888077000000003</v>
      </c>
      <c r="R37" s="73">
        <f t="shared" si="7"/>
        <v>5.1586728521726879E-3</v>
      </c>
      <c r="S37" s="73">
        <f t="shared" si="8"/>
        <v>1.289668213043172E-3</v>
      </c>
      <c r="T37" s="70">
        <f t="shared" si="9"/>
        <v>5.7361779779862201E-3</v>
      </c>
      <c r="U37" s="74">
        <f t="shared" si="10"/>
        <v>541065.98013234045</v>
      </c>
      <c r="V37" s="83">
        <f t="shared" si="11"/>
        <v>1424776.2309323405</v>
      </c>
      <c r="W37" s="75">
        <f t="shared" si="12"/>
        <v>1424776230.9323404</v>
      </c>
      <c r="X37" s="62">
        <f t="shared" si="14"/>
        <v>1424776000</v>
      </c>
      <c r="Z37" s="87">
        <f t="shared" si="13"/>
        <v>1424776230.9323404</v>
      </c>
    </row>
    <row r="38" spans="1:26" s="2" customFormat="1" ht="18" customHeight="1">
      <c r="A38" s="70">
        <v>156</v>
      </c>
      <c r="B38" s="71" t="s">
        <v>85</v>
      </c>
      <c r="C38" s="71" t="s">
        <v>225</v>
      </c>
      <c r="D38" s="88">
        <v>672421.38670000003</v>
      </c>
      <c r="E38" s="71" t="s">
        <v>299</v>
      </c>
      <c r="F38" s="71">
        <v>10</v>
      </c>
      <c r="G38" s="90">
        <f t="shared" si="0"/>
        <v>0</v>
      </c>
      <c r="H38" s="72">
        <v>8337</v>
      </c>
      <c r="I38" s="73">
        <f t="shared" si="1"/>
        <v>7.6831770033674376E-3</v>
      </c>
      <c r="J38" s="73">
        <f t="shared" si="2"/>
        <v>7.6831770033674381E-4</v>
      </c>
      <c r="K38" s="72">
        <v>2052</v>
      </c>
      <c r="L38" s="73">
        <f t="shared" si="3"/>
        <v>9.8122662892227656E-3</v>
      </c>
      <c r="M38" s="73">
        <f t="shared" si="4"/>
        <v>4.9061331446113828E-3</v>
      </c>
      <c r="N38" s="71">
        <v>9.1443200000000004</v>
      </c>
      <c r="O38" s="73">
        <f t="shared" si="5"/>
        <v>1.0357899551377506E-2</v>
      </c>
      <c r="P38" s="73">
        <f t="shared" si="6"/>
        <v>1.553684932706626E-3</v>
      </c>
      <c r="Q38" s="71">
        <v>24.233630000000002</v>
      </c>
      <c r="R38" s="73">
        <f t="shared" si="7"/>
        <v>2.9844618837622365E-3</v>
      </c>
      <c r="S38" s="73">
        <f t="shared" si="8"/>
        <v>7.4611547094055911E-4</v>
      </c>
      <c r="T38" s="70">
        <f t="shared" si="9"/>
        <v>7.9742512485953109E-3</v>
      </c>
      <c r="U38" s="74">
        <f t="shared" si="10"/>
        <v>752172.62856921868</v>
      </c>
      <c r="V38" s="83">
        <f t="shared" si="11"/>
        <v>1424594.0152692187</v>
      </c>
      <c r="W38" s="75">
        <f t="shared" si="12"/>
        <v>1424594015.2692187</v>
      </c>
      <c r="X38" s="62">
        <f t="shared" si="14"/>
        <v>1424594000</v>
      </c>
      <c r="Z38" s="87">
        <f t="shared" si="13"/>
        <v>1424594015.2692187</v>
      </c>
    </row>
    <row r="39" spans="1:26" s="2" customFormat="1" ht="18" customHeight="1">
      <c r="A39" s="70">
        <v>16</v>
      </c>
      <c r="B39" s="71" t="s">
        <v>73</v>
      </c>
      <c r="C39" s="71" t="s">
        <v>247</v>
      </c>
      <c r="D39" s="88">
        <v>672421.38670000003</v>
      </c>
      <c r="E39" s="71" t="s">
        <v>300</v>
      </c>
      <c r="F39" s="71">
        <v>10</v>
      </c>
      <c r="G39" s="90">
        <f t="shared" si="0"/>
        <v>211288.86410000001</v>
      </c>
      <c r="H39" s="72">
        <v>4712</v>
      </c>
      <c r="I39" s="73">
        <f t="shared" si="1"/>
        <v>4.3424649202191872E-3</v>
      </c>
      <c r="J39" s="73">
        <f t="shared" si="2"/>
        <v>4.3424649202191876E-4</v>
      </c>
      <c r="K39" s="72">
        <v>1148</v>
      </c>
      <c r="L39" s="73">
        <f t="shared" si="3"/>
        <v>5.4895134990388568E-3</v>
      </c>
      <c r="M39" s="73">
        <f t="shared" si="4"/>
        <v>2.7447567495194284E-3</v>
      </c>
      <c r="N39" s="71">
        <v>6.8311710000000003</v>
      </c>
      <c r="O39" s="73">
        <f t="shared" si="5"/>
        <v>7.7377632274770606E-3</v>
      </c>
      <c r="P39" s="73">
        <f t="shared" si="6"/>
        <v>1.1606644841215591E-3</v>
      </c>
      <c r="Q39" s="71">
        <v>44.792090999999999</v>
      </c>
      <c r="R39" s="73">
        <f t="shared" si="7"/>
        <v>5.5163130031905877E-3</v>
      </c>
      <c r="S39" s="73">
        <f t="shared" si="8"/>
        <v>1.3790782507976469E-3</v>
      </c>
      <c r="T39" s="70">
        <f t="shared" si="9"/>
        <v>5.7187459764605538E-3</v>
      </c>
      <c r="U39" s="74">
        <f t="shared" si="10"/>
        <v>539421.70357269561</v>
      </c>
      <c r="V39" s="83">
        <f t="shared" si="11"/>
        <v>1423131.9543726956</v>
      </c>
      <c r="W39" s="75">
        <f t="shared" si="12"/>
        <v>1423131954.3726957</v>
      </c>
      <c r="X39" s="62">
        <f t="shared" si="14"/>
        <v>1423131000</v>
      </c>
      <c r="Z39" s="87">
        <f t="shared" si="13"/>
        <v>1423131954.3726957</v>
      </c>
    </row>
    <row r="40" spans="1:26" s="2" customFormat="1" ht="18" customHeight="1">
      <c r="A40" s="70">
        <v>221</v>
      </c>
      <c r="B40" s="71" t="s">
        <v>90</v>
      </c>
      <c r="C40" s="71" t="s">
        <v>295</v>
      </c>
      <c r="D40" s="88">
        <v>672421.38670000003</v>
      </c>
      <c r="E40" s="71" t="s">
        <v>300</v>
      </c>
      <c r="F40" s="71">
        <v>10</v>
      </c>
      <c r="G40" s="90">
        <f t="shared" si="0"/>
        <v>211288.86410000001</v>
      </c>
      <c r="H40" s="72">
        <v>3817</v>
      </c>
      <c r="I40" s="73">
        <f t="shared" si="1"/>
        <v>3.5176546265867229E-3</v>
      </c>
      <c r="J40" s="73">
        <f t="shared" si="2"/>
        <v>3.5176546265867231E-4</v>
      </c>
      <c r="K40" s="72">
        <v>1533</v>
      </c>
      <c r="L40" s="73">
        <f t="shared" si="3"/>
        <v>7.330508879814083E-3</v>
      </c>
      <c r="M40" s="73">
        <f t="shared" si="4"/>
        <v>3.6652544399070415E-3</v>
      </c>
      <c r="N40" s="71">
        <v>3.0415450000000002</v>
      </c>
      <c r="O40" s="73">
        <f t="shared" si="5"/>
        <v>3.4452006919043188E-3</v>
      </c>
      <c r="P40" s="73">
        <f t="shared" si="6"/>
        <v>5.1678010378564782E-4</v>
      </c>
      <c r="Q40" s="71">
        <v>29.680002999999999</v>
      </c>
      <c r="R40" s="73">
        <f t="shared" si="7"/>
        <v>3.6552030242043318E-3</v>
      </c>
      <c r="S40" s="73">
        <f t="shared" si="8"/>
        <v>9.1380075605108294E-4</v>
      </c>
      <c r="T40" s="70">
        <f t="shared" si="9"/>
        <v>5.4476007624024454E-3</v>
      </c>
      <c r="U40" s="74">
        <f t="shared" si="10"/>
        <v>513845.88434854255</v>
      </c>
      <c r="V40" s="83">
        <f t="shared" si="11"/>
        <v>1397556.1351485425</v>
      </c>
      <c r="W40" s="75">
        <f t="shared" si="12"/>
        <v>1397556135.1485424</v>
      </c>
      <c r="X40" s="62">
        <f t="shared" si="14"/>
        <v>1397556000</v>
      </c>
      <c r="Z40" s="87">
        <f t="shared" si="13"/>
        <v>1397556135.1485424</v>
      </c>
    </row>
    <row r="41" spans="1:26" s="2" customFormat="1" ht="18" customHeight="1">
      <c r="A41" s="70">
        <v>174</v>
      </c>
      <c r="B41" s="71" t="s">
        <v>69</v>
      </c>
      <c r="C41" s="71" t="s">
        <v>144</v>
      </c>
      <c r="D41" s="88">
        <v>672421.38670000003</v>
      </c>
      <c r="E41" s="71" t="s">
        <v>300</v>
      </c>
      <c r="F41" s="71">
        <v>10</v>
      </c>
      <c r="G41" s="90">
        <f t="shared" si="0"/>
        <v>211288.86410000001</v>
      </c>
      <c r="H41" s="72">
        <v>8148</v>
      </c>
      <c r="I41" s="73">
        <f t="shared" si="1"/>
        <v>7.5089991871701914E-3</v>
      </c>
      <c r="J41" s="73">
        <f t="shared" si="2"/>
        <v>7.508999187170192E-4</v>
      </c>
      <c r="K41" s="72">
        <v>946</v>
      </c>
      <c r="L41" s="73">
        <f t="shared" si="3"/>
        <v>4.523588649904842E-3</v>
      </c>
      <c r="M41" s="73">
        <f t="shared" si="4"/>
        <v>2.261794324952421E-3</v>
      </c>
      <c r="N41" s="71">
        <v>8.7505919999999993</v>
      </c>
      <c r="O41" s="73">
        <f t="shared" si="5"/>
        <v>9.9119183220936699E-3</v>
      </c>
      <c r="P41" s="73">
        <f t="shared" si="6"/>
        <v>1.4867877483140505E-3</v>
      </c>
      <c r="Q41" s="71">
        <v>29.252039</v>
      </c>
      <c r="R41" s="73">
        <f t="shared" si="7"/>
        <v>3.6024976620434661E-3</v>
      </c>
      <c r="S41" s="73">
        <f t="shared" si="8"/>
        <v>9.0062441551086653E-4</v>
      </c>
      <c r="T41" s="70">
        <f t="shared" si="9"/>
        <v>5.4001064074943568E-3</v>
      </c>
      <c r="U41" s="74">
        <f t="shared" si="10"/>
        <v>509365.97110531369</v>
      </c>
      <c r="V41" s="83">
        <f t="shared" si="11"/>
        <v>1393076.2219053137</v>
      </c>
      <c r="W41" s="75">
        <f t="shared" si="12"/>
        <v>1393076221.9053137</v>
      </c>
      <c r="X41" s="62">
        <f t="shared" si="14"/>
        <v>1393076000</v>
      </c>
      <c r="Z41" s="87">
        <f t="shared" si="13"/>
        <v>1393076221.9053137</v>
      </c>
    </row>
    <row r="42" spans="1:26" s="2" customFormat="1" ht="18" customHeight="1">
      <c r="A42" s="70">
        <v>163</v>
      </c>
      <c r="B42" s="71" t="s">
        <v>85</v>
      </c>
      <c r="C42" s="71" t="s">
        <v>274</v>
      </c>
      <c r="D42" s="88">
        <v>672421.38670000003</v>
      </c>
      <c r="E42" s="71" t="s">
        <v>300</v>
      </c>
      <c r="F42" s="71">
        <v>10</v>
      </c>
      <c r="G42" s="90">
        <f t="shared" si="0"/>
        <v>211288.86410000001</v>
      </c>
      <c r="H42" s="72">
        <v>3416</v>
      </c>
      <c r="I42" s="73">
        <f t="shared" si="1"/>
        <v>3.1481027520094958E-3</v>
      </c>
      <c r="J42" s="73">
        <f t="shared" si="2"/>
        <v>3.148102752009496E-4</v>
      </c>
      <c r="K42" s="72">
        <v>1376</v>
      </c>
      <c r="L42" s="73">
        <f t="shared" si="3"/>
        <v>6.5797653089524977E-3</v>
      </c>
      <c r="M42" s="73">
        <f t="shared" si="4"/>
        <v>3.2898826544762489E-3</v>
      </c>
      <c r="N42" s="71">
        <v>3.2974670000000001</v>
      </c>
      <c r="O42" s="73">
        <f t="shared" si="5"/>
        <v>3.7350871316819767E-3</v>
      </c>
      <c r="P42" s="73">
        <f t="shared" si="6"/>
        <v>5.6026306975229647E-4</v>
      </c>
      <c r="Q42" s="71">
        <v>39.384096999999997</v>
      </c>
      <c r="R42" s="73">
        <f t="shared" si="7"/>
        <v>4.8502983796853642E-3</v>
      </c>
      <c r="S42" s="73">
        <f t="shared" si="8"/>
        <v>1.212574594921341E-3</v>
      </c>
      <c r="T42" s="70">
        <f t="shared" si="9"/>
        <v>5.3775305943508361E-3</v>
      </c>
      <c r="U42" s="74">
        <f t="shared" si="10"/>
        <v>507236.50362493546</v>
      </c>
      <c r="V42" s="83">
        <f t="shared" si="11"/>
        <v>1390946.7544249354</v>
      </c>
      <c r="W42" s="75">
        <f t="shared" si="12"/>
        <v>1390946754.4249353</v>
      </c>
      <c r="X42" s="62">
        <f t="shared" si="14"/>
        <v>1390946000</v>
      </c>
      <c r="Z42" s="87">
        <f t="shared" si="13"/>
        <v>1390946754.4249353</v>
      </c>
    </row>
    <row r="43" spans="1:26" s="2" customFormat="1" ht="18" customHeight="1">
      <c r="A43" s="70">
        <v>89</v>
      </c>
      <c r="B43" s="71" t="s">
        <v>101</v>
      </c>
      <c r="C43" s="71" t="s">
        <v>102</v>
      </c>
      <c r="D43" s="88">
        <v>672421.38670000003</v>
      </c>
      <c r="E43" s="71" t="s">
        <v>300</v>
      </c>
      <c r="F43" s="71">
        <v>10</v>
      </c>
      <c r="G43" s="90">
        <f t="shared" si="0"/>
        <v>211288.86410000001</v>
      </c>
      <c r="H43" s="72">
        <v>3896</v>
      </c>
      <c r="I43" s="73">
        <f t="shared" si="1"/>
        <v>3.5904591106056781E-3</v>
      </c>
      <c r="J43" s="73">
        <f t="shared" si="2"/>
        <v>3.5904591106056781E-4</v>
      </c>
      <c r="K43" s="72">
        <v>1288</v>
      </c>
      <c r="L43" s="73">
        <f t="shared" si="3"/>
        <v>6.1589663647753029E-3</v>
      </c>
      <c r="M43" s="73">
        <f t="shared" si="4"/>
        <v>3.0794831823876515E-3</v>
      </c>
      <c r="N43" s="71">
        <v>5.3546930000000001</v>
      </c>
      <c r="O43" s="73">
        <f t="shared" si="5"/>
        <v>6.0653358830907358E-3</v>
      </c>
      <c r="P43" s="73">
        <f t="shared" si="6"/>
        <v>9.0980038246361037E-4</v>
      </c>
      <c r="Q43" s="71">
        <v>32.425345</v>
      </c>
      <c r="R43" s="73">
        <f t="shared" si="7"/>
        <v>3.9933021268518344E-3</v>
      </c>
      <c r="S43" s="73">
        <f t="shared" si="8"/>
        <v>9.983255317129586E-4</v>
      </c>
      <c r="T43" s="70">
        <f t="shared" si="9"/>
        <v>5.3466550076247885E-3</v>
      </c>
      <c r="U43" s="74">
        <f t="shared" si="10"/>
        <v>504324.1585655245</v>
      </c>
      <c r="V43" s="83">
        <f t="shared" si="11"/>
        <v>1388034.4093655245</v>
      </c>
      <c r="W43" s="75">
        <f t="shared" si="12"/>
        <v>1388034409.3655245</v>
      </c>
      <c r="X43" s="62">
        <f t="shared" si="14"/>
        <v>1388034000</v>
      </c>
      <c r="Z43" s="87">
        <f t="shared" si="13"/>
        <v>1388034409.3655245</v>
      </c>
    </row>
    <row r="44" spans="1:26" s="2" customFormat="1" ht="18" customHeight="1">
      <c r="A44" s="70">
        <v>6</v>
      </c>
      <c r="B44" s="71" t="s">
        <v>73</v>
      </c>
      <c r="C44" s="71" t="s">
        <v>144</v>
      </c>
      <c r="D44" s="88">
        <v>672421.38670000003</v>
      </c>
      <c r="E44" s="71" t="s">
        <v>299</v>
      </c>
      <c r="F44" s="71">
        <v>10</v>
      </c>
      <c r="G44" s="90">
        <f t="shared" si="0"/>
        <v>0</v>
      </c>
      <c r="H44" s="72">
        <v>7755</v>
      </c>
      <c r="I44" s="73">
        <f t="shared" si="1"/>
        <v>7.1468199185695672E-3</v>
      </c>
      <c r="J44" s="73">
        <f t="shared" si="2"/>
        <v>7.1468199185695681E-4</v>
      </c>
      <c r="K44" s="72">
        <v>2023</v>
      </c>
      <c r="L44" s="73">
        <f t="shared" si="3"/>
        <v>9.6735939098916441E-3</v>
      </c>
      <c r="M44" s="73">
        <f t="shared" si="4"/>
        <v>4.836796954945822E-3</v>
      </c>
      <c r="N44" s="71">
        <v>5.1086140000000002</v>
      </c>
      <c r="O44" s="73">
        <f t="shared" si="5"/>
        <v>5.7865987475023677E-3</v>
      </c>
      <c r="P44" s="73">
        <f t="shared" si="6"/>
        <v>8.6798981212535514E-4</v>
      </c>
      <c r="Q44" s="71">
        <v>37.065511000000001</v>
      </c>
      <c r="R44" s="73">
        <f t="shared" si="7"/>
        <v>4.564755869494991E-3</v>
      </c>
      <c r="S44" s="73">
        <f t="shared" si="8"/>
        <v>1.1411889673737477E-3</v>
      </c>
      <c r="T44" s="70">
        <f t="shared" si="9"/>
        <v>7.5606577263018816E-3</v>
      </c>
      <c r="U44" s="74">
        <f t="shared" si="10"/>
        <v>713160.34802721161</v>
      </c>
      <c r="V44" s="83">
        <f t="shared" si="11"/>
        <v>1385581.7347272118</v>
      </c>
      <c r="W44" s="75">
        <f t="shared" si="12"/>
        <v>1385581734.7272117</v>
      </c>
      <c r="X44" s="62">
        <f t="shared" si="14"/>
        <v>1385581000</v>
      </c>
      <c r="Z44" s="87">
        <f t="shared" si="13"/>
        <v>1385581734.7272117</v>
      </c>
    </row>
    <row r="45" spans="1:26" s="2" customFormat="1" ht="18" customHeight="1">
      <c r="A45" s="70">
        <v>161</v>
      </c>
      <c r="B45" s="71" t="s">
        <v>85</v>
      </c>
      <c r="C45" s="71" t="s">
        <v>270</v>
      </c>
      <c r="D45" s="88">
        <v>672421.38670000003</v>
      </c>
      <c r="E45" s="71" t="s">
        <v>301</v>
      </c>
      <c r="F45" s="71">
        <v>9</v>
      </c>
      <c r="G45" s="90">
        <f t="shared" si="0"/>
        <v>422577.72830000002</v>
      </c>
      <c r="H45" s="72">
        <v>3069</v>
      </c>
      <c r="I45" s="73">
        <f t="shared" si="1"/>
        <v>2.8283159677743395E-3</v>
      </c>
      <c r="J45" s="73">
        <f t="shared" si="2"/>
        <v>2.8283159677743394E-4</v>
      </c>
      <c r="K45" s="72">
        <v>596</v>
      </c>
      <c r="L45" s="73">
        <f t="shared" si="3"/>
        <v>2.8499564855637271E-3</v>
      </c>
      <c r="M45" s="73">
        <f t="shared" si="4"/>
        <v>1.4249782427818635E-3</v>
      </c>
      <c r="N45" s="71">
        <v>2.3918940000000002</v>
      </c>
      <c r="O45" s="73">
        <f t="shared" si="5"/>
        <v>2.7093318901287959E-3</v>
      </c>
      <c r="P45" s="73">
        <f t="shared" si="6"/>
        <v>4.0639978351931935E-4</v>
      </c>
      <c r="Q45" s="71">
        <v>30.322074000000001</v>
      </c>
      <c r="R45" s="73">
        <f t="shared" si="7"/>
        <v>3.7342764616616632E-3</v>
      </c>
      <c r="S45" s="73">
        <f t="shared" si="8"/>
        <v>9.3356911541541581E-4</v>
      </c>
      <c r="T45" s="70">
        <f t="shared" si="9"/>
        <v>3.047778738494033E-3</v>
      </c>
      <c r="U45" s="74">
        <f t="shared" si="10"/>
        <v>287482.25677417143</v>
      </c>
      <c r="V45" s="83">
        <f t="shared" si="11"/>
        <v>1382481.3717741715</v>
      </c>
      <c r="W45" s="75">
        <f t="shared" si="12"/>
        <v>1382481371.7741716</v>
      </c>
      <c r="X45" s="62">
        <f t="shared" si="14"/>
        <v>1382481000</v>
      </c>
      <c r="Z45" s="87">
        <f t="shared" si="13"/>
        <v>1382481371.7741716</v>
      </c>
    </row>
    <row r="46" spans="1:26" s="2" customFormat="1" ht="18" customHeight="1">
      <c r="A46" s="70">
        <v>209</v>
      </c>
      <c r="B46" s="71" t="s">
        <v>90</v>
      </c>
      <c r="C46" s="71" t="s">
        <v>147</v>
      </c>
      <c r="D46" s="88">
        <v>672421.38670000003</v>
      </c>
      <c r="E46" s="71" t="s">
        <v>300</v>
      </c>
      <c r="F46" s="71">
        <v>10</v>
      </c>
      <c r="G46" s="90">
        <f t="shared" si="0"/>
        <v>211288.86410000001</v>
      </c>
      <c r="H46" s="72">
        <v>2773</v>
      </c>
      <c r="I46" s="73">
        <f t="shared" si="1"/>
        <v>2.555529546640027E-3</v>
      </c>
      <c r="J46" s="73">
        <f t="shared" si="2"/>
        <v>2.5555295466400273E-4</v>
      </c>
      <c r="K46" s="72">
        <v>1367</v>
      </c>
      <c r="L46" s="73">
        <f t="shared" si="3"/>
        <v>6.5367290532980116E-3</v>
      </c>
      <c r="M46" s="73">
        <f t="shared" si="4"/>
        <v>3.2683645266490058E-3</v>
      </c>
      <c r="N46" s="71">
        <v>2.9431129999999999</v>
      </c>
      <c r="O46" s="73">
        <f t="shared" si="5"/>
        <v>3.3337053845833597E-3</v>
      </c>
      <c r="P46" s="73">
        <f t="shared" si="6"/>
        <v>5.0005580768750391E-4</v>
      </c>
      <c r="Q46" s="71">
        <v>39.518194999999999</v>
      </c>
      <c r="R46" s="73">
        <f t="shared" si="7"/>
        <v>4.8668130483375122E-3</v>
      </c>
      <c r="S46" s="73">
        <f t="shared" si="8"/>
        <v>1.216703262084378E-3</v>
      </c>
      <c r="T46" s="70">
        <f t="shared" si="9"/>
        <v>5.2406765510848909E-3</v>
      </c>
      <c r="U46" s="74">
        <f t="shared" si="10"/>
        <v>494327.72231812566</v>
      </c>
      <c r="V46" s="83">
        <f t="shared" si="11"/>
        <v>1378037.9731181257</v>
      </c>
      <c r="W46" s="75">
        <f t="shared" si="12"/>
        <v>1378037973.1181257</v>
      </c>
      <c r="X46" s="62">
        <f t="shared" si="14"/>
        <v>1378037000</v>
      </c>
      <c r="Z46" s="87">
        <f t="shared" si="13"/>
        <v>1378037973.1181257</v>
      </c>
    </row>
    <row r="47" spans="1:26" s="2" customFormat="1" ht="18" customHeight="1">
      <c r="A47" s="70">
        <v>179</v>
      </c>
      <c r="B47" s="71" t="s">
        <v>69</v>
      </c>
      <c r="C47" s="71" t="s">
        <v>250</v>
      </c>
      <c r="D47" s="88">
        <v>672421.38670000003</v>
      </c>
      <c r="E47" s="71" t="s">
        <v>300</v>
      </c>
      <c r="F47" s="71">
        <v>10</v>
      </c>
      <c r="G47" s="90">
        <f t="shared" si="0"/>
        <v>211288.86410000001</v>
      </c>
      <c r="H47" s="72">
        <v>15543</v>
      </c>
      <c r="I47" s="73">
        <f t="shared" si="1"/>
        <v>1.4324051836792622E-2</v>
      </c>
      <c r="J47" s="73">
        <f t="shared" si="2"/>
        <v>1.4324051836792622E-3</v>
      </c>
      <c r="K47" s="72">
        <v>997</v>
      </c>
      <c r="L47" s="73">
        <f t="shared" si="3"/>
        <v>4.7674607652802613E-3</v>
      </c>
      <c r="M47" s="73">
        <f t="shared" si="4"/>
        <v>2.3837303826401307E-3</v>
      </c>
      <c r="N47" s="71">
        <v>4.6951999999999998</v>
      </c>
      <c r="O47" s="73">
        <f t="shared" si="5"/>
        <v>5.3183189098399515E-3</v>
      </c>
      <c r="P47" s="73">
        <f t="shared" si="6"/>
        <v>7.9774783647599266E-4</v>
      </c>
      <c r="Q47" s="71">
        <v>19.88814</v>
      </c>
      <c r="R47" s="73">
        <f t="shared" si="7"/>
        <v>2.449298589147688E-3</v>
      </c>
      <c r="S47" s="73">
        <f t="shared" si="8"/>
        <v>6.1232464728692201E-4</v>
      </c>
      <c r="T47" s="70">
        <f t="shared" si="9"/>
        <v>5.2262080500823076E-3</v>
      </c>
      <c r="U47" s="74">
        <f t="shared" si="10"/>
        <v>492962.97845800634</v>
      </c>
      <c r="V47" s="83">
        <f t="shared" si="11"/>
        <v>1376673.2292580064</v>
      </c>
      <c r="W47" s="75">
        <f t="shared" si="12"/>
        <v>1376673229.2580063</v>
      </c>
      <c r="X47" s="62">
        <f t="shared" si="14"/>
        <v>1376673000</v>
      </c>
      <c r="Z47" s="87">
        <f t="shared" si="13"/>
        <v>1376673229.2580063</v>
      </c>
    </row>
    <row r="48" spans="1:26" s="2" customFormat="1" ht="18" customHeight="1">
      <c r="A48" s="70">
        <v>186</v>
      </c>
      <c r="B48" s="71" t="s">
        <v>77</v>
      </c>
      <c r="C48" s="71" t="s">
        <v>157</v>
      </c>
      <c r="D48" s="88">
        <v>672421.38670000003</v>
      </c>
      <c r="E48" s="71" t="s">
        <v>300</v>
      </c>
      <c r="F48" s="71">
        <v>10</v>
      </c>
      <c r="G48" s="90">
        <f t="shared" si="0"/>
        <v>211288.86410000001</v>
      </c>
      <c r="H48" s="72">
        <v>5679</v>
      </c>
      <c r="I48" s="73">
        <f t="shared" si="1"/>
        <v>5.2336286676410793E-3</v>
      </c>
      <c r="J48" s="73">
        <f t="shared" si="2"/>
        <v>5.2336286676410795E-4</v>
      </c>
      <c r="K48" s="72">
        <v>1215</v>
      </c>
      <c r="L48" s="73">
        <f t="shared" si="3"/>
        <v>5.8098945133555849E-3</v>
      </c>
      <c r="M48" s="73">
        <f t="shared" si="4"/>
        <v>2.9049472566777925E-3</v>
      </c>
      <c r="N48" s="71">
        <v>5.0495539999999997</v>
      </c>
      <c r="O48" s="73">
        <f t="shared" si="5"/>
        <v>5.7197006569385681E-3</v>
      </c>
      <c r="P48" s="73">
        <f t="shared" si="6"/>
        <v>8.5795509854078521E-4</v>
      </c>
      <c r="Q48" s="71">
        <v>30.163619000000001</v>
      </c>
      <c r="R48" s="73">
        <f t="shared" si="7"/>
        <v>3.7147621376502978E-3</v>
      </c>
      <c r="S48" s="73">
        <f t="shared" si="8"/>
        <v>9.2869053441257444E-4</v>
      </c>
      <c r="T48" s="70">
        <f t="shared" si="9"/>
        <v>5.2149557563952601E-3</v>
      </c>
      <c r="U48" s="74">
        <f t="shared" si="10"/>
        <v>491901.60390932875</v>
      </c>
      <c r="V48" s="83">
        <f t="shared" si="11"/>
        <v>1375611.8547093289</v>
      </c>
      <c r="W48" s="75">
        <f t="shared" si="12"/>
        <v>1375611854.7093289</v>
      </c>
      <c r="X48" s="62">
        <f t="shared" si="14"/>
        <v>1375611000</v>
      </c>
      <c r="Z48" s="87">
        <f t="shared" si="13"/>
        <v>1375611854.7093289</v>
      </c>
    </row>
    <row r="49" spans="1:26" s="2" customFormat="1" ht="18" customHeight="1">
      <c r="A49" s="70">
        <v>206</v>
      </c>
      <c r="B49" s="71" t="s">
        <v>90</v>
      </c>
      <c r="C49" s="71" t="s">
        <v>127</v>
      </c>
      <c r="D49" s="88">
        <v>672421.38670000003</v>
      </c>
      <c r="E49" s="71" t="s">
        <v>300</v>
      </c>
      <c r="F49" s="71">
        <v>10</v>
      </c>
      <c r="G49" s="90">
        <f t="shared" si="0"/>
        <v>211288.86410000001</v>
      </c>
      <c r="H49" s="72">
        <v>6070</v>
      </c>
      <c r="I49" s="73">
        <f t="shared" si="1"/>
        <v>5.5939647847475524E-3</v>
      </c>
      <c r="J49" s="73">
        <f t="shared" si="2"/>
        <v>5.5939647847475524E-4</v>
      </c>
      <c r="K49" s="72">
        <v>887</v>
      </c>
      <c r="L49" s="73">
        <f t="shared" si="3"/>
        <v>4.2414620850587687E-3</v>
      </c>
      <c r="M49" s="73">
        <f t="shared" si="4"/>
        <v>2.1207310425293844E-3</v>
      </c>
      <c r="N49" s="71">
        <v>8.9769860000000001</v>
      </c>
      <c r="O49" s="73">
        <f t="shared" si="5"/>
        <v>1.0168357982017488E-2</v>
      </c>
      <c r="P49" s="73">
        <f t="shared" si="6"/>
        <v>1.525253697302623E-3</v>
      </c>
      <c r="Q49" s="71">
        <v>32.444544999999998</v>
      </c>
      <c r="R49" s="73">
        <f t="shared" si="7"/>
        <v>3.9956666784344173E-3</v>
      </c>
      <c r="S49" s="73">
        <f t="shared" si="8"/>
        <v>9.9891666960860433E-4</v>
      </c>
      <c r="T49" s="70">
        <f t="shared" si="9"/>
        <v>5.2042978879153672E-3</v>
      </c>
      <c r="U49" s="74">
        <f t="shared" si="10"/>
        <v>490896.2986211516</v>
      </c>
      <c r="V49" s="83">
        <f t="shared" si="11"/>
        <v>1374606.5494211516</v>
      </c>
      <c r="W49" s="75">
        <f t="shared" si="12"/>
        <v>1374606549.4211516</v>
      </c>
      <c r="X49" s="62">
        <f t="shared" si="14"/>
        <v>1374606000</v>
      </c>
      <c r="Z49" s="87">
        <f t="shared" si="13"/>
        <v>1374606549.4211516</v>
      </c>
    </row>
    <row r="50" spans="1:26" s="2" customFormat="1" ht="18" customHeight="1">
      <c r="A50" s="70">
        <v>228</v>
      </c>
      <c r="B50" s="71" t="s">
        <v>79</v>
      </c>
      <c r="C50" s="71" t="s">
        <v>168</v>
      </c>
      <c r="D50" s="88">
        <v>672421.38670000003</v>
      </c>
      <c r="E50" s="71" t="s">
        <v>300</v>
      </c>
      <c r="F50" s="71">
        <v>10</v>
      </c>
      <c r="G50" s="90">
        <f t="shared" si="0"/>
        <v>211288.86410000001</v>
      </c>
      <c r="H50" s="72">
        <v>3919</v>
      </c>
      <c r="I50" s="73">
        <f t="shared" si="1"/>
        <v>3.6116553527884118E-3</v>
      </c>
      <c r="J50" s="73">
        <f t="shared" si="2"/>
        <v>3.6116553527884121E-4</v>
      </c>
      <c r="K50" s="72">
        <v>1417</v>
      </c>
      <c r="L50" s="73">
        <f t="shared" si="3"/>
        <v>6.7758193624895997E-3</v>
      </c>
      <c r="M50" s="73">
        <f t="shared" si="4"/>
        <v>3.3879096812447999E-3</v>
      </c>
      <c r="N50" s="71">
        <v>2.2048739999999998</v>
      </c>
      <c r="O50" s="73">
        <f t="shared" si="5"/>
        <v>2.4974917123901969E-3</v>
      </c>
      <c r="P50" s="73">
        <f t="shared" si="6"/>
        <v>3.746237568585295E-4</v>
      </c>
      <c r="Q50" s="71">
        <v>34.232835999999999</v>
      </c>
      <c r="R50" s="73">
        <f t="shared" si="7"/>
        <v>4.2159013822973979E-3</v>
      </c>
      <c r="S50" s="73">
        <f t="shared" si="8"/>
        <v>1.0539753455743495E-3</v>
      </c>
      <c r="T50" s="70">
        <f t="shared" si="9"/>
        <v>5.1776743189565193E-3</v>
      </c>
      <c r="U50" s="74">
        <f t="shared" si="10"/>
        <v>488385.02587323089</v>
      </c>
      <c r="V50" s="83">
        <f t="shared" si="11"/>
        <v>1372095.2766732308</v>
      </c>
      <c r="W50" s="75">
        <f t="shared" si="12"/>
        <v>1372095276.6732309</v>
      </c>
      <c r="X50" s="62">
        <f t="shared" si="14"/>
        <v>1372095000</v>
      </c>
      <c r="Z50" s="87">
        <f t="shared" si="13"/>
        <v>1372095276.6732309</v>
      </c>
    </row>
    <row r="51" spans="1:26" s="2" customFormat="1" ht="18" customHeight="1">
      <c r="A51" s="70">
        <v>169</v>
      </c>
      <c r="B51" s="71" t="s">
        <v>69</v>
      </c>
      <c r="C51" s="71" t="s">
        <v>121</v>
      </c>
      <c r="D51" s="88">
        <v>672421.38670000003</v>
      </c>
      <c r="E51" s="71" t="s">
        <v>300</v>
      </c>
      <c r="F51" s="71">
        <v>10</v>
      </c>
      <c r="G51" s="90">
        <f t="shared" si="0"/>
        <v>211288.86410000001</v>
      </c>
      <c r="H51" s="72">
        <v>7560</v>
      </c>
      <c r="I51" s="73">
        <f t="shared" si="1"/>
        <v>6.9671126478898678E-3</v>
      </c>
      <c r="J51" s="73">
        <f t="shared" si="2"/>
        <v>6.9671126478898678E-4</v>
      </c>
      <c r="K51" s="72">
        <v>1200</v>
      </c>
      <c r="L51" s="73">
        <f t="shared" si="3"/>
        <v>5.7381674205981082E-3</v>
      </c>
      <c r="M51" s="73">
        <f t="shared" si="4"/>
        <v>2.8690837102990541E-3</v>
      </c>
      <c r="N51" s="71">
        <v>5.0692409999999999</v>
      </c>
      <c r="O51" s="73">
        <f t="shared" si="5"/>
        <v>5.742000398031178E-3</v>
      </c>
      <c r="P51" s="73">
        <f t="shared" si="6"/>
        <v>8.6130005970467671E-4</v>
      </c>
      <c r="Q51" s="71">
        <v>23.866978</v>
      </c>
      <c r="R51" s="73">
        <f t="shared" si="7"/>
        <v>2.9393073229884194E-3</v>
      </c>
      <c r="S51" s="73">
        <f t="shared" si="8"/>
        <v>7.3482683074710484E-4</v>
      </c>
      <c r="T51" s="70">
        <f t="shared" si="9"/>
        <v>5.1619218655398228E-3</v>
      </c>
      <c r="U51" s="74">
        <f t="shared" si="10"/>
        <v>486899.17297952651</v>
      </c>
      <c r="V51" s="83">
        <f t="shared" si="11"/>
        <v>1370609.4237795265</v>
      </c>
      <c r="W51" s="75">
        <f t="shared" si="12"/>
        <v>1370609423.7795265</v>
      </c>
      <c r="X51" s="62">
        <f t="shared" si="14"/>
        <v>1370609000</v>
      </c>
      <c r="Z51" s="87">
        <f t="shared" si="13"/>
        <v>1370609423.7795265</v>
      </c>
    </row>
    <row r="52" spans="1:26" s="2" customFormat="1" ht="18" customHeight="1">
      <c r="A52" s="70">
        <v>109</v>
      </c>
      <c r="B52" s="71" t="s">
        <v>71</v>
      </c>
      <c r="C52" s="71" t="s">
        <v>149</v>
      </c>
      <c r="D52" s="88">
        <v>672421.38670000003</v>
      </c>
      <c r="E52" s="71" t="s">
        <v>299</v>
      </c>
      <c r="F52" s="71">
        <v>10</v>
      </c>
      <c r="G52" s="90">
        <f t="shared" si="0"/>
        <v>0</v>
      </c>
      <c r="H52" s="72">
        <v>10266</v>
      </c>
      <c r="I52" s="73">
        <f t="shared" si="1"/>
        <v>9.4608966194758438E-3</v>
      </c>
      <c r="J52" s="73">
        <f t="shared" si="2"/>
        <v>9.4608966194758442E-4</v>
      </c>
      <c r="K52" s="72">
        <v>2002</v>
      </c>
      <c r="L52" s="73">
        <f t="shared" si="3"/>
        <v>9.5731759800311775E-3</v>
      </c>
      <c r="M52" s="73">
        <f t="shared" si="4"/>
        <v>4.7865879900155887E-3</v>
      </c>
      <c r="N52" s="71">
        <v>4.970809</v>
      </c>
      <c r="O52" s="73">
        <f t="shared" si="5"/>
        <v>5.6305050907102189E-3</v>
      </c>
      <c r="P52" s="73">
        <f t="shared" si="6"/>
        <v>8.4457576360653279E-4</v>
      </c>
      <c r="Q52" s="71">
        <v>21.705316</v>
      </c>
      <c r="R52" s="73">
        <f t="shared" si="7"/>
        <v>2.6730905884514459E-3</v>
      </c>
      <c r="S52" s="73">
        <f t="shared" si="8"/>
        <v>6.6827264711286148E-4</v>
      </c>
      <c r="T52" s="70">
        <f t="shared" si="9"/>
        <v>7.245526062682567E-3</v>
      </c>
      <c r="U52" s="74">
        <f t="shared" si="10"/>
        <v>683435.49933854199</v>
      </c>
      <c r="V52" s="83">
        <f t="shared" si="11"/>
        <v>1355856.886038542</v>
      </c>
      <c r="W52" s="75">
        <f t="shared" si="12"/>
        <v>1355856886.038542</v>
      </c>
      <c r="X52" s="62">
        <f t="shared" si="14"/>
        <v>1355856000</v>
      </c>
      <c r="Z52" s="87">
        <f t="shared" si="13"/>
        <v>1355856886.038542</v>
      </c>
    </row>
    <row r="53" spans="1:26" s="2" customFormat="1" ht="18" customHeight="1">
      <c r="A53" s="70">
        <v>13</v>
      </c>
      <c r="B53" s="71" t="s">
        <v>73</v>
      </c>
      <c r="C53" s="71" t="s">
        <v>192</v>
      </c>
      <c r="D53" s="88">
        <v>672421.38670000003</v>
      </c>
      <c r="E53" s="71" t="s">
        <v>300</v>
      </c>
      <c r="F53" s="71">
        <v>10</v>
      </c>
      <c r="G53" s="90">
        <f t="shared" si="0"/>
        <v>211288.86410000001</v>
      </c>
      <c r="H53" s="72">
        <v>3961</v>
      </c>
      <c r="I53" s="73">
        <f t="shared" si="1"/>
        <v>3.6503615341655776E-3</v>
      </c>
      <c r="J53" s="73">
        <f t="shared" si="2"/>
        <v>3.6503615341655778E-4</v>
      </c>
      <c r="K53" s="72">
        <v>1401</v>
      </c>
      <c r="L53" s="73">
        <f t="shared" si="3"/>
        <v>6.6993104635482918E-3</v>
      </c>
      <c r="M53" s="73">
        <f t="shared" si="4"/>
        <v>3.3496552317741459E-3</v>
      </c>
      <c r="N53" s="71">
        <v>3.1793490000000002</v>
      </c>
      <c r="O53" s="73">
        <f t="shared" si="5"/>
        <v>3.6012932159824379E-3</v>
      </c>
      <c r="P53" s="73">
        <f t="shared" si="6"/>
        <v>5.4019398239736561E-4</v>
      </c>
      <c r="Q53" s="71">
        <v>24.141919000000001</v>
      </c>
      <c r="R53" s="73">
        <f t="shared" si="7"/>
        <v>2.9731673321898261E-3</v>
      </c>
      <c r="S53" s="73">
        <f t="shared" si="8"/>
        <v>7.4329183304745652E-4</v>
      </c>
      <c r="T53" s="70">
        <f t="shared" si="9"/>
        <v>4.9981772006355259E-3</v>
      </c>
      <c r="U53" s="74">
        <f t="shared" si="10"/>
        <v>471453.92913460167</v>
      </c>
      <c r="V53" s="83">
        <f t="shared" si="11"/>
        <v>1355164.1799346018</v>
      </c>
      <c r="W53" s="75">
        <f t="shared" si="12"/>
        <v>1355164179.9346018</v>
      </c>
      <c r="X53" s="62">
        <f t="shared" si="14"/>
        <v>1355164000</v>
      </c>
      <c r="Z53" s="87">
        <f t="shared" si="13"/>
        <v>1355164179.9346018</v>
      </c>
    </row>
    <row r="54" spans="1:26" s="2" customFormat="1" ht="18" customHeight="1">
      <c r="A54" s="70">
        <v>18</v>
      </c>
      <c r="B54" s="71" t="s">
        <v>73</v>
      </c>
      <c r="C54" s="71" t="s">
        <v>258</v>
      </c>
      <c r="D54" s="88">
        <v>672421.38670000003</v>
      </c>
      <c r="E54" s="71" t="s">
        <v>300</v>
      </c>
      <c r="F54" s="71">
        <v>10</v>
      </c>
      <c r="G54" s="90">
        <f t="shared" si="0"/>
        <v>211288.86410000001</v>
      </c>
      <c r="H54" s="72">
        <v>3450</v>
      </c>
      <c r="I54" s="73">
        <f t="shared" si="1"/>
        <v>3.179436327410059E-3</v>
      </c>
      <c r="J54" s="73">
        <f t="shared" si="2"/>
        <v>3.1794363274100591E-4</v>
      </c>
      <c r="K54" s="72">
        <v>1286</v>
      </c>
      <c r="L54" s="73">
        <f t="shared" si="3"/>
        <v>6.1494027524076397E-3</v>
      </c>
      <c r="M54" s="73">
        <f t="shared" si="4"/>
        <v>3.0747013762038198E-3</v>
      </c>
      <c r="N54" s="71">
        <v>2.1064419999999999</v>
      </c>
      <c r="O54" s="73">
        <f t="shared" si="5"/>
        <v>2.3859964050692382E-3</v>
      </c>
      <c r="P54" s="73">
        <f t="shared" si="6"/>
        <v>3.5789946076038569E-4</v>
      </c>
      <c r="Q54" s="71">
        <v>39.804549999999999</v>
      </c>
      <c r="R54" s="73">
        <f t="shared" si="7"/>
        <v>4.9020787341932728E-3</v>
      </c>
      <c r="S54" s="73">
        <f t="shared" si="8"/>
        <v>1.2255196835483182E-3</v>
      </c>
      <c r="T54" s="70">
        <f t="shared" si="9"/>
        <v>4.9760641532535302E-3</v>
      </c>
      <c r="U54" s="74">
        <f t="shared" si="10"/>
        <v>469368.11211473774</v>
      </c>
      <c r="V54" s="83">
        <f t="shared" si="11"/>
        <v>1353078.3629147378</v>
      </c>
      <c r="W54" s="75">
        <f t="shared" si="12"/>
        <v>1353078362.9147377</v>
      </c>
      <c r="X54" s="62">
        <f t="shared" si="14"/>
        <v>1353078000</v>
      </c>
      <c r="Z54" s="87">
        <f t="shared" si="13"/>
        <v>1353078362.9147377</v>
      </c>
    </row>
    <row r="55" spans="1:26" s="2" customFormat="1" ht="18" customHeight="1">
      <c r="A55" s="70">
        <v>8</v>
      </c>
      <c r="B55" s="71" t="s">
        <v>73</v>
      </c>
      <c r="C55" s="71" t="s">
        <v>163</v>
      </c>
      <c r="D55" s="88">
        <v>672421.38670000003</v>
      </c>
      <c r="E55" s="71" t="s">
        <v>300</v>
      </c>
      <c r="F55" s="71">
        <v>10</v>
      </c>
      <c r="G55" s="90">
        <f t="shared" si="0"/>
        <v>211288.86410000001</v>
      </c>
      <c r="H55" s="72">
        <v>3107</v>
      </c>
      <c r="I55" s="73">
        <f t="shared" si="1"/>
        <v>2.8633358461632036E-3</v>
      </c>
      <c r="J55" s="73">
        <f t="shared" si="2"/>
        <v>2.8633358461632036E-4</v>
      </c>
      <c r="K55" s="72">
        <v>1222</v>
      </c>
      <c r="L55" s="73">
        <f t="shared" si="3"/>
        <v>5.8433671566424069E-3</v>
      </c>
      <c r="M55" s="73">
        <f t="shared" si="4"/>
        <v>2.9216835783212034E-3</v>
      </c>
      <c r="N55" s="71">
        <v>2.90374</v>
      </c>
      <c r="O55" s="73">
        <f t="shared" si="5"/>
        <v>3.2891070351121704E-3</v>
      </c>
      <c r="P55" s="73">
        <f t="shared" si="6"/>
        <v>4.9336605526682559E-4</v>
      </c>
      <c r="Q55" s="71">
        <v>40.44896</v>
      </c>
      <c r="R55" s="73">
        <f t="shared" si="7"/>
        <v>4.981440228221003E-3</v>
      </c>
      <c r="S55" s="73">
        <f t="shared" si="8"/>
        <v>1.2453600570552508E-3</v>
      </c>
      <c r="T55" s="70">
        <f t="shared" si="9"/>
        <v>4.9467432752595998E-3</v>
      </c>
      <c r="U55" s="74">
        <f t="shared" si="10"/>
        <v>466602.41522544838</v>
      </c>
      <c r="V55" s="83">
        <f t="shared" si="11"/>
        <v>1350312.6660254484</v>
      </c>
      <c r="W55" s="75">
        <f t="shared" si="12"/>
        <v>1350312666.0254483</v>
      </c>
      <c r="X55" s="62">
        <f t="shared" si="14"/>
        <v>1350312000</v>
      </c>
      <c r="Z55" s="87">
        <f t="shared" si="13"/>
        <v>1350312666.0254483</v>
      </c>
    </row>
    <row r="56" spans="1:26" s="2" customFormat="1" ht="18" customHeight="1">
      <c r="A56" s="70">
        <v>211</v>
      </c>
      <c r="B56" s="71" t="s">
        <v>90</v>
      </c>
      <c r="C56" s="71" t="s">
        <v>150</v>
      </c>
      <c r="D56" s="88">
        <v>672421.38670000003</v>
      </c>
      <c r="E56" s="71" t="s">
        <v>300</v>
      </c>
      <c r="F56" s="71">
        <v>10</v>
      </c>
      <c r="G56" s="90">
        <f t="shared" si="0"/>
        <v>211288.86410000001</v>
      </c>
      <c r="H56" s="72">
        <v>4434</v>
      </c>
      <c r="I56" s="73">
        <f t="shared" si="1"/>
        <v>4.0862668625322321E-3</v>
      </c>
      <c r="J56" s="73">
        <f t="shared" si="2"/>
        <v>4.0862668625322323E-4</v>
      </c>
      <c r="K56" s="72">
        <v>1229</v>
      </c>
      <c r="L56" s="73">
        <f t="shared" si="3"/>
        <v>5.8768397999292296E-3</v>
      </c>
      <c r="M56" s="73">
        <f t="shared" si="4"/>
        <v>2.9384198999646148E-3</v>
      </c>
      <c r="N56" s="71">
        <v>2.490326</v>
      </c>
      <c r="O56" s="73">
        <f t="shared" si="5"/>
        <v>2.8208271974497546E-3</v>
      </c>
      <c r="P56" s="73">
        <f t="shared" si="6"/>
        <v>4.2312407961746316E-4</v>
      </c>
      <c r="Q56" s="71">
        <v>36.093459000000003</v>
      </c>
      <c r="R56" s="73">
        <f t="shared" si="7"/>
        <v>4.4450440416328486E-3</v>
      </c>
      <c r="S56" s="73">
        <f t="shared" si="8"/>
        <v>1.1112610104082122E-3</v>
      </c>
      <c r="T56" s="70">
        <f t="shared" si="9"/>
        <v>4.8814316762435129E-3</v>
      </c>
      <c r="U56" s="74">
        <f t="shared" si="10"/>
        <v>460441.88734934933</v>
      </c>
      <c r="V56" s="83">
        <f t="shared" si="11"/>
        <v>1344152.1381493495</v>
      </c>
      <c r="W56" s="75">
        <f t="shared" si="12"/>
        <v>1344152138.1493495</v>
      </c>
      <c r="X56" s="62">
        <f t="shared" si="14"/>
        <v>1344152000</v>
      </c>
      <c r="Z56" s="87">
        <f t="shared" si="13"/>
        <v>1344152138.1493495</v>
      </c>
    </row>
    <row r="57" spans="1:26" s="2" customFormat="1" ht="18" customHeight="1">
      <c r="A57" s="70">
        <v>96</v>
      </c>
      <c r="B57" s="71" t="s">
        <v>101</v>
      </c>
      <c r="C57" s="71" t="s">
        <v>201</v>
      </c>
      <c r="D57" s="88">
        <v>672421.38670000003</v>
      </c>
      <c r="E57" s="71" t="s">
        <v>300</v>
      </c>
      <c r="F57" s="71">
        <v>10</v>
      </c>
      <c r="G57" s="90">
        <f t="shared" si="0"/>
        <v>211288.86410000001</v>
      </c>
      <c r="H57" s="72">
        <v>3156</v>
      </c>
      <c r="I57" s="73">
        <f t="shared" si="1"/>
        <v>2.9084930577698972E-3</v>
      </c>
      <c r="J57" s="73">
        <f t="shared" si="2"/>
        <v>2.9084930577698975E-4</v>
      </c>
      <c r="K57" s="72">
        <v>1190</v>
      </c>
      <c r="L57" s="73">
        <f t="shared" si="3"/>
        <v>5.6903493587597909E-3</v>
      </c>
      <c r="M57" s="73">
        <f t="shared" si="4"/>
        <v>2.8451746793798955E-3</v>
      </c>
      <c r="N57" s="71">
        <v>5.3350070000000001</v>
      </c>
      <c r="O57" s="73">
        <f t="shared" si="5"/>
        <v>6.0430372747121552E-3</v>
      </c>
      <c r="P57" s="73">
        <f t="shared" si="6"/>
        <v>9.0645559120682321E-4</v>
      </c>
      <c r="Q57" s="71">
        <v>27.076976999999999</v>
      </c>
      <c r="R57" s="73">
        <f t="shared" si="7"/>
        <v>3.3346306675478147E-3</v>
      </c>
      <c r="S57" s="73">
        <f t="shared" si="8"/>
        <v>8.3365766688695366E-4</v>
      </c>
      <c r="T57" s="70">
        <f t="shared" si="9"/>
        <v>4.8761372432506618E-3</v>
      </c>
      <c r="U57" s="74">
        <f t="shared" si="10"/>
        <v>459942.48904136178</v>
      </c>
      <c r="V57" s="83">
        <f t="shared" si="11"/>
        <v>1343652.7398413618</v>
      </c>
      <c r="W57" s="75">
        <f t="shared" si="12"/>
        <v>1343652739.8413618</v>
      </c>
      <c r="X57" s="62">
        <f t="shared" si="14"/>
        <v>1343652000</v>
      </c>
      <c r="Z57" s="87">
        <f t="shared" si="13"/>
        <v>1343652739.8413618</v>
      </c>
    </row>
    <row r="58" spans="1:26" s="2" customFormat="1" ht="18" customHeight="1">
      <c r="A58" s="70">
        <v>11</v>
      </c>
      <c r="B58" s="71" t="s">
        <v>73</v>
      </c>
      <c r="C58" s="71" t="s">
        <v>186</v>
      </c>
      <c r="D58" s="88">
        <v>672421.38670000003</v>
      </c>
      <c r="E58" s="71" t="s">
        <v>300</v>
      </c>
      <c r="F58" s="71">
        <v>10</v>
      </c>
      <c r="G58" s="90">
        <f t="shared" si="0"/>
        <v>211288.86410000001</v>
      </c>
      <c r="H58" s="72">
        <v>3770</v>
      </c>
      <c r="I58" s="73">
        <f t="shared" si="1"/>
        <v>3.4743405664741803E-3</v>
      </c>
      <c r="J58" s="73">
        <f t="shared" si="2"/>
        <v>3.4743405664741807E-4</v>
      </c>
      <c r="K58" s="72">
        <v>1101</v>
      </c>
      <c r="L58" s="73">
        <f t="shared" si="3"/>
        <v>5.2647686083987641E-3</v>
      </c>
      <c r="M58" s="73">
        <f t="shared" si="4"/>
        <v>2.632384304199382E-3</v>
      </c>
      <c r="N58" s="71">
        <v>3.8683719999999999</v>
      </c>
      <c r="O58" s="73">
        <f t="shared" si="5"/>
        <v>4.3817592345151207E-3</v>
      </c>
      <c r="P58" s="73">
        <f t="shared" si="6"/>
        <v>6.5726388517726813E-4</v>
      </c>
      <c r="Q58" s="71">
        <v>38.824302000000003</v>
      </c>
      <c r="R58" s="73">
        <f t="shared" si="7"/>
        <v>4.7813575383743156E-3</v>
      </c>
      <c r="S58" s="73">
        <f t="shared" si="8"/>
        <v>1.1953393845935789E-3</v>
      </c>
      <c r="T58" s="70">
        <f t="shared" si="9"/>
        <v>4.8324216306176466E-3</v>
      </c>
      <c r="U58" s="74">
        <f t="shared" si="10"/>
        <v>455819.00631695159</v>
      </c>
      <c r="V58" s="83">
        <f t="shared" si="11"/>
        <v>1339529.2571169515</v>
      </c>
      <c r="W58" s="75">
        <f t="shared" si="12"/>
        <v>1339529257.1169515</v>
      </c>
      <c r="X58" s="62">
        <f t="shared" si="14"/>
        <v>1339529000</v>
      </c>
      <c r="Z58" s="87">
        <f t="shared" si="13"/>
        <v>1339529257.1169515</v>
      </c>
    </row>
    <row r="59" spans="1:26" s="2" customFormat="1" ht="18" customHeight="1">
      <c r="A59" s="70">
        <v>215</v>
      </c>
      <c r="B59" s="71" t="s">
        <v>90</v>
      </c>
      <c r="C59" s="71" t="s">
        <v>180</v>
      </c>
      <c r="D59" s="88">
        <v>672421.38670000003</v>
      </c>
      <c r="E59" s="71" t="s">
        <v>300</v>
      </c>
      <c r="F59" s="71">
        <v>10</v>
      </c>
      <c r="G59" s="90">
        <f t="shared" si="0"/>
        <v>211288.86410000001</v>
      </c>
      <c r="H59" s="72">
        <v>3377</v>
      </c>
      <c r="I59" s="73">
        <f t="shared" si="1"/>
        <v>3.1121612978735561E-3</v>
      </c>
      <c r="J59" s="73">
        <f t="shared" si="2"/>
        <v>3.1121612978735562E-4</v>
      </c>
      <c r="K59" s="72">
        <v>857</v>
      </c>
      <c r="L59" s="73">
        <f t="shared" si="3"/>
        <v>4.098007899543816E-3</v>
      </c>
      <c r="M59" s="73">
        <f t="shared" si="4"/>
        <v>2.049003949771908E-3</v>
      </c>
      <c r="N59" s="71">
        <v>8.839181</v>
      </c>
      <c r="O59" s="73">
        <f t="shared" si="5"/>
        <v>1.001226432522534E-2</v>
      </c>
      <c r="P59" s="73">
        <f t="shared" si="6"/>
        <v>1.5018396487838008E-3</v>
      </c>
      <c r="Q59" s="71">
        <v>30.136222</v>
      </c>
      <c r="R59" s="73">
        <f t="shared" si="7"/>
        <v>3.711388094957171E-3</v>
      </c>
      <c r="S59" s="73">
        <f t="shared" si="8"/>
        <v>9.2784702373929274E-4</v>
      </c>
      <c r="T59" s="70">
        <f t="shared" si="9"/>
        <v>4.7899067520823574E-3</v>
      </c>
      <c r="U59" s="74">
        <f t="shared" si="10"/>
        <v>451808.78304403648</v>
      </c>
      <c r="V59" s="83">
        <f t="shared" si="11"/>
        <v>1335519.0338440365</v>
      </c>
      <c r="W59" s="75">
        <f t="shared" si="12"/>
        <v>1335519033.8440366</v>
      </c>
      <c r="X59" s="62">
        <f t="shared" si="14"/>
        <v>1335519000</v>
      </c>
      <c r="Z59" s="87">
        <f t="shared" si="13"/>
        <v>1335519033.8440366</v>
      </c>
    </row>
    <row r="60" spans="1:26" s="2" customFormat="1" ht="18" customHeight="1">
      <c r="A60" s="70">
        <v>34</v>
      </c>
      <c r="B60" s="71" t="s">
        <v>81</v>
      </c>
      <c r="C60" s="71" t="s">
        <v>298</v>
      </c>
      <c r="D60" s="88">
        <v>672421.38670000003</v>
      </c>
      <c r="E60" s="71" t="s">
        <v>299</v>
      </c>
      <c r="F60" s="71">
        <v>10</v>
      </c>
      <c r="G60" s="90">
        <f t="shared" si="0"/>
        <v>0</v>
      </c>
      <c r="H60" s="72">
        <v>7621</v>
      </c>
      <c r="I60" s="73">
        <f t="shared" si="1"/>
        <v>7.023328768461466E-3</v>
      </c>
      <c r="J60" s="73">
        <f t="shared" si="2"/>
        <v>7.0233287684614665E-4</v>
      </c>
      <c r="K60" s="72">
        <v>1722</v>
      </c>
      <c r="L60" s="73">
        <f t="shared" si="3"/>
        <v>8.2342702485582852E-3</v>
      </c>
      <c r="M60" s="73">
        <f t="shared" si="4"/>
        <v>4.1171351242791426E-3</v>
      </c>
      <c r="N60" s="71">
        <v>6.181521</v>
      </c>
      <c r="O60" s="73">
        <f t="shared" si="5"/>
        <v>7.0018955584155666E-3</v>
      </c>
      <c r="P60" s="73">
        <f t="shared" si="6"/>
        <v>1.0502843337623349E-3</v>
      </c>
      <c r="Q60" s="71">
        <v>35.951123000000003</v>
      </c>
      <c r="R60" s="73">
        <f t="shared" si="7"/>
        <v>4.4275148325672985E-3</v>
      </c>
      <c r="S60" s="73">
        <f t="shared" si="8"/>
        <v>1.1068787081418246E-3</v>
      </c>
      <c r="T60" s="70">
        <f t="shared" si="9"/>
        <v>6.9766310430294486E-3</v>
      </c>
      <c r="U60" s="74">
        <f t="shared" si="10"/>
        <v>658071.93009092321</v>
      </c>
      <c r="V60" s="83">
        <f t="shared" si="11"/>
        <v>1330493.3167909232</v>
      </c>
      <c r="W60" s="75">
        <f t="shared" si="12"/>
        <v>1330493316.7909234</v>
      </c>
      <c r="X60" s="62">
        <f t="shared" si="14"/>
        <v>1330493000</v>
      </c>
      <c r="Z60" s="87">
        <f t="shared" si="13"/>
        <v>1330493316.7909234</v>
      </c>
    </row>
    <row r="61" spans="1:26" s="2" customFormat="1" ht="18" customHeight="1">
      <c r="A61" s="70">
        <v>158</v>
      </c>
      <c r="B61" s="71" t="s">
        <v>85</v>
      </c>
      <c r="C61" s="71" t="s">
        <v>83</v>
      </c>
      <c r="D61" s="88">
        <v>672421.38670000003</v>
      </c>
      <c r="E61" s="71" t="s">
        <v>300</v>
      </c>
      <c r="F61" s="71">
        <v>10</v>
      </c>
      <c r="G61" s="90">
        <f t="shared" si="0"/>
        <v>211288.86410000001</v>
      </c>
      <c r="H61" s="72">
        <v>4075</v>
      </c>
      <c r="I61" s="73">
        <f t="shared" si="1"/>
        <v>3.7554211693321708E-3</v>
      </c>
      <c r="J61" s="73">
        <f t="shared" si="2"/>
        <v>3.755421169332171E-4</v>
      </c>
      <c r="K61" s="72">
        <v>981</v>
      </c>
      <c r="L61" s="73">
        <f t="shared" si="3"/>
        <v>4.6909518663389533E-3</v>
      </c>
      <c r="M61" s="73">
        <f t="shared" si="4"/>
        <v>2.3454759331694767E-3</v>
      </c>
      <c r="N61" s="71">
        <v>4.5278660000000004</v>
      </c>
      <c r="O61" s="73">
        <f t="shared" si="5"/>
        <v>5.1287773404799335E-3</v>
      </c>
      <c r="P61" s="73">
        <f t="shared" si="6"/>
        <v>7.6931660107198996E-4</v>
      </c>
      <c r="Q61" s="71">
        <v>40.439135</v>
      </c>
      <c r="R61" s="73">
        <f t="shared" si="7"/>
        <v>4.9802302428408529E-3</v>
      </c>
      <c r="S61" s="73">
        <f t="shared" si="8"/>
        <v>1.2450575607102132E-3</v>
      </c>
      <c r="T61" s="70">
        <f t="shared" si="9"/>
        <v>4.7353922118848965E-3</v>
      </c>
      <c r="U61" s="74">
        <f t="shared" si="10"/>
        <v>446666.68960889551</v>
      </c>
      <c r="V61" s="83">
        <f t="shared" si="11"/>
        <v>1330376.9404088955</v>
      </c>
      <c r="W61" s="75">
        <f t="shared" si="12"/>
        <v>1330376940.4088955</v>
      </c>
      <c r="X61" s="62">
        <f t="shared" si="14"/>
        <v>1330376000</v>
      </c>
      <c r="Z61" s="87">
        <f t="shared" si="13"/>
        <v>1330376940.4088955</v>
      </c>
    </row>
    <row r="62" spans="1:26" s="2" customFormat="1" ht="18" customHeight="1">
      <c r="A62" s="70">
        <v>222</v>
      </c>
      <c r="B62" s="71" t="s">
        <v>90</v>
      </c>
      <c r="C62" s="71" t="s">
        <v>297</v>
      </c>
      <c r="D62" s="88">
        <v>672421.38670000003</v>
      </c>
      <c r="E62" s="71" t="s">
        <v>300</v>
      </c>
      <c r="F62" s="71">
        <v>10</v>
      </c>
      <c r="G62" s="90">
        <f t="shared" si="0"/>
        <v>211288.86410000001</v>
      </c>
      <c r="H62" s="72">
        <v>2604</v>
      </c>
      <c r="I62" s="73">
        <f t="shared" si="1"/>
        <v>2.3997832453842879E-3</v>
      </c>
      <c r="J62" s="73">
        <f t="shared" si="2"/>
        <v>2.399783245384288E-4</v>
      </c>
      <c r="K62" s="72">
        <v>1054</v>
      </c>
      <c r="L62" s="73">
        <f t="shared" si="3"/>
        <v>5.0400237177586722E-3</v>
      </c>
      <c r="M62" s="73">
        <f t="shared" si="4"/>
        <v>2.5200118588793361E-3</v>
      </c>
      <c r="N62" s="71">
        <v>2.7560920000000002</v>
      </c>
      <c r="O62" s="73">
        <f t="shared" si="5"/>
        <v>3.1218640741307322E-3</v>
      </c>
      <c r="P62" s="73">
        <f t="shared" si="6"/>
        <v>4.6827961111960983E-4</v>
      </c>
      <c r="Q62" s="71">
        <v>41.995019999999997</v>
      </c>
      <c r="R62" s="73">
        <f t="shared" si="7"/>
        <v>5.1718432813339472E-3</v>
      </c>
      <c r="S62" s="73">
        <f t="shared" si="8"/>
        <v>1.2929608203334868E-3</v>
      </c>
      <c r="T62" s="70">
        <f t="shared" si="9"/>
        <v>4.5212306148708619E-3</v>
      </c>
      <c r="U62" s="74">
        <f t="shared" si="10"/>
        <v>426465.85992059042</v>
      </c>
      <c r="V62" s="83">
        <f t="shared" si="11"/>
        <v>1310176.1107205905</v>
      </c>
      <c r="W62" s="75">
        <f t="shared" si="12"/>
        <v>1310176110.7205904</v>
      </c>
      <c r="X62" s="62">
        <f t="shared" si="14"/>
        <v>1310176000</v>
      </c>
      <c r="Z62" s="87">
        <f t="shared" si="13"/>
        <v>1310176110.7205904</v>
      </c>
    </row>
    <row r="63" spans="1:26" s="2" customFormat="1" ht="18" customHeight="1">
      <c r="A63" s="70">
        <v>202</v>
      </c>
      <c r="B63" s="71" t="s">
        <v>77</v>
      </c>
      <c r="C63" s="71" t="s">
        <v>77</v>
      </c>
      <c r="D63" s="88">
        <v>672421.38670000003</v>
      </c>
      <c r="E63" s="71" t="s">
        <v>300</v>
      </c>
      <c r="F63" s="71">
        <v>10</v>
      </c>
      <c r="G63" s="90">
        <f t="shared" si="0"/>
        <v>211288.86410000001</v>
      </c>
      <c r="H63" s="72">
        <v>8214</v>
      </c>
      <c r="I63" s="73">
        <f t="shared" si="1"/>
        <v>7.569823186477166E-3</v>
      </c>
      <c r="J63" s="73">
        <f t="shared" si="2"/>
        <v>7.5698231864771662E-4</v>
      </c>
      <c r="K63" s="72">
        <v>914</v>
      </c>
      <c r="L63" s="73">
        <f t="shared" si="3"/>
        <v>4.370570852022226E-3</v>
      </c>
      <c r="M63" s="73">
        <f t="shared" si="4"/>
        <v>2.185285426011113E-3</v>
      </c>
      <c r="N63" s="71">
        <v>4.4884930000000001</v>
      </c>
      <c r="O63" s="73">
        <f t="shared" si="5"/>
        <v>5.0841789910087438E-3</v>
      </c>
      <c r="P63" s="73">
        <f t="shared" si="6"/>
        <v>7.6262684865131152E-4</v>
      </c>
      <c r="Q63" s="71">
        <v>25.567557000000001</v>
      </c>
      <c r="R63" s="73">
        <f t="shared" si="7"/>
        <v>3.1487399670382999E-3</v>
      </c>
      <c r="S63" s="73">
        <f t="shared" si="8"/>
        <v>7.8718499175957498E-4</v>
      </c>
      <c r="T63" s="70">
        <f t="shared" si="9"/>
        <v>4.4920795850697161E-3</v>
      </c>
      <c r="U63" s="74">
        <f t="shared" si="10"/>
        <v>423716.18399146921</v>
      </c>
      <c r="V63" s="83">
        <f t="shared" si="11"/>
        <v>1307426.4347914692</v>
      </c>
      <c r="W63" s="75">
        <f t="shared" si="12"/>
        <v>1307426434.7914693</v>
      </c>
      <c r="X63" s="62">
        <f t="shared" si="14"/>
        <v>1307426000</v>
      </c>
      <c r="Z63" s="87">
        <f t="shared" si="13"/>
        <v>1307426434.7914693</v>
      </c>
    </row>
    <row r="64" spans="1:26" s="2" customFormat="1" ht="18" customHeight="1">
      <c r="A64" s="70">
        <v>128</v>
      </c>
      <c r="B64" s="71" t="s">
        <v>87</v>
      </c>
      <c r="C64" s="71" t="s">
        <v>218</v>
      </c>
      <c r="D64" s="88">
        <v>672421.38670000003</v>
      </c>
      <c r="E64" s="71" t="s">
        <v>300</v>
      </c>
      <c r="F64" s="71">
        <v>10</v>
      </c>
      <c r="G64" s="90">
        <f t="shared" si="0"/>
        <v>211288.86410000001</v>
      </c>
      <c r="H64" s="72">
        <v>3932</v>
      </c>
      <c r="I64" s="73">
        <f t="shared" si="1"/>
        <v>3.6236358375003916E-3</v>
      </c>
      <c r="J64" s="73">
        <f t="shared" si="2"/>
        <v>3.6236358375003918E-4</v>
      </c>
      <c r="K64" s="72">
        <v>1001</v>
      </c>
      <c r="L64" s="73">
        <f t="shared" si="3"/>
        <v>4.7865879900155887E-3</v>
      </c>
      <c r="M64" s="73">
        <f t="shared" si="4"/>
        <v>2.3932939950077944E-3</v>
      </c>
      <c r="N64" s="71">
        <v>2.6478169999999999</v>
      </c>
      <c r="O64" s="73">
        <f t="shared" si="5"/>
        <v>2.9992194626204827E-3</v>
      </c>
      <c r="P64" s="73">
        <f t="shared" si="6"/>
        <v>4.4988291939307239E-4</v>
      </c>
      <c r="Q64" s="71">
        <v>41.455952000000003</v>
      </c>
      <c r="R64" s="73">
        <f t="shared" si="7"/>
        <v>5.105455047348534E-3</v>
      </c>
      <c r="S64" s="73">
        <f t="shared" si="8"/>
        <v>1.2763637618371335E-3</v>
      </c>
      <c r="T64" s="70">
        <f t="shared" si="9"/>
        <v>4.4819042599880399E-3</v>
      </c>
      <c r="U64" s="74">
        <f t="shared" si="10"/>
        <v>422756.39469280886</v>
      </c>
      <c r="V64" s="83">
        <f t="shared" si="11"/>
        <v>1306466.6454928089</v>
      </c>
      <c r="W64" s="75">
        <f t="shared" si="12"/>
        <v>1306466645.4928088</v>
      </c>
      <c r="X64" s="62">
        <f t="shared" si="14"/>
        <v>1306466000</v>
      </c>
      <c r="Z64" s="87">
        <f t="shared" si="13"/>
        <v>1306466645.4928088</v>
      </c>
    </row>
    <row r="65" spans="1:26" s="2" customFormat="1" ht="18" customHeight="1">
      <c r="A65" s="70">
        <v>83</v>
      </c>
      <c r="B65" s="71" t="s">
        <v>75</v>
      </c>
      <c r="C65" s="71" t="s">
        <v>246</v>
      </c>
      <c r="D65" s="88">
        <v>672421.38670000003</v>
      </c>
      <c r="E65" s="71" t="s">
        <v>300</v>
      </c>
      <c r="F65" s="71">
        <v>10</v>
      </c>
      <c r="G65" s="90">
        <f t="shared" si="0"/>
        <v>211288.86410000001</v>
      </c>
      <c r="H65" s="72">
        <v>2453</v>
      </c>
      <c r="I65" s="73">
        <f t="shared" si="1"/>
        <v>2.2606253075759058E-3</v>
      </c>
      <c r="J65" s="73">
        <f t="shared" si="2"/>
        <v>2.2606253075759059E-4</v>
      </c>
      <c r="K65" s="72">
        <v>1091</v>
      </c>
      <c r="L65" s="73">
        <f t="shared" si="3"/>
        <v>5.2169505465604468E-3</v>
      </c>
      <c r="M65" s="73">
        <f t="shared" si="4"/>
        <v>2.6084752732802234E-3</v>
      </c>
      <c r="N65" s="71">
        <v>2.2540900000000001</v>
      </c>
      <c r="O65" s="73">
        <f t="shared" si="5"/>
        <v>2.5532393660506769E-3</v>
      </c>
      <c r="P65" s="73">
        <f t="shared" si="6"/>
        <v>3.8298590490760151E-4</v>
      </c>
      <c r="Q65" s="71">
        <v>40.630057000000001</v>
      </c>
      <c r="R65" s="73">
        <f t="shared" si="7"/>
        <v>5.0037429989476211E-3</v>
      </c>
      <c r="S65" s="73">
        <f t="shared" si="8"/>
        <v>1.2509357497369053E-3</v>
      </c>
      <c r="T65" s="70">
        <f t="shared" si="9"/>
        <v>4.4684594586823206E-3</v>
      </c>
      <c r="U65" s="74">
        <f t="shared" si="10"/>
        <v>421488.21148369624</v>
      </c>
      <c r="V65" s="83">
        <f t="shared" si="11"/>
        <v>1305198.4622836963</v>
      </c>
      <c r="W65" s="75">
        <f t="shared" si="12"/>
        <v>1305198462.2836962</v>
      </c>
      <c r="X65" s="62">
        <f t="shared" si="14"/>
        <v>1305198000</v>
      </c>
      <c r="Z65" s="87">
        <f t="shared" si="13"/>
        <v>1305198462.2836962</v>
      </c>
    </row>
    <row r="66" spans="1:26" s="2" customFormat="1" ht="18" customHeight="1">
      <c r="A66" s="70">
        <v>50</v>
      </c>
      <c r="B66" s="71" t="s">
        <v>99</v>
      </c>
      <c r="C66" s="71" t="s">
        <v>99</v>
      </c>
      <c r="D66" s="88">
        <v>672421.38670000003</v>
      </c>
      <c r="E66" s="71" t="s">
        <v>299</v>
      </c>
      <c r="F66" s="71">
        <v>10</v>
      </c>
      <c r="G66" s="90">
        <f t="shared" si="0"/>
        <v>0</v>
      </c>
      <c r="H66" s="72">
        <v>7177</v>
      </c>
      <c r="I66" s="73">
        <f t="shared" si="1"/>
        <v>6.614149136759998E-3</v>
      </c>
      <c r="J66" s="73">
        <f t="shared" si="2"/>
        <v>6.614149136759998E-4</v>
      </c>
      <c r="K66" s="72">
        <v>1870</v>
      </c>
      <c r="L66" s="73">
        <f t="shared" si="3"/>
        <v>8.9419775637653853E-3</v>
      </c>
      <c r="M66" s="73">
        <f t="shared" si="4"/>
        <v>4.4709887818826927E-3</v>
      </c>
      <c r="N66" s="71">
        <v>3.9471180000000001</v>
      </c>
      <c r="O66" s="73">
        <f t="shared" si="5"/>
        <v>4.4709559334574992E-3</v>
      </c>
      <c r="P66" s="73">
        <f t="shared" si="6"/>
        <v>6.7064339001862488E-4</v>
      </c>
      <c r="Q66" s="71">
        <v>26.680634999999999</v>
      </c>
      <c r="R66" s="73">
        <f t="shared" si="7"/>
        <v>3.285819672581972E-3</v>
      </c>
      <c r="S66" s="73">
        <f t="shared" si="8"/>
        <v>8.2145491814549301E-4</v>
      </c>
      <c r="T66" s="70">
        <f t="shared" si="9"/>
        <v>6.6245020037228111E-3</v>
      </c>
      <c r="U66" s="74">
        <f t="shared" si="10"/>
        <v>624857.29754000076</v>
      </c>
      <c r="V66" s="83">
        <f t="shared" si="11"/>
        <v>1297278.6842400008</v>
      </c>
      <c r="W66" s="75">
        <f t="shared" si="12"/>
        <v>1297278684.2400007</v>
      </c>
      <c r="X66" s="62">
        <f t="shared" si="14"/>
        <v>1297278000</v>
      </c>
      <c r="Z66" s="87">
        <f t="shared" si="13"/>
        <v>1297278684.2400007</v>
      </c>
    </row>
    <row r="67" spans="1:26" s="2" customFormat="1" ht="18" customHeight="1">
      <c r="A67" s="70">
        <v>46</v>
      </c>
      <c r="B67" s="71" t="s">
        <v>99</v>
      </c>
      <c r="C67" s="71" t="s">
        <v>193</v>
      </c>
      <c r="D67" s="88">
        <v>672421.38670000003</v>
      </c>
      <c r="E67" s="71" t="s">
        <v>299</v>
      </c>
      <c r="F67" s="71">
        <v>10</v>
      </c>
      <c r="G67" s="90">
        <f t="shared" si="0"/>
        <v>0</v>
      </c>
      <c r="H67" s="72">
        <v>4752</v>
      </c>
      <c r="I67" s="73">
        <f t="shared" si="1"/>
        <v>4.3793279501022023E-3</v>
      </c>
      <c r="J67" s="73">
        <f t="shared" si="2"/>
        <v>4.3793279501022023E-4</v>
      </c>
      <c r="K67" s="72">
        <v>1744</v>
      </c>
      <c r="L67" s="73">
        <f t="shared" si="3"/>
        <v>8.3394699846025839E-3</v>
      </c>
      <c r="M67" s="73">
        <f t="shared" si="4"/>
        <v>4.1697349923012919E-3</v>
      </c>
      <c r="N67" s="71">
        <v>5.1184570000000003</v>
      </c>
      <c r="O67" s="73">
        <f t="shared" si="5"/>
        <v>5.797748051691658E-3</v>
      </c>
      <c r="P67" s="73">
        <f t="shared" si="6"/>
        <v>8.6966220775374866E-4</v>
      </c>
      <c r="Q67" s="71">
        <v>34.825966000000001</v>
      </c>
      <c r="R67" s="73">
        <f t="shared" si="7"/>
        <v>4.2889475531399796E-3</v>
      </c>
      <c r="S67" s="73">
        <f t="shared" si="8"/>
        <v>1.0722368882849949E-3</v>
      </c>
      <c r="T67" s="70">
        <f t="shared" si="9"/>
        <v>6.5495668833502555E-3</v>
      </c>
      <c r="U67" s="74">
        <f t="shared" si="10"/>
        <v>617789.02934708365</v>
      </c>
      <c r="V67" s="83">
        <f t="shared" si="11"/>
        <v>1290210.4160470837</v>
      </c>
      <c r="W67" s="75">
        <f t="shared" si="12"/>
        <v>1290210416.0470836</v>
      </c>
      <c r="X67" s="62">
        <f t="shared" si="14"/>
        <v>1290210000</v>
      </c>
      <c r="Z67" s="87">
        <f t="shared" si="13"/>
        <v>1290210416.0470836</v>
      </c>
    </row>
    <row r="68" spans="1:26" s="2" customFormat="1" ht="18" customHeight="1">
      <c r="A68" s="70">
        <v>241</v>
      </c>
      <c r="B68" s="71" t="s">
        <v>79</v>
      </c>
      <c r="C68" s="71" t="s">
        <v>281</v>
      </c>
      <c r="D68" s="88">
        <v>672421.38670000003</v>
      </c>
      <c r="E68" s="71" t="s">
        <v>300</v>
      </c>
      <c r="F68" s="71">
        <v>9</v>
      </c>
      <c r="G68" s="90">
        <f t="shared" si="0"/>
        <v>211288.86410000001</v>
      </c>
      <c r="H68" s="72">
        <v>5229</v>
      </c>
      <c r="I68" s="73">
        <f t="shared" si="1"/>
        <v>4.818919581457159E-3</v>
      </c>
      <c r="J68" s="73">
        <f t="shared" si="2"/>
        <v>4.818919581457159E-4</v>
      </c>
      <c r="K68" s="72">
        <v>835</v>
      </c>
      <c r="L68" s="73">
        <f t="shared" si="3"/>
        <v>3.9928081634995173E-3</v>
      </c>
      <c r="M68" s="73">
        <f t="shared" si="4"/>
        <v>1.9964040817497587E-3</v>
      </c>
      <c r="N68" s="71">
        <v>2.7659349999999998</v>
      </c>
      <c r="O68" s="73">
        <f t="shared" si="5"/>
        <v>3.1330133783200216E-3</v>
      </c>
      <c r="P68" s="73">
        <f t="shared" si="6"/>
        <v>4.6995200674800324E-4</v>
      </c>
      <c r="Q68" s="71">
        <v>42.541885999999998</v>
      </c>
      <c r="R68" s="73">
        <f t="shared" si="7"/>
        <v>5.2391918680923287E-3</v>
      </c>
      <c r="S68" s="73">
        <f t="shared" si="8"/>
        <v>1.3097979670230822E-3</v>
      </c>
      <c r="T68" s="70">
        <f t="shared" si="9"/>
        <v>4.2580460136665598E-3</v>
      </c>
      <c r="U68" s="74">
        <f t="shared" si="10"/>
        <v>401640.92688105861</v>
      </c>
      <c r="V68" s="83">
        <f t="shared" si="11"/>
        <v>1285351.1776810586</v>
      </c>
      <c r="W68" s="75">
        <f t="shared" si="12"/>
        <v>1285351177.6810586</v>
      </c>
      <c r="X68" s="62">
        <f t="shared" si="14"/>
        <v>1285351000</v>
      </c>
      <c r="Z68" s="87">
        <f t="shared" si="13"/>
        <v>1285351177.6810586</v>
      </c>
    </row>
    <row r="69" spans="1:26" s="2" customFormat="1" ht="18" customHeight="1">
      <c r="A69" s="70">
        <v>79</v>
      </c>
      <c r="B69" s="71" t="s">
        <v>75</v>
      </c>
      <c r="C69" s="71" t="s">
        <v>226</v>
      </c>
      <c r="D69" s="88">
        <v>672421.38670000003</v>
      </c>
      <c r="E69" s="71" t="s">
        <v>299</v>
      </c>
      <c r="F69" s="71">
        <v>10</v>
      </c>
      <c r="G69" s="90">
        <f t="shared" si="0"/>
        <v>0</v>
      </c>
      <c r="H69" s="72">
        <v>5244</v>
      </c>
      <c r="I69" s="73">
        <f t="shared" si="1"/>
        <v>4.8327432176632898E-3</v>
      </c>
      <c r="J69" s="73">
        <f t="shared" si="2"/>
        <v>4.8327432176632898E-4</v>
      </c>
      <c r="K69" s="72">
        <v>1808</v>
      </c>
      <c r="L69" s="73">
        <f t="shared" si="3"/>
        <v>8.6455055803678158E-3</v>
      </c>
      <c r="M69" s="73">
        <f t="shared" si="4"/>
        <v>4.3227527901839079E-3</v>
      </c>
      <c r="N69" s="71">
        <v>3.9372739999999999</v>
      </c>
      <c r="O69" s="73">
        <f t="shared" si="5"/>
        <v>4.4598054965541804E-3</v>
      </c>
      <c r="P69" s="73">
        <f t="shared" si="6"/>
        <v>6.6897082448312702E-4</v>
      </c>
      <c r="Q69" s="71">
        <v>31.085267000000002</v>
      </c>
      <c r="R69" s="73">
        <f t="shared" si="7"/>
        <v>3.8282665249932467E-3</v>
      </c>
      <c r="S69" s="73">
        <f t="shared" si="8"/>
        <v>9.5706663124831167E-4</v>
      </c>
      <c r="T69" s="70">
        <f t="shared" si="9"/>
        <v>6.4320645676816755E-3</v>
      </c>
      <c r="U69" s="74">
        <f t="shared" si="10"/>
        <v>606705.60309374426</v>
      </c>
      <c r="V69" s="83">
        <f t="shared" si="11"/>
        <v>1279126.9897937444</v>
      </c>
      <c r="W69" s="75">
        <f t="shared" si="12"/>
        <v>1279126989.7937443</v>
      </c>
      <c r="X69" s="62">
        <f t="shared" si="14"/>
        <v>1279126000</v>
      </c>
      <c r="Z69" s="87">
        <f t="shared" si="13"/>
        <v>1279126989.7937443</v>
      </c>
    </row>
    <row r="70" spans="1:26" s="2" customFormat="1" ht="18" customHeight="1">
      <c r="A70" s="70">
        <v>21</v>
      </c>
      <c r="B70" s="71" t="s">
        <v>73</v>
      </c>
      <c r="C70" s="71" t="s">
        <v>280</v>
      </c>
      <c r="D70" s="88">
        <v>672421.38670000003</v>
      </c>
      <c r="E70" s="71" t="s">
        <v>299</v>
      </c>
      <c r="F70" s="71">
        <v>10</v>
      </c>
      <c r="G70" s="90">
        <f t="shared" si="0"/>
        <v>0</v>
      </c>
      <c r="H70" s="72">
        <v>6155</v>
      </c>
      <c r="I70" s="73">
        <f t="shared" si="1"/>
        <v>5.67229872324896E-3</v>
      </c>
      <c r="J70" s="73">
        <f t="shared" si="2"/>
        <v>5.6722987232489606E-4</v>
      </c>
      <c r="K70" s="72">
        <v>1650</v>
      </c>
      <c r="L70" s="73">
        <f t="shared" si="3"/>
        <v>7.8899802033223984E-3</v>
      </c>
      <c r="M70" s="73">
        <f t="shared" si="4"/>
        <v>3.9449901016611992E-3</v>
      </c>
      <c r="N70" s="71">
        <v>5.9649710000000002</v>
      </c>
      <c r="O70" s="73">
        <f t="shared" si="5"/>
        <v>6.7566063353950694E-3</v>
      </c>
      <c r="P70" s="73">
        <f t="shared" si="6"/>
        <v>1.0134909503092605E-3</v>
      </c>
      <c r="Q70" s="71">
        <v>28.594787</v>
      </c>
      <c r="R70" s="73">
        <f t="shared" si="7"/>
        <v>3.5215546278374271E-3</v>
      </c>
      <c r="S70" s="73">
        <f t="shared" si="8"/>
        <v>8.8038865695935678E-4</v>
      </c>
      <c r="T70" s="70">
        <f t="shared" si="9"/>
        <v>6.4060995812547129E-3</v>
      </c>
      <c r="U70" s="74">
        <f t="shared" si="10"/>
        <v>604256.45125707833</v>
      </c>
      <c r="V70" s="83">
        <f t="shared" si="11"/>
        <v>1276677.8379570784</v>
      </c>
      <c r="W70" s="75">
        <f t="shared" si="12"/>
        <v>1276677837.9570785</v>
      </c>
      <c r="X70" s="62">
        <f t="shared" si="14"/>
        <v>1276677000</v>
      </c>
      <c r="Z70" s="87">
        <f t="shared" si="13"/>
        <v>1276677837.9570785</v>
      </c>
    </row>
    <row r="71" spans="1:26" s="2" customFormat="1" ht="18" customHeight="1">
      <c r="A71" s="70">
        <v>92</v>
      </c>
      <c r="B71" s="71" t="s">
        <v>101</v>
      </c>
      <c r="C71" s="71" t="s">
        <v>173</v>
      </c>
      <c r="D71" s="88">
        <v>672421.38670000003</v>
      </c>
      <c r="E71" s="71" t="s">
        <v>299</v>
      </c>
      <c r="F71" s="71">
        <v>10</v>
      </c>
      <c r="G71" s="90">
        <f t="shared" si="0"/>
        <v>0</v>
      </c>
      <c r="H71" s="72">
        <v>8791</v>
      </c>
      <c r="I71" s="73">
        <f t="shared" si="1"/>
        <v>8.1015723925396601E-3</v>
      </c>
      <c r="J71" s="73">
        <f t="shared" si="2"/>
        <v>8.1015723925396607E-4</v>
      </c>
      <c r="K71" s="72">
        <v>1465</v>
      </c>
      <c r="L71" s="73">
        <f t="shared" si="3"/>
        <v>7.0053460593135237E-3</v>
      </c>
      <c r="M71" s="73">
        <f t="shared" si="4"/>
        <v>3.5026730296567618E-3</v>
      </c>
      <c r="N71" s="71">
        <v>6.3980709999999998</v>
      </c>
      <c r="O71" s="73">
        <f t="shared" si="5"/>
        <v>7.2471847814360646E-3</v>
      </c>
      <c r="P71" s="73">
        <f t="shared" si="6"/>
        <v>1.0870777172154096E-3</v>
      </c>
      <c r="Q71" s="71">
        <v>30.219806999999999</v>
      </c>
      <c r="R71" s="73">
        <f t="shared" si="7"/>
        <v>3.7216818993337447E-3</v>
      </c>
      <c r="S71" s="73">
        <f t="shared" si="8"/>
        <v>9.3042047483343619E-4</v>
      </c>
      <c r="T71" s="70">
        <f t="shared" si="9"/>
        <v>6.330328460959574E-3</v>
      </c>
      <c r="U71" s="74">
        <f t="shared" si="10"/>
        <v>597109.32722683554</v>
      </c>
      <c r="V71" s="83">
        <f t="shared" si="11"/>
        <v>1269530.7139268355</v>
      </c>
      <c r="W71" s="75">
        <f t="shared" si="12"/>
        <v>1269530713.9268355</v>
      </c>
      <c r="X71" s="62">
        <f t="shared" si="14"/>
        <v>1269530000</v>
      </c>
      <c r="Z71" s="87">
        <f t="shared" si="13"/>
        <v>1269530713.9268355</v>
      </c>
    </row>
    <row r="72" spans="1:26" s="2" customFormat="1" ht="18" customHeight="1">
      <c r="A72" s="70">
        <v>125</v>
      </c>
      <c r="B72" s="71" t="s">
        <v>87</v>
      </c>
      <c r="C72" s="71" t="s">
        <v>215</v>
      </c>
      <c r="D72" s="88">
        <v>672421.38670000003</v>
      </c>
      <c r="E72" s="71" t="s">
        <v>300</v>
      </c>
      <c r="F72" s="71">
        <v>9</v>
      </c>
      <c r="G72" s="90">
        <f t="shared" si="0"/>
        <v>211288.86410000001</v>
      </c>
      <c r="H72" s="72">
        <v>3516</v>
      </c>
      <c r="I72" s="73">
        <f t="shared" si="1"/>
        <v>3.2402603267170337E-3</v>
      </c>
      <c r="J72" s="73">
        <f t="shared" si="2"/>
        <v>3.2402603267170339E-4</v>
      </c>
      <c r="K72" s="72">
        <v>654</v>
      </c>
      <c r="L72" s="73">
        <f t="shared" si="3"/>
        <v>3.1273012442259692E-3</v>
      </c>
      <c r="M72" s="73">
        <f t="shared" si="4"/>
        <v>1.5636506221129846E-3</v>
      </c>
      <c r="N72" s="71">
        <v>4.2621000000000002</v>
      </c>
      <c r="O72" s="73">
        <f t="shared" si="5"/>
        <v>4.8277404637989563E-3</v>
      </c>
      <c r="P72" s="73">
        <f t="shared" si="6"/>
        <v>7.2416106956984345E-4</v>
      </c>
      <c r="Q72" s="71">
        <v>46.912689</v>
      </c>
      <c r="R72" s="73">
        <f t="shared" si="7"/>
        <v>5.7774725530303113E-3</v>
      </c>
      <c r="S72" s="73">
        <f t="shared" si="8"/>
        <v>1.4443681382575778E-3</v>
      </c>
      <c r="T72" s="70">
        <f t="shared" si="9"/>
        <v>4.0562058626121087E-3</v>
      </c>
      <c r="U72" s="74">
        <f t="shared" si="10"/>
        <v>382602.31971450138</v>
      </c>
      <c r="V72" s="83">
        <f t="shared" si="11"/>
        <v>1266312.5705145015</v>
      </c>
      <c r="W72" s="75">
        <f t="shared" si="12"/>
        <v>1266312570.5145016</v>
      </c>
      <c r="X72" s="62">
        <f t="shared" si="14"/>
        <v>1266312000</v>
      </c>
      <c r="Z72" s="87">
        <f t="shared" si="13"/>
        <v>1266312570.5145016</v>
      </c>
    </row>
    <row r="73" spans="1:26" s="2" customFormat="1" ht="18" customHeight="1">
      <c r="A73" s="70">
        <v>47</v>
      </c>
      <c r="B73" s="71" t="s">
        <v>99</v>
      </c>
      <c r="C73" s="71" t="s">
        <v>227</v>
      </c>
      <c r="D73" s="88">
        <v>672421.38670000003</v>
      </c>
      <c r="E73" s="71" t="s">
        <v>300</v>
      </c>
      <c r="F73" s="71">
        <v>9</v>
      </c>
      <c r="G73" s="90">
        <f t="shared" si="0"/>
        <v>211288.86410000001</v>
      </c>
      <c r="H73" s="72">
        <v>3035</v>
      </c>
      <c r="I73" s="73">
        <f t="shared" si="1"/>
        <v>2.7969823923737762E-3</v>
      </c>
      <c r="J73" s="73">
        <f t="shared" si="2"/>
        <v>2.7969823923737762E-4</v>
      </c>
      <c r="K73" s="72">
        <v>741</v>
      </c>
      <c r="L73" s="73">
        <f t="shared" si="3"/>
        <v>3.5433183822193319E-3</v>
      </c>
      <c r="M73" s="73">
        <f t="shared" si="4"/>
        <v>1.7716591911096659E-3</v>
      </c>
      <c r="N73" s="71">
        <v>3.9569610000000002</v>
      </c>
      <c r="O73" s="73">
        <f t="shared" si="5"/>
        <v>4.4821052376467895E-3</v>
      </c>
      <c r="P73" s="73">
        <f t="shared" si="6"/>
        <v>6.7231578564701841E-4</v>
      </c>
      <c r="Q73" s="71">
        <v>42.799323000000001</v>
      </c>
      <c r="R73" s="73">
        <f t="shared" si="7"/>
        <v>5.2708961944342809E-3</v>
      </c>
      <c r="S73" s="73">
        <f t="shared" si="8"/>
        <v>1.3177240486085702E-3</v>
      </c>
      <c r="T73" s="70">
        <f t="shared" si="9"/>
        <v>4.0413972646026327E-3</v>
      </c>
      <c r="U73" s="74">
        <f t="shared" si="10"/>
        <v>381205.49614537013</v>
      </c>
      <c r="V73" s="83">
        <f t="shared" si="11"/>
        <v>1264915.7469453702</v>
      </c>
      <c r="W73" s="75">
        <f t="shared" si="12"/>
        <v>1264915746.9453702</v>
      </c>
      <c r="X73" s="62">
        <f t="shared" si="14"/>
        <v>1264915000</v>
      </c>
      <c r="Z73" s="87">
        <f t="shared" si="13"/>
        <v>1264915746.9453702</v>
      </c>
    </row>
    <row r="74" spans="1:26" s="2" customFormat="1" ht="18" customHeight="1">
      <c r="A74" s="70">
        <v>122</v>
      </c>
      <c r="B74" s="71" t="s">
        <v>87</v>
      </c>
      <c r="C74" s="71" t="s">
        <v>165</v>
      </c>
      <c r="D74" s="88">
        <v>672421.38670000003</v>
      </c>
      <c r="E74" s="71" t="s">
        <v>300</v>
      </c>
      <c r="F74" s="71">
        <v>9</v>
      </c>
      <c r="G74" s="90">
        <f t="shared" si="0"/>
        <v>211288.86410000001</v>
      </c>
      <c r="H74" s="72">
        <v>3312</v>
      </c>
      <c r="I74" s="73">
        <f t="shared" si="1"/>
        <v>3.0522588743136566E-3</v>
      </c>
      <c r="J74" s="73">
        <f t="shared" si="2"/>
        <v>3.052258874313657E-4</v>
      </c>
      <c r="K74" s="72">
        <v>776</v>
      </c>
      <c r="L74" s="73">
        <f t="shared" si="3"/>
        <v>3.7106815986534432E-3</v>
      </c>
      <c r="M74" s="73">
        <f t="shared" si="4"/>
        <v>1.8553407993267216E-3</v>
      </c>
      <c r="N74" s="71">
        <v>4.2227269999999999</v>
      </c>
      <c r="O74" s="73">
        <f t="shared" si="5"/>
        <v>4.7831421143277666E-3</v>
      </c>
      <c r="P74" s="73">
        <f t="shared" si="6"/>
        <v>7.1747131714916502E-4</v>
      </c>
      <c r="Q74" s="71">
        <v>36.902710999999996</v>
      </c>
      <c r="R74" s="73">
        <f t="shared" si="7"/>
        <v>4.5447064425343372E-3</v>
      </c>
      <c r="S74" s="73">
        <f t="shared" si="8"/>
        <v>1.1361766106335843E-3</v>
      </c>
      <c r="T74" s="70">
        <f t="shared" si="9"/>
        <v>4.0142146145408361E-3</v>
      </c>
      <c r="U74" s="74">
        <f t="shared" si="10"/>
        <v>378641.48797569267</v>
      </c>
      <c r="V74" s="83">
        <f t="shared" si="11"/>
        <v>1262351.7387756926</v>
      </c>
      <c r="W74" s="75">
        <f t="shared" si="12"/>
        <v>1262351738.7756927</v>
      </c>
      <c r="X74" s="62">
        <f t="shared" si="14"/>
        <v>1262351000</v>
      </c>
      <c r="Z74" s="87">
        <f t="shared" si="13"/>
        <v>1262351738.7756927</v>
      </c>
    </row>
    <row r="75" spans="1:26" s="2" customFormat="1" ht="18" customHeight="1">
      <c r="A75" s="70">
        <v>67</v>
      </c>
      <c r="B75" s="71" t="s">
        <v>93</v>
      </c>
      <c r="C75" s="71" t="s">
        <v>284</v>
      </c>
      <c r="D75" s="88">
        <v>672421.38670000003</v>
      </c>
      <c r="E75" s="71" t="s">
        <v>300</v>
      </c>
      <c r="F75" s="71">
        <v>9</v>
      </c>
      <c r="G75" s="90">
        <f t="shared" si="0"/>
        <v>211288.86410000001</v>
      </c>
      <c r="H75" s="72">
        <v>2795</v>
      </c>
      <c r="I75" s="73">
        <f t="shared" si="1"/>
        <v>2.5758042130756852E-3</v>
      </c>
      <c r="J75" s="73">
        <f t="shared" si="2"/>
        <v>2.5758042130756851E-4</v>
      </c>
      <c r="K75" s="72">
        <v>743</v>
      </c>
      <c r="L75" s="73">
        <f t="shared" si="3"/>
        <v>3.5528819945869956E-3</v>
      </c>
      <c r="M75" s="73">
        <f t="shared" si="4"/>
        <v>1.7764409972934978E-3</v>
      </c>
      <c r="N75" s="71">
        <v>4.0849219999999997</v>
      </c>
      <c r="O75" s="73">
        <f t="shared" si="5"/>
        <v>4.6270484575356178E-3</v>
      </c>
      <c r="P75" s="73">
        <f t="shared" si="6"/>
        <v>6.9405726863034267E-4</v>
      </c>
      <c r="Q75" s="71">
        <v>40.271872999999999</v>
      </c>
      <c r="R75" s="73">
        <f t="shared" si="7"/>
        <v>4.9596313039447061E-3</v>
      </c>
      <c r="S75" s="73">
        <f t="shared" si="8"/>
        <v>1.2399078259861765E-3</v>
      </c>
      <c r="T75" s="70">
        <f t="shared" si="9"/>
        <v>3.9679865132175854E-3</v>
      </c>
      <c r="U75" s="74">
        <f t="shared" si="10"/>
        <v>374281.01432091551</v>
      </c>
      <c r="V75" s="83">
        <f t="shared" si="11"/>
        <v>1257991.2651209156</v>
      </c>
      <c r="W75" s="75">
        <f t="shared" si="12"/>
        <v>1257991265.1209157</v>
      </c>
      <c r="X75" s="62">
        <f t="shared" si="14"/>
        <v>1257991000</v>
      </c>
      <c r="Z75" s="87">
        <f t="shared" si="13"/>
        <v>1257991265.1209157</v>
      </c>
    </row>
    <row r="76" spans="1:26" s="2" customFormat="1" ht="18" customHeight="1">
      <c r="A76" s="70">
        <v>48</v>
      </c>
      <c r="B76" s="71" t="s">
        <v>99</v>
      </c>
      <c r="C76" s="71" t="s">
        <v>243</v>
      </c>
      <c r="D76" s="88">
        <v>672421.38670000003</v>
      </c>
      <c r="E76" s="71" t="s">
        <v>300</v>
      </c>
      <c r="F76" s="71">
        <v>10</v>
      </c>
      <c r="G76" s="90">
        <f t="shared" si="0"/>
        <v>211288.86410000001</v>
      </c>
      <c r="H76" s="72">
        <v>2914</v>
      </c>
      <c r="I76" s="73">
        <f t="shared" si="1"/>
        <v>2.6854717269776556E-3</v>
      </c>
      <c r="J76" s="73">
        <f t="shared" si="2"/>
        <v>2.685471726977656E-4</v>
      </c>
      <c r="K76" s="72">
        <v>859</v>
      </c>
      <c r="L76" s="73">
        <f t="shared" si="3"/>
        <v>4.1075715119114793E-3</v>
      </c>
      <c r="M76" s="73">
        <f t="shared" si="4"/>
        <v>2.0537857559557397E-3</v>
      </c>
      <c r="N76" s="71">
        <v>2.90374</v>
      </c>
      <c r="O76" s="73">
        <f t="shared" si="5"/>
        <v>3.2891070351121704E-3</v>
      </c>
      <c r="P76" s="73">
        <f t="shared" si="6"/>
        <v>4.9336605526682559E-4</v>
      </c>
      <c r="Q76" s="71">
        <v>37.369900999999999</v>
      </c>
      <c r="R76" s="73">
        <f t="shared" si="7"/>
        <v>4.6022426328399119E-3</v>
      </c>
      <c r="S76" s="73">
        <f t="shared" si="8"/>
        <v>1.150560658209978E-3</v>
      </c>
      <c r="T76" s="70">
        <f t="shared" si="9"/>
        <v>3.9662596421303088E-3</v>
      </c>
      <c r="U76" s="74">
        <f t="shared" si="10"/>
        <v>374118.12690685946</v>
      </c>
      <c r="V76" s="83">
        <f t="shared" si="11"/>
        <v>1257828.3777068595</v>
      </c>
      <c r="W76" s="75">
        <f t="shared" si="12"/>
        <v>1257828377.7068596</v>
      </c>
      <c r="X76" s="62">
        <f t="shared" si="14"/>
        <v>1257828000</v>
      </c>
      <c r="Z76" s="87">
        <f t="shared" si="13"/>
        <v>1257828377.7068596</v>
      </c>
    </row>
    <row r="77" spans="1:26" s="2" customFormat="1" ht="18" customHeight="1">
      <c r="A77" s="70">
        <v>114</v>
      </c>
      <c r="B77" s="71" t="s">
        <v>71</v>
      </c>
      <c r="C77" s="71" t="s">
        <v>255</v>
      </c>
      <c r="D77" s="88">
        <v>672421.38670000003</v>
      </c>
      <c r="E77" s="71" t="s">
        <v>299</v>
      </c>
      <c r="F77" s="71">
        <v>10</v>
      </c>
      <c r="G77" s="90">
        <f t="shared" si="0"/>
        <v>0</v>
      </c>
      <c r="H77" s="72">
        <v>9577</v>
      </c>
      <c r="I77" s="73">
        <f t="shared" si="1"/>
        <v>8.8259309297409085E-3</v>
      </c>
      <c r="J77" s="73">
        <f t="shared" si="2"/>
        <v>8.8259309297409087E-4</v>
      </c>
      <c r="K77" s="72">
        <v>1475</v>
      </c>
      <c r="L77" s="73">
        <f t="shared" si="3"/>
        <v>7.0531641211518418E-3</v>
      </c>
      <c r="M77" s="73">
        <f t="shared" si="4"/>
        <v>3.5265820605759209E-3</v>
      </c>
      <c r="N77" s="71">
        <v>4.6361410000000003</v>
      </c>
      <c r="O77" s="73">
        <f t="shared" si="5"/>
        <v>5.2514219519901829E-3</v>
      </c>
      <c r="P77" s="73">
        <f t="shared" si="6"/>
        <v>7.8771329279852739E-4</v>
      </c>
      <c r="Q77" s="71">
        <v>31.26755</v>
      </c>
      <c r="R77" s="73">
        <f t="shared" si="7"/>
        <v>3.8507153560415801E-3</v>
      </c>
      <c r="S77" s="73">
        <f t="shared" si="8"/>
        <v>9.6267883901039503E-4</v>
      </c>
      <c r="T77" s="70">
        <f t="shared" si="9"/>
        <v>6.1595672853589339E-3</v>
      </c>
      <c r="U77" s="74">
        <f t="shared" si="10"/>
        <v>581002.24979662185</v>
      </c>
      <c r="V77" s="83">
        <f t="shared" si="11"/>
        <v>1253423.6364966219</v>
      </c>
      <c r="W77" s="75">
        <f t="shared" si="12"/>
        <v>1253423636.4966218</v>
      </c>
      <c r="X77" s="62">
        <f t="shared" si="14"/>
        <v>1253423000</v>
      </c>
      <c r="Z77" s="87">
        <f t="shared" si="13"/>
        <v>1253423636.4966218</v>
      </c>
    </row>
    <row r="78" spans="1:26" s="2" customFormat="1" ht="18" customHeight="1">
      <c r="A78" s="70">
        <v>115</v>
      </c>
      <c r="B78" s="71" t="s">
        <v>71</v>
      </c>
      <c r="C78" s="71" t="s">
        <v>213</v>
      </c>
      <c r="D78" s="88">
        <v>672421.38670000003</v>
      </c>
      <c r="E78" s="71" t="s">
        <v>302</v>
      </c>
      <c r="F78" s="71">
        <v>10</v>
      </c>
      <c r="G78" s="90">
        <f t="shared" ref="G78:G141" si="15">IF(AND(E78="TERTINGGAL",F78&gt;=8),211288.8641,IF(AND(E78="SANGAT TERTINGGAL",F78&gt;=8),422577.7283,0))</f>
        <v>0</v>
      </c>
      <c r="H78" s="72">
        <v>7345</v>
      </c>
      <c r="I78" s="73">
        <f t="shared" ref="I78:I141" si="16">H78/$H$259</f>
        <v>6.7689738622686612E-3</v>
      </c>
      <c r="J78" s="73">
        <f t="shared" ref="J78:J141" si="17">I78*$G$262</f>
        <v>6.7689738622686612E-4</v>
      </c>
      <c r="K78" s="72">
        <v>1542</v>
      </c>
      <c r="L78" s="73">
        <f t="shared" ref="L78:L141" si="18">K78/$K$259</f>
        <v>7.3735451354685691E-3</v>
      </c>
      <c r="M78" s="73">
        <f t="shared" ref="M78:M141" si="19">L78*$G$263</f>
        <v>3.6867725677342846E-3</v>
      </c>
      <c r="N78" s="71">
        <v>5.1479860000000004</v>
      </c>
      <c r="O78" s="73">
        <f t="shared" ref="O78:O141" si="20">N78/$N$259</f>
        <v>5.8311959642595281E-3</v>
      </c>
      <c r="P78" s="73">
        <f t="shared" ref="P78:P141" si="21">O78*$G$264</f>
        <v>8.7467939463892923E-4</v>
      </c>
      <c r="Q78" s="71">
        <v>29.046234999999999</v>
      </c>
      <c r="R78" s="73">
        <f t="shared" ref="R78:R141" si="22">Q78/$Q$259</f>
        <v>3.5771521321527398E-3</v>
      </c>
      <c r="S78" s="73">
        <f t="shared" ref="S78:S141" si="23">R78*$G$265</f>
        <v>8.9428803303818495E-4</v>
      </c>
      <c r="T78" s="70">
        <f t="shared" ref="T78:T141" si="24">J78+M78+P78+S78</f>
        <v>6.1326373816382642E-3</v>
      </c>
      <c r="U78" s="74">
        <f t="shared" ref="U78:U141" si="25">T78*$D$268</f>
        <v>578462.08196929633</v>
      </c>
      <c r="V78" s="83">
        <f t="shared" ref="V78:V141" si="26">D78+G78+U78</f>
        <v>1250883.4686692962</v>
      </c>
      <c r="W78" s="75">
        <f t="shared" ref="W78:W141" si="27">V78*1000</f>
        <v>1250883468.6692963</v>
      </c>
      <c r="X78" s="62">
        <f t="shared" ref="X78:X141" si="28">W78-MOD(W78,1000)</f>
        <v>1250883000</v>
      </c>
      <c r="Z78" s="87">
        <f t="shared" si="13"/>
        <v>1250883468.6692963</v>
      </c>
    </row>
    <row r="79" spans="1:26" s="2" customFormat="1" ht="18" customHeight="1">
      <c r="A79" s="70">
        <v>28</v>
      </c>
      <c r="B79" s="71" t="s">
        <v>81</v>
      </c>
      <c r="C79" s="71" t="s">
        <v>161</v>
      </c>
      <c r="D79" s="88">
        <v>672421.38670000003</v>
      </c>
      <c r="E79" s="71" t="s">
        <v>300</v>
      </c>
      <c r="F79" s="71">
        <v>9</v>
      </c>
      <c r="G79" s="90">
        <f t="shared" si="15"/>
        <v>211288.86410000001</v>
      </c>
      <c r="H79" s="72">
        <v>6439</v>
      </c>
      <c r="I79" s="73">
        <f t="shared" si="16"/>
        <v>5.9340262354183673E-3</v>
      </c>
      <c r="J79" s="73">
        <f t="shared" si="17"/>
        <v>5.934026235418368E-4</v>
      </c>
      <c r="K79" s="72">
        <v>675</v>
      </c>
      <c r="L79" s="73">
        <f t="shared" si="18"/>
        <v>3.2277191740864358E-3</v>
      </c>
      <c r="M79" s="73">
        <f t="shared" si="19"/>
        <v>1.6138595870432179E-3</v>
      </c>
      <c r="N79" s="71">
        <v>3.2482510000000002</v>
      </c>
      <c r="O79" s="73">
        <f t="shared" si="20"/>
        <v>3.6793394780214972E-3</v>
      </c>
      <c r="P79" s="73">
        <f t="shared" si="21"/>
        <v>5.5190092170322451E-4</v>
      </c>
      <c r="Q79" s="71">
        <v>36.563977000000001</v>
      </c>
      <c r="R79" s="73">
        <f t="shared" si="22"/>
        <v>4.5029900875460712E-3</v>
      </c>
      <c r="S79" s="73">
        <f t="shared" si="23"/>
        <v>1.1257475218865178E-3</v>
      </c>
      <c r="T79" s="70">
        <f t="shared" si="24"/>
        <v>3.8849106541747973E-3</v>
      </c>
      <c r="U79" s="74">
        <f t="shared" si="25"/>
        <v>366444.86954458093</v>
      </c>
      <c r="V79" s="83">
        <f t="shared" si="26"/>
        <v>1250155.1203445811</v>
      </c>
      <c r="W79" s="75">
        <f t="shared" si="27"/>
        <v>1250155120.3445811</v>
      </c>
      <c r="X79" s="62">
        <f t="shared" si="28"/>
        <v>1250155000</v>
      </c>
      <c r="Z79" s="87">
        <f t="shared" ref="Z79:Z142" si="29">W79</f>
        <v>1250155120.3445811</v>
      </c>
    </row>
    <row r="80" spans="1:26" s="2" customFormat="1" ht="18" customHeight="1">
      <c r="A80" s="70">
        <v>133</v>
      </c>
      <c r="B80" s="71" t="s">
        <v>87</v>
      </c>
      <c r="C80" s="71" t="s">
        <v>279</v>
      </c>
      <c r="D80" s="88">
        <v>672421.38670000003</v>
      </c>
      <c r="E80" s="71" t="s">
        <v>300</v>
      </c>
      <c r="F80" s="71">
        <v>9</v>
      </c>
      <c r="G80" s="90">
        <f t="shared" si="15"/>
        <v>211288.86410000001</v>
      </c>
      <c r="H80" s="72">
        <v>2832</v>
      </c>
      <c r="I80" s="73">
        <f t="shared" si="16"/>
        <v>2.6099025157174742E-3</v>
      </c>
      <c r="J80" s="73">
        <f t="shared" si="17"/>
        <v>2.6099025157174744E-4</v>
      </c>
      <c r="K80" s="72">
        <v>783</v>
      </c>
      <c r="L80" s="73">
        <f t="shared" si="18"/>
        <v>3.7441542419402655E-3</v>
      </c>
      <c r="M80" s="73">
        <f t="shared" si="19"/>
        <v>1.8720771209701328E-3</v>
      </c>
      <c r="N80" s="71">
        <v>2.490326</v>
      </c>
      <c r="O80" s="73">
        <f t="shared" si="20"/>
        <v>2.8208271974497546E-3</v>
      </c>
      <c r="P80" s="73">
        <f t="shared" si="21"/>
        <v>4.2312407961746316E-4</v>
      </c>
      <c r="Q80" s="71">
        <v>42.930338999999996</v>
      </c>
      <c r="R80" s="73">
        <f t="shared" si="22"/>
        <v>5.287031303295932E-3</v>
      </c>
      <c r="S80" s="73">
        <f t="shared" si="23"/>
        <v>1.321757825823983E-3</v>
      </c>
      <c r="T80" s="70">
        <f t="shared" si="24"/>
        <v>3.8779492779833268E-3</v>
      </c>
      <c r="U80" s="74">
        <f t="shared" si="25"/>
        <v>365788.23653100239</v>
      </c>
      <c r="V80" s="83">
        <f t="shared" si="26"/>
        <v>1249498.4873310025</v>
      </c>
      <c r="W80" s="75">
        <f t="shared" si="27"/>
        <v>1249498487.3310025</v>
      </c>
      <c r="X80" s="62">
        <f t="shared" si="28"/>
        <v>1249498000</v>
      </c>
      <c r="Z80" s="87">
        <f t="shared" si="29"/>
        <v>1249498487.3310025</v>
      </c>
    </row>
    <row r="81" spans="1:26" s="2" customFormat="1" ht="18" customHeight="1">
      <c r="A81" s="70">
        <v>217</v>
      </c>
      <c r="B81" s="71" t="s">
        <v>90</v>
      </c>
      <c r="C81" s="71" t="s">
        <v>190</v>
      </c>
      <c r="D81" s="88">
        <v>672421.38670000003</v>
      </c>
      <c r="E81" s="71" t="s">
        <v>300</v>
      </c>
      <c r="F81" s="71">
        <v>9</v>
      </c>
      <c r="G81" s="90">
        <f t="shared" si="15"/>
        <v>211288.86410000001</v>
      </c>
      <c r="H81" s="72">
        <v>2223</v>
      </c>
      <c r="I81" s="73">
        <f t="shared" si="16"/>
        <v>2.0486628857485684E-3</v>
      </c>
      <c r="J81" s="73">
        <f t="shared" si="17"/>
        <v>2.0486628857485685E-4</v>
      </c>
      <c r="K81" s="72">
        <v>784</v>
      </c>
      <c r="L81" s="73">
        <f t="shared" si="18"/>
        <v>3.7489360481240976E-3</v>
      </c>
      <c r="M81" s="73">
        <f t="shared" si="19"/>
        <v>1.8744680240620488E-3</v>
      </c>
      <c r="N81" s="71">
        <v>2.539542</v>
      </c>
      <c r="O81" s="73">
        <f t="shared" si="20"/>
        <v>2.8765748511102342E-3</v>
      </c>
      <c r="P81" s="73">
        <f t="shared" si="21"/>
        <v>4.3148622766653511E-4</v>
      </c>
      <c r="Q81" s="71">
        <v>41.875055000000003</v>
      </c>
      <c r="R81" s="73">
        <f t="shared" si="22"/>
        <v>5.1570691443232923E-3</v>
      </c>
      <c r="S81" s="73">
        <f t="shared" si="23"/>
        <v>1.2892672860808231E-3</v>
      </c>
      <c r="T81" s="70">
        <f t="shared" si="24"/>
        <v>3.8000878263842637E-3</v>
      </c>
      <c r="U81" s="74">
        <f t="shared" si="25"/>
        <v>358443.94163888966</v>
      </c>
      <c r="V81" s="83">
        <f t="shared" si="26"/>
        <v>1242154.1924388898</v>
      </c>
      <c r="W81" s="75">
        <f t="shared" si="27"/>
        <v>1242154192.4388897</v>
      </c>
      <c r="X81" s="62">
        <f t="shared" si="28"/>
        <v>1242154000</v>
      </c>
      <c r="Z81" s="87">
        <f t="shared" si="29"/>
        <v>1242154192.4388897</v>
      </c>
    </row>
    <row r="82" spans="1:26" s="2" customFormat="1" ht="18" customHeight="1">
      <c r="A82" s="70">
        <v>220</v>
      </c>
      <c r="B82" s="71" t="s">
        <v>90</v>
      </c>
      <c r="C82" s="71" t="s">
        <v>286</v>
      </c>
      <c r="D82" s="88">
        <v>672421.38670000003</v>
      </c>
      <c r="E82" s="71" t="s">
        <v>300</v>
      </c>
      <c r="F82" s="71">
        <v>9</v>
      </c>
      <c r="G82" s="90">
        <f t="shared" si="15"/>
        <v>211288.86410000001</v>
      </c>
      <c r="H82" s="72">
        <v>4316</v>
      </c>
      <c r="I82" s="73">
        <f t="shared" si="16"/>
        <v>3.9775209243773377E-3</v>
      </c>
      <c r="J82" s="73">
        <f t="shared" si="17"/>
        <v>3.9775209243773381E-4</v>
      </c>
      <c r="K82" s="72">
        <v>658</v>
      </c>
      <c r="L82" s="73">
        <f t="shared" si="18"/>
        <v>3.1464284689612962E-3</v>
      </c>
      <c r="M82" s="73">
        <f t="shared" si="19"/>
        <v>1.5732142344806481E-3</v>
      </c>
      <c r="N82" s="71">
        <v>3.4746450000000002</v>
      </c>
      <c r="O82" s="73">
        <f t="shared" si="20"/>
        <v>3.9357791379453144E-3</v>
      </c>
      <c r="P82" s="73">
        <f t="shared" si="21"/>
        <v>5.9036687069179714E-4</v>
      </c>
      <c r="Q82" s="71">
        <v>39.439539000000003</v>
      </c>
      <c r="R82" s="73">
        <f t="shared" si="22"/>
        <v>4.8571262686875304E-3</v>
      </c>
      <c r="S82" s="73">
        <f t="shared" si="23"/>
        <v>1.2142815671718826E-3</v>
      </c>
      <c r="T82" s="70">
        <f t="shared" si="24"/>
        <v>3.7756147647820615E-3</v>
      </c>
      <c r="U82" s="74">
        <f t="shared" si="25"/>
        <v>356135.51586942223</v>
      </c>
      <c r="V82" s="83">
        <f t="shared" si="26"/>
        <v>1239845.7666694224</v>
      </c>
      <c r="W82" s="75">
        <f t="shared" si="27"/>
        <v>1239845766.6694224</v>
      </c>
      <c r="X82" s="62">
        <f t="shared" si="28"/>
        <v>1239845000</v>
      </c>
      <c r="Z82" s="87">
        <f t="shared" si="29"/>
        <v>1239845766.6694224</v>
      </c>
    </row>
    <row r="83" spans="1:26" s="2" customFormat="1" ht="18" customHeight="1">
      <c r="A83" s="70">
        <v>199</v>
      </c>
      <c r="B83" s="71" t="s">
        <v>77</v>
      </c>
      <c r="C83" s="71" t="s">
        <v>191</v>
      </c>
      <c r="D83" s="88">
        <v>672421.38670000003</v>
      </c>
      <c r="E83" s="71" t="s">
        <v>299</v>
      </c>
      <c r="F83" s="71">
        <v>10</v>
      </c>
      <c r="G83" s="90">
        <f t="shared" si="15"/>
        <v>0</v>
      </c>
      <c r="H83" s="72">
        <v>3883</v>
      </c>
      <c r="I83" s="73">
        <f t="shared" si="16"/>
        <v>3.5784786258936979E-3</v>
      </c>
      <c r="J83" s="73">
        <f t="shared" si="17"/>
        <v>3.5784786258936984E-4</v>
      </c>
      <c r="K83" s="72">
        <v>1417</v>
      </c>
      <c r="L83" s="73">
        <f t="shared" si="18"/>
        <v>6.7758193624895997E-3</v>
      </c>
      <c r="M83" s="73">
        <f t="shared" si="19"/>
        <v>3.3879096812447999E-3</v>
      </c>
      <c r="N83" s="71">
        <v>5.9649710000000002</v>
      </c>
      <c r="O83" s="73">
        <f t="shared" si="20"/>
        <v>6.7566063353950694E-3</v>
      </c>
      <c r="P83" s="73">
        <f t="shared" si="21"/>
        <v>1.0134909503092605E-3</v>
      </c>
      <c r="Q83" s="71">
        <v>40.121012999999998</v>
      </c>
      <c r="R83" s="73">
        <f t="shared" si="22"/>
        <v>4.9410523324994711E-3</v>
      </c>
      <c r="S83" s="73">
        <f t="shared" si="23"/>
        <v>1.2352630831248678E-3</v>
      </c>
      <c r="T83" s="70">
        <f t="shared" si="24"/>
        <v>5.9945115772682975E-3</v>
      </c>
      <c r="U83" s="74">
        <f t="shared" si="25"/>
        <v>565433.34157633502</v>
      </c>
      <c r="V83" s="83">
        <f t="shared" si="26"/>
        <v>1237854.7282763352</v>
      </c>
      <c r="W83" s="75">
        <f t="shared" si="27"/>
        <v>1237854728.2763352</v>
      </c>
      <c r="X83" s="62">
        <f t="shared" si="28"/>
        <v>1237854000</v>
      </c>
      <c r="Z83" s="87">
        <f t="shared" si="29"/>
        <v>1237854728.2763352</v>
      </c>
    </row>
    <row r="84" spans="1:26" s="2" customFormat="1" ht="18" customHeight="1">
      <c r="A84" s="70">
        <v>126</v>
      </c>
      <c r="B84" s="71" t="s">
        <v>87</v>
      </c>
      <c r="C84" s="71" t="s">
        <v>216</v>
      </c>
      <c r="D84" s="88">
        <v>672421.38670000003</v>
      </c>
      <c r="E84" s="71" t="s">
        <v>300</v>
      </c>
      <c r="F84" s="71">
        <v>9</v>
      </c>
      <c r="G84" s="90">
        <f t="shared" si="15"/>
        <v>211288.86410000001</v>
      </c>
      <c r="H84" s="72">
        <v>3389</v>
      </c>
      <c r="I84" s="73">
        <f t="shared" si="16"/>
        <v>3.1232202068384608E-3</v>
      </c>
      <c r="J84" s="73">
        <f t="shared" si="17"/>
        <v>3.123220206838461E-4</v>
      </c>
      <c r="K84" s="72">
        <v>627</v>
      </c>
      <c r="L84" s="73">
        <f t="shared" si="18"/>
        <v>2.9981924772625114E-3</v>
      </c>
      <c r="M84" s="73">
        <f t="shared" si="19"/>
        <v>1.4990962386312557E-3</v>
      </c>
      <c r="N84" s="71">
        <v>3.9274309999999999</v>
      </c>
      <c r="O84" s="73">
        <f t="shared" si="20"/>
        <v>4.4486561923648901E-3</v>
      </c>
      <c r="P84" s="73">
        <f t="shared" si="21"/>
        <v>6.672984288547335E-4</v>
      </c>
      <c r="Q84" s="71">
        <v>41.266691000000002</v>
      </c>
      <c r="R84" s="73">
        <f t="shared" si="22"/>
        <v>5.0821468495844055E-3</v>
      </c>
      <c r="S84" s="73">
        <f t="shared" si="23"/>
        <v>1.2705367123961014E-3</v>
      </c>
      <c r="T84" s="70">
        <f t="shared" si="24"/>
        <v>3.7492534005659369E-3</v>
      </c>
      <c r="U84" s="74">
        <f t="shared" si="25"/>
        <v>353648.97562922031</v>
      </c>
      <c r="V84" s="83">
        <f t="shared" si="26"/>
        <v>1237359.2264292203</v>
      </c>
      <c r="W84" s="75">
        <f t="shared" si="27"/>
        <v>1237359226.4292202</v>
      </c>
      <c r="X84" s="62">
        <f t="shared" si="28"/>
        <v>1237359000</v>
      </c>
      <c r="Z84" s="87">
        <f t="shared" si="29"/>
        <v>1237359226.4292202</v>
      </c>
    </row>
    <row r="85" spans="1:26" s="2" customFormat="1" ht="18" customHeight="1">
      <c r="A85" s="70">
        <v>167</v>
      </c>
      <c r="B85" s="71" t="s">
        <v>69</v>
      </c>
      <c r="C85" s="71" t="s">
        <v>104</v>
      </c>
      <c r="D85" s="88">
        <v>672421.38670000003</v>
      </c>
      <c r="E85" s="71" t="s">
        <v>300</v>
      </c>
      <c r="F85" s="71">
        <v>9</v>
      </c>
      <c r="G85" s="90">
        <f t="shared" si="15"/>
        <v>211288.86410000001</v>
      </c>
      <c r="H85" s="72">
        <v>5675</v>
      </c>
      <c r="I85" s="73">
        <f t="shared" si="16"/>
        <v>5.229942364652778E-3</v>
      </c>
      <c r="J85" s="73">
        <f t="shared" si="17"/>
        <v>5.2299423646527785E-4</v>
      </c>
      <c r="K85" s="72">
        <v>757</v>
      </c>
      <c r="L85" s="73">
        <f t="shared" si="18"/>
        <v>3.6198272811606398E-3</v>
      </c>
      <c r="M85" s="73">
        <f t="shared" si="19"/>
        <v>1.8099136405803199E-3</v>
      </c>
      <c r="N85" s="71">
        <v>2.0965989999999999</v>
      </c>
      <c r="O85" s="73">
        <f t="shared" si="20"/>
        <v>2.3748471008799483E-3</v>
      </c>
      <c r="P85" s="73">
        <f t="shared" si="21"/>
        <v>3.5622706513199222E-4</v>
      </c>
      <c r="Q85" s="71">
        <v>34.027723999999999</v>
      </c>
      <c r="R85" s="73">
        <f t="shared" si="22"/>
        <v>4.1906410747866276E-3</v>
      </c>
      <c r="S85" s="73">
        <f t="shared" si="23"/>
        <v>1.0476602686966569E-3</v>
      </c>
      <c r="T85" s="70">
        <f t="shared" si="24"/>
        <v>3.7367952108742471E-3</v>
      </c>
      <c r="U85" s="74">
        <f t="shared" si="25"/>
        <v>352473.85473128484</v>
      </c>
      <c r="V85" s="83">
        <f t="shared" si="26"/>
        <v>1236184.1055312848</v>
      </c>
      <c r="W85" s="75">
        <f t="shared" si="27"/>
        <v>1236184105.5312848</v>
      </c>
      <c r="X85" s="62">
        <f t="shared" si="28"/>
        <v>1236184000</v>
      </c>
      <c r="Z85" s="87">
        <f t="shared" si="29"/>
        <v>1236184105.5312848</v>
      </c>
    </row>
    <row r="86" spans="1:26" s="2" customFormat="1" ht="18" customHeight="1">
      <c r="A86" s="70">
        <v>149</v>
      </c>
      <c r="B86" s="71" t="s">
        <v>85</v>
      </c>
      <c r="C86" s="71" t="s">
        <v>86</v>
      </c>
      <c r="D86" s="88">
        <v>672421.38670000003</v>
      </c>
      <c r="E86" s="71" t="s">
        <v>299</v>
      </c>
      <c r="F86" s="71">
        <v>10</v>
      </c>
      <c r="G86" s="90">
        <f t="shared" si="15"/>
        <v>0</v>
      </c>
      <c r="H86" s="72">
        <v>6753</v>
      </c>
      <c r="I86" s="73">
        <f t="shared" si="16"/>
        <v>6.2234010200000371E-3</v>
      </c>
      <c r="J86" s="73">
        <f t="shared" si="17"/>
        <v>6.223401020000038E-4</v>
      </c>
      <c r="K86" s="72">
        <v>1474</v>
      </c>
      <c r="L86" s="73">
        <f t="shared" si="18"/>
        <v>7.0483823149680097E-3</v>
      </c>
      <c r="M86" s="73">
        <f t="shared" si="19"/>
        <v>3.5241911574840049E-3</v>
      </c>
      <c r="N86" s="71">
        <v>4.6755129999999996</v>
      </c>
      <c r="O86" s="73">
        <f t="shared" si="20"/>
        <v>5.2960191687473424E-3</v>
      </c>
      <c r="P86" s="73">
        <f t="shared" si="21"/>
        <v>7.9440287531210138E-4</v>
      </c>
      <c r="Q86" s="71">
        <v>31.782336999999998</v>
      </c>
      <c r="R86" s="73">
        <f t="shared" si="22"/>
        <v>3.9141132943511237E-3</v>
      </c>
      <c r="S86" s="73">
        <f t="shared" si="23"/>
        <v>9.7852832358778091E-4</v>
      </c>
      <c r="T86" s="70">
        <f t="shared" si="24"/>
        <v>5.9194624583838911E-3</v>
      </c>
      <c r="U86" s="74">
        <f t="shared" si="25"/>
        <v>558354.3204540658</v>
      </c>
      <c r="V86" s="83">
        <f t="shared" si="26"/>
        <v>1230775.7071540658</v>
      </c>
      <c r="W86" s="75">
        <f t="shared" si="27"/>
        <v>1230775707.1540658</v>
      </c>
      <c r="X86" s="62">
        <f t="shared" si="28"/>
        <v>1230775000</v>
      </c>
      <c r="Z86" s="87">
        <f t="shared" si="29"/>
        <v>1230775707.1540658</v>
      </c>
    </row>
    <row r="87" spans="1:26" s="2" customFormat="1" ht="18" customHeight="1">
      <c r="A87" s="70">
        <v>239</v>
      </c>
      <c r="B87" s="71" t="s">
        <v>79</v>
      </c>
      <c r="C87" s="71" t="s">
        <v>255</v>
      </c>
      <c r="D87" s="88">
        <v>672421.38670000003</v>
      </c>
      <c r="E87" s="71" t="s">
        <v>300</v>
      </c>
      <c r="F87" s="71">
        <v>9</v>
      </c>
      <c r="G87" s="90">
        <f t="shared" si="15"/>
        <v>211288.86410000001</v>
      </c>
      <c r="H87" s="72">
        <v>2936</v>
      </c>
      <c r="I87" s="73">
        <f t="shared" si="16"/>
        <v>2.7057463934133138E-3</v>
      </c>
      <c r="J87" s="73">
        <f t="shared" si="17"/>
        <v>2.7057463934133138E-4</v>
      </c>
      <c r="K87" s="72">
        <v>606</v>
      </c>
      <c r="L87" s="73">
        <f t="shared" si="18"/>
        <v>2.8977745474020448E-3</v>
      </c>
      <c r="M87" s="73">
        <f t="shared" si="19"/>
        <v>1.4488872737010224E-3</v>
      </c>
      <c r="N87" s="71">
        <v>3.2974670000000001</v>
      </c>
      <c r="O87" s="73">
        <f t="shared" si="20"/>
        <v>3.7350871316819767E-3</v>
      </c>
      <c r="P87" s="73">
        <f t="shared" si="21"/>
        <v>5.6026306975229647E-4</v>
      </c>
      <c r="Q87" s="71">
        <v>45.026493000000002</v>
      </c>
      <c r="R87" s="73">
        <f t="shared" si="22"/>
        <v>5.5451804834020799E-3</v>
      </c>
      <c r="S87" s="73">
        <f t="shared" si="23"/>
        <v>1.38629512085052E-3</v>
      </c>
      <c r="T87" s="70">
        <f t="shared" si="24"/>
        <v>3.6660201036451704E-3</v>
      </c>
      <c r="U87" s="74">
        <f t="shared" si="25"/>
        <v>345797.98049780866</v>
      </c>
      <c r="V87" s="83">
        <f t="shared" si="26"/>
        <v>1229508.2312978087</v>
      </c>
      <c r="W87" s="75">
        <f t="shared" si="27"/>
        <v>1229508231.2978086</v>
      </c>
      <c r="X87" s="62">
        <f t="shared" si="28"/>
        <v>1229508000</v>
      </c>
      <c r="Z87" s="87">
        <f t="shared" si="29"/>
        <v>1229508231.2978086</v>
      </c>
    </row>
    <row r="88" spans="1:26" s="2" customFormat="1" ht="18" customHeight="1">
      <c r="A88" s="70">
        <v>157</v>
      </c>
      <c r="B88" s="71" t="s">
        <v>85</v>
      </c>
      <c r="C88" s="71" t="s">
        <v>304</v>
      </c>
      <c r="D88" s="88">
        <v>672421.38670000003</v>
      </c>
      <c r="E88" s="71" t="s">
        <v>300</v>
      </c>
      <c r="F88" s="71">
        <v>10</v>
      </c>
      <c r="G88" s="90">
        <f t="shared" si="15"/>
        <v>211288.86410000001</v>
      </c>
      <c r="H88" s="72">
        <v>1983</v>
      </c>
      <c r="I88" s="73">
        <f t="shared" si="16"/>
        <v>1.8274847064504772E-3</v>
      </c>
      <c r="J88" s="73">
        <f t="shared" si="17"/>
        <v>1.8274847064504772E-4</v>
      </c>
      <c r="K88" s="72">
        <v>856</v>
      </c>
      <c r="L88" s="73">
        <f t="shared" si="18"/>
        <v>4.093226093359984E-3</v>
      </c>
      <c r="M88" s="73">
        <f t="shared" si="19"/>
        <v>2.046613046679992E-3</v>
      </c>
      <c r="N88" s="71">
        <v>1.004005</v>
      </c>
      <c r="O88" s="73">
        <f t="shared" si="20"/>
        <v>1.1372505488741397E-3</v>
      </c>
      <c r="P88" s="73">
        <f t="shared" si="21"/>
        <v>1.7058758233112094E-4</v>
      </c>
      <c r="Q88" s="71">
        <v>40.203952999999998</v>
      </c>
      <c r="R88" s="73">
        <f t="shared" si="22"/>
        <v>4.9512667027213179E-3</v>
      </c>
      <c r="S88" s="73">
        <f t="shared" si="23"/>
        <v>1.2378166756803295E-3</v>
      </c>
      <c r="T88" s="70">
        <f t="shared" si="24"/>
        <v>3.6377657753364902E-3</v>
      </c>
      <c r="U88" s="74">
        <f t="shared" si="25"/>
        <v>343132.88609209354</v>
      </c>
      <c r="V88" s="83">
        <f t="shared" si="26"/>
        <v>1226843.1368920936</v>
      </c>
      <c r="W88" s="75">
        <f t="shared" si="27"/>
        <v>1226843136.8920937</v>
      </c>
      <c r="X88" s="62">
        <f t="shared" si="28"/>
        <v>1226843000</v>
      </c>
      <c r="Z88" s="87">
        <f t="shared" si="29"/>
        <v>1226843136.8920937</v>
      </c>
    </row>
    <row r="89" spans="1:26" s="2" customFormat="1" ht="18" customHeight="1">
      <c r="A89" s="70">
        <v>120</v>
      </c>
      <c r="B89" s="71" t="s">
        <v>87</v>
      </c>
      <c r="C89" s="71" t="s">
        <v>131</v>
      </c>
      <c r="D89" s="88">
        <v>672421.38670000003</v>
      </c>
      <c r="E89" s="71" t="s">
        <v>300</v>
      </c>
      <c r="F89" s="71">
        <v>9</v>
      </c>
      <c r="G89" s="90">
        <f t="shared" si="15"/>
        <v>211288.86410000001</v>
      </c>
      <c r="H89" s="72">
        <v>4195</v>
      </c>
      <c r="I89" s="73">
        <f t="shared" si="16"/>
        <v>3.8660102589812163E-3</v>
      </c>
      <c r="J89" s="73">
        <f t="shared" si="17"/>
        <v>3.8660102589812163E-4</v>
      </c>
      <c r="K89" s="72">
        <v>688</v>
      </c>
      <c r="L89" s="73">
        <f t="shared" si="18"/>
        <v>3.2898826544762489E-3</v>
      </c>
      <c r="M89" s="73">
        <f t="shared" si="19"/>
        <v>1.6449413272381244E-3</v>
      </c>
      <c r="N89" s="71">
        <v>4.8231609999999998</v>
      </c>
      <c r="O89" s="73">
        <f t="shared" si="20"/>
        <v>5.4632621297287806E-3</v>
      </c>
      <c r="P89" s="73">
        <f t="shared" si="21"/>
        <v>8.1948931945931703E-4</v>
      </c>
      <c r="Q89" s="71">
        <v>23.121040000000001</v>
      </c>
      <c r="R89" s="73">
        <f t="shared" si="22"/>
        <v>2.8474422772379548E-3</v>
      </c>
      <c r="S89" s="73">
        <f t="shared" si="23"/>
        <v>7.1186056930948869E-4</v>
      </c>
      <c r="T89" s="70">
        <f t="shared" si="24"/>
        <v>3.5628922419050518E-3</v>
      </c>
      <c r="U89" s="74">
        <f t="shared" si="25"/>
        <v>336070.42709805188</v>
      </c>
      <c r="V89" s="83">
        <f t="shared" si="26"/>
        <v>1219780.6778980519</v>
      </c>
      <c r="W89" s="75">
        <f t="shared" si="27"/>
        <v>1219780677.898052</v>
      </c>
      <c r="X89" s="62">
        <f t="shared" si="28"/>
        <v>1219780000</v>
      </c>
      <c r="Z89" s="87">
        <f t="shared" si="29"/>
        <v>1219780677.898052</v>
      </c>
    </row>
    <row r="90" spans="1:26" s="2" customFormat="1" ht="18" customHeight="1">
      <c r="A90" s="70">
        <v>173</v>
      </c>
      <c r="B90" s="71" t="s">
        <v>69</v>
      </c>
      <c r="C90" s="71" t="s">
        <v>185</v>
      </c>
      <c r="D90" s="88">
        <v>672421.38670000003</v>
      </c>
      <c r="E90" s="71" t="s">
        <v>300</v>
      </c>
      <c r="F90" s="71">
        <v>8</v>
      </c>
      <c r="G90" s="90">
        <f t="shared" si="15"/>
        <v>211288.86410000001</v>
      </c>
      <c r="H90" s="72">
        <v>9806</v>
      </c>
      <c r="I90" s="73">
        <f t="shared" si="16"/>
        <v>9.0369717758211707E-3</v>
      </c>
      <c r="J90" s="73">
        <f t="shared" si="17"/>
        <v>9.0369717758211716E-4</v>
      </c>
      <c r="K90" s="72">
        <v>474</v>
      </c>
      <c r="L90" s="73">
        <f t="shared" si="18"/>
        <v>2.2665761311362526E-3</v>
      </c>
      <c r="M90" s="73">
        <f t="shared" si="19"/>
        <v>1.1332880655681263E-3</v>
      </c>
      <c r="N90" s="71">
        <v>4.7148859999999999</v>
      </c>
      <c r="O90" s="73">
        <f t="shared" si="20"/>
        <v>5.3406175182185321E-3</v>
      </c>
      <c r="P90" s="73">
        <f t="shared" si="21"/>
        <v>8.0109262773277981E-4</v>
      </c>
      <c r="Q90" s="71">
        <v>23.372440999999998</v>
      </c>
      <c r="R90" s="73">
        <f t="shared" si="22"/>
        <v>2.8784032476761312E-3</v>
      </c>
      <c r="S90" s="73">
        <f t="shared" si="23"/>
        <v>7.196008119190328E-4</v>
      </c>
      <c r="T90" s="70">
        <f t="shared" si="24"/>
        <v>3.5576786828020561E-3</v>
      </c>
      <c r="U90" s="74">
        <f t="shared" si="25"/>
        <v>335578.65723371605</v>
      </c>
      <c r="V90" s="83">
        <f t="shared" si="26"/>
        <v>1219288.908033716</v>
      </c>
      <c r="W90" s="75">
        <f t="shared" si="27"/>
        <v>1219288908.033716</v>
      </c>
      <c r="X90" s="62">
        <f t="shared" si="28"/>
        <v>1219288000</v>
      </c>
      <c r="Z90" s="87">
        <f t="shared" si="29"/>
        <v>1219288908.033716</v>
      </c>
    </row>
    <row r="91" spans="1:26" s="2" customFormat="1" ht="18" customHeight="1">
      <c r="A91" s="70">
        <v>219</v>
      </c>
      <c r="B91" s="71" t="s">
        <v>90</v>
      </c>
      <c r="C91" s="71" t="s">
        <v>251</v>
      </c>
      <c r="D91" s="88">
        <v>672421.38670000003</v>
      </c>
      <c r="E91" s="71" t="s">
        <v>300</v>
      </c>
      <c r="F91" s="71">
        <v>9</v>
      </c>
      <c r="G91" s="90">
        <f t="shared" si="15"/>
        <v>211288.86410000001</v>
      </c>
      <c r="H91" s="72">
        <v>1673</v>
      </c>
      <c r="I91" s="73">
        <f t="shared" si="16"/>
        <v>1.5417962248571097E-3</v>
      </c>
      <c r="J91" s="73">
        <f t="shared" si="17"/>
        <v>1.5417962248571098E-4</v>
      </c>
      <c r="K91" s="72">
        <v>658</v>
      </c>
      <c r="L91" s="73">
        <f t="shared" si="18"/>
        <v>3.1464284689612962E-3</v>
      </c>
      <c r="M91" s="73">
        <f t="shared" si="19"/>
        <v>1.5732142344806481E-3</v>
      </c>
      <c r="N91" s="71">
        <v>3.2876240000000001</v>
      </c>
      <c r="O91" s="73">
        <f t="shared" si="20"/>
        <v>3.7239378274926864E-3</v>
      </c>
      <c r="P91" s="73">
        <f t="shared" si="21"/>
        <v>5.5859067412390294E-4</v>
      </c>
      <c r="Q91" s="71">
        <v>41.133544999999998</v>
      </c>
      <c r="R91" s="73">
        <f t="shared" si="22"/>
        <v>5.0657494232815604E-3</v>
      </c>
      <c r="S91" s="73">
        <f t="shared" si="23"/>
        <v>1.2664373558203901E-3</v>
      </c>
      <c r="T91" s="70">
        <f t="shared" si="24"/>
        <v>3.5524218869106522E-3</v>
      </c>
      <c r="U91" s="74">
        <f t="shared" si="25"/>
        <v>335082.8090518337</v>
      </c>
      <c r="V91" s="83">
        <f t="shared" si="26"/>
        <v>1218793.0598518336</v>
      </c>
      <c r="W91" s="75">
        <f t="shared" si="27"/>
        <v>1218793059.8518336</v>
      </c>
      <c r="X91" s="62">
        <f t="shared" si="28"/>
        <v>1218793000</v>
      </c>
      <c r="Z91" s="87">
        <f t="shared" si="29"/>
        <v>1218793059.8518336</v>
      </c>
    </row>
    <row r="92" spans="1:26" s="2" customFormat="1" ht="18" customHeight="1">
      <c r="A92" s="70">
        <v>236</v>
      </c>
      <c r="B92" s="71" t="s">
        <v>79</v>
      </c>
      <c r="C92" s="71" t="s">
        <v>248</v>
      </c>
      <c r="D92" s="88">
        <v>672421.38670000003</v>
      </c>
      <c r="E92" s="71" t="s">
        <v>300</v>
      </c>
      <c r="F92" s="71">
        <v>9</v>
      </c>
      <c r="G92" s="90">
        <f t="shared" si="15"/>
        <v>211288.86410000001</v>
      </c>
      <c r="H92" s="72">
        <v>1233</v>
      </c>
      <c r="I92" s="73">
        <f t="shared" si="16"/>
        <v>1.1363028961439427E-3</v>
      </c>
      <c r="J92" s="73">
        <f t="shared" si="17"/>
        <v>1.1363028961439428E-4</v>
      </c>
      <c r="K92" s="72">
        <v>843</v>
      </c>
      <c r="L92" s="73">
        <f t="shared" si="18"/>
        <v>4.0310626129701713E-3</v>
      </c>
      <c r="M92" s="73">
        <f t="shared" si="19"/>
        <v>2.0155313064850857E-3</v>
      </c>
      <c r="N92" s="71">
        <v>1.2205550000000001</v>
      </c>
      <c r="O92" s="73">
        <f t="shared" si="20"/>
        <v>1.3825397718946377E-3</v>
      </c>
      <c r="P92" s="73">
        <f t="shared" si="21"/>
        <v>2.0738096578419566E-4</v>
      </c>
      <c r="Q92" s="71">
        <v>39.475214999999999</v>
      </c>
      <c r="R92" s="73">
        <f t="shared" si="22"/>
        <v>4.8615199010969175E-3</v>
      </c>
      <c r="S92" s="73">
        <f t="shared" si="23"/>
        <v>1.2153799752742294E-3</v>
      </c>
      <c r="T92" s="70">
        <f t="shared" si="24"/>
        <v>3.5519225371579049E-3</v>
      </c>
      <c r="U92" s="74">
        <f t="shared" si="25"/>
        <v>335035.70780001831</v>
      </c>
      <c r="V92" s="83">
        <f t="shared" si="26"/>
        <v>1218745.9586000184</v>
      </c>
      <c r="W92" s="75">
        <f t="shared" si="27"/>
        <v>1218745958.6000185</v>
      </c>
      <c r="X92" s="62">
        <f t="shared" si="28"/>
        <v>1218745000</v>
      </c>
      <c r="Z92" s="87">
        <f t="shared" si="29"/>
        <v>1218745958.6000185</v>
      </c>
    </row>
    <row r="93" spans="1:26" s="2" customFormat="1" ht="18" customHeight="1">
      <c r="A93" s="70">
        <v>226</v>
      </c>
      <c r="B93" s="71" t="s">
        <v>79</v>
      </c>
      <c r="C93" s="71" t="s">
        <v>138</v>
      </c>
      <c r="D93" s="88">
        <v>672421.38670000003</v>
      </c>
      <c r="E93" s="71" t="s">
        <v>300</v>
      </c>
      <c r="F93" s="71">
        <v>10</v>
      </c>
      <c r="G93" s="90">
        <f t="shared" si="15"/>
        <v>211288.86410000001</v>
      </c>
      <c r="H93" s="72">
        <v>2193</v>
      </c>
      <c r="I93" s="73">
        <f t="shared" si="16"/>
        <v>2.0210156133363068E-3</v>
      </c>
      <c r="J93" s="73">
        <f t="shared" si="17"/>
        <v>2.021015613336307E-4</v>
      </c>
      <c r="K93" s="72">
        <v>846</v>
      </c>
      <c r="L93" s="73">
        <f t="shared" si="18"/>
        <v>4.0454080315216667E-3</v>
      </c>
      <c r="M93" s="73">
        <f t="shared" si="19"/>
        <v>2.0227040157608333E-3</v>
      </c>
      <c r="N93" s="71">
        <v>1.5158510000000001</v>
      </c>
      <c r="O93" s="73">
        <f t="shared" si="20"/>
        <v>1.7170256938575143E-3</v>
      </c>
      <c r="P93" s="73">
        <f t="shared" si="21"/>
        <v>2.5755385407862715E-4</v>
      </c>
      <c r="Q93" s="71">
        <v>30.007512999999999</v>
      </c>
      <c r="R93" s="73">
        <f t="shared" si="22"/>
        <v>3.6955371017466138E-3</v>
      </c>
      <c r="S93" s="73">
        <f t="shared" si="23"/>
        <v>9.2388427543665344E-4</v>
      </c>
      <c r="T93" s="70">
        <f t="shared" si="24"/>
        <v>3.4062437066097444E-3</v>
      </c>
      <c r="U93" s="74">
        <f t="shared" si="25"/>
        <v>321294.52690612536</v>
      </c>
      <c r="V93" s="83">
        <f t="shared" si="26"/>
        <v>1205004.7777061253</v>
      </c>
      <c r="W93" s="75">
        <f t="shared" si="27"/>
        <v>1205004777.7061253</v>
      </c>
      <c r="X93" s="62">
        <f t="shared" si="28"/>
        <v>1205004000</v>
      </c>
      <c r="Z93" s="87">
        <f t="shared" si="29"/>
        <v>1205004777.7061253</v>
      </c>
    </row>
    <row r="94" spans="1:26" s="2" customFormat="1" ht="18" customHeight="1">
      <c r="A94" s="70">
        <v>200</v>
      </c>
      <c r="B94" s="71" t="s">
        <v>77</v>
      </c>
      <c r="C94" s="71" t="s">
        <v>293</v>
      </c>
      <c r="D94" s="88">
        <v>672421.38670000003</v>
      </c>
      <c r="E94" s="71" t="s">
        <v>299</v>
      </c>
      <c r="F94" s="71">
        <v>10</v>
      </c>
      <c r="G94" s="90">
        <f t="shared" si="15"/>
        <v>0</v>
      </c>
      <c r="H94" s="72">
        <v>3181</v>
      </c>
      <c r="I94" s="73">
        <f t="shared" si="16"/>
        <v>2.9315324514467816E-3</v>
      </c>
      <c r="J94" s="73">
        <f t="shared" si="17"/>
        <v>2.931532451446782E-4</v>
      </c>
      <c r="K94" s="72">
        <v>1300</v>
      </c>
      <c r="L94" s="73">
        <f t="shared" si="18"/>
        <v>6.2163480389812844E-3</v>
      </c>
      <c r="M94" s="73">
        <f t="shared" si="19"/>
        <v>3.1081740194906422E-3</v>
      </c>
      <c r="N94" s="71">
        <v>4.5377090000000004</v>
      </c>
      <c r="O94" s="73">
        <f t="shared" si="20"/>
        <v>5.1399266446692238E-3</v>
      </c>
      <c r="P94" s="73">
        <f t="shared" si="21"/>
        <v>7.7098899670038359E-4</v>
      </c>
      <c r="Q94" s="71">
        <v>46.689124999999997</v>
      </c>
      <c r="R94" s="73">
        <f t="shared" si="22"/>
        <v>5.7499398129256954E-3</v>
      </c>
      <c r="S94" s="73">
        <f t="shared" si="23"/>
        <v>1.4374849532314239E-3</v>
      </c>
      <c r="T94" s="70">
        <f t="shared" si="24"/>
        <v>5.6098012145671282E-3</v>
      </c>
      <c r="U94" s="74">
        <f t="shared" si="25"/>
        <v>529145.47005965444</v>
      </c>
      <c r="V94" s="83">
        <f t="shared" si="26"/>
        <v>1201566.8567596544</v>
      </c>
      <c r="W94" s="75">
        <f t="shared" si="27"/>
        <v>1201566856.7596543</v>
      </c>
      <c r="X94" s="62">
        <f t="shared" si="28"/>
        <v>1201566000</v>
      </c>
      <c r="Z94" s="87">
        <f t="shared" si="29"/>
        <v>1201566856.7596543</v>
      </c>
    </row>
    <row r="95" spans="1:26" s="2" customFormat="1" ht="18" customHeight="1">
      <c r="A95" s="70">
        <v>121</v>
      </c>
      <c r="B95" s="71" t="s">
        <v>87</v>
      </c>
      <c r="C95" s="71" t="s">
        <v>160</v>
      </c>
      <c r="D95" s="88">
        <v>672421.38670000003</v>
      </c>
      <c r="E95" s="71" t="s">
        <v>299</v>
      </c>
      <c r="F95" s="71">
        <v>10</v>
      </c>
      <c r="G95" s="90">
        <f t="shared" si="15"/>
        <v>0</v>
      </c>
      <c r="H95" s="72">
        <v>7062</v>
      </c>
      <c r="I95" s="73">
        <f t="shared" si="16"/>
        <v>6.5081679258463289E-3</v>
      </c>
      <c r="J95" s="73">
        <f t="shared" si="17"/>
        <v>6.5081679258463293E-4</v>
      </c>
      <c r="K95" s="72">
        <v>1481</v>
      </c>
      <c r="L95" s="73">
        <f t="shared" si="18"/>
        <v>7.0818549582548317E-3</v>
      </c>
      <c r="M95" s="73">
        <f t="shared" si="19"/>
        <v>3.5409274791274158E-3</v>
      </c>
      <c r="N95" s="71">
        <v>3.2974670000000001</v>
      </c>
      <c r="O95" s="73">
        <f t="shared" si="20"/>
        <v>3.7350871316819767E-3</v>
      </c>
      <c r="P95" s="73">
        <f t="shared" si="21"/>
        <v>5.6026306975229647E-4</v>
      </c>
      <c r="Q95" s="71">
        <v>24.920998999999998</v>
      </c>
      <c r="R95" s="73">
        <f t="shared" si="22"/>
        <v>3.0691139388022677E-3</v>
      </c>
      <c r="S95" s="73">
        <f t="shared" si="23"/>
        <v>7.6727848470056694E-4</v>
      </c>
      <c r="T95" s="70">
        <f t="shared" si="24"/>
        <v>5.5192858261649122E-3</v>
      </c>
      <c r="U95" s="74">
        <f t="shared" si="25"/>
        <v>520607.59038945328</v>
      </c>
      <c r="V95" s="83">
        <f t="shared" si="26"/>
        <v>1193028.9770894533</v>
      </c>
      <c r="W95" s="75">
        <f t="shared" si="27"/>
        <v>1193028977.0894532</v>
      </c>
      <c r="X95" s="62">
        <f t="shared" si="28"/>
        <v>1193028000</v>
      </c>
      <c r="Z95" s="87">
        <f t="shared" si="29"/>
        <v>1193028977.0894532</v>
      </c>
    </row>
    <row r="96" spans="1:26" s="2" customFormat="1" ht="18" customHeight="1">
      <c r="A96" s="70">
        <v>29</v>
      </c>
      <c r="B96" s="71" t="s">
        <v>81</v>
      </c>
      <c r="C96" s="71" t="s">
        <v>239</v>
      </c>
      <c r="D96" s="88">
        <v>672421.38670000003</v>
      </c>
      <c r="E96" s="71" t="s">
        <v>300</v>
      </c>
      <c r="F96" s="71">
        <v>9</v>
      </c>
      <c r="G96" s="90">
        <f t="shared" si="15"/>
        <v>211288.86410000001</v>
      </c>
      <c r="H96" s="72">
        <v>6269</v>
      </c>
      <c r="I96" s="73">
        <f t="shared" si="16"/>
        <v>5.7773583584155531E-3</v>
      </c>
      <c r="J96" s="73">
        <f t="shared" si="17"/>
        <v>5.7773583584155538E-4</v>
      </c>
      <c r="K96" s="72">
        <v>582</v>
      </c>
      <c r="L96" s="73">
        <f t="shared" si="18"/>
        <v>2.7830111989900824E-3</v>
      </c>
      <c r="M96" s="73">
        <f t="shared" si="19"/>
        <v>1.3915055994950412E-3</v>
      </c>
      <c r="N96" s="71">
        <v>3.405742</v>
      </c>
      <c r="O96" s="73">
        <f t="shared" si="20"/>
        <v>3.8577317431922257E-3</v>
      </c>
      <c r="P96" s="73">
        <f t="shared" si="21"/>
        <v>5.786597614788338E-4</v>
      </c>
      <c r="Q96" s="71">
        <v>23.413253999999998</v>
      </c>
      <c r="R96" s="73">
        <f t="shared" si="22"/>
        <v>2.8834295207875878E-3</v>
      </c>
      <c r="S96" s="73">
        <f t="shared" si="23"/>
        <v>7.2085738019689696E-4</v>
      </c>
      <c r="T96" s="70">
        <f t="shared" si="24"/>
        <v>3.2687585770123273E-3</v>
      </c>
      <c r="U96" s="74">
        <f t="shared" si="25"/>
        <v>308326.21827192162</v>
      </c>
      <c r="V96" s="83">
        <f t="shared" si="26"/>
        <v>1192036.4690719217</v>
      </c>
      <c r="W96" s="75">
        <f t="shared" si="27"/>
        <v>1192036469.0719216</v>
      </c>
      <c r="X96" s="62">
        <f t="shared" si="28"/>
        <v>1192036000</v>
      </c>
      <c r="Z96" s="87">
        <f t="shared" si="29"/>
        <v>1192036469.0719216</v>
      </c>
    </row>
    <row r="97" spans="1:26" s="2" customFormat="1" ht="18" customHeight="1">
      <c r="A97" s="70">
        <v>182</v>
      </c>
      <c r="B97" s="71" t="s">
        <v>69</v>
      </c>
      <c r="C97" s="71" t="s">
        <v>290</v>
      </c>
      <c r="D97" s="88">
        <v>672421.38670000003</v>
      </c>
      <c r="E97" s="71" t="s">
        <v>300</v>
      </c>
      <c r="F97" s="71">
        <v>9</v>
      </c>
      <c r="G97" s="90">
        <f t="shared" si="15"/>
        <v>211288.86410000001</v>
      </c>
      <c r="H97" s="72">
        <v>4121</v>
      </c>
      <c r="I97" s="73">
        <f t="shared" si="16"/>
        <v>3.7978136536976383E-3</v>
      </c>
      <c r="J97" s="73">
        <f t="shared" si="17"/>
        <v>3.7978136536976384E-4</v>
      </c>
      <c r="K97" s="72">
        <v>576</v>
      </c>
      <c r="L97" s="73">
        <f t="shared" si="18"/>
        <v>2.7543203618870921E-3</v>
      </c>
      <c r="M97" s="73">
        <f t="shared" si="19"/>
        <v>1.3771601809435461E-3</v>
      </c>
      <c r="N97" s="71">
        <v>2.7560920000000002</v>
      </c>
      <c r="O97" s="73">
        <f t="shared" si="20"/>
        <v>3.1218640741307322E-3</v>
      </c>
      <c r="P97" s="73">
        <f t="shared" si="21"/>
        <v>4.6827961111960983E-4</v>
      </c>
      <c r="Q97" s="71">
        <v>33.475735999999998</v>
      </c>
      <c r="R97" s="73">
        <f t="shared" si="22"/>
        <v>4.1226616946321007E-3</v>
      </c>
      <c r="S97" s="73">
        <f t="shared" si="23"/>
        <v>1.0306654236580252E-3</v>
      </c>
      <c r="T97" s="70">
        <f t="shared" si="24"/>
        <v>3.2558865810909448E-3</v>
      </c>
      <c r="U97" s="74">
        <f t="shared" si="25"/>
        <v>307112.06502978189</v>
      </c>
      <c r="V97" s="83">
        <f t="shared" si="26"/>
        <v>1190822.3158297818</v>
      </c>
      <c r="W97" s="75">
        <f t="shared" si="27"/>
        <v>1190822315.8297818</v>
      </c>
      <c r="X97" s="62">
        <f t="shared" si="28"/>
        <v>1190822000</v>
      </c>
      <c r="Z97" s="87">
        <f t="shared" si="29"/>
        <v>1190822315.8297818</v>
      </c>
    </row>
    <row r="98" spans="1:26" s="2" customFormat="1" ht="18" customHeight="1">
      <c r="A98" s="70">
        <v>137</v>
      </c>
      <c r="B98" s="71" t="s">
        <v>117</v>
      </c>
      <c r="C98" s="71" t="s">
        <v>139</v>
      </c>
      <c r="D98" s="88">
        <v>672421.38670000003</v>
      </c>
      <c r="E98" s="71" t="s">
        <v>300</v>
      </c>
      <c r="F98" s="71">
        <v>9</v>
      </c>
      <c r="G98" s="90">
        <f t="shared" si="15"/>
        <v>211288.86410000001</v>
      </c>
      <c r="H98" s="72">
        <v>4739</v>
      </c>
      <c r="I98" s="73">
        <f t="shared" si="16"/>
        <v>4.3673474653902226E-3</v>
      </c>
      <c r="J98" s="73">
        <f t="shared" si="17"/>
        <v>4.3673474653902226E-4</v>
      </c>
      <c r="K98" s="72">
        <v>599</v>
      </c>
      <c r="L98" s="73">
        <f t="shared" si="18"/>
        <v>2.8643019041152224E-3</v>
      </c>
      <c r="M98" s="73">
        <f t="shared" si="19"/>
        <v>1.4321509520576112E-3</v>
      </c>
      <c r="N98" s="71">
        <v>4.0553929999999996</v>
      </c>
      <c r="O98" s="73">
        <f t="shared" si="20"/>
        <v>4.5936005449677478E-3</v>
      </c>
      <c r="P98" s="73">
        <f t="shared" si="21"/>
        <v>6.890400817451621E-4</v>
      </c>
      <c r="Q98" s="71">
        <v>22.508852999999998</v>
      </c>
      <c r="R98" s="73">
        <f t="shared" si="22"/>
        <v>2.7720491657959316E-3</v>
      </c>
      <c r="S98" s="73">
        <f t="shared" si="23"/>
        <v>6.9301229144898291E-4</v>
      </c>
      <c r="T98" s="70">
        <f t="shared" si="24"/>
        <v>3.2509380717907783E-3</v>
      </c>
      <c r="U98" s="74">
        <f t="shared" si="25"/>
        <v>306645.29603395157</v>
      </c>
      <c r="V98" s="83">
        <f t="shared" si="26"/>
        <v>1190355.5468339515</v>
      </c>
      <c r="W98" s="75">
        <f t="shared" si="27"/>
        <v>1190355546.8339515</v>
      </c>
      <c r="X98" s="62">
        <f t="shared" si="28"/>
        <v>1190355000</v>
      </c>
      <c r="Z98" s="87">
        <f t="shared" si="29"/>
        <v>1190355546.8339515</v>
      </c>
    </row>
    <row r="99" spans="1:26" s="2" customFormat="1" ht="18" customHeight="1">
      <c r="A99" s="70">
        <v>181</v>
      </c>
      <c r="B99" s="71" t="s">
        <v>69</v>
      </c>
      <c r="C99" s="71" t="s">
        <v>261</v>
      </c>
      <c r="D99" s="88">
        <v>672421.38670000003</v>
      </c>
      <c r="E99" s="71" t="s">
        <v>299</v>
      </c>
      <c r="F99" s="71">
        <v>10</v>
      </c>
      <c r="G99" s="90">
        <f t="shared" si="15"/>
        <v>0</v>
      </c>
      <c r="H99" s="72">
        <v>7698</v>
      </c>
      <c r="I99" s="73">
        <f t="shared" si="16"/>
        <v>7.0942901009862702E-3</v>
      </c>
      <c r="J99" s="73">
        <f t="shared" si="17"/>
        <v>7.0942901009862704E-4</v>
      </c>
      <c r="K99" s="72">
        <v>1210</v>
      </c>
      <c r="L99" s="73">
        <f t="shared" si="18"/>
        <v>5.7859854824364263E-3</v>
      </c>
      <c r="M99" s="73">
        <f t="shared" si="19"/>
        <v>2.8929927412182132E-3</v>
      </c>
      <c r="N99" s="71">
        <v>6.8508579999999997</v>
      </c>
      <c r="O99" s="73">
        <f t="shared" si="20"/>
        <v>7.7600629685696696E-3</v>
      </c>
      <c r="P99" s="73">
        <f t="shared" si="21"/>
        <v>1.1640094452854504E-3</v>
      </c>
      <c r="Q99" s="71">
        <v>22.866508</v>
      </c>
      <c r="R99" s="73">
        <f t="shared" si="22"/>
        <v>2.8160957124765975E-3</v>
      </c>
      <c r="S99" s="73">
        <f t="shared" si="23"/>
        <v>7.0402392811914937E-4</v>
      </c>
      <c r="T99" s="70">
        <f t="shared" si="24"/>
        <v>5.4704551247214397E-3</v>
      </c>
      <c r="U99" s="74">
        <f t="shared" si="25"/>
        <v>516001.62602808635</v>
      </c>
      <c r="V99" s="83">
        <f t="shared" si="26"/>
        <v>1188423.0127280864</v>
      </c>
      <c r="W99" s="75">
        <f t="shared" si="27"/>
        <v>1188423012.7280865</v>
      </c>
      <c r="X99" s="62">
        <f t="shared" si="28"/>
        <v>1188423000</v>
      </c>
      <c r="Z99" s="87">
        <f t="shared" si="29"/>
        <v>1188423012.7280865</v>
      </c>
    </row>
    <row r="100" spans="1:26" s="2" customFormat="1" ht="18" customHeight="1">
      <c r="A100" s="70">
        <v>55</v>
      </c>
      <c r="B100" s="71" t="s">
        <v>93</v>
      </c>
      <c r="C100" s="71" t="s">
        <v>146</v>
      </c>
      <c r="D100" s="88">
        <v>672421.38670000003</v>
      </c>
      <c r="E100" s="71" t="s">
        <v>300</v>
      </c>
      <c r="F100" s="71">
        <v>9</v>
      </c>
      <c r="G100" s="90">
        <f t="shared" si="15"/>
        <v>211288.86410000001</v>
      </c>
      <c r="H100" s="72">
        <v>1487</v>
      </c>
      <c r="I100" s="73">
        <f t="shared" si="16"/>
        <v>1.3703831359010892E-3</v>
      </c>
      <c r="J100" s="73">
        <f t="shared" si="17"/>
        <v>1.3703831359010893E-4</v>
      </c>
      <c r="K100" s="72">
        <v>669</v>
      </c>
      <c r="L100" s="73">
        <f t="shared" si="18"/>
        <v>3.1990283369834455E-3</v>
      </c>
      <c r="M100" s="73">
        <f t="shared" si="19"/>
        <v>1.5995141684917228E-3</v>
      </c>
      <c r="N100" s="71">
        <v>1.988324</v>
      </c>
      <c r="O100" s="73">
        <f t="shared" si="20"/>
        <v>2.2522024893696993E-3</v>
      </c>
      <c r="P100" s="73">
        <f t="shared" si="21"/>
        <v>3.378303734054549E-4</v>
      </c>
      <c r="Q100" s="71">
        <v>37.511937000000003</v>
      </c>
      <c r="R100" s="73">
        <f t="shared" si="22"/>
        <v>4.6197348957869849E-3</v>
      </c>
      <c r="S100" s="73">
        <f t="shared" si="23"/>
        <v>1.1549337239467462E-3</v>
      </c>
      <c r="T100" s="70">
        <f t="shared" si="24"/>
        <v>3.2293165794340327E-3</v>
      </c>
      <c r="U100" s="74">
        <f t="shared" si="25"/>
        <v>304605.84502688335</v>
      </c>
      <c r="V100" s="83">
        <f t="shared" si="26"/>
        <v>1188316.0958268833</v>
      </c>
      <c r="W100" s="75">
        <f t="shared" si="27"/>
        <v>1188316095.8268833</v>
      </c>
      <c r="X100" s="62">
        <f t="shared" si="28"/>
        <v>1188316000</v>
      </c>
      <c r="Z100" s="87">
        <f t="shared" si="29"/>
        <v>1188316095.8268833</v>
      </c>
    </row>
    <row r="101" spans="1:26" s="2" customFormat="1" ht="18" customHeight="1">
      <c r="A101" s="70">
        <v>154</v>
      </c>
      <c r="B101" s="71" t="s">
        <v>85</v>
      </c>
      <c r="C101" s="71" t="s">
        <v>179</v>
      </c>
      <c r="D101" s="88">
        <v>672421.38670000003</v>
      </c>
      <c r="E101" s="71" t="s">
        <v>300</v>
      </c>
      <c r="F101" s="71">
        <v>9</v>
      </c>
      <c r="G101" s="90">
        <f t="shared" si="15"/>
        <v>211288.86410000001</v>
      </c>
      <c r="H101" s="72">
        <v>2803</v>
      </c>
      <c r="I101" s="73">
        <f t="shared" si="16"/>
        <v>2.5831768190522882E-3</v>
      </c>
      <c r="J101" s="73">
        <f t="shared" si="17"/>
        <v>2.5831768190522883E-4</v>
      </c>
      <c r="K101" s="72">
        <v>615</v>
      </c>
      <c r="L101" s="73">
        <f t="shared" si="18"/>
        <v>2.9408108030565304E-3</v>
      </c>
      <c r="M101" s="73">
        <f t="shared" si="19"/>
        <v>1.4704054015282652E-3</v>
      </c>
      <c r="N101" s="71">
        <v>2.7364060000000001</v>
      </c>
      <c r="O101" s="73">
        <f t="shared" si="20"/>
        <v>3.099565465752152E-3</v>
      </c>
      <c r="P101" s="73">
        <f t="shared" si="21"/>
        <v>4.6493481986282278E-4</v>
      </c>
      <c r="Q101" s="71">
        <v>32.791195000000002</v>
      </c>
      <c r="R101" s="73">
        <f t="shared" si="22"/>
        <v>4.0383579183355866E-3</v>
      </c>
      <c r="S101" s="73">
        <f t="shared" si="23"/>
        <v>1.0095894795838967E-3</v>
      </c>
      <c r="T101" s="70">
        <f t="shared" si="24"/>
        <v>3.2032473828802139E-3</v>
      </c>
      <c r="U101" s="74">
        <f t="shared" si="25"/>
        <v>302146.86355197342</v>
      </c>
      <c r="V101" s="83">
        <f t="shared" si="26"/>
        <v>1185857.1143519734</v>
      </c>
      <c r="W101" s="75">
        <f t="shared" si="27"/>
        <v>1185857114.3519733</v>
      </c>
      <c r="X101" s="62">
        <f t="shared" si="28"/>
        <v>1185857000</v>
      </c>
      <c r="Z101" s="87">
        <f t="shared" si="29"/>
        <v>1185857114.3519733</v>
      </c>
    </row>
    <row r="102" spans="1:26" s="2" customFormat="1" ht="18" customHeight="1">
      <c r="A102" s="70">
        <v>194</v>
      </c>
      <c r="B102" s="71" t="s">
        <v>77</v>
      </c>
      <c r="C102" s="71" t="s">
        <v>108</v>
      </c>
      <c r="D102" s="88">
        <v>672421.38670000003</v>
      </c>
      <c r="E102" s="71" t="s">
        <v>300</v>
      </c>
      <c r="F102" s="71">
        <v>9</v>
      </c>
      <c r="G102" s="90">
        <f t="shared" si="15"/>
        <v>211288.86410000001</v>
      </c>
      <c r="H102" s="72">
        <v>2845</v>
      </c>
      <c r="I102" s="73">
        <f t="shared" si="16"/>
        <v>2.6218830004294544E-3</v>
      </c>
      <c r="J102" s="73">
        <f t="shared" si="17"/>
        <v>2.6218830004294546E-4</v>
      </c>
      <c r="K102" s="72">
        <v>511</v>
      </c>
      <c r="L102" s="73">
        <f t="shared" si="18"/>
        <v>2.4435029599380277E-3</v>
      </c>
      <c r="M102" s="73">
        <f t="shared" si="19"/>
        <v>1.2217514799690138E-3</v>
      </c>
      <c r="N102" s="71">
        <v>5.0200250000000004</v>
      </c>
      <c r="O102" s="73">
        <f t="shared" si="20"/>
        <v>5.6862527443706989E-3</v>
      </c>
      <c r="P102" s="73">
        <f t="shared" si="21"/>
        <v>8.5293791165560486E-4</v>
      </c>
      <c r="Q102" s="71">
        <v>27.577363999999999</v>
      </c>
      <c r="R102" s="73">
        <f t="shared" si="22"/>
        <v>3.396255192170421E-3</v>
      </c>
      <c r="S102" s="73">
        <f t="shared" si="23"/>
        <v>8.4906379804260525E-4</v>
      </c>
      <c r="T102" s="70">
        <f t="shared" si="24"/>
        <v>3.1859414897101694E-3</v>
      </c>
      <c r="U102" s="74">
        <f t="shared" si="25"/>
        <v>300514.48218478943</v>
      </c>
      <c r="V102" s="83">
        <f t="shared" si="26"/>
        <v>1184224.7329847894</v>
      </c>
      <c r="W102" s="75">
        <f t="shared" si="27"/>
        <v>1184224732.9847894</v>
      </c>
      <c r="X102" s="62">
        <f t="shared" si="28"/>
        <v>1184224000</v>
      </c>
      <c r="Z102" s="87">
        <f t="shared" si="29"/>
        <v>1184224732.9847894</v>
      </c>
    </row>
    <row r="103" spans="1:26" s="2" customFormat="1" ht="18" customHeight="1">
      <c r="A103" s="70">
        <v>70</v>
      </c>
      <c r="B103" s="71" t="s">
        <v>75</v>
      </c>
      <c r="C103" s="71" t="s">
        <v>98</v>
      </c>
      <c r="D103" s="88">
        <v>672421.38670000003</v>
      </c>
      <c r="E103" s="71" t="s">
        <v>300</v>
      </c>
      <c r="F103" s="71">
        <v>9</v>
      </c>
      <c r="G103" s="90">
        <f t="shared" si="15"/>
        <v>211288.86410000001</v>
      </c>
      <c r="H103" s="72">
        <v>2770</v>
      </c>
      <c r="I103" s="73">
        <f t="shared" si="16"/>
        <v>2.5527648193988009E-3</v>
      </c>
      <c r="J103" s="73">
        <f t="shared" si="17"/>
        <v>2.5527648193988012E-4</v>
      </c>
      <c r="K103" s="72">
        <v>568</v>
      </c>
      <c r="L103" s="73">
        <f t="shared" si="18"/>
        <v>2.7160659124164381E-3</v>
      </c>
      <c r="M103" s="73">
        <f t="shared" si="19"/>
        <v>1.3580329562082191E-3</v>
      </c>
      <c r="N103" s="71">
        <v>1.4469479999999999</v>
      </c>
      <c r="O103" s="73">
        <f t="shared" si="20"/>
        <v>1.6389782991044254E-3</v>
      </c>
      <c r="P103" s="73">
        <f t="shared" si="21"/>
        <v>2.4584674486566381E-4</v>
      </c>
      <c r="Q103" s="71">
        <v>42.436169</v>
      </c>
      <c r="R103" s="73">
        <f t="shared" si="22"/>
        <v>5.2261724254019154E-3</v>
      </c>
      <c r="S103" s="73">
        <f t="shared" si="23"/>
        <v>1.3065431063504788E-3</v>
      </c>
      <c r="T103" s="70">
        <f t="shared" si="24"/>
        <v>3.1656992893642419E-3</v>
      </c>
      <c r="U103" s="74">
        <f t="shared" si="25"/>
        <v>298605.13313525915</v>
      </c>
      <c r="V103" s="83">
        <f t="shared" si="26"/>
        <v>1182315.3839352592</v>
      </c>
      <c r="W103" s="75">
        <f t="shared" si="27"/>
        <v>1182315383.9352591</v>
      </c>
      <c r="X103" s="62">
        <f t="shared" si="28"/>
        <v>1182315000</v>
      </c>
      <c r="Z103" s="87">
        <f t="shared" si="29"/>
        <v>1182315383.9352591</v>
      </c>
    </row>
    <row r="104" spans="1:26" s="2" customFormat="1" ht="18" customHeight="1">
      <c r="A104" s="70">
        <v>110</v>
      </c>
      <c r="B104" s="71" t="s">
        <v>71</v>
      </c>
      <c r="C104" s="71" t="s">
        <v>153</v>
      </c>
      <c r="D104" s="88">
        <v>672421.38670000003</v>
      </c>
      <c r="E104" s="71" t="s">
        <v>299</v>
      </c>
      <c r="F104" s="71">
        <v>10</v>
      </c>
      <c r="G104" s="90">
        <f t="shared" si="15"/>
        <v>0</v>
      </c>
      <c r="H104" s="72">
        <v>5390</v>
      </c>
      <c r="I104" s="73">
        <f t="shared" si="16"/>
        <v>4.9672932767362947E-3</v>
      </c>
      <c r="J104" s="73">
        <f t="shared" si="17"/>
        <v>4.9672932767362945E-4</v>
      </c>
      <c r="K104" s="72">
        <v>1258</v>
      </c>
      <c r="L104" s="73">
        <f t="shared" si="18"/>
        <v>6.0155121792603503E-3</v>
      </c>
      <c r="M104" s="73">
        <f t="shared" si="19"/>
        <v>3.0077560896301751E-3</v>
      </c>
      <c r="N104" s="71">
        <v>3.5533899999999998</v>
      </c>
      <c r="O104" s="73">
        <f t="shared" si="20"/>
        <v>4.0249747041736636E-3</v>
      </c>
      <c r="P104" s="73">
        <f t="shared" si="21"/>
        <v>6.0374620562604956E-4</v>
      </c>
      <c r="Q104" s="71">
        <v>41.994883999999999</v>
      </c>
      <c r="R104" s="73">
        <f t="shared" si="22"/>
        <v>5.1718265324269038E-3</v>
      </c>
      <c r="S104" s="73">
        <f t="shared" si="23"/>
        <v>1.292956633106726E-3</v>
      </c>
      <c r="T104" s="70">
        <f t="shared" si="24"/>
        <v>5.4011882560365803E-3</v>
      </c>
      <c r="U104" s="74">
        <f t="shared" si="25"/>
        <v>509468.01665621874</v>
      </c>
      <c r="V104" s="83">
        <f t="shared" si="26"/>
        <v>1181889.4033562187</v>
      </c>
      <c r="W104" s="75">
        <f t="shared" si="27"/>
        <v>1181889403.3562188</v>
      </c>
      <c r="X104" s="62">
        <f t="shared" si="28"/>
        <v>1181889000</v>
      </c>
      <c r="Z104" s="87">
        <f t="shared" si="29"/>
        <v>1181889403.3562188</v>
      </c>
    </row>
    <row r="105" spans="1:26" s="2" customFormat="1" ht="18" customHeight="1">
      <c r="A105" s="70">
        <v>112</v>
      </c>
      <c r="B105" s="71" t="s">
        <v>71</v>
      </c>
      <c r="C105" s="71" t="s">
        <v>71</v>
      </c>
      <c r="D105" s="88">
        <v>672421.38670000003</v>
      </c>
      <c r="E105" s="71" t="s">
        <v>299</v>
      </c>
      <c r="F105" s="71">
        <v>10</v>
      </c>
      <c r="G105" s="90">
        <f t="shared" si="15"/>
        <v>0</v>
      </c>
      <c r="H105" s="72">
        <v>6476</v>
      </c>
      <c r="I105" s="73">
        <f t="shared" si="16"/>
        <v>5.9681245380601572E-3</v>
      </c>
      <c r="J105" s="73">
        <f t="shared" si="17"/>
        <v>5.9681245380601572E-4</v>
      </c>
      <c r="K105" s="72">
        <v>1295</v>
      </c>
      <c r="L105" s="73">
        <f t="shared" si="18"/>
        <v>6.1924390080621249E-3</v>
      </c>
      <c r="M105" s="73">
        <f t="shared" si="19"/>
        <v>3.0962195040310624E-3</v>
      </c>
      <c r="N105" s="71">
        <v>4.4983360000000001</v>
      </c>
      <c r="O105" s="73">
        <f t="shared" si="20"/>
        <v>5.0953282951980341E-3</v>
      </c>
      <c r="P105" s="73">
        <f t="shared" si="21"/>
        <v>7.6429924427970505E-4</v>
      </c>
      <c r="Q105" s="71">
        <v>29.395038</v>
      </c>
      <c r="R105" s="73">
        <f t="shared" si="22"/>
        <v>3.6201085220308521E-3</v>
      </c>
      <c r="S105" s="73">
        <f t="shared" si="23"/>
        <v>9.0502713050771301E-4</v>
      </c>
      <c r="T105" s="70">
        <f t="shared" si="24"/>
        <v>5.3623583326244968E-3</v>
      </c>
      <c r="U105" s="74">
        <f t="shared" si="25"/>
        <v>505805.37741279718</v>
      </c>
      <c r="V105" s="83">
        <f t="shared" si="26"/>
        <v>1178226.7641127971</v>
      </c>
      <c r="W105" s="75">
        <f t="shared" si="27"/>
        <v>1178226764.112797</v>
      </c>
      <c r="X105" s="62">
        <f t="shared" si="28"/>
        <v>1178226000</v>
      </c>
      <c r="Z105" s="87">
        <f t="shared" si="29"/>
        <v>1178226764.112797</v>
      </c>
    </row>
    <row r="106" spans="1:26" s="2" customFormat="1" ht="18" customHeight="1">
      <c r="A106" s="70">
        <v>80</v>
      </c>
      <c r="B106" s="71" t="s">
        <v>75</v>
      </c>
      <c r="C106" s="71" t="s">
        <v>233</v>
      </c>
      <c r="D106" s="88">
        <v>672421.38670000003</v>
      </c>
      <c r="E106" s="71" t="s">
        <v>300</v>
      </c>
      <c r="F106" s="71">
        <v>9</v>
      </c>
      <c r="G106" s="90">
        <f t="shared" si="15"/>
        <v>211288.86410000001</v>
      </c>
      <c r="H106" s="72">
        <v>2387</v>
      </c>
      <c r="I106" s="73">
        <f t="shared" si="16"/>
        <v>2.1998013082689307E-3</v>
      </c>
      <c r="J106" s="73">
        <f t="shared" si="17"/>
        <v>2.1998013082689309E-4</v>
      </c>
      <c r="K106" s="72">
        <v>544</v>
      </c>
      <c r="L106" s="73">
        <f t="shared" si="18"/>
        <v>2.6013025640044757E-3</v>
      </c>
      <c r="M106" s="73">
        <f t="shared" si="19"/>
        <v>1.3006512820022379E-3</v>
      </c>
      <c r="N106" s="71">
        <v>1.4567920000000001</v>
      </c>
      <c r="O106" s="73">
        <f t="shared" si="20"/>
        <v>1.6501287360077448E-3</v>
      </c>
      <c r="P106" s="73">
        <f t="shared" si="21"/>
        <v>2.4751931040116172E-4</v>
      </c>
      <c r="Q106" s="71">
        <v>42.930737000000001</v>
      </c>
      <c r="R106" s="73">
        <f t="shared" si="22"/>
        <v>5.2870803184797794E-3</v>
      </c>
      <c r="S106" s="73">
        <f t="shared" si="23"/>
        <v>1.3217700796199449E-3</v>
      </c>
      <c r="T106" s="70">
        <f t="shared" si="24"/>
        <v>3.0899208028502372E-3</v>
      </c>
      <c r="U106" s="74">
        <f t="shared" si="25"/>
        <v>291457.31428514753</v>
      </c>
      <c r="V106" s="83">
        <f t="shared" si="26"/>
        <v>1175167.5650851475</v>
      </c>
      <c r="W106" s="75">
        <f t="shared" si="27"/>
        <v>1175167565.0851476</v>
      </c>
      <c r="X106" s="62">
        <f t="shared" si="28"/>
        <v>1175167000</v>
      </c>
      <c r="Z106" s="87">
        <f t="shared" si="29"/>
        <v>1175167565.0851476</v>
      </c>
    </row>
    <row r="107" spans="1:26" s="2" customFormat="1" ht="18" customHeight="1">
      <c r="A107" s="70">
        <v>172</v>
      </c>
      <c r="B107" s="71" t="s">
        <v>69</v>
      </c>
      <c r="C107" s="71" t="s">
        <v>169</v>
      </c>
      <c r="D107" s="88">
        <v>672421.38670000003</v>
      </c>
      <c r="E107" s="71" t="s">
        <v>300</v>
      </c>
      <c r="F107" s="71">
        <v>8</v>
      </c>
      <c r="G107" s="90">
        <f t="shared" si="15"/>
        <v>211288.86410000001</v>
      </c>
      <c r="H107" s="72">
        <v>4795</v>
      </c>
      <c r="I107" s="73">
        <f t="shared" si="16"/>
        <v>4.4189557072264437E-3</v>
      </c>
      <c r="J107" s="73">
        <f t="shared" si="17"/>
        <v>4.4189557072264437E-4</v>
      </c>
      <c r="K107" s="72">
        <v>360</v>
      </c>
      <c r="L107" s="73">
        <f t="shared" si="18"/>
        <v>1.7214502261794324E-3</v>
      </c>
      <c r="M107" s="73">
        <f t="shared" si="19"/>
        <v>8.607251130897162E-4</v>
      </c>
      <c r="N107" s="71">
        <v>3.33684</v>
      </c>
      <c r="O107" s="73">
        <f t="shared" si="20"/>
        <v>3.779685481153166E-3</v>
      </c>
      <c r="P107" s="73">
        <f t="shared" si="21"/>
        <v>5.669528221729749E-4</v>
      </c>
      <c r="Q107" s="71">
        <v>39.371993000000003</v>
      </c>
      <c r="R107" s="73">
        <f t="shared" si="22"/>
        <v>4.8488077269585117E-3</v>
      </c>
      <c r="S107" s="73">
        <f t="shared" si="23"/>
        <v>1.2122019317396279E-3</v>
      </c>
      <c r="T107" s="70">
        <f t="shared" si="24"/>
        <v>3.0817754377249632E-3</v>
      </c>
      <c r="U107" s="74">
        <f t="shared" si="25"/>
        <v>290689.00131055788</v>
      </c>
      <c r="V107" s="83">
        <f t="shared" si="26"/>
        <v>1174399.2521105579</v>
      </c>
      <c r="W107" s="75">
        <f t="shared" si="27"/>
        <v>1174399252.1105578</v>
      </c>
      <c r="X107" s="62">
        <f t="shared" si="28"/>
        <v>1174399000</v>
      </c>
      <c r="Z107" s="87">
        <f t="shared" si="29"/>
        <v>1174399252.1105578</v>
      </c>
    </row>
    <row r="108" spans="1:26" s="2" customFormat="1" ht="18" customHeight="1">
      <c r="A108" s="70">
        <v>170</v>
      </c>
      <c r="B108" s="71" t="s">
        <v>69</v>
      </c>
      <c r="C108" s="71" t="s">
        <v>122</v>
      </c>
      <c r="D108" s="88">
        <v>672421.38670000003</v>
      </c>
      <c r="E108" s="71" t="s">
        <v>300</v>
      </c>
      <c r="F108" s="71">
        <v>8</v>
      </c>
      <c r="G108" s="90">
        <f t="shared" si="15"/>
        <v>211288.86410000001</v>
      </c>
      <c r="H108" s="72">
        <v>4467</v>
      </c>
      <c r="I108" s="73">
        <f t="shared" si="16"/>
        <v>4.1166788621857199E-3</v>
      </c>
      <c r="J108" s="73">
        <f t="shared" si="17"/>
        <v>4.11667886218572E-4</v>
      </c>
      <c r="K108" s="72">
        <v>398</v>
      </c>
      <c r="L108" s="73">
        <f t="shared" si="18"/>
        <v>1.9031588611650393E-3</v>
      </c>
      <c r="M108" s="73">
        <f t="shared" si="19"/>
        <v>9.5157943058251965E-4</v>
      </c>
      <c r="N108" s="71">
        <v>3.3171539999999999</v>
      </c>
      <c r="O108" s="73">
        <f t="shared" si="20"/>
        <v>3.7573868727745858E-3</v>
      </c>
      <c r="P108" s="73">
        <f t="shared" si="21"/>
        <v>5.6360803091618785E-4</v>
      </c>
      <c r="Q108" s="71">
        <v>37.405031999999999</v>
      </c>
      <c r="R108" s="73">
        <f t="shared" si="22"/>
        <v>4.6065691464673977E-3</v>
      </c>
      <c r="S108" s="73">
        <f t="shared" si="23"/>
        <v>1.1516422866168494E-3</v>
      </c>
      <c r="T108" s="70">
        <f t="shared" si="24"/>
        <v>3.078497634334129E-3</v>
      </c>
      <c r="U108" s="74">
        <f t="shared" si="25"/>
        <v>290379.82193865743</v>
      </c>
      <c r="V108" s="83">
        <f t="shared" si="26"/>
        <v>1174090.0727386575</v>
      </c>
      <c r="W108" s="75">
        <f t="shared" si="27"/>
        <v>1174090072.7386575</v>
      </c>
      <c r="X108" s="62">
        <f t="shared" si="28"/>
        <v>1174090000</v>
      </c>
      <c r="Z108" s="87">
        <f t="shared" si="29"/>
        <v>1174090072.7386575</v>
      </c>
    </row>
    <row r="109" spans="1:26" s="2" customFormat="1" ht="18" customHeight="1">
      <c r="A109" s="70">
        <v>38</v>
      </c>
      <c r="B109" s="71" t="s">
        <v>99</v>
      </c>
      <c r="C109" s="71" t="s">
        <v>120</v>
      </c>
      <c r="D109" s="88">
        <v>672421.38670000003</v>
      </c>
      <c r="E109" s="71" t="s">
        <v>300</v>
      </c>
      <c r="F109" s="71">
        <v>8</v>
      </c>
      <c r="G109" s="90">
        <f t="shared" si="15"/>
        <v>211288.86410000001</v>
      </c>
      <c r="H109" s="72">
        <v>1989</v>
      </c>
      <c r="I109" s="73">
        <f t="shared" si="16"/>
        <v>1.8330141609329295E-3</v>
      </c>
      <c r="J109" s="73">
        <f t="shared" si="17"/>
        <v>1.8330141609329296E-4</v>
      </c>
      <c r="K109" s="72">
        <v>470</v>
      </c>
      <c r="L109" s="73">
        <f t="shared" si="18"/>
        <v>2.2474489064009257E-3</v>
      </c>
      <c r="M109" s="73">
        <f t="shared" si="19"/>
        <v>1.1237244532004628E-3</v>
      </c>
      <c r="N109" s="71">
        <v>3.1695060000000002</v>
      </c>
      <c r="O109" s="73">
        <f t="shared" si="20"/>
        <v>3.5901439117931476E-3</v>
      </c>
      <c r="P109" s="73">
        <f t="shared" si="21"/>
        <v>5.3852158676897209E-4</v>
      </c>
      <c r="Q109" s="71">
        <v>38.329980999999997</v>
      </c>
      <c r="R109" s="73">
        <f t="shared" si="22"/>
        <v>4.720480064267331E-3</v>
      </c>
      <c r="S109" s="73">
        <f t="shared" si="23"/>
        <v>1.1801200160668328E-3</v>
      </c>
      <c r="T109" s="70">
        <f t="shared" si="24"/>
        <v>3.0256674721295604E-3</v>
      </c>
      <c r="U109" s="74">
        <f t="shared" si="25"/>
        <v>285396.60774909344</v>
      </c>
      <c r="V109" s="83">
        <f t="shared" si="26"/>
        <v>1169106.8585490934</v>
      </c>
      <c r="W109" s="75">
        <f t="shared" si="27"/>
        <v>1169106858.5490932</v>
      </c>
      <c r="X109" s="62">
        <f t="shared" si="28"/>
        <v>1169106000</v>
      </c>
      <c r="Z109" s="87">
        <f t="shared" si="29"/>
        <v>1169106858.5490932</v>
      </c>
    </row>
    <row r="110" spans="1:26" s="2" customFormat="1" ht="18" customHeight="1">
      <c r="A110" s="70">
        <v>61</v>
      </c>
      <c r="B110" s="71" t="s">
        <v>93</v>
      </c>
      <c r="C110" s="71" t="s">
        <v>197</v>
      </c>
      <c r="D110" s="88">
        <v>672421.38670000003</v>
      </c>
      <c r="E110" s="71" t="s">
        <v>300</v>
      </c>
      <c r="F110" s="71">
        <v>8</v>
      </c>
      <c r="G110" s="90">
        <f t="shared" si="15"/>
        <v>211288.86410000001</v>
      </c>
      <c r="H110" s="72">
        <v>2717</v>
      </c>
      <c r="I110" s="73">
        <f t="shared" si="16"/>
        <v>2.5039213048038056E-3</v>
      </c>
      <c r="J110" s="73">
        <f t="shared" si="17"/>
        <v>2.5039213048038057E-4</v>
      </c>
      <c r="K110" s="72">
        <v>403</v>
      </c>
      <c r="L110" s="73">
        <f t="shared" si="18"/>
        <v>1.9270678920841982E-3</v>
      </c>
      <c r="M110" s="73">
        <f t="shared" si="19"/>
        <v>9.6353394604209908E-4</v>
      </c>
      <c r="N110" s="71">
        <v>4.0160200000000001</v>
      </c>
      <c r="O110" s="73">
        <f t="shared" si="20"/>
        <v>4.549002195496559E-3</v>
      </c>
      <c r="P110" s="73">
        <f t="shared" si="21"/>
        <v>6.8235032932448378E-4</v>
      </c>
      <c r="Q110" s="71">
        <v>35.747086000000003</v>
      </c>
      <c r="R110" s="73">
        <f t="shared" si="22"/>
        <v>4.4023869153144071E-3</v>
      </c>
      <c r="S110" s="73">
        <f t="shared" si="23"/>
        <v>1.1005967288286018E-3</v>
      </c>
      <c r="T110" s="70">
        <f t="shared" si="24"/>
        <v>2.9968731346755651E-3</v>
      </c>
      <c r="U110" s="74">
        <f t="shared" si="25"/>
        <v>282680.57688732498</v>
      </c>
      <c r="V110" s="83">
        <f t="shared" si="26"/>
        <v>1166390.827687325</v>
      </c>
      <c r="W110" s="75">
        <f t="shared" si="27"/>
        <v>1166390827.687325</v>
      </c>
      <c r="X110" s="62">
        <f t="shared" si="28"/>
        <v>1166390000</v>
      </c>
      <c r="Z110" s="87">
        <f t="shared" si="29"/>
        <v>1166390827.687325</v>
      </c>
    </row>
    <row r="111" spans="1:26" s="2" customFormat="1" ht="18" customHeight="1">
      <c r="A111" s="70">
        <v>185</v>
      </c>
      <c r="B111" s="71" t="s">
        <v>77</v>
      </c>
      <c r="C111" s="71" t="s">
        <v>141</v>
      </c>
      <c r="D111" s="88">
        <v>672421.38670000003</v>
      </c>
      <c r="E111" s="71" t="s">
        <v>300</v>
      </c>
      <c r="F111" s="71">
        <v>8</v>
      </c>
      <c r="G111" s="90">
        <f t="shared" si="15"/>
        <v>211288.86410000001</v>
      </c>
      <c r="H111" s="72">
        <v>5643</v>
      </c>
      <c r="I111" s="73">
        <f t="shared" si="16"/>
        <v>5.2004519407463654E-3</v>
      </c>
      <c r="J111" s="73">
        <f t="shared" si="17"/>
        <v>5.2004519407463658E-4</v>
      </c>
      <c r="K111" s="72">
        <v>480</v>
      </c>
      <c r="L111" s="73">
        <f t="shared" si="18"/>
        <v>2.2952669682392434E-3</v>
      </c>
      <c r="M111" s="73">
        <f t="shared" si="19"/>
        <v>1.1476334841196217E-3</v>
      </c>
      <c r="N111" s="71">
        <v>3.8683719999999999</v>
      </c>
      <c r="O111" s="73">
        <f t="shared" si="20"/>
        <v>4.3817592345151207E-3</v>
      </c>
      <c r="P111" s="73">
        <f t="shared" si="21"/>
        <v>6.5726388517726813E-4</v>
      </c>
      <c r="Q111" s="71">
        <v>21.162758</v>
      </c>
      <c r="R111" s="73">
        <f t="shared" si="22"/>
        <v>2.6062725479544064E-3</v>
      </c>
      <c r="S111" s="73">
        <f t="shared" si="23"/>
        <v>6.5156813698860161E-4</v>
      </c>
      <c r="T111" s="70">
        <f t="shared" si="24"/>
        <v>2.9765107003601283E-3</v>
      </c>
      <c r="U111" s="74">
        <f t="shared" si="25"/>
        <v>280759.88674782024</v>
      </c>
      <c r="V111" s="83">
        <f t="shared" si="26"/>
        <v>1164470.1375478203</v>
      </c>
      <c r="W111" s="75">
        <f t="shared" si="27"/>
        <v>1164470137.5478203</v>
      </c>
      <c r="X111" s="62">
        <f t="shared" si="28"/>
        <v>1164470000</v>
      </c>
      <c r="Z111" s="87">
        <f t="shared" si="29"/>
        <v>1164470137.5478203</v>
      </c>
    </row>
    <row r="112" spans="1:26" s="2" customFormat="1" ht="18" customHeight="1">
      <c r="A112" s="70">
        <v>88</v>
      </c>
      <c r="B112" s="71" t="s">
        <v>75</v>
      </c>
      <c r="C112" s="71" t="s">
        <v>272</v>
      </c>
      <c r="D112" s="88">
        <v>672421.38670000003</v>
      </c>
      <c r="E112" s="71" t="s">
        <v>299</v>
      </c>
      <c r="F112" s="71">
        <v>10</v>
      </c>
      <c r="G112" s="90">
        <f t="shared" si="15"/>
        <v>0</v>
      </c>
      <c r="H112" s="72">
        <v>3935</v>
      </c>
      <c r="I112" s="73">
        <f t="shared" si="16"/>
        <v>3.6264005647416177E-3</v>
      </c>
      <c r="J112" s="73">
        <f t="shared" si="17"/>
        <v>3.6264005647416178E-4</v>
      </c>
      <c r="K112" s="72">
        <v>1243</v>
      </c>
      <c r="L112" s="73">
        <f t="shared" si="18"/>
        <v>5.9437850865028735E-3</v>
      </c>
      <c r="M112" s="73">
        <f t="shared" si="19"/>
        <v>2.9718925432514367E-3</v>
      </c>
      <c r="N112" s="71">
        <v>4.1931969999999996</v>
      </c>
      <c r="O112" s="73">
        <f t="shared" si="20"/>
        <v>4.7496930690458673E-3</v>
      </c>
      <c r="P112" s="73">
        <f t="shared" si="21"/>
        <v>7.1245396035688011E-4</v>
      </c>
      <c r="Q112" s="71">
        <v>37.176673000000001</v>
      </c>
      <c r="R112" s="73">
        <f t="shared" si="22"/>
        <v>4.5784458842357779E-3</v>
      </c>
      <c r="S112" s="73">
        <f t="shared" si="23"/>
        <v>1.1446114710589445E-3</v>
      </c>
      <c r="T112" s="70">
        <f t="shared" si="24"/>
        <v>5.1915980311414232E-3</v>
      </c>
      <c r="U112" s="74">
        <f t="shared" si="25"/>
        <v>489698.38243387413</v>
      </c>
      <c r="V112" s="83">
        <f t="shared" si="26"/>
        <v>1162119.7691338742</v>
      </c>
      <c r="W112" s="75">
        <f t="shared" si="27"/>
        <v>1162119769.1338742</v>
      </c>
      <c r="X112" s="62">
        <f t="shared" si="28"/>
        <v>1162119000</v>
      </c>
      <c r="Z112" s="87">
        <f t="shared" si="29"/>
        <v>1162119769.1338742</v>
      </c>
    </row>
    <row r="113" spans="1:26" s="2" customFormat="1" ht="18" customHeight="1">
      <c r="A113" s="70">
        <v>53</v>
      </c>
      <c r="B113" s="71" t="s">
        <v>93</v>
      </c>
      <c r="C113" s="71" t="s">
        <v>116</v>
      </c>
      <c r="D113" s="88">
        <v>672421.38670000003</v>
      </c>
      <c r="E113" s="71" t="s">
        <v>300</v>
      </c>
      <c r="F113" s="71">
        <v>8</v>
      </c>
      <c r="G113" s="90">
        <f t="shared" si="15"/>
        <v>211288.86410000001</v>
      </c>
      <c r="H113" s="72">
        <v>2461</v>
      </c>
      <c r="I113" s="73">
        <f t="shared" si="16"/>
        <v>2.2679979135525087E-3</v>
      </c>
      <c r="J113" s="73">
        <f t="shared" si="17"/>
        <v>2.2679979135525088E-4</v>
      </c>
      <c r="K113" s="72">
        <v>392</v>
      </c>
      <c r="L113" s="73">
        <f t="shared" si="18"/>
        <v>1.8744680240620488E-3</v>
      </c>
      <c r="M113" s="73">
        <f t="shared" si="19"/>
        <v>9.372340120310244E-4</v>
      </c>
      <c r="N113" s="71">
        <v>3.208879</v>
      </c>
      <c r="O113" s="73">
        <f t="shared" si="20"/>
        <v>3.6347422612643368E-3</v>
      </c>
      <c r="P113" s="73">
        <f t="shared" si="21"/>
        <v>5.4521133918965052E-4</v>
      </c>
      <c r="Q113" s="71">
        <v>39.178925999999997</v>
      </c>
      <c r="R113" s="73">
        <f t="shared" si="22"/>
        <v>4.8250308061046259E-3</v>
      </c>
      <c r="S113" s="73">
        <f t="shared" si="23"/>
        <v>1.2062577015261565E-3</v>
      </c>
      <c r="T113" s="70">
        <f t="shared" si="24"/>
        <v>2.915502844102082E-3</v>
      </c>
      <c r="U113" s="74">
        <f t="shared" si="25"/>
        <v>275005.31015192089</v>
      </c>
      <c r="V113" s="83">
        <f t="shared" si="26"/>
        <v>1158715.5609519209</v>
      </c>
      <c r="W113" s="75">
        <f t="shared" si="27"/>
        <v>1158715560.951921</v>
      </c>
      <c r="X113" s="62">
        <f t="shared" si="28"/>
        <v>1158715000</v>
      </c>
      <c r="Z113" s="87">
        <f t="shared" si="29"/>
        <v>1158715560.951921</v>
      </c>
    </row>
    <row r="114" spans="1:26" s="2" customFormat="1" ht="18" customHeight="1">
      <c r="A114" s="70">
        <v>139</v>
      </c>
      <c r="B114" s="71" t="s">
        <v>117</v>
      </c>
      <c r="C114" s="71" t="s">
        <v>176</v>
      </c>
      <c r="D114" s="88">
        <v>672421.38670000003</v>
      </c>
      <c r="E114" s="71" t="s">
        <v>300</v>
      </c>
      <c r="F114" s="71">
        <v>8</v>
      </c>
      <c r="G114" s="90">
        <f t="shared" si="15"/>
        <v>211288.86410000001</v>
      </c>
      <c r="H114" s="72">
        <v>1668</v>
      </c>
      <c r="I114" s="73">
        <f t="shared" si="16"/>
        <v>1.5371883461217327E-3</v>
      </c>
      <c r="J114" s="73">
        <f t="shared" si="17"/>
        <v>1.5371883461217327E-4</v>
      </c>
      <c r="K114" s="72">
        <v>427</v>
      </c>
      <c r="L114" s="73">
        <f t="shared" si="18"/>
        <v>2.0418312404961603E-3</v>
      </c>
      <c r="M114" s="73">
        <f t="shared" si="19"/>
        <v>1.0209156202480802E-3</v>
      </c>
      <c r="N114" s="71">
        <v>2.2245599999999999</v>
      </c>
      <c r="O114" s="73">
        <f t="shared" si="20"/>
        <v>2.519790320768777E-3</v>
      </c>
      <c r="P114" s="73">
        <f t="shared" si="21"/>
        <v>3.7796854811531655E-4</v>
      </c>
      <c r="Q114" s="71">
        <v>43.871130999999998</v>
      </c>
      <c r="R114" s="73">
        <f t="shared" si="22"/>
        <v>5.4028933456126815E-3</v>
      </c>
      <c r="S114" s="73">
        <f t="shared" si="23"/>
        <v>1.3507233364031704E-3</v>
      </c>
      <c r="T114" s="70">
        <f t="shared" si="24"/>
        <v>2.9033263393787407E-3</v>
      </c>
      <c r="U114" s="74">
        <f t="shared" si="25"/>
        <v>273856.75923735643</v>
      </c>
      <c r="V114" s="83">
        <f t="shared" si="26"/>
        <v>1157567.0100373565</v>
      </c>
      <c r="W114" s="75">
        <f t="shared" si="27"/>
        <v>1157567010.0373566</v>
      </c>
      <c r="X114" s="62">
        <f t="shared" si="28"/>
        <v>1157567000</v>
      </c>
      <c r="Z114" s="87">
        <f t="shared" si="29"/>
        <v>1157567010.0373566</v>
      </c>
    </row>
    <row r="115" spans="1:26" s="2" customFormat="1" ht="18" customHeight="1">
      <c r="A115" s="70">
        <v>143</v>
      </c>
      <c r="B115" s="71" t="s">
        <v>117</v>
      </c>
      <c r="C115" s="71" t="s">
        <v>234</v>
      </c>
      <c r="D115" s="88">
        <v>672421.38670000003</v>
      </c>
      <c r="E115" s="71" t="s">
        <v>300</v>
      </c>
      <c r="F115" s="71">
        <v>8</v>
      </c>
      <c r="G115" s="90">
        <f t="shared" si="15"/>
        <v>211288.86410000001</v>
      </c>
      <c r="H115" s="72">
        <v>2423</v>
      </c>
      <c r="I115" s="73">
        <f t="shared" si="16"/>
        <v>2.2329780351636442E-3</v>
      </c>
      <c r="J115" s="73">
        <f t="shared" si="17"/>
        <v>2.2329780351636443E-4</v>
      </c>
      <c r="K115" s="72">
        <v>422</v>
      </c>
      <c r="L115" s="73">
        <f t="shared" si="18"/>
        <v>2.0179222095770013E-3</v>
      </c>
      <c r="M115" s="73">
        <f t="shared" si="19"/>
        <v>1.0089611047885006E-3</v>
      </c>
      <c r="N115" s="71">
        <v>2.834838</v>
      </c>
      <c r="O115" s="73">
        <f t="shared" si="20"/>
        <v>3.2110607730731107E-3</v>
      </c>
      <c r="P115" s="73">
        <f t="shared" si="21"/>
        <v>4.8165911596096658E-4</v>
      </c>
      <c r="Q115" s="71">
        <v>37.740668999999997</v>
      </c>
      <c r="R115" s="73">
        <f t="shared" si="22"/>
        <v>4.6479040943592448E-3</v>
      </c>
      <c r="S115" s="73">
        <f t="shared" si="23"/>
        <v>1.1619760235898112E-3</v>
      </c>
      <c r="T115" s="70">
        <f t="shared" si="24"/>
        <v>2.8758940478556426E-3</v>
      </c>
      <c r="U115" s="74">
        <f t="shared" si="25"/>
        <v>271269.20359365374</v>
      </c>
      <c r="V115" s="83">
        <f t="shared" si="26"/>
        <v>1154979.4543936537</v>
      </c>
      <c r="W115" s="75">
        <f t="shared" si="27"/>
        <v>1154979454.3936536</v>
      </c>
      <c r="X115" s="62">
        <f t="shared" si="28"/>
        <v>1154979000</v>
      </c>
      <c r="Z115" s="87">
        <f t="shared" si="29"/>
        <v>1154979454.3936536</v>
      </c>
    </row>
    <row r="116" spans="1:26" s="2" customFormat="1" ht="18" customHeight="1">
      <c r="A116" s="70">
        <v>198</v>
      </c>
      <c r="B116" s="71" t="s">
        <v>77</v>
      </c>
      <c r="C116" s="71" t="s">
        <v>276</v>
      </c>
      <c r="D116" s="88">
        <v>672421.38670000003</v>
      </c>
      <c r="E116" s="71" t="s">
        <v>299</v>
      </c>
      <c r="F116" s="71">
        <v>10</v>
      </c>
      <c r="G116" s="90">
        <f t="shared" si="15"/>
        <v>0</v>
      </c>
      <c r="H116" s="72">
        <v>10544</v>
      </c>
      <c r="I116" s="73">
        <f t="shared" si="16"/>
        <v>9.7170946771628006E-3</v>
      </c>
      <c r="J116" s="73">
        <f t="shared" si="17"/>
        <v>9.7170946771628006E-4</v>
      </c>
      <c r="K116" s="72">
        <v>1159</v>
      </c>
      <c r="L116" s="73">
        <f t="shared" si="18"/>
        <v>5.5421133670610061E-3</v>
      </c>
      <c r="M116" s="73">
        <f t="shared" si="19"/>
        <v>2.7710566835305031E-3</v>
      </c>
      <c r="N116" s="71">
        <v>3.3762129999999999</v>
      </c>
      <c r="O116" s="73">
        <f t="shared" si="20"/>
        <v>3.8242838306243553E-3</v>
      </c>
      <c r="P116" s="73">
        <f t="shared" si="21"/>
        <v>5.7364257459365322E-4</v>
      </c>
      <c r="Q116" s="71">
        <v>25.927057999999999</v>
      </c>
      <c r="R116" s="73">
        <f t="shared" si="22"/>
        <v>3.1930138555013327E-3</v>
      </c>
      <c r="S116" s="73">
        <f t="shared" si="23"/>
        <v>7.9825346387533318E-4</v>
      </c>
      <c r="T116" s="70">
        <f t="shared" si="24"/>
        <v>5.1146621897157699E-3</v>
      </c>
      <c r="U116" s="74">
        <f t="shared" si="25"/>
        <v>482441.39588149881</v>
      </c>
      <c r="V116" s="83">
        <f t="shared" si="26"/>
        <v>1154862.7825814988</v>
      </c>
      <c r="W116" s="75">
        <f t="shared" si="27"/>
        <v>1154862782.5814989</v>
      </c>
      <c r="X116" s="62">
        <f t="shared" si="28"/>
        <v>1154862000</v>
      </c>
      <c r="Z116" s="87">
        <f t="shared" si="29"/>
        <v>1154862782.5814989</v>
      </c>
    </row>
    <row r="117" spans="1:26" s="2" customFormat="1" ht="18" customHeight="1">
      <c r="A117" s="70">
        <v>7</v>
      </c>
      <c r="B117" s="71" t="s">
        <v>73</v>
      </c>
      <c r="C117" s="71" t="s">
        <v>145</v>
      </c>
      <c r="D117" s="88">
        <v>672421.38670000003</v>
      </c>
      <c r="E117" s="71" t="s">
        <v>299</v>
      </c>
      <c r="F117" s="71">
        <v>10</v>
      </c>
      <c r="G117" s="90">
        <f t="shared" si="15"/>
        <v>0</v>
      </c>
      <c r="H117" s="72">
        <v>3461</v>
      </c>
      <c r="I117" s="73">
        <f t="shared" si="16"/>
        <v>3.1895736606278881E-3</v>
      </c>
      <c r="J117" s="73">
        <f t="shared" si="17"/>
        <v>3.1895736606278883E-4</v>
      </c>
      <c r="K117" s="72">
        <v>1287</v>
      </c>
      <c r="L117" s="73">
        <f t="shared" si="18"/>
        <v>6.1541845585914709E-3</v>
      </c>
      <c r="M117" s="73">
        <f t="shared" si="19"/>
        <v>3.0770922792957354E-3</v>
      </c>
      <c r="N117" s="71">
        <v>2.7265630000000001</v>
      </c>
      <c r="O117" s="73">
        <f t="shared" si="20"/>
        <v>3.0884161615628617E-3</v>
      </c>
      <c r="P117" s="73">
        <f t="shared" si="21"/>
        <v>4.6326242423442925E-4</v>
      </c>
      <c r="Q117" s="71">
        <v>40.673822999999999</v>
      </c>
      <c r="R117" s="73">
        <f t="shared" si="22"/>
        <v>5.0091329450186279E-3</v>
      </c>
      <c r="S117" s="73">
        <f t="shared" si="23"/>
        <v>1.252283236254657E-3</v>
      </c>
      <c r="T117" s="70">
        <f t="shared" si="24"/>
        <v>5.1115953058476103E-3</v>
      </c>
      <c r="U117" s="74">
        <f t="shared" si="25"/>
        <v>482152.11153006373</v>
      </c>
      <c r="V117" s="83">
        <f t="shared" si="26"/>
        <v>1154573.4982300638</v>
      </c>
      <c r="W117" s="75">
        <f t="shared" si="27"/>
        <v>1154573498.2300639</v>
      </c>
      <c r="X117" s="62">
        <f t="shared" si="28"/>
        <v>1154573000</v>
      </c>
      <c r="Z117" s="87">
        <f t="shared" si="29"/>
        <v>1154573498.2300639</v>
      </c>
    </row>
    <row r="118" spans="1:26" s="2" customFormat="1" ht="18" customHeight="1">
      <c r="A118" s="70">
        <v>91</v>
      </c>
      <c r="B118" s="71" t="s">
        <v>101</v>
      </c>
      <c r="C118" s="71" t="s">
        <v>134</v>
      </c>
      <c r="D118" s="88">
        <v>672421.38670000003</v>
      </c>
      <c r="E118" s="71" t="s">
        <v>300</v>
      </c>
      <c r="F118" s="71">
        <v>8</v>
      </c>
      <c r="G118" s="90">
        <f t="shared" si="15"/>
        <v>211288.86410000001</v>
      </c>
      <c r="H118" s="72">
        <v>3771</v>
      </c>
      <c r="I118" s="73">
        <f t="shared" si="16"/>
        <v>3.4752621422212554E-3</v>
      </c>
      <c r="J118" s="73">
        <f t="shared" si="17"/>
        <v>3.4752621422212557E-4</v>
      </c>
      <c r="K118" s="72">
        <v>405</v>
      </c>
      <c r="L118" s="73">
        <f t="shared" si="18"/>
        <v>1.9366315044518616E-3</v>
      </c>
      <c r="M118" s="73">
        <f t="shared" si="19"/>
        <v>9.6831575222593082E-4</v>
      </c>
      <c r="N118" s="71">
        <v>3.2187220000000001</v>
      </c>
      <c r="O118" s="73">
        <f t="shared" si="20"/>
        <v>3.6458915654536271E-3</v>
      </c>
      <c r="P118" s="73">
        <f t="shared" si="21"/>
        <v>5.4688373481804405E-4</v>
      </c>
      <c r="Q118" s="71">
        <v>32.252153999999997</v>
      </c>
      <c r="R118" s="73">
        <f t="shared" si="22"/>
        <v>3.9719730095008361E-3</v>
      </c>
      <c r="S118" s="73">
        <f t="shared" si="23"/>
        <v>9.9299325237520901E-4</v>
      </c>
      <c r="T118" s="70">
        <f t="shared" si="24"/>
        <v>2.8557189536413093E-3</v>
      </c>
      <c r="U118" s="74">
        <f t="shared" si="25"/>
        <v>269366.18434159551</v>
      </c>
      <c r="V118" s="83">
        <f t="shared" si="26"/>
        <v>1153076.4351415955</v>
      </c>
      <c r="W118" s="75">
        <f t="shared" si="27"/>
        <v>1153076435.1415956</v>
      </c>
      <c r="X118" s="62">
        <f t="shared" si="28"/>
        <v>1153076000</v>
      </c>
      <c r="Z118" s="87">
        <f t="shared" si="29"/>
        <v>1153076435.1415956</v>
      </c>
    </row>
    <row r="119" spans="1:26" s="2" customFormat="1" ht="18" customHeight="1">
      <c r="A119" s="70">
        <v>41</v>
      </c>
      <c r="B119" s="71" t="s">
        <v>99</v>
      </c>
      <c r="C119" s="71" t="s">
        <v>130</v>
      </c>
      <c r="D119" s="88">
        <v>672421.38670000003</v>
      </c>
      <c r="E119" s="71" t="s">
        <v>299</v>
      </c>
      <c r="F119" s="71">
        <v>10</v>
      </c>
      <c r="G119" s="90">
        <f t="shared" si="15"/>
        <v>0</v>
      </c>
      <c r="H119" s="72">
        <v>4213</v>
      </c>
      <c r="I119" s="73">
        <f t="shared" si="16"/>
        <v>3.8825986224285732E-3</v>
      </c>
      <c r="J119" s="73">
        <f t="shared" si="17"/>
        <v>3.8825986224285737E-4</v>
      </c>
      <c r="K119" s="72">
        <v>1103</v>
      </c>
      <c r="L119" s="73">
        <f t="shared" si="18"/>
        <v>5.2743322207664282E-3</v>
      </c>
      <c r="M119" s="73">
        <f t="shared" si="19"/>
        <v>2.6371661103832141E-3</v>
      </c>
      <c r="N119" s="71">
        <v>5.0003390000000003</v>
      </c>
      <c r="O119" s="73">
        <f t="shared" si="20"/>
        <v>5.6639541359921192E-3</v>
      </c>
      <c r="P119" s="73">
        <f t="shared" si="21"/>
        <v>8.4959312039881781E-4</v>
      </c>
      <c r="Q119" s="71">
        <v>35.557583000000001</v>
      </c>
      <c r="R119" s="73">
        <f t="shared" si="22"/>
        <v>4.3790489143480391E-3</v>
      </c>
      <c r="S119" s="73">
        <f t="shared" si="23"/>
        <v>1.0947622285870098E-3</v>
      </c>
      <c r="T119" s="70">
        <f t="shared" si="24"/>
        <v>4.9697813216118989E-3</v>
      </c>
      <c r="U119" s="74">
        <f t="shared" si="25"/>
        <v>468775.48293321102</v>
      </c>
      <c r="V119" s="83">
        <f t="shared" si="26"/>
        <v>1141196.8696332111</v>
      </c>
      <c r="W119" s="75">
        <f t="shared" si="27"/>
        <v>1141196869.6332111</v>
      </c>
      <c r="X119" s="62">
        <f t="shared" si="28"/>
        <v>1141196000</v>
      </c>
      <c r="Z119" s="87">
        <f t="shared" si="29"/>
        <v>1141196869.6332111</v>
      </c>
    </row>
    <row r="120" spans="1:26" s="2" customFormat="1" ht="18" customHeight="1">
      <c r="A120" s="70">
        <v>132</v>
      </c>
      <c r="B120" s="71" t="s">
        <v>87</v>
      </c>
      <c r="C120" s="71" t="s">
        <v>244</v>
      </c>
      <c r="D120" s="88">
        <v>672421.38670000003</v>
      </c>
      <c r="E120" s="71" t="s">
        <v>300</v>
      </c>
      <c r="F120" s="71">
        <v>8</v>
      </c>
      <c r="G120" s="90">
        <f t="shared" si="15"/>
        <v>211288.86410000001</v>
      </c>
      <c r="H120" s="72">
        <v>4563</v>
      </c>
      <c r="I120" s="73">
        <f t="shared" si="16"/>
        <v>4.2051501339049561E-3</v>
      </c>
      <c r="J120" s="73">
        <f t="shared" si="17"/>
        <v>4.2051501339049563E-4</v>
      </c>
      <c r="K120" s="72">
        <v>440</v>
      </c>
      <c r="L120" s="73">
        <f t="shared" si="18"/>
        <v>2.103994720885973E-3</v>
      </c>
      <c r="M120" s="73">
        <f t="shared" si="19"/>
        <v>1.0519973604429865E-3</v>
      </c>
      <c r="N120" s="71">
        <v>2.7068759999999998</v>
      </c>
      <c r="O120" s="73">
        <f t="shared" si="20"/>
        <v>3.0661164204702522E-3</v>
      </c>
      <c r="P120" s="73">
        <f t="shared" si="21"/>
        <v>4.5991746307053782E-4</v>
      </c>
      <c r="Q120" s="71">
        <v>23.27393</v>
      </c>
      <c r="R120" s="73">
        <f t="shared" si="22"/>
        <v>2.8662712507515559E-3</v>
      </c>
      <c r="S120" s="73">
        <f t="shared" si="23"/>
        <v>7.1656781268788898E-4</v>
      </c>
      <c r="T120" s="70">
        <f t="shared" si="24"/>
        <v>2.6489976495919091E-3</v>
      </c>
      <c r="U120" s="74">
        <f t="shared" si="25"/>
        <v>249867.1615743502</v>
      </c>
      <c r="V120" s="83">
        <f t="shared" si="26"/>
        <v>1133577.4123743502</v>
      </c>
      <c r="W120" s="75">
        <f t="shared" si="27"/>
        <v>1133577412.3743503</v>
      </c>
      <c r="X120" s="62">
        <f t="shared" si="28"/>
        <v>1133577000</v>
      </c>
      <c r="Z120" s="87">
        <f t="shared" si="29"/>
        <v>1133577412.3743503</v>
      </c>
    </row>
    <row r="121" spans="1:26" s="2" customFormat="1" ht="18" customHeight="1">
      <c r="A121" s="70">
        <v>150</v>
      </c>
      <c r="B121" s="71" t="s">
        <v>85</v>
      </c>
      <c r="C121" s="71" t="s">
        <v>110</v>
      </c>
      <c r="D121" s="88">
        <v>672421.38670000003</v>
      </c>
      <c r="E121" s="71" t="s">
        <v>300</v>
      </c>
      <c r="F121" s="71">
        <v>8</v>
      </c>
      <c r="G121" s="90">
        <f t="shared" si="15"/>
        <v>211288.86410000001</v>
      </c>
      <c r="H121" s="72">
        <v>3344</v>
      </c>
      <c r="I121" s="73">
        <f t="shared" si="16"/>
        <v>3.0817492982200688E-3</v>
      </c>
      <c r="J121" s="73">
        <f t="shared" si="17"/>
        <v>3.0817492982200691E-4</v>
      </c>
      <c r="K121" s="72">
        <v>431</v>
      </c>
      <c r="L121" s="73">
        <f t="shared" si="18"/>
        <v>2.0609584652314873E-3</v>
      </c>
      <c r="M121" s="73">
        <f t="shared" si="19"/>
        <v>1.0304792326157437E-3</v>
      </c>
      <c r="N121" s="71">
        <v>1.8800490000000001</v>
      </c>
      <c r="O121" s="73">
        <f t="shared" si="20"/>
        <v>2.1295578778594503E-3</v>
      </c>
      <c r="P121" s="73">
        <f t="shared" si="21"/>
        <v>3.1943368167891751E-4</v>
      </c>
      <c r="Q121" s="71">
        <v>30.306449000000001</v>
      </c>
      <c r="R121" s="73">
        <f t="shared" si="22"/>
        <v>3.7323521846576078E-3</v>
      </c>
      <c r="S121" s="73">
        <f t="shared" si="23"/>
        <v>9.3308804616440194E-4</v>
      </c>
      <c r="T121" s="70">
        <f t="shared" si="24"/>
        <v>2.59117589028107E-3</v>
      </c>
      <c r="U121" s="74">
        <f t="shared" si="25"/>
        <v>244413.11412419094</v>
      </c>
      <c r="V121" s="83">
        <f t="shared" si="26"/>
        <v>1128123.364924191</v>
      </c>
      <c r="W121" s="75">
        <f t="shared" si="27"/>
        <v>1128123364.924191</v>
      </c>
      <c r="X121" s="62">
        <f t="shared" si="28"/>
        <v>1128123000</v>
      </c>
      <c r="Z121" s="87">
        <f t="shared" si="29"/>
        <v>1128123364.924191</v>
      </c>
    </row>
    <row r="122" spans="1:26" s="2" customFormat="1" ht="18" customHeight="1">
      <c r="A122" s="70">
        <v>177</v>
      </c>
      <c r="B122" s="71" t="s">
        <v>69</v>
      </c>
      <c r="C122" s="71" t="s">
        <v>230</v>
      </c>
      <c r="D122" s="88">
        <v>672421.38670000003</v>
      </c>
      <c r="E122" s="71" t="s">
        <v>300</v>
      </c>
      <c r="F122" s="71">
        <v>8</v>
      </c>
      <c r="G122" s="90">
        <f t="shared" si="15"/>
        <v>211288.86410000001</v>
      </c>
      <c r="H122" s="72">
        <v>5155</v>
      </c>
      <c r="I122" s="73">
        <f t="shared" si="16"/>
        <v>4.750722976173581E-3</v>
      </c>
      <c r="J122" s="73">
        <f t="shared" si="17"/>
        <v>4.7507229761735811E-4</v>
      </c>
      <c r="K122" s="72">
        <v>396</v>
      </c>
      <c r="L122" s="73">
        <f t="shared" si="18"/>
        <v>1.8935952487973758E-3</v>
      </c>
      <c r="M122" s="73">
        <f t="shared" si="19"/>
        <v>9.467976243986879E-4</v>
      </c>
      <c r="N122" s="71">
        <v>1.6536550000000001</v>
      </c>
      <c r="O122" s="73">
        <f t="shared" si="20"/>
        <v>1.8731182179356335E-3</v>
      </c>
      <c r="P122" s="73">
        <f t="shared" si="21"/>
        <v>2.80967732690345E-4</v>
      </c>
      <c r="Q122" s="71">
        <v>28.544785999999998</v>
      </c>
      <c r="R122" s="73">
        <f t="shared" si="22"/>
        <v>3.5153968182707216E-3</v>
      </c>
      <c r="S122" s="73">
        <f t="shared" si="23"/>
        <v>8.7884920456768041E-4</v>
      </c>
      <c r="T122" s="70">
        <f t="shared" si="24"/>
        <v>2.5816868592740717E-3</v>
      </c>
      <c r="U122" s="74">
        <f t="shared" si="25"/>
        <v>243518.05963285346</v>
      </c>
      <c r="V122" s="83">
        <f t="shared" si="26"/>
        <v>1127228.3104328534</v>
      </c>
      <c r="W122" s="75">
        <f t="shared" si="27"/>
        <v>1127228310.4328535</v>
      </c>
      <c r="X122" s="62">
        <f t="shared" si="28"/>
        <v>1127228000</v>
      </c>
      <c r="Z122" s="87">
        <f t="shared" si="29"/>
        <v>1127228310.4328535</v>
      </c>
    </row>
    <row r="123" spans="1:26" s="2" customFormat="1" ht="18" customHeight="1">
      <c r="A123" s="70">
        <v>94</v>
      </c>
      <c r="B123" s="71" t="s">
        <v>101</v>
      </c>
      <c r="C123" s="71" t="s">
        <v>178</v>
      </c>
      <c r="D123" s="88">
        <v>672421.38670000003</v>
      </c>
      <c r="E123" s="71" t="s">
        <v>299</v>
      </c>
      <c r="F123" s="71">
        <v>10</v>
      </c>
      <c r="G123" s="90">
        <f t="shared" si="15"/>
        <v>0</v>
      </c>
      <c r="H123" s="72">
        <v>5447</v>
      </c>
      <c r="I123" s="73">
        <f t="shared" si="16"/>
        <v>5.0198230943195917E-3</v>
      </c>
      <c r="J123" s="73">
        <f t="shared" si="17"/>
        <v>5.0198230943195921E-4</v>
      </c>
      <c r="K123" s="72">
        <v>977</v>
      </c>
      <c r="L123" s="73">
        <f t="shared" si="18"/>
        <v>4.6718246416036268E-3</v>
      </c>
      <c r="M123" s="73">
        <f t="shared" si="19"/>
        <v>2.3359123208018134E-3</v>
      </c>
      <c r="N123" s="71">
        <v>7.1067799999999997</v>
      </c>
      <c r="O123" s="73">
        <f t="shared" si="20"/>
        <v>8.0499494083473271E-3</v>
      </c>
      <c r="P123" s="73">
        <f t="shared" si="21"/>
        <v>1.2074924112520991E-3</v>
      </c>
      <c r="Q123" s="71">
        <v>24.471737000000001</v>
      </c>
      <c r="R123" s="73">
        <f t="shared" si="22"/>
        <v>3.0137856485369309E-3</v>
      </c>
      <c r="S123" s="73">
        <f t="shared" si="23"/>
        <v>7.5344641213423273E-4</v>
      </c>
      <c r="T123" s="70">
        <f t="shared" si="24"/>
        <v>4.7988334536201048E-3</v>
      </c>
      <c r="U123" s="74">
        <f t="shared" si="25"/>
        <v>452650.79571090388</v>
      </c>
      <c r="V123" s="83">
        <f t="shared" si="26"/>
        <v>1125072.182410904</v>
      </c>
      <c r="W123" s="75">
        <f t="shared" si="27"/>
        <v>1125072182.4109039</v>
      </c>
      <c r="X123" s="62">
        <f t="shared" si="28"/>
        <v>1125072000</v>
      </c>
      <c r="Z123" s="87">
        <f t="shared" si="29"/>
        <v>1125072182.4109039</v>
      </c>
    </row>
    <row r="124" spans="1:26" s="2" customFormat="1" ht="18" customHeight="1">
      <c r="A124" s="70">
        <v>119</v>
      </c>
      <c r="B124" s="71" t="s">
        <v>87</v>
      </c>
      <c r="C124" s="71" t="s">
        <v>107</v>
      </c>
      <c r="D124" s="88">
        <v>672421.38670000003</v>
      </c>
      <c r="E124" s="71" t="s">
        <v>300</v>
      </c>
      <c r="F124" s="71">
        <v>8</v>
      </c>
      <c r="G124" s="90">
        <f t="shared" si="15"/>
        <v>211288.86410000001</v>
      </c>
      <c r="H124" s="72">
        <v>3398</v>
      </c>
      <c r="I124" s="73">
        <f t="shared" si="16"/>
        <v>3.1315143885621392E-3</v>
      </c>
      <c r="J124" s="73">
        <f t="shared" si="17"/>
        <v>3.1315143885621397E-4</v>
      </c>
      <c r="K124" s="72">
        <v>366</v>
      </c>
      <c r="L124" s="73">
        <f t="shared" si="18"/>
        <v>1.7501410632824231E-3</v>
      </c>
      <c r="M124" s="73">
        <f t="shared" si="19"/>
        <v>8.7507053164121156E-4</v>
      </c>
      <c r="N124" s="71">
        <v>2.7068759999999998</v>
      </c>
      <c r="O124" s="73">
        <f t="shared" si="20"/>
        <v>3.0661164204702522E-3</v>
      </c>
      <c r="P124" s="73">
        <f t="shared" si="21"/>
        <v>4.5991746307053782E-4</v>
      </c>
      <c r="Q124" s="71">
        <v>29.251442999999998</v>
      </c>
      <c r="R124" s="73">
        <f t="shared" si="22"/>
        <v>3.6024242624214235E-3</v>
      </c>
      <c r="S124" s="73">
        <f t="shared" si="23"/>
        <v>9.0060606560535587E-4</v>
      </c>
      <c r="T124" s="70">
        <f t="shared" si="24"/>
        <v>2.5487454991733193E-3</v>
      </c>
      <c r="U124" s="74">
        <f t="shared" si="25"/>
        <v>240410.8601424947</v>
      </c>
      <c r="V124" s="83">
        <f t="shared" si="26"/>
        <v>1124121.1109424948</v>
      </c>
      <c r="W124" s="75">
        <f t="shared" si="27"/>
        <v>1124121110.9424949</v>
      </c>
      <c r="X124" s="62">
        <f t="shared" si="28"/>
        <v>1124121000</v>
      </c>
      <c r="Z124" s="87">
        <f t="shared" si="29"/>
        <v>1124121110.9424949</v>
      </c>
    </row>
    <row r="125" spans="1:26" s="2" customFormat="1" ht="18" customHeight="1">
      <c r="A125" s="70">
        <v>1</v>
      </c>
      <c r="B125" s="71" t="s">
        <v>73</v>
      </c>
      <c r="C125" s="71" t="s">
        <v>74</v>
      </c>
      <c r="D125" s="88">
        <v>672421.38670000003</v>
      </c>
      <c r="E125" s="71" t="s">
        <v>299</v>
      </c>
      <c r="F125" s="71">
        <v>10</v>
      </c>
      <c r="G125" s="90">
        <f t="shared" si="15"/>
        <v>0</v>
      </c>
      <c r="H125" s="72">
        <v>3217</v>
      </c>
      <c r="I125" s="73">
        <f t="shared" si="16"/>
        <v>2.9647091783414955E-3</v>
      </c>
      <c r="J125" s="73">
        <f t="shared" si="17"/>
        <v>2.9647091783414957E-4</v>
      </c>
      <c r="K125" s="72">
        <v>1148</v>
      </c>
      <c r="L125" s="73">
        <f t="shared" si="18"/>
        <v>5.4895134990388568E-3</v>
      </c>
      <c r="M125" s="73">
        <f t="shared" si="19"/>
        <v>2.7447567495194284E-3</v>
      </c>
      <c r="N125" s="71">
        <v>2.4411100000000001</v>
      </c>
      <c r="O125" s="73">
        <f t="shared" si="20"/>
        <v>2.7650795437892755E-3</v>
      </c>
      <c r="P125" s="73">
        <f t="shared" si="21"/>
        <v>4.1476193156839131E-4</v>
      </c>
      <c r="Q125" s="71">
        <v>40.955477000000002</v>
      </c>
      <c r="R125" s="73">
        <f t="shared" si="22"/>
        <v>5.0438196851978409E-3</v>
      </c>
      <c r="S125" s="73">
        <f t="shared" si="23"/>
        <v>1.2609549212994602E-3</v>
      </c>
      <c r="T125" s="70">
        <f t="shared" si="24"/>
        <v>4.7169445202214291E-3</v>
      </c>
      <c r="U125" s="74">
        <f t="shared" si="25"/>
        <v>444926.60790128831</v>
      </c>
      <c r="V125" s="83">
        <f t="shared" si="26"/>
        <v>1117347.9946012883</v>
      </c>
      <c r="W125" s="75">
        <f t="shared" si="27"/>
        <v>1117347994.6012883</v>
      </c>
      <c r="X125" s="62">
        <f t="shared" si="28"/>
        <v>1117347000</v>
      </c>
      <c r="Z125" s="87">
        <f t="shared" si="29"/>
        <v>1117347994.6012883</v>
      </c>
    </row>
    <row r="126" spans="1:26" s="2" customFormat="1" ht="18" customHeight="1">
      <c r="A126" s="70">
        <v>196</v>
      </c>
      <c r="B126" s="71" t="s">
        <v>77</v>
      </c>
      <c r="C126" s="71" t="s">
        <v>237</v>
      </c>
      <c r="D126" s="88">
        <v>672421.38670000003</v>
      </c>
      <c r="E126" s="71" t="s">
        <v>300</v>
      </c>
      <c r="F126" s="71">
        <v>8</v>
      </c>
      <c r="G126" s="90">
        <f t="shared" si="15"/>
        <v>211288.86410000001</v>
      </c>
      <c r="H126" s="72">
        <v>3480</v>
      </c>
      <c r="I126" s="73">
        <f t="shared" si="16"/>
        <v>3.2070835998223202E-3</v>
      </c>
      <c r="J126" s="73">
        <f t="shared" si="17"/>
        <v>3.2070835998223202E-4</v>
      </c>
      <c r="K126" s="72">
        <v>484</v>
      </c>
      <c r="L126" s="73">
        <f t="shared" si="18"/>
        <v>2.3143941929745704E-3</v>
      </c>
      <c r="M126" s="73">
        <f t="shared" si="19"/>
        <v>1.1571970964872852E-3</v>
      </c>
      <c r="N126" s="71">
        <v>1.3189869999999999</v>
      </c>
      <c r="O126" s="73">
        <f t="shared" si="20"/>
        <v>1.4940350792155964E-3</v>
      </c>
      <c r="P126" s="73">
        <f t="shared" si="21"/>
        <v>2.2410526188233946E-4</v>
      </c>
      <c r="Q126" s="71">
        <v>24.191165999999999</v>
      </c>
      <c r="R126" s="73">
        <f t="shared" si="22"/>
        <v>2.9792322838454234E-3</v>
      </c>
      <c r="S126" s="73">
        <f t="shared" si="23"/>
        <v>7.4480807096135584E-4</v>
      </c>
      <c r="T126" s="70">
        <f t="shared" si="24"/>
        <v>2.4468187893132124E-3</v>
      </c>
      <c r="U126" s="74">
        <f t="shared" si="25"/>
        <v>230796.60560161932</v>
      </c>
      <c r="V126" s="83">
        <f t="shared" si="26"/>
        <v>1114506.8564016193</v>
      </c>
      <c r="W126" s="75">
        <f t="shared" si="27"/>
        <v>1114506856.4016192</v>
      </c>
      <c r="X126" s="62">
        <f t="shared" si="28"/>
        <v>1114506000</v>
      </c>
      <c r="Z126" s="87">
        <f t="shared" si="29"/>
        <v>1114506856.4016192</v>
      </c>
    </row>
    <row r="127" spans="1:26" s="2" customFormat="1" ht="18" customHeight="1">
      <c r="A127" s="70">
        <v>134</v>
      </c>
      <c r="B127" s="71" t="s">
        <v>87</v>
      </c>
      <c r="C127" s="71" t="s">
        <v>288</v>
      </c>
      <c r="D127" s="88">
        <v>672421.38670000003</v>
      </c>
      <c r="E127" s="71" t="s">
        <v>300</v>
      </c>
      <c r="F127" s="71">
        <v>8</v>
      </c>
      <c r="G127" s="90">
        <f t="shared" si="15"/>
        <v>211288.86410000001</v>
      </c>
      <c r="H127" s="72">
        <v>3871</v>
      </c>
      <c r="I127" s="73">
        <f t="shared" si="16"/>
        <v>3.5674197169287937E-3</v>
      </c>
      <c r="J127" s="73">
        <f t="shared" si="17"/>
        <v>3.5674197169287942E-4</v>
      </c>
      <c r="K127" s="72">
        <v>468</v>
      </c>
      <c r="L127" s="73">
        <f t="shared" si="18"/>
        <v>2.2378852940332624E-3</v>
      </c>
      <c r="M127" s="73">
        <f t="shared" si="19"/>
        <v>1.1189426470166312E-3</v>
      </c>
      <c r="N127" s="71">
        <v>1.7914600000000001</v>
      </c>
      <c r="O127" s="73">
        <f t="shared" si="20"/>
        <v>2.0292118747277815E-3</v>
      </c>
      <c r="P127" s="73">
        <f t="shared" si="21"/>
        <v>3.0438178120916723E-4</v>
      </c>
      <c r="Q127" s="71">
        <v>21.255009999999999</v>
      </c>
      <c r="R127" s="73">
        <f t="shared" si="22"/>
        <v>2.6176337256938052E-3</v>
      </c>
      <c r="S127" s="73">
        <f t="shared" si="23"/>
        <v>6.5440843142345131E-4</v>
      </c>
      <c r="T127" s="70">
        <f t="shared" si="24"/>
        <v>2.4344748313421291E-3</v>
      </c>
      <c r="U127" s="74">
        <f t="shared" si="25"/>
        <v>229632.25963049216</v>
      </c>
      <c r="V127" s="83">
        <f t="shared" si="26"/>
        <v>1113342.5104304922</v>
      </c>
      <c r="W127" s="75">
        <f t="shared" si="27"/>
        <v>1113342510.4304922</v>
      </c>
      <c r="X127" s="62">
        <f t="shared" si="28"/>
        <v>1113342000</v>
      </c>
      <c r="Z127" s="87">
        <f t="shared" si="29"/>
        <v>1113342510.4304922</v>
      </c>
    </row>
    <row r="128" spans="1:26" s="2" customFormat="1" ht="18" customHeight="1">
      <c r="A128" s="70">
        <v>45</v>
      </c>
      <c r="B128" s="71" t="s">
        <v>99</v>
      </c>
      <c r="C128" s="71" t="s">
        <v>184</v>
      </c>
      <c r="D128" s="88">
        <v>672421.38670000003</v>
      </c>
      <c r="E128" s="71" t="s">
        <v>299</v>
      </c>
      <c r="F128" s="71">
        <v>10</v>
      </c>
      <c r="G128" s="90">
        <f t="shared" si="15"/>
        <v>0</v>
      </c>
      <c r="H128" s="72">
        <v>3186</v>
      </c>
      <c r="I128" s="73">
        <f t="shared" si="16"/>
        <v>2.9361403301821588E-3</v>
      </c>
      <c r="J128" s="73">
        <f t="shared" si="17"/>
        <v>2.9361403301821591E-4</v>
      </c>
      <c r="K128" s="72">
        <v>1083</v>
      </c>
      <c r="L128" s="73">
        <f t="shared" si="18"/>
        <v>5.1786960970897928E-3</v>
      </c>
      <c r="M128" s="73">
        <f t="shared" si="19"/>
        <v>2.5893480485448964E-3</v>
      </c>
      <c r="N128" s="71">
        <v>2.4017369999999998</v>
      </c>
      <c r="O128" s="73">
        <f t="shared" si="20"/>
        <v>2.7204811943180853E-3</v>
      </c>
      <c r="P128" s="73">
        <f t="shared" si="21"/>
        <v>4.0807217914771277E-4</v>
      </c>
      <c r="Q128" s="71">
        <v>44.525511000000002</v>
      </c>
      <c r="R128" s="73">
        <f t="shared" si="22"/>
        <v>5.4834826823111594E-3</v>
      </c>
      <c r="S128" s="73">
        <f t="shared" si="23"/>
        <v>1.3708706705777899E-3</v>
      </c>
      <c r="T128" s="70">
        <f t="shared" si="24"/>
        <v>4.6619049312886154E-3</v>
      </c>
      <c r="U128" s="74">
        <f t="shared" si="25"/>
        <v>439734.98915335175</v>
      </c>
      <c r="V128" s="83">
        <f t="shared" si="26"/>
        <v>1112156.3758533518</v>
      </c>
      <c r="W128" s="75">
        <f t="shared" si="27"/>
        <v>1112156375.8533518</v>
      </c>
      <c r="X128" s="62">
        <f t="shared" si="28"/>
        <v>1112156000</v>
      </c>
      <c r="Z128" s="87">
        <f t="shared" si="29"/>
        <v>1112156375.8533518</v>
      </c>
    </row>
    <row r="129" spans="1:26" s="2" customFormat="1" ht="18" customHeight="1">
      <c r="A129" s="70">
        <v>148</v>
      </c>
      <c r="B129" s="71" t="s">
        <v>117</v>
      </c>
      <c r="C129" s="76" t="s">
        <v>117</v>
      </c>
      <c r="D129" s="89">
        <v>672421.38670000003</v>
      </c>
      <c r="E129" s="76" t="s">
        <v>299</v>
      </c>
      <c r="F129" s="76">
        <v>10</v>
      </c>
      <c r="G129" s="91">
        <f t="shared" si="15"/>
        <v>0</v>
      </c>
      <c r="H129" s="77">
        <v>5053</v>
      </c>
      <c r="I129" s="73">
        <f t="shared" si="16"/>
        <v>4.6567222499718916E-3</v>
      </c>
      <c r="J129" s="73">
        <f t="shared" si="17"/>
        <v>4.6567222499718916E-4</v>
      </c>
      <c r="K129" s="72">
        <v>1091</v>
      </c>
      <c r="L129" s="73">
        <f t="shared" si="18"/>
        <v>5.2169505465604468E-3</v>
      </c>
      <c r="M129" s="73">
        <f t="shared" si="19"/>
        <v>2.6084752732802234E-3</v>
      </c>
      <c r="N129" s="71">
        <v>3.5829200000000001</v>
      </c>
      <c r="O129" s="73">
        <f t="shared" si="20"/>
        <v>4.058423749455563E-3</v>
      </c>
      <c r="P129" s="73">
        <f t="shared" si="21"/>
        <v>6.0876356241833446E-4</v>
      </c>
      <c r="Q129" s="71">
        <v>30.562671999999999</v>
      </c>
      <c r="R129" s="73">
        <f t="shared" si="22"/>
        <v>3.7639070023734516E-3</v>
      </c>
      <c r="S129" s="73">
        <f t="shared" si="23"/>
        <v>9.4097675059336291E-4</v>
      </c>
      <c r="T129" s="70">
        <f t="shared" si="24"/>
        <v>4.6238878112891098E-3</v>
      </c>
      <c r="U129" s="74">
        <f t="shared" si="25"/>
        <v>436149.01773243665</v>
      </c>
      <c r="V129" s="83">
        <f t="shared" si="26"/>
        <v>1108570.4044324367</v>
      </c>
      <c r="W129" s="75">
        <f t="shared" si="27"/>
        <v>1108570404.4324367</v>
      </c>
      <c r="X129" s="62">
        <f t="shared" si="28"/>
        <v>1108570000</v>
      </c>
      <c r="Z129" s="87">
        <f t="shared" si="29"/>
        <v>1108570404.4324367</v>
      </c>
    </row>
    <row r="130" spans="1:26" s="2" customFormat="1" ht="18" customHeight="1">
      <c r="A130" s="70">
        <v>102</v>
      </c>
      <c r="B130" s="71" t="s">
        <v>101</v>
      </c>
      <c r="C130" s="71" t="s">
        <v>232</v>
      </c>
      <c r="D130" s="88">
        <v>672421.38670000003</v>
      </c>
      <c r="E130" s="71" t="s">
        <v>299</v>
      </c>
      <c r="F130" s="71">
        <v>10</v>
      </c>
      <c r="G130" s="90">
        <f t="shared" si="15"/>
        <v>0</v>
      </c>
      <c r="H130" s="72">
        <v>6078</v>
      </c>
      <c r="I130" s="73">
        <f t="shared" si="16"/>
        <v>5.6013373907241558E-3</v>
      </c>
      <c r="J130" s="73">
        <f t="shared" si="17"/>
        <v>5.6013373907241556E-4</v>
      </c>
      <c r="K130" s="72">
        <v>992</v>
      </c>
      <c r="L130" s="73">
        <f t="shared" si="18"/>
        <v>4.7435517343611027E-3</v>
      </c>
      <c r="M130" s="73">
        <f t="shared" si="19"/>
        <v>2.3717758671805513E-3</v>
      </c>
      <c r="N130" s="71">
        <v>5.3842230000000004</v>
      </c>
      <c r="O130" s="73">
        <f t="shared" si="20"/>
        <v>6.0987849283726352E-3</v>
      </c>
      <c r="P130" s="73">
        <f t="shared" si="21"/>
        <v>9.1481773925589528E-4</v>
      </c>
      <c r="Q130" s="71">
        <v>25.174707999999999</v>
      </c>
      <c r="R130" s="73">
        <f t="shared" si="22"/>
        <v>3.1003591480452675E-3</v>
      </c>
      <c r="S130" s="73">
        <f t="shared" si="23"/>
        <v>7.7508978701131687E-4</v>
      </c>
      <c r="T130" s="70">
        <f t="shared" si="24"/>
        <v>4.6218171325201791E-3</v>
      </c>
      <c r="U130" s="74">
        <f t="shared" si="25"/>
        <v>435953.70059932984</v>
      </c>
      <c r="V130" s="83">
        <f t="shared" si="26"/>
        <v>1108375.0872993299</v>
      </c>
      <c r="W130" s="75">
        <f t="shared" si="27"/>
        <v>1108375087.29933</v>
      </c>
      <c r="X130" s="62">
        <f t="shared" si="28"/>
        <v>1108375000</v>
      </c>
      <c r="Z130" s="87">
        <f t="shared" si="29"/>
        <v>1108375087.29933</v>
      </c>
    </row>
    <row r="131" spans="1:26" s="2" customFormat="1" ht="18" customHeight="1">
      <c r="A131" s="70">
        <v>225</v>
      </c>
      <c r="B131" s="71" t="s">
        <v>79</v>
      </c>
      <c r="C131" s="71" t="s">
        <v>96</v>
      </c>
      <c r="D131" s="88">
        <v>672421.38670000003</v>
      </c>
      <c r="E131" s="71" t="s">
        <v>299</v>
      </c>
      <c r="F131" s="71">
        <v>10</v>
      </c>
      <c r="G131" s="90">
        <f t="shared" si="15"/>
        <v>0</v>
      </c>
      <c r="H131" s="72">
        <v>2423</v>
      </c>
      <c r="I131" s="73">
        <f t="shared" si="16"/>
        <v>2.2329780351636442E-3</v>
      </c>
      <c r="J131" s="73">
        <f t="shared" si="17"/>
        <v>2.2329780351636443E-4</v>
      </c>
      <c r="K131" s="72">
        <v>1134</v>
      </c>
      <c r="L131" s="73">
        <f t="shared" si="18"/>
        <v>5.4225682124652121E-3</v>
      </c>
      <c r="M131" s="73">
        <f t="shared" si="19"/>
        <v>2.711284106232606E-3</v>
      </c>
      <c r="N131" s="71">
        <v>3.386056</v>
      </c>
      <c r="O131" s="73">
        <f t="shared" si="20"/>
        <v>3.8354331348136456E-3</v>
      </c>
      <c r="P131" s="73">
        <f t="shared" si="21"/>
        <v>5.7531497022204686E-4</v>
      </c>
      <c r="Q131" s="71">
        <v>35.981152999999999</v>
      </c>
      <c r="R131" s="73">
        <f t="shared" si="22"/>
        <v>4.4312131390269321E-3</v>
      </c>
      <c r="S131" s="73">
        <f t="shared" si="23"/>
        <v>1.107803284756733E-3</v>
      </c>
      <c r="T131" s="70">
        <f t="shared" si="24"/>
        <v>4.6177001647277503E-3</v>
      </c>
      <c r="U131" s="74">
        <f t="shared" si="25"/>
        <v>435565.36690007354</v>
      </c>
      <c r="V131" s="83">
        <f t="shared" si="26"/>
        <v>1107986.7536000735</v>
      </c>
      <c r="W131" s="75">
        <f t="shared" si="27"/>
        <v>1107986753.6000736</v>
      </c>
      <c r="X131" s="62">
        <f t="shared" si="28"/>
        <v>1107986000</v>
      </c>
      <c r="Z131" s="87">
        <f t="shared" si="29"/>
        <v>1107986753.6000736</v>
      </c>
    </row>
    <row r="132" spans="1:26" s="2" customFormat="1" ht="18" customHeight="1">
      <c r="A132" s="70">
        <v>5</v>
      </c>
      <c r="B132" s="71" t="s">
        <v>73</v>
      </c>
      <c r="C132" s="71" t="s">
        <v>128</v>
      </c>
      <c r="D132" s="88">
        <v>672421.38670000003</v>
      </c>
      <c r="E132" s="71" t="s">
        <v>299</v>
      </c>
      <c r="F132" s="71">
        <v>10</v>
      </c>
      <c r="G132" s="90">
        <f t="shared" si="15"/>
        <v>0</v>
      </c>
      <c r="H132" s="72">
        <v>3646</v>
      </c>
      <c r="I132" s="73">
        <f t="shared" si="16"/>
        <v>3.3600651738368331E-3</v>
      </c>
      <c r="J132" s="73">
        <f t="shared" si="17"/>
        <v>3.3600651738368334E-4</v>
      </c>
      <c r="K132" s="72">
        <v>1102</v>
      </c>
      <c r="L132" s="73">
        <f t="shared" si="18"/>
        <v>5.2695504145825961E-3</v>
      </c>
      <c r="M132" s="73">
        <f t="shared" si="19"/>
        <v>2.6347752072912981E-3</v>
      </c>
      <c r="N132" s="71">
        <v>3.4155859999999998</v>
      </c>
      <c r="O132" s="73">
        <f t="shared" si="20"/>
        <v>3.8688821800955445E-3</v>
      </c>
      <c r="P132" s="73">
        <f t="shared" si="21"/>
        <v>5.8033232701433166E-4</v>
      </c>
      <c r="Q132" s="71">
        <v>33.771507</v>
      </c>
      <c r="R132" s="73">
        <f t="shared" si="22"/>
        <v>4.1590869959931527E-3</v>
      </c>
      <c r="S132" s="73">
        <f t="shared" si="23"/>
        <v>1.0397717489982882E-3</v>
      </c>
      <c r="T132" s="70">
        <f t="shared" si="24"/>
        <v>4.5908858006876016E-3</v>
      </c>
      <c r="U132" s="74">
        <f t="shared" si="25"/>
        <v>433036.09737310151</v>
      </c>
      <c r="V132" s="83">
        <f t="shared" si="26"/>
        <v>1105457.4840731015</v>
      </c>
      <c r="W132" s="75">
        <f t="shared" si="27"/>
        <v>1105457484.0731015</v>
      </c>
      <c r="X132" s="62">
        <f t="shared" si="28"/>
        <v>1105457000</v>
      </c>
      <c r="Z132" s="87">
        <f t="shared" si="29"/>
        <v>1105457484.0731015</v>
      </c>
    </row>
    <row r="133" spans="1:26" s="2" customFormat="1" ht="18" customHeight="1">
      <c r="A133" s="70">
        <v>42</v>
      </c>
      <c r="B133" s="71" t="s">
        <v>99</v>
      </c>
      <c r="C133" s="71" t="s">
        <v>135</v>
      </c>
      <c r="D133" s="88">
        <v>672421.38670000003</v>
      </c>
      <c r="E133" s="71" t="s">
        <v>299</v>
      </c>
      <c r="F133" s="71">
        <v>10</v>
      </c>
      <c r="G133" s="90">
        <f t="shared" si="15"/>
        <v>0</v>
      </c>
      <c r="H133" s="72">
        <v>5311</v>
      </c>
      <c r="I133" s="73">
        <f t="shared" si="16"/>
        <v>4.8944887927173395E-3</v>
      </c>
      <c r="J133" s="73">
        <f t="shared" si="17"/>
        <v>4.8944887927173395E-4</v>
      </c>
      <c r="K133" s="72">
        <v>937</v>
      </c>
      <c r="L133" s="73">
        <f t="shared" si="18"/>
        <v>4.4805523942503559E-3</v>
      </c>
      <c r="M133" s="73">
        <f t="shared" si="19"/>
        <v>2.240276197125178E-3</v>
      </c>
      <c r="N133" s="71">
        <v>5.0495539999999997</v>
      </c>
      <c r="O133" s="73">
        <f t="shared" si="20"/>
        <v>5.7197006569385681E-3</v>
      </c>
      <c r="P133" s="73">
        <f t="shared" si="21"/>
        <v>8.5795509854078521E-4</v>
      </c>
      <c r="Q133" s="71">
        <v>31.144096999999999</v>
      </c>
      <c r="R133" s="73">
        <f t="shared" si="22"/>
        <v>3.8355116588267547E-3</v>
      </c>
      <c r="S133" s="73">
        <f t="shared" si="23"/>
        <v>9.5887791470668866E-4</v>
      </c>
      <c r="T133" s="70">
        <f t="shared" si="24"/>
        <v>4.5465580896443857E-3</v>
      </c>
      <c r="U133" s="74">
        <f t="shared" si="25"/>
        <v>428854.8783602562</v>
      </c>
      <c r="V133" s="83">
        <f t="shared" si="26"/>
        <v>1101276.2650602562</v>
      </c>
      <c r="W133" s="75">
        <f t="shared" si="27"/>
        <v>1101276265.0602562</v>
      </c>
      <c r="X133" s="62">
        <f t="shared" si="28"/>
        <v>1101276000</v>
      </c>
      <c r="Z133" s="87">
        <f t="shared" si="29"/>
        <v>1101276265.0602562</v>
      </c>
    </row>
    <row r="134" spans="1:26" s="2" customFormat="1" ht="18" customHeight="1">
      <c r="A134" s="70">
        <v>117</v>
      </c>
      <c r="B134" s="71" t="s">
        <v>71</v>
      </c>
      <c r="C134" s="71" t="s">
        <v>287</v>
      </c>
      <c r="D134" s="88">
        <v>672421.38670000003</v>
      </c>
      <c r="E134" s="71" t="s">
        <v>302</v>
      </c>
      <c r="F134" s="71">
        <v>10</v>
      </c>
      <c r="G134" s="90">
        <f t="shared" si="15"/>
        <v>0</v>
      </c>
      <c r="H134" s="72">
        <v>5244</v>
      </c>
      <c r="I134" s="73">
        <f t="shared" si="16"/>
        <v>4.8327432176632898E-3</v>
      </c>
      <c r="J134" s="73">
        <f t="shared" si="17"/>
        <v>4.8327432176632898E-4</v>
      </c>
      <c r="K134" s="72">
        <v>1004</v>
      </c>
      <c r="L134" s="73">
        <f t="shared" si="18"/>
        <v>4.8009334085670841E-3</v>
      </c>
      <c r="M134" s="73">
        <f t="shared" si="19"/>
        <v>2.400466704283542E-3</v>
      </c>
      <c r="N134" s="71">
        <v>2.5789149999999998</v>
      </c>
      <c r="O134" s="73">
        <f t="shared" si="20"/>
        <v>2.9211732005814234E-3</v>
      </c>
      <c r="P134" s="73">
        <f t="shared" si="21"/>
        <v>4.3817598008721349E-4</v>
      </c>
      <c r="Q134" s="71">
        <v>39.625059999999998</v>
      </c>
      <c r="R134" s="73">
        <f t="shared" si="22"/>
        <v>4.8799738715079675E-3</v>
      </c>
      <c r="S134" s="73">
        <f t="shared" si="23"/>
        <v>1.2199934678769919E-3</v>
      </c>
      <c r="T134" s="70">
        <f t="shared" si="24"/>
        <v>4.541910474014076E-3</v>
      </c>
      <c r="U134" s="74">
        <f t="shared" si="25"/>
        <v>428416.49121188972</v>
      </c>
      <c r="V134" s="83">
        <f t="shared" si="26"/>
        <v>1100837.8779118897</v>
      </c>
      <c r="W134" s="75">
        <f t="shared" si="27"/>
        <v>1100837877.9118898</v>
      </c>
      <c r="X134" s="62">
        <f t="shared" si="28"/>
        <v>1100837000</v>
      </c>
      <c r="Z134" s="87">
        <f t="shared" si="29"/>
        <v>1100837877.9118898</v>
      </c>
    </row>
    <row r="135" spans="1:26" s="2" customFormat="1" ht="18" customHeight="1">
      <c r="A135" s="70">
        <v>39</v>
      </c>
      <c r="B135" s="71" t="s">
        <v>99</v>
      </c>
      <c r="C135" s="71" t="s">
        <v>124</v>
      </c>
      <c r="D135" s="88">
        <v>672421.38670000003</v>
      </c>
      <c r="E135" s="71" t="s">
        <v>299</v>
      </c>
      <c r="F135" s="71">
        <v>10</v>
      </c>
      <c r="G135" s="90">
        <f t="shared" si="15"/>
        <v>0</v>
      </c>
      <c r="H135" s="72">
        <v>4411</v>
      </c>
      <c r="I135" s="73">
        <f t="shared" si="16"/>
        <v>4.065070620349498E-3</v>
      </c>
      <c r="J135" s="73">
        <f t="shared" si="17"/>
        <v>4.0650706203494984E-4</v>
      </c>
      <c r="K135" s="72">
        <v>855</v>
      </c>
      <c r="L135" s="73">
        <f t="shared" si="18"/>
        <v>4.0884442871761519E-3</v>
      </c>
      <c r="M135" s="73">
        <f t="shared" si="19"/>
        <v>2.0442221435880759E-3</v>
      </c>
      <c r="N135" s="71">
        <v>4.7444160000000002</v>
      </c>
      <c r="O135" s="73">
        <f t="shared" si="20"/>
        <v>5.3740665635004315E-3</v>
      </c>
      <c r="P135" s="73">
        <f t="shared" si="21"/>
        <v>8.0610998452506472E-4</v>
      </c>
      <c r="Q135" s="71">
        <v>41.314017</v>
      </c>
      <c r="R135" s="73">
        <f t="shared" si="22"/>
        <v>5.0879752229280161E-3</v>
      </c>
      <c r="S135" s="73">
        <f t="shared" si="23"/>
        <v>1.271993805732004E-3</v>
      </c>
      <c r="T135" s="70">
        <f t="shared" si="24"/>
        <v>4.5288329958800954E-3</v>
      </c>
      <c r="U135" s="74">
        <f t="shared" si="25"/>
        <v>427182.95582449826</v>
      </c>
      <c r="V135" s="83">
        <f t="shared" si="26"/>
        <v>1099604.3425244982</v>
      </c>
      <c r="W135" s="75">
        <f t="shared" si="27"/>
        <v>1099604342.5244982</v>
      </c>
      <c r="X135" s="62">
        <f t="shared" si="28"/>
        <v>1099604000</v>
      </c>
      <c r="Z135" s="87">
        <f t="shared" si="29"/>
        <v>1099604342.5244982</v>
      </c>
    </row>
    <row r="136" spans="1:26" s="2" customFormat="1" ht="18" customHeight="1">
      <c r="A136" s="70">
        <v>116</v>
      </c>
      <c r="B136" s="71" t="s">
        <v>71</v>
      </c>
      <c r="C136" s="71" t="s">
        <v>273</v>
      </c>
      <c r="D136" s="88">
        <v>672421.38670000003</v>
      </c>
      <c r="E136" s="71" t="s">
        <v>299</v>
      </c>
      <c r="F136" s="71">
        <v>10</v>
      </c>
      <c r="G136" s="90">
        <f t="shared" si="15"/>
        <v>0</v>
      </c>
      <c r="H136" s="72">
        <v>6233</v>
      </c>
      <c r="I136" s="73">
        <f t="shared" si="16"/>
        <v>5.7441816315208392E-3</v>
      </c>
      <c r="J136" s="73">
        <f t="shared" si="17"/>
        <v>5.744181631520839E-4</v>
      </c>
      <c r="K136" s="72">
        <v>1014</v>
      </c>
      <c r="L136" s="73">
        <f t="shared" si="18"/>
        <v>4.8487514704054014E-3</v>
      </c>
      <c r="M136" s="73">
        <f t="shared" si="19"/>
        <v>2.4243757352027007E-3</v>
      </c>
      <c r="N136" s="71">
        <v>4.3802180000000002</v>
      </c>
      <c r="O136" s="73">
        <f t="shared" si="20"/>
        <v>4.9615343794984952E-3</v>
      </c>
      <c r="P136" s="73">
        <f t="shared" si="21"/>
        <v>7.442301569247743E-4</v>
      </c>
      <c r="Q136" s="71">
        <v>24.956379999999999</v>
      </c>
      <c r="R136" s="73">
        <f t="shared" si="22"/>
        <v>3.0734712408618187E-3</v>
      </c>
      <c r="S136" s="73">
        <f t="shared" si="23"/>
        <v>7.6836781021545467E-4</v>
      </c>
      <c r="T136" s="70">
        <f t="shared" si="24"/>
        <v>4.5113918654950133E-3</v>
      </c>
      <c r="U136" s="74">
        <f t="shared" si="25"/>
        <v>425537.81818360987</v>
      </c>
      <c r="V136" s="83">
        <f t="shared" si="26"/>
        <v>1097959.2048836099</v>
      </c>
      <c r="W136" s="75">
        <f t="shared" si="27"/>
        <v>1097959204.88361</v>
      </c>
      <c r="X136" s="62">
        <f t="shared" si="28"/>
        <v>1097959000</v>
      </c>
      <c r="Z136" s="87">
        <f t="shared" si="29"/>
        <v>1097959204.88361</v>
      </c>
    </row>
    <row r="137" spans="1:26" s="2" customFormat="1" ht="18" customHeight="1">
      <c r="A137" s="70">
        <v>213</v>
      </c>
      <c r="B137" s="71" t="s">
        <v>90</v>
      </c>
      <c r="C137" s="71" t="s">
        <v>164</v>
      </c>
      <c r="D137" s="88">
        <v>672421.38670000003</v>
      </c>
      <c r="E137" s="71" t="s">
        <v>299</v>
      </c>
      <c r="F137" s="71">
        <v>9</v>
      </c>
      <c r="G137" s="90">
        <f t="shared" si="15"/>
        <v>0</v>
      </c>
      <c r="H137" s="72">
        <v>6509</v>
      </c>
      <c r="I137" s="73">
        <f t="shared" si="16"/>
        <v>5.9985365377136441E-3</v>
      </c>
      <c r="J137" s="73">
        <f t="shared" si="17"/>
        <v>5.9985365377136443E-4</v>
      </c>
      <c r="K137" s="72">
        <v>728</v>
      </c>
      <c r="L137" s="73">
        <f t="shared" si="18"/>
        <v>3.4811549018295192E-3</v>
      </c>
      <c r="M137" s="73">
        <f t="shared" si="19"/>
        <v>1.7405774509147596E-3</v>
      </c>
      <c r="N137" s="71">
        <v>7.8351759999999997</v>
      </c>
      <c r="O137" s="73">
        <f t="shared" si="20"/>
        <v>8.8750137763511996E-3</v>
      </c>
      <c r="P137" s="73">
        <f t="shared" si="21"/>
        <v>1.3312520664526799E-3</v>
      </c>
      <c r="Q137" s="71">
        <v>26.259969000000002</v>
      </c>
      <c r="R137" s="73">
        <f t="shared" si="22"/>
        <v>3.2340130863299445E-3</v>
      </c>
      <c r="S137" s="73">
        <f t="shared" si="23"/>
        <v>8.0850327158248612E-4</v>
      </c>
      <c r="T137" s="70">
        <f t="shared" si="24"/>
        <v>4.4801864427212899E-3</v>
      </c>
      <c r="U137" s="74">
        <f t="shared" si="25"/>
        <v>422594.36128194025</v>
      </c>
      <c r="V137" s="83">
        <f t="shared" si="26"/>
        <v>1095015.7479819404</v>
      </c>
      <c r="W137" s="75">
        <f t="shared" si="27"/>
        <v>1095015747.9819405</v>
      </c>
      <c r="X137" s="62">
        <f t="shared" si="28"/>
        <v>1095015000</v>
      </c>
      <c r="Z137" s="87">
        <f t="shared" si="29"/>
        <v>1095015747.9819405</v>
      </c>
    </row>
    <row r="138" spans="1:26" s="2" customFormat="1" ht="18" customHeight="1">
      <c r="A138" s="70">
        <v>35</v>
      </c>
      <c r="B138" s="71" t="s">
        <v>99</v>
      </c>
      <c r="C138" s="71" t="s">
        <v>100</v>
      </c>
      <c r="D138" s="88">
        <v>672421.38670000003</v>
      </c>
      <c r="E138" s="71" t="s">
        <v>299</v>
      </c>
      <c r="F138" s="71">
        <v>9</v>
      </c>
      <c r="G138" s="90">
        <f t="shared" si="15"/>
        <v>0</v>
      </c>
      <c r="H138" s="72">
        <v>4181</v>
      </c>
      <c r="I138" s="73">
        <f t="shared" si="16"/>
        <v>3.853108198522161E-3</v>
      </c>
      <c r="J138" s="73">
        <f t="shared" si="17"/>
        <v>3.853108198522161E-4</v>
      </c>
      <c r="K138" s="72">
        <v>796</v>
      </c>
      <c r="L138" s="73">
        <f t="shared" si="18"/>
        <v>3.8063177223300786E-3</v>
      </c>
      <c r="M138" s="73">
        <f t="shared" si="19"/>
        <v>1.9031588611650393E-3</v>
      </c>
      <c r="N138" s="71">
        <v>5.5712429999999999</v>
      </c>
      <c r="O138" s="73">
        <f t="shared" si="20"/>
        <v>6.3106251061112329E-3</v>
      </c>
      <c r="P138" s="73">
        <f t="shared" si="21"/>
        <v>9.4659376591668491E-4</v>
      </c>
      <c r="Q138" s="71">
        <v>39.698352999999997</v>
      </c>
      <c r="R138" s="73">
        <f t="shared" si="22"/>
        <v>4.8890001777132939E-3</v>
      </c>
      <c r="S138" s="73">
        <f t="shared" si="23"/>
        <v>1.2222500444283235E-3</v>
      </c>
      <c r="T138" s="70">
        <f t="shared" si="24"/>
        <v>4.4573134913622635E-3</v>
      </c>
      <c r="U138" s="74">
        <f t="shared" si="25"/>
        <v>420436.86618797953</v>
      </c>
      <c r="V138" s="83">
        <f t="shared" si="26"/>
        <v>1092858.2528879796</v>
      </c>
      <c r="W138" s="75">
        <f t="shared" si="27"/>
        <v>1092858252.8879795</v>
      </c>
      <c r="X138" s="62">
        <f t="shared" si="28"/>
        <v>1092858000</v>
      </c>
      <c r="Z138" s="87">
        <f t="shared" si="29"/>
        <v>1092858252.8879795</v>
      </c>
    </row>
    <row r="139" spans="1:26" s="2" customFormat="1" ht="18" customHeight="1">
      <c r="A139" s="70">
        <v>105</v>
      </c>
      <c r="B139" s="71" t="s">
        <v>101</v>
      </c>
      <c r="C139" s="71" t="s">
        <v>282</v>
      </c>
      <c r="D139" s="88">
        <v>672421.38670000003</v>
      </c>
      <c r="E139" s="71" t="s">
        <v>299</v>
      </c>
      <c r="F139" s="71">
        <v>9</v>
      </c>
      <c r="G139" s="90">
        <f t="shared" si="15"/>
        <v>0</v>
      </c>
      <c r="H139" s="72">
        <v>3691</v>
      </c>
      <c r="I139" s="73">
        <f t="shared" si="16"/>
        <v>3.4015360824552251E-3</v>
      </c>
      <c r="J139" s="73">
        <f t="shared" si="17"/>
        <v>3.4015360824552252E-4</v>
      </c>
      <c r="K139" s="72">
        <v>646</v>
      </c>
      <c r="L139" s="73">
        <f t="shared" si="18"/>
        <v>3.0890467947553152E-3</v>
      </c>
      <c r="M139" s="73">
        <f t="shared" si="19"/>
        <v>1.5445233973776576E-3</v>
      </c>
      <c r="N139" s="71">
        <v>8.3863950000000003</v>
      </c>
      <c r="O139" s="73">
        <f t="shared" si="20"/>
        <v>9.4993872708057647E-3</v>
      </c>
      <c r="P139" s="73">
        <f t="shared" si="21"/>
        <v>1.4249080906208647E-3</v>
      </c>
      <c r="Q139" s="71">
        <v>36.856385000000003</v>
      </c>
      <c r="R139" s="73">
        <f t="shared" si="22"/>
        <v>4.5390012229189862E-3</v>
      </c>
      <c r="S139" s="73">
        <f t="shared" si="23"/>
        <v>1.1347503057297465E-3</v>
      </c>
      <c r="T139" s="70">
        <f t="shared" si="24"/>
        <v>4.4443354019737917E-3</v>
      </c>
      <c r="U139" s="74">
        <f t="shared" si="25"/>
        <v>419212.70566120243</v>
      </c>
      <c r="V139" s="83">
        <f t="shared" si="26"/>
        <v>1091634.0923612025</v>
      </c>
      <c r="W139" s="75">
        <f t="shared" si="27"/>
        <v>1091634092.3612025</v>
      </c>
      <c r="X139" s="62">
        <f t="shared" si="28"/>
        <v>1091634000</v>
      </c>
      <c r="Z139" s="87">
        <f t="shared" si="29"/>
        <v>1091634092.3612025</v>
      </c>
    </row>
    <row r="140" spans="1:26" s="2" customFormat="1" ht="18" customHeight="1">
      <c r="A140" s="70">
        <v>72</v>
      </c>
      <c r="B140" s="71" t="s">
        <v>75</v>
      </c>
      <c r="C140" s="71" t="s">
        <v>75</v>
      </c>
      <c r="D140" s="88">
        <v>672421.38670000003</v>
      </c>
      <c r="E140" s="71" t="s">
        <v>299</v>
      </c>
      <c r="F140" s="71">
        <v>10</v>
      </c>
      <c r="G140" s="90">
        <f t="shared" si="15"/>
        <v>0</v>
      </c>
      <c r="H140" s="72">
        <v>5165</v>
      </c>
      <c r="I140" s="73">
        <f t="shared" si="16"/>
        <v>4.7599387336443345E-3</v>
      </c>
      <c r="J140" s="73">
        <f t="shared" si="17"/>
        <v>4.7599387336443348E-4</v>
      </c>
      <c r="K140" s="72">
        <v>1201</v>
      </c>
      <c r="L140" s="73">
        <f t="shared" si="18"/>
        <v>5.7429492267819402E-3</v>
      </c>
      <c r="M140" s="73">
        <f t="shared" si="19"/>
        <v>2.8714746133909701E-3</v>
      </c>
      <c r="N140" s="71">
        <v>2.8151510000000002</v>
      </c>
      <c r="O140" s="73">
        <f t="shared" si="20"/>
        <v>3.1887610319805016E-3</v>
      </c>
      <c r="P140" s="73">
        <f t="shared" si="21"/>
        <v>4.783141547970752E-4</v>
      </c>
      <c r="Q140" s="71">
        <v>19.4269</v>
      </c>
      <c r="R140" s="73">
        <f t="shared" si="22"/>
        <v>2.3924951635252577E-3</v>
      </c>
      <c r="S140" s="73">
        <f t="shared" si="23"/>
        <v>5.9812379088131442E-4</v>
      </c>
      <c r="T140" s="70">
        <f t="shared" si="24"/>
        <v>4.4239064324337928E-3</v>
      </c>
      <c r="U140" s="74">
        <f t="shared" si="25"/>
        <v>417285.73957513034</v>
      </c>
      <c r="V140" s="83">
        <f t="shared" si="26"/>
        <v>1089707.1262751303</v>
      </c>
      <c r="W140" s="75">
        <f t="shared" si="27"/>
        <v>1089707126.2751303</v>
      </c>
      <c r="X140" s="62">
        <f t="shared" si="28"/>
        <v>1089707000</v>
      </c>
      <c r="Z140" s="87">
        <f t="shared" si="29"/>
        <v>1089707126.2751303</v>
      </c>
    </row>
    <row r="141" spans="1:26" s="2" customFormat="1" ht="18" customHeight="1">
      <c r="A141" s="70">
        <v>237</v>
      </c>
      <c r="B141" s="71" t="s">
        <v>79</v>
      </c>
      <c r="C141" s="71" t="s">
        <v>259</v>
      </c>
      <c r="D141" s="88">
        <v>672421.38670000003</v>
      </c>
      <c r="E141" s="71" t="s">
        <v>299</v>
      </c>
      <c r="F141" s="71">
        <v>10</v>
      </c>
      <c r="G141" s="90">
        <f t="shared" si="15"/>
        <v>0</v>
      </c>
      <c r="H141" s="77">
        <v>2516</v>
      </c>
      <c r="I141" s="73">
        <f t="shared" si="16"/>
        <v>2.3186845796416547E-3</v>
      </c>
      <c r="J141" s="73">
        <f t="shared" si="17"/>
        <v>2.3186845796416549E-4</v>
      </c>
      <c r="K141" s="72">
        <v>1015</v>
      </c>
      <c r="L141" s="73">
        <f t="shared" si="18"/>
        <v>4.8535332765892334E-3</v>
      </c>
      <c r="M141" s="73">
        <f t="shared" si="19"/>
        <v>2.4267666382946167E-3</v>
      </c>
      <c r="N141" s="71">
        <v>2.5100120000000001</v>
      </c>
      <c r="O141" s="73">
        <f t="shared" si="20"/>
        <v>2.8431258058283348E-3</v>
      </c>
      <c r="P141" s="73">
        <f t="shared" si="21"/>
        <v>4.2646887087425021E-4</v>
      </c>
      <c r="Q141" s="71">
        <v>42.330229000000003</v>
      </c>
      <c r="R141" s="73">
        <f t="shared" si="22"/>
        <v>5.2131255194301004E-3</v>
      </c>
      <c r="S141" s="73">
        <f t="shared" si="23"/>
        <v>1.3032813798575251E-3</v>
      </c>
      <c r="T141" s="70">
        <f t="shared" si="24"/>
        <v>4.3883853469905577E-3</v>
      </c>
      <c r="U141" s="74">
        <f t="shared" si="25"/>
        <v>413935.20704554941</v>
      </c>
      <c r="V141" s="83">
        <f t="shared" si="26"/>
        <v>1086356.5937455494</v>
      </c>
      <c r="W141" s="75">
        <f t="shared" si="27"/>
        <v>1086356593.7455494</v>
      </c>
      <c r="X141" s="62">
        <f t="shared" si="28"/>
        <v>1086356000</v>
      </c>
      <c r="Z141" s="87">
        <f t="shared" si="29"/>
        <v>1086356593.7455494</v>
      </c>
    </row>
    <row r="142" spans="1:26" s="2" customFormat="1" ht="18" customHeight="1">
      <c r="A142" s="70">
        <v>136</v>
      </c>
      <c r="B142" s="71" t="s">
        <v>117</v>
      </c>
      <c r="C142" s="71" t="s">
        <v>136</v>
      </c>
      <c r="D142" s="88">
        <v>672421.38670000003</v>
      </c>
      <c r="E142" s="71" t="s">
        <v>299</v>
      </c>
      <c r="F142" s="71">
        <v>9</v>
      </c>
      <c r="G142" s="90">
        <f t="shared" ref="G142:G205" si="30">IF(AND(E142="TERTINGGAL",F142&gt;=8),211288.8641,IF(AND(E142="SANGAT TERTINGGAL",F142&gt;=8),422577.7283,0))</f>
        <v>0</v>
      </c>
      <c r="H142" s="72">
        <v>3669</v>
      </c>
      <c r="I142" s="73">
        <f t="shared" ref="I142:I205" si="31">H142/$H$259</f>
        <v>3.3812614160195669E-3</v>
      </c>
      <c r="J142" s="73">
        <f t="shared" ref="J142:J205" si="32">I142*$G$262</f>
        <v>3.3812614160195673E-4</v>
      </c>
      <c r="K142" s="72">
        <v>783</v>
      </c>
      <c r="L142" s="73">
        <f t="shared" ref="L142:L205" si="33">K142/$K$259</f>
        <v>3.7441542419402655E-3</v>
      </c>
      <c r="M142" s="73">
        <f t="shared" ref="M142:M205" si="34">L142*$G$263</f>
        <v>1.8720771209701328E-3</v>
      </c>
      <c r="N142" s="71">
        <v>5.1086140000000002</v>
      </c>
      <c r="O142" s="73">
        <f t="shared" ref="O142:O205" si="35">N142/$N$259</f>
        <v>5.7865987475023677E-3</v>
      </c>
      <c r="P142" s="73">
        <f t="shared" ref="P142:P205" si="36">O142*$G$264</f>
        <v>8.6798981212535514E-4</v>
      </c>
      <c r="Q142" s="71">
        <v>39.223123999999999</v>
      </c>
      <c r="R142" s="73">
        <f t="shared" ref="R142:R205" si="37">Q142/$Q$259</f>
        <v>4.8304739545862417E-3</v>
      </c>
      <c r="S142" s="73">
        <f t="shared" ref="S142:S205" si="38">R142*$G$265</f>
        <v>1.2076184886465604E-3</v>
      </c>
      <c r="T142" s="70">
        <f t="shared" ref="T142:T205" si="39">J142+M142+P142+S142</f>
        <v>4.2858115633440056E-3</v>
      </c>
      <c r="U142" s="74">
        <f t="shared" ref="U142:U205" si="40">T142*$D$268</f>
        <v>404259.9171578238</v>
      </c>
      <c r="V142" s="83">
        <f t="shared" ref="V142:V205" si="41">D142+G142+U142</f>
        <v>1076681.3038578238</v>
      </c>
      <c r="W142" s="75">
        <f t="shared" ref="W142:W205" si="42">V142*1000</f>
        <v>1076681303.8578238</v>
      </c>
      <c r="X142" s="62">
        <f t="shared" ref="X142:X205" si="43">W142-MOD(W142,1000)</f>
        <v>1076681000</v>
      </c>
      <c r="Z142" s="87">
        <f t="shared" si="29"/>
        <v>1076681303.8578238</v>
      </c>
    </row>
    <row r="143" spans="1:26" s="2" customFormat="1" ht="18" customHeight="1">
      <c r="A143" s="70">
        <v>99</v>
      </c>
      <c r="B143" s="71" t="s">
        <v>101</v>
      </c>
      <c r="C143" s="71" t="s">
        <v>109</v>
      </c>
      <c r="D143" s="88">
        <v>672421.38670000003</v>
      </c>
      <c r="E143" s="71" t="s">
        <v>299</v>
      </c>
      <c r="F143" s="71">
        <v>10</v>
      </c>
      <c r="G143" s="90">
        <f t="shared" si="30"/>
        <v>0</v>
      </c>
      <c r="H143" s="72">
        <v>3672</v>
      </c>
      <c r="I143" s="73">
        <f t="shared" si="31"/>
        <v>3.384026143260793E-3</v>
      </c>
      <c r="J143" s="73">
        <f t="shared" si="32"/>
        <v>3.3840261432607934E-4</v>
      </c>
      <c r="K143" s="72">
        <v>1040</v>
      </c>
      <c r="L143" s="73">
        <f t="shared" si="33"/>
        <v>4.9730784311850275E-3</v>
      </c>
      <c r="M143" s="73">
        <f t="shared" si="34"/>
        <v>2.4865392155925137E-3</v>
      </c>
      <c r="N143" s="71">
        <v>2.490326</v>
      </c>
      <c r="O143" s="73">
        <f t="shared" si="35"/>
        <v>2.8208271974497546E-3</v>
      </c>
      <c r="P143" s="73">
        <f t="shared" si="36"/>
        <v>4.2312407961746316E-4</v>
      </c>
      <c r="Q143" s="71">
        <v>33.071392000000003</v>
      </c>
      <c r="R143" s="73">
        <f t="shared" si="37"/>
        <v>4.0728652235327255E-3</v>
      </c>
      <c r="S143" s="73">
        <f t="shared" si="38"/>
        <v>1.0182163058831814E-3</v>
      </c>
      <c r="T143" s="70">
        <f t="shared" si="39"/>
        <v>4.2662822154192377E-3</v>
      </c>
      <c r="U143" s="74">
        <f t="shared" si="40"/>
        <v>402417.80803624284</v>
      </c>
      <c r="V143" s="83">
        <f t="shared" si="41"/>
        <v>1074839.1947362428</v>
      </c>
      <c r="W143" s="75">
        <f t="shared" si="42"/>
        <v>1074839194.7362428</v>
      </c>
      <c r="X143" s="62">
        <f t="shared" si="43"/>
        <v>1074839000</v>
      </c>
      <c r="Z143" s="87">
        <f t="shared" ref="Z143:Z206" si="44">W143</f>
        <v>1074839194.7362428</v>
      </c>
    </row>
    <row r="144" spans="1:26" s="2" customFormat="1" ht="18" customHeight="1">
      <c r="A144" s="70">
        <v>152</v>
      </c>
      <c r="B144" s="71" t="s">
        <v>85</v>
      </c>
      <c r="C144" s="71" t="s">
        <v>129</v>
      </c>
      <c r="D144" s="88">
        <v>672421.38670000003</v>
      </c>
      <c r="E144" s="71" t="s">
        <v>299</v>
      </c>
      <c r="F144" s="71">
        <v>9</v>
      </c>
      <c r="G144" s="90">
        <f t="shared" si="30"/>
        <v>0</v>
      </c>
      <c r="H144" s="72">
        <v>5386</v>
      </c>
      <c r="I144" s="73">
        <f t="shared" si="31"/>
        <v>4.9636069737479934E-3</v>
      </c>
      <c r="J144" s="73">
        <f t="shared" si="32"/>
        <v>4.9636069737479934E-4</v>
      </c>
      <c r="K144" s="72">
        <v>836</v>
      </c>
      <c r="L144" s="73">
        <f t="shared" si="33"/>
        <v>3.9975899696833486E-3</v>
      </c>
      <c r="M144" s="73">
        <f t="shared" si="34"/>
        <v>1.9987949848416743E-3</v>
      </c>
      <c r="N144" s="71">
        <v>5.8271660000000001</v>
      </c>
      <c r="O144" s="73">
        <f t="shared" si="35"/>
        <v>6.6005126786029206E-3</v>
      </c>
      <c r="P144" s="73">
        <f t="shared" si="36"/>
        <v>9.90076901790438E-4</v>
      </c>
      <c r="Q144" s="71">
        <v>24.821145999999999</v>
      </c>
      <c r="R144" s="73">
        <f t="shared" si="37"/>
        <v>3.0568166695743681E-3</v>
      </c>
      <c r="S144" s="73">
        <f t="shared" si="38"/>
        <v>7.6420416739359203E-4</v>
      </c>
      <c r="T144" s="70">
        <f t="shared" si="39"/>
        <v>4.249436751400504E-3</v>
      </c>
      <c r="U144" s="74">
        <f t="shared" si="40"/>
        <v>400828.85672841052</v>
      </c>
      <c r="V144" s="83">
        <f t="shared" si="41"/>
        <v>1073250.2434284105</v>
      </c>
      <c r="W144" s="75">
        <f t="shared" si="42"/>
        <v>1073250243.4284105</v>
      </c>
      <c r="X144" s="62">
        <f t="shared" si="43"/>
        <v>1073250000</v>
      </c>
      <c r="Z144" s="87">
        <f t="shared" si="44"/>
        <v>1073250243.4284105</v>
      </c>
    </row>
    <row r="145" spans="1:26" s="2" customFormat="1" ht="18" customHeight="1">
      <c r="A145" s="70">
        <v>65</v>
      </c>
      <c r="B145" s="71" t="s">
        <v>93</v>
      </c>
      <c r="C145" s="76" t="s">
        <v>140</v>
      </c>
      <c r="D145" s="88">
        <v>672421.38670000003</v>
      </c>
      <c r="E145" s="71" t="s">
        <v>299</v>
      </c>
      <c r="F145" s="71">
        <v>9</v>
      </c>
      <c r="G145" s="90">
        <f t="shared" si="30"/>
        <v>0</v>
      </c>
      <c r="H145" s="77">
        <v>5089</v>
      </c>
      <c r="I145" s="73">
        <f t="shared" si="31"/>
        <v>4.6898989768666055E-3</v>
      </c>
      <c r="J145" s="73">
        <f t="shared" si="32"/>
        <v>4.6898989768666058E-4</v>
      </c>
      <c r="K145" s="72">
        <v>811</v>
      </c>
      <c r="L145" s="73">
        <f t="shared" si="33"/>
        <v>3.8780448150875549E-3</v>
      </c>
      <c r="M145" s="73">
        <f t="shared" si="34"/>
        <v>1.9390224075437775E-3</v>
      </c>
      <c r="N145" s="71">
        <v>4.4983360000000001</v>
      </c>
      <c r="O145" s="73">
        <f t="shared" si="35"/>
        <v>5.0953282951980341E-3</v>
      </c>
      <c r="P145" s="73">
        <f t="shared" si="36"/>
        <v>7.6429924427970505E-4</v>
      </c>
      <c r="Q145" s="71">
        <v>34.203400000000002</v>
      </c>
      <c r="R145" s="73">
        <f t="shared" si="37"/>
        <v>4.2122762291523508E-3</v>
      </c>
      <c r="S145" s="73">
        <f t="shared" si="38"/>
        <v>1.0530690572880877E-3</v>
      </c>
      <c r="T145" s="70">
        <f t="shared" si="39"/>
        <v>4.2253806067982305E-3</v>
      </c>
      <c r="U145" s="74">
        <f t="shared" si="40"/>
        <v>398559.75672708807</v>
      </c>
      <c r="V145" s="83">
        <f t="shared" si="41"/>
        <v>1070981.1434270882</v>
      </c>
      <c r="W145" s="75">
        <f t="shared" si="42"/>
        <v>1070981143.4270881</v>
      </c>
      <c r="X145" s="62">
        <f t="shared" si="43"/>
        <v>1070981000</v>
      </c>
      <c r="Z145" s="87">
        <f t="shared" si="44"/>
        <v>1070981143.4270881</v>
      </c>
    </row>
    <row r="146" spans="1:26" s="2" customFormat="1" ht="18" customHeight="1">
      <c r="A146" s="70">
        <v>95</v>
      </c>
      <c r="B146" s="71" t="s">
        <v>101</v>
      </c>
      <c r="C146" s="71" t="s">
        <v>188</v>
      </c>
      <c r="D146" s="88">
        <v>672421.38670000003</v>
      </c>
      <c r="E146" s="71" t="s">
        <v>299</v>
      </c>
      <c r="F146" s="71">
        <v>9</v>
      </c>
      <c r="G146" s="90">
        <f t="shared" si="30"/>
        <v>0</v>
      </c>
      <c r="H146" s="72">
        <v>6025</v>
      </c>
      <c r="I146" s="73">
        <f t="shared" si="31"/>
        <v>5.5524938761291609E-3</v>
      </c>
      <c r="J146" s="73">
        <f t="shared" si="32"/>
        <v>5.5524938761291611E-4</v>
      </c>
      <c r="K146" s="72">
        <v>776</v>
      </c>
      <c r="L146" s="73">
        <f t="shared" si="33"/>
        <v>3.7106815986534432E-3</v>
      </c>
      <c r="M146" s="73">
        <f t="shared" si="34"/>
        <v>1.8553407993267216E-3</v>
      </c>
      <c r="N146" s="71">
        <v>4.7936319999999997</v>
      </c>
      <c r="O146" s="73">
        <f t="shared" si="35"/>
        <v>5.4298142171609106E-3</v>
      </c>
      <c r="P146" s="73">
        <f t="shared" si="36"/>
        <v>8.1447213257413657E-4</v>
      </c>
      <c r="Q146" s="71">
        <v>30.9846</v>
      </c>
      <c r="R146" s="73">
        <f t="shared" si="37"/>
        <v>3.8158690086305433E-3</v>
      </c>
      <c r="S146" s="73">
        <f t="shared" si="38"/>
        <v>9.5396725215763582E-4</v>
      </c>
      <c r="T146" s="70">
        <f t="shared" si="39"/>
        <v>4.1790295716714098E-3</v>
      </c>
      <c r="U146" s="74">
        <f t="shared" si="40"/>
        <v>394187.68732002162</v>
      </c>
      <c r="V146" s="83">
        <f t="shared" si="41"/>
        <v>1066609.0740200216</v>
      </c>
      <c r="W146" s="75">
        <f t="shared" si="42"/>
        <v>1066609074.0200216</v>
      </c>
      <c r="X146" s="62">
        <f t="shared" si="43"/>
        <v>1066609000</v>
      </c>
      <c r="Z146" s="87">
        <f t="shared" si="44"/>
        <v>1066609074.0200216</v>
      </c>
    </row>
    <row r="147" spans="1:26" s="2" customFormat="1" ht="18" customHeight="1">
      <c r="A147" s="70">
        <v>24</v>
      </c>
      <c r="B147" s="71" t="s">
        <v>81</v>
      </c>
      <c r="C147" s="71" t="s">
        <v>118</v>
      </c>
      <c r="D147" s="88">
        <v>672421.38670000003</v>
      </c>
      <c r="E147" s="71" t="s">
        <v>299</v>
      </c>
      <c r="F147" s="71">
        <v>10</v>
      </c>
      <c r="G147" s="90">
        <f t="shared" si="30"/>
        <v>0</v>
      </c>
      <c r="H147" s="72">
        <v>3538</v>
      </c>
      <c r="I147" s="73">
        <f t="shared" si="31"/>
        <v>3.2605349931526923E-3</v>
      </c>
      <c r="J147" s="73">
        <f t="shared" si="32"/>
        <v>3.2605349931526923E-4</v>
      </c>
      <c r="K147" s="72">
        <v>875</v>
      </c>
      <c r="L147" s="73">
        <f t="shared" si="33"/>
        <v>4.1840804108527873E-3</v>
      </c>
      <c r="M147" s="73">
        <f t="shared" si="34"/>
        <v>2.0920402054263936E-3</v>
      </c>
      <c r="N147" s="71">
        <v>2.2344029999999999</v>
      </c>
      <c r="O147" s="73">
        <f t="shared" si="35"/>
        <v>2.5309396249580673E-3</v>
      </c>
      <c r="P147" s="73">
        <f t="shared" si="36"/>
        <v>3.7964094374371007E-4</v>
      </c>
      <c r="Q147" s="71">
        <v>44.701341999999997</v>
      </c>
      <c r="R147" s="73">
        <f t="shared" si="37"/>
        <v>5.5051369255047621E-3</v>
      </c>
      <c r="S147" s="73">
        <f t="shared" si="38"/>
        <v>1.3762842313761905E-3</v>
      </c>
      <c r="T147" s="70">
        <f t="shared" si="39"/>
        <v>4.1740188798615636E-3</v>
      </c>
      <c r="U147" s="74">
        <f t="shared" si="40"/>
        <v>393715.05294820823</v>
      </c>
      <c r="V147" s="83">
        <f t="shared" si="41"/>
        <v>1066136.4396482082</v>
      </c>
      <c r="W147" s="75">
        <f t="shared" si="42"/>
        <v>1066136439.6482083</v>
      </c>
      <c r="X147" s="62">
        <f t="shared" si="43"/>
        <v>1066136000</v>
      </c>
      <c r="Z147" s="87">
        <f t="shared" si="44"/>
        <v>1066136439.6482083</v>
      </c>
    </row>
    <row r="148" spans="1:26" s="2" customFormat="1" ht="18" customHeight="1">
      <c r="A148" s="70">
        <v>31</v>
      </c>
      <c r="B148" s="71" t="s">
        <v>81</v>
      </c>
      <c r="C148" s="71" t="s">
        <v>275</v>
      </c>
      <c r="D148" s="88">
        <v>672421.38670000003</v>
      </c>
      <c r="E148" s="71" t="s">
        <v>299</v>
      </c>
      <c r="F148" s="71">
        <v>9</v>
      </c>
      <c r="G148" s="90">
        <f t="shared" si="30"/>
        <v>0</v>
      </c>
      <c r="H148" s="72">
        <v>4121</v>
      </c>
      <c r="I148" s="73">
        <f t="shared" si="31"/>
        <v>3.7978136536976383E-3</v>
      </c>
      <c r="J148" s="73">
        <f t="shared" si="32"/>
        <v>3.7978136536976384E-4</v>
      </c>
      <c r="K148" s="72">
        <v>743</v>
      </c>
      <c r="L148" s="73">
        <f t="shared" si="33"/>
        <v>3.5528819945869956E-3</v>
      </c>
      <c r="M148" s="73">
        <f t="shared" si="34"/>
        <v>1.7764409972934978E-3</v>
      </c>
      <c r="N148" s="71">
        <v>4.0750789999999997</v>
      </c>
      <c r="O148" s="73">
        <f t="shared" si="35"/>
        <v>4.6158991533463284E-3</v>
      </c>
      <c r="P148" s="73">
        <f t="shared" si="36"/>
        <v>6.9238487300194926E-4</v>
      </c>
      <c r="Q148" s="71">
        <v>41.756850999999997</v>
      </c>
      <c r="R148" s="73">
        <f t="shared" si="37"/>
        <v>5.142511881028101E-3</v>
      </c>
      <c r="S148" s="73">
        <f t="shared" si="38"/>
        <v>1.2856279702570252E-3</v>
      </c>
      <c r="T148" s="70">
        <f t="shared" si="39"/>
        <v>4.1342352059222359E-3</v>
      </c>
      <c r="U148" s="74">
        <f t="shared" si="40"/>
        <v>389962.45102130552</v>
      </c>
      <c r="V148" s="83">
        <f t="shared" si="41"/>
        <v>1062383.8377213054</v>
      </c>
      <c r="W148" s="75">
        <f t="shared" si="42"/>
        <v>1062383837.7213055</v>
      </c>
      <c r="X148" s="62">
        <f t="shared" si="43"/>
        <v>1062383000</v>
      </c>
      <c r="Z148" s="87">
        <f t="shared" si="44"/>
        <v>1062383837.7213055</v>
      </c>
    </row>
    <row r="149" spans="1:26" s="2" customFormat="1" ht="18" customHeight="1">
      <c r="A149" s="70">
        <v>166</v>
      </c>
      <c r="B149" s="71" t="s">
        <v>69</v>
      </c>
      <c r="C149" s="71" t="s">
        <v>97</v>
      </c>
      <c r="D149" s="88">
        <v>672421.38670000003</v>
      </c>
      <c r="E149" s="71" t="s">
        <v>299</v>
      </c>
      <c r="F149" s="71">
        <v>10</v>
      </c>
      <c r="G149" s="90">
        <f t="shared" si="30"/>
        <v>0</v>
      </c>
      <c r="H149" s="72">
        <v>4511</v>
      </c>
      <c r="I149" s="73">
        <f t="shared" si="31"/>
        <v>4.1572281950570363E-3</v>
      </c>
      <c r="J149" s="73">
        <f t="shared" si="32"/>
        <v>4.1572281950570363E-4</v>
      </c>
      <c r="K149" s="72">
        <v>899</v>
      </c>
      <c r="L149" s="73">
        <f t="shared" si="33"/>
        <v>4.2988437592647493E-3</v>
      </c>
      <c r="M149" s="73">
        <f t="shared" si="34"/>
        <v>2.1494218796323746E-3</v>
      </c>
      <c r="N149" s="71">
        <v>3.5238610000000001</v>
      </c>
      <c r="O149" s="73">
        <f t="shared" si="35"/>
        <v>3.9915267916057935E-3</v>
      </c>
      <c r="P149" s="73">
        <f t="shared" si="36"/>
        <v>5.9872901874086898E-4</v>
      </c>
      <c r="Q149" s="71">
        <v>30.897442999999999</v>
      </c>
      <c r="R149" s="73">
        <f t="shared" si="37"/>
        <v>3.8051352991366263E-3</v>
      </c>
      <c r="S149" s="73">
        <f t="shared" si="38"/>
        <v>9.5128382478415659E-4</v>
      </c>
      <c r="T149" s="70">
        <f t="shared" si="39"/>
        <v>4.1151575426631041E-3</v>
      </c>
      <c r="U149" s="74">
        <f t="shared" si="40"/>
        <v>388162.94713395217</v>
      </c>
      <c r="V149" s="83">
        <f t="shared" si="41"/>
        <v>1060584.3338339522</v>
      </c>
      <c r="W149" s="75">
        <f t="shared" si="42"/>
        <v>1060584333.8339522</v>
      </c>
      <c r="X149" s="62">
        <f t="shared" si="43"/>
        <v>1060584000</v>
      </c>
      <c r="Z149" s="87">
        <f t="shared" si="44"/>
        <v>1060584333.8339522</v>
      </c>
    </row>
    <row r="150" spans="1:26" s="2" customFormat="1" ht="18" customHeight="1">
      <c r="A150" s="70">
        <v>76</v>
      </c>
      <c r="B150" s="71" t="s">
        <v>75</v>
      </c>
      <c r="C150" s="71" t="s">
        <v>103</v>
      </c>
      <c r="D150" s="88">
        <v>672421.38670000003</v>
      </c>
      <c r="E150" s="71" t="s">
        <v>299</v>
      </c>
      <c r="F150" s="71">
        <v>9</v>
      </c>
      <c r="G150" s="90">
        <f t="shared" si="30"/>
        <v>0</v>
      </c>
      <c r="H150" s="72">
        <v>4628</v>
      </c>
      <c r="I150" s="73">
        <f t="shared" si="31"/>
        <v>4.2650525574648556E-3</v>
      </c>
      <c r="J150" s="73">
        <f t="shared" si="32"/>
        <v>4.265052557464856E-4</v>
      </c>
      <c r="K150" s="72">
        <v>690</v>
      </c>
      <c r="L150" s="73">
        <f t="shared" si="33"/>
        <v>3.2994462668439121E-3</v>
      </c>
      <c r="M150" s="73">
        <f t="shared" si="34"/>
        <v>1.6497231334219561E-3</v>
      </c>
      <c r="N150" s="71">
        <v>2.8545240000000001</v>
      </c>
      <c r="O150" s="73">
        <f t="shared" si="35"/>
        <v>3.2333593814516909E-3</v>
      </c>
      <c r="P150" s="73">
        <f t="shared" si="36"/>
        <v>4.8500390721775363E-4</v>
      </c>
      <c r="Q150" s="71">
        <v>48.677616</v>
      </c>
      <c r="R150" s="73">
        <f t="shared" si="37"/>
        <v>5.9948298931862369E-3</v>
      </c>
      <c r="S150" s="73">
        <f t="shared" si="38"/>
        <v>1.4987074732965592E-3</v>
      </c>
      <c r="T150" s="70">
        <f t="shared" si="39"/>
        <v>4.0599397696827544E-3</v>
      </c>
      <c r="U150" s="74">
        <f t="shared" si="40"/>
        <v>382954.52114490594</v>
      </c>
      <c r="V150" s="83">
        <f t="shared" si="41"/>
        <v>1055375.907844906</v>
      </c>
      <c r="W150" s="75">
        <f t="shared" si="42"/>
        <v>1055375907.844906</v>
      </c>
      <c r="X150" s="62">
        <f t="shared" si="43"/>
        <v>1055375000</v>
      </c>
      <c r="Z150" s="87">
        <f t="shared" si="44"/>
        <v>1055375907.844906</v>
      </c>
    </row>
    <row r="151" spans="1:26" s="2" customFormat="1" ht="18" customHeight="1">
      <c r="A151" s="70">
        <v>71</v>
      </c>
      <c r="B151" s="71" t="s">
        <v>75</v>
      </c>
      <c r="C151" s="71" t="s">
        <v>119</v>
      </c>
      <c r="D151" s="88">
        <v>672421.38670000003</v>
      </c>
      <c r="E151" s="71" t="s">
        <v>299</v>
      </c>
      <c r="F151" s="71">
        <v>10</v>
      </c>
      <c r="G151" s="90">
        <f t="shared" si="30"/>
        <v>0</v>
      </c>
      <c r="H151" s="72">
        <v>2966</v>
      </c>
      <c r="I151" s="73">
        <f t="shared" si="31"/>
        <v>2.733393665825575E-3</v>
      </c>
      <c r="J151" s="73">
        <f t="shared" si="32"/>
        <v>2.7333936658255749E-4</v>
      </c>
      <c r="K151" s="72">
        <v>929</v>
      </c>
      <c r="L151" s="73">
        <f t="shared" si="33"/>
        <v>4.442297944779702E-3</v>
      </c>
      <c r="M151" s="73">
        <f t="shared" si="34"/>
        <v>2.221148972389851E-3</v>
      </c>
      <c r="N151" s="71">
        <v>1.76193</v>
      </c>
      <c r="O151" s="73">
        <f t="shared" si="35"/>
        <v>1.9957628294458821E-3</v>
      </c>
      <c r="P151" s="73">
        <f t="shared" si="36"/>
        <v>2.9936442441688232E-4</v>
      </c>
      <c r="Q151" s="71">
        <v>39.026313000000002</v>
      </c>
      <c r="R151" s="73">
        <f t="shared" si="37"/>
        <v>4.8062359461737538E-3</v>
      </c>
      <c r="S151" s="73">
        <f t="shared" si="38"/>
        <v>1.2015589865434384E-3</v>
      </c>
      <c r="T151" s="70">
        <f t="shared" si="39"/>
        <v>3.9954117499327287E-3</v>
      </c>
      <c r="U151" s="74">
        <f t="shared" si="40"/>
        <v>376867.9045186374</v>
      </c>
      <c r="V151" s="83">
        <f t="shared" si="41"/>
        <v>1049289.2912186375</v>
      </c>
      <c r="W151" s="75">
        <f t="shared" si="42"/>
        <v>1049289291.2186375</v>
      </c>
      <c r="X151" s="62">
        <f t="shared" si="43"/>
        <v>1049289000</v>
      </c>
      <c r="Z151" s="87">
        <f t="shared" si="44"/>
        <v>1049289291.2186375</v>
      </c>
    </row>
    <row r="152" spans="1:26" s="2" customFormat="1" ht="18" customHeight="1">
      <c r="A152" s="70">
        <v>9</v>
      </c>
      <c r="B152" s="71" t="s">
        <v>73</v>
      </c>
      <c r="C152" s="71" t="s">
        <v>181</v>
      </c>
      <c r="D152" s="88">
        <v>672421.38670000003</v>
      </c>
      <c r="E152" s="71" t="s">
        <v>299</v>
      </c>
      <c r="F152" s="71">
        <v>9</v>
      </c>
      <c r="G152" s="90">
        <f t="shared" si="30"/>
        <v>0</v>
      </c>
      <c r="H152" s="72">
        <v>3225</v>
      </c>
      <c r="I152" s="73">
        <f t="shared" si="31"/>
        <v>2.9720817843180984E-3</v>
      </c>
      <c r="J152" s="73">
        <f t="shared" si="32"/>
        <v>2.9720817843180989E-4</v>
      </c>
      <c r="K152" s="72">
        <v>843</v>
      </c>
      <c r="L152" s="73">
        <f t="shared" si="33"/>
        <v>4.0310626129701713E-3</v>
      </c>
      <c r="M152" s="73">
        <f t="shared" si="34"/>
        <v>2.0155313064850857E-3</v>
      </c>
      <c r="N152" s="71">
        <v>2.6478169999999999</v>
      </c>
      <c r="O152" s="73">
        <f t="shared" si="35"/>
        <v>2.9992194626204827E-3</v>
      </c>
      <c r="P152" s="73">
        <f t="shared" si="36"/>
        <v>4.4988291939307239E-4</v>
      </c>
      <c r="Q152" s="71">
        <v>39.686286000000003</v>
      </c>
      <c r="R152" s="73">
        <f t="shared" si="37"/>
        <v>4.8875140816743868E-3</v>
      </c>
      <c r="S152" s="73">
        <f t="shared" si="38"/>
        <v>1.2218785204185967E-3</v>
      </c>
      <c r="T152" s="70">
        <f t="shared" si="39"/>
        <v>3.9845009247285647E-3</v>
      </c>
      <c r="U152" s="74">
        <f t="shared" si="40"/>
        <v>375838.73904368182</v>
      </c>
      <c r="V152" s="83">
        <f t="shared" si="41"/>
        <v>1048260.1257436818</v>
      </c>
      <c r="W152" s="75">
        <f t="shared" si="42"/>
        <v>1048260125.7436818</v>
      </c>
      <c r="X152" s="62">
        <f t="shared" si="43"/>
        <v>1048260000</v>
      </c>
      <c r="Z152" s="87">
        <f t="shared" si="44"/>
        <v>1048260125.7436818</v>
      </c>
    </row>
    <row r="153" spans="1:26" s="2" customFormat="1" ht="18" customHeight="1">
      <c r="A153" s="70">
        <v>193</v>
      </c>
      <c r="B153" s="71" t="s">
        <v>77</v>
      </c>
      <c r="C153" s="71" t="s">
        <v>212</v>
      </c>
      <c r="D153" s="88">
        <v>672421.38670000003</v>
      </c>
      <c r="E153" s="71" t="s">
        <v>299</v>
      </c>
      <c r="F153" s="71">
        <v>9</v>
      </c>
      <c r="G153" s="90">
        <f t="shared" si="30"/>
        <v>0</v>
      </c>
      <c r="H153" s="72">
        <v>4329</v>
      </c>
      <c r="I153" s="73">
        <f t="shared" si="31"/>
        <v>3.9895014090893174E-3</v>
      </c>
      <c r="J153" s="73">
        <f t="shared" si="32"/>
        <v>3.9895014090893179E-4</v>
      </c>
      <c r="K153" s="72">
        <v>771</v>
      </c>
      <c r="L153" s="73">
        <f t="shared" si="33"/>
        <v>3.6867725677342846E-3</v>
      </c>
      <c r="M153" s="73">
        <f t="shared" si="34"/>
        <v>1.8433862838671423E-3</v>
      </c>
      <c r="N153" s="71">
        <v>4.0357060000000002</v>
      </c>
      <c r="O153" s="73">
        <f t="shared" si="35"/>
        <v>4.5713008038751396E-3</v>
      </c>
      <c r="P153" s="73">
        <f t="shared" si="36"/>
        <v>6.8569512058127093E-4</v>
      </c>
      <c r="Q153" s="71">
        <v>33.597417</v>
      </c>
      <c r="R153" s="73">
        <f t="shared" si="37"/>
        <v>4.1376471634404499E-3</v>
      </c>
      <c r="S153" s="73">
        <f t="shared" si="38"/>
        <v>1.0344117908601125E-3</v>
      </c>
      <c r="T153" s="70">
        <f t="shared" si="39"/>
        <v>3.962443336217457E-3</v>
      </c>
      <c r="U153" s="74">
        <f t="shared" si="40"/>
        <v>373758.15319140878</v>
      </c>
      <c r="V153" s="83">
        <f t="shared" si="41"/>
        <v>1046179.5398914088</v>
      </c>
      <c r="W153" s="75">
        <f t="shared" si="42"/>
        <v>1046179539.8914088</v>
      </c>
      <c r="X153" s="62">
        <f t="shared" si="43"/>
        <v>1046179000</v>
      </c>
      <c r="Z153" s="87">
        <f t="shared" si="44"/>
        <v>1046179539.8914088</v>
      </c>
    </row>
    <row r="154" spans="1:26" s="2" customFormat="1" ht="18" customHeight="1">
      <c r="A154" s="70">
        <v>74</v>
      </c>
      <c r="B154" s="71" t="s">
        <v>75</v>
      </c>
      <c r="C154" s="71" t="s">
        <v>151</v>
      </c>
      <c r="D154" s="88">
        <v>672421.38670000003</v>
      </c>
      <c r="E154" s="71" t="s">
        <v>299</v>
      </c>
      <c r="F154" s="71">
        <v>9</v>
      </c>
      <c r="G154" s="90">
        <f t="shared" si="30"/>
        <v>0</v>
      </c>
      <c r="H154" s="72">
        <v>3267</v>
      </c>
      <c r="I154" s="73">
        <f t="shared" si="31"/>
        <v>3.0107879656952642E-3</v>
      </c>
      <c r="J154" s="73">
        <f t="shared" si="32"/>
        <v>3.0107879656952647E-4</v>
      </c>
      <c r="K154" s="72">
        <v>722</v>
      </c>
      <c r="L154" s="73">
        <f t="shared" si="33"/>
        <v>3.4524640647265285E-3</v>
      </c>
      <c r="M154" s="73">
        <f t="shared" si="34"/>
        <v>1.7262320323632643E-3</v>
      </c>
      <c r="N154" s="71">
        <v>3.819156</v>
      </c>
      <c r="O154" s="73">
        <f t="shared" si="35"/>
        <v>4.3260115808546407E-3</v>
      </c>
      <c r="P154" s="73">
        <f t="shared" si="36"/>
        <v>6.4890173712819606E-4</v>
      </c>
      <c r="Q154" s="71">
        <v>41.748252000000001</v>
      </c>
      <c r="R154" s="73">
        <f t="shared" si="37"/>
        <v>5.1414528821187976E-3</v>
      </c>
      <c r="S154" s="73">
        <f t="shared" si="38"/>
        <v>1.2853632205296994E-3</v>
      </c>
      <c r="T154" s="70">
        <f t="shared" si="39"/>
        <v>3.961575786590686E-3</v>
      </c>
      <c r="U154" s="74">
        <f t="shared" si="40"/>
        <v>373676.32142277755</v>
      </c>
      <c r="V154" s="83">
        <f t="shared" si="41"/>
        <v>1046097.7081227775</v>
      </c>
      <c r="W154" s="75">
        <f t="shared" si="42"/>
        <v>1046097708.1227775</v>
      </c>
      <c r="X154" s="62">
        <f t="shared" si="43"/>
        <v>1046097000</v>
      </c>
      <c r="Z154" s="87">
        <f t="shared" si="44"/>
        <v>1046097708.1227775</v>
      </c>
    </row>
    <row r="155" spans="1:26" s="2" customFormat="1" ht="18" customHeight="1">
      <c r="A155" s="70">
        <v>180</v>
      </c>
      <c r="B155" s="71" t="s">
        <v>69</v>
      </c>
      <c r="C155" s="71" t="s">
        <v>256</v>
      </c>
      <c r="D155" s="88">
        <v>672421.38670000003</v>
      </c>
      <c r="E155" s="71" t="s">
        <v>299</v>
      </c>
      <c r="F155" s="71">
        <v>9</v>
      </c>
      <c r="G155" s="90">
        <f t="shared" si="30"/>
        <v>0</v>
      </c>
      <c r="H155" s="72">
        <v>8261</v>
      </c>
      <c r="I155" s="73">
        <f t="shared" si="31"/>
        <v>7.6131372465897086E-3</v>
      </c>
      <c r="J155" s="73">
        <f t="shared" si="32"/>
        <v>7.6131372465897086E-4</v>
      </c>
      <c r="K155" s="72">
        <v>632</v>
      </c>
      <c r="L155" s="73">
        <f t="shared" si="33"/>
        <v>3.0221015081816705E-3</v>
      </c>
      <c r="M155" s="73">
        <f t="shared" si="34"/>
        <v>1.5110507540908352E-3</v>
      </c>
      <c r="N155" s="71">
        <v>3.2482510000000002</v>
      </c>
      <c r="O155" s="73">
        <f t="shared" si="35"/>
        <v>3.6793394780214972E-3</v>
      </c>
      <c r="P155" s="73">
        <f t="shared" si="36"/>
        <v>5.5190092170322451E-4</v>
      </c>
      <c r="Q155" s="71">
        <v>36.389091000000001</v>
      </c>
      <c r="R155" s="73">
        <f t="shared" si="37"/>
        <v>4.4814522246256726E-3</v>
      </c>
      <c r="S155" s="73">
        <f t="shared" si="38"/>
        <v>1.1203630561564181E-3</v>
      </c>
      <c r="T155" s="70">
        <f t="shared" si="39"/>
        <v>3.9446284566094485E-3</v>
      </c>
      <c r="U155" s="74">
        <f t="shared" si="40"/>
        <v>372077.76159040921</v>
      </c>
      <c r="V155" s="83">
        <f t="shared" si="41"/>
        <v>1044499.1482904092</v>
      </c>
      <c r="W155" s="75">
        <f t="shared" si="42"/>
        <v>1044499148.2904092</v>
      </c>
      <c r="X155" s="62">
        <f t="shared" si="43"/>
        <v>1044499000</v>
      </c>
      <c r="Z155" s="87">
        <f t="shared" si="44"/>
        <v>1044499148.2904092</v>
      </c>
    </row>
    <row r="156" spans="1:26" s="2" customFormat="1" ht="18" customHeight="1">
      <c r="A156" s="70">
        <v>184</v>
      </c>
      <c r="B156" s="71" t="s">
        <v>77</v>
      </c>
      <c r="C156" s="71" t="s">
        <v>114</v>
      </c>
      <c r="D156" s="88">
        <v>672421.38670000003</v>
      </c>
      <c r="E156" s="71" t="s">
        <v>299</v>
      </c>
      <c r="F156" s="71">
        <v>9</v>
      </c>
      <c r="G156" s="90">
        <f t="shared" si="30"/>
        <v>0</v>
      </c>
      <c r="H156" s="72">
        <v>3184</v>
      </c>
      <c r="I156" s="73">
        <f t="shared" si="31"/>
        <v>2.9342971786880077E-3</v>
      </c>
      <c r="J156" s="73">
        <f t="shared" si="32"/>
        <v>2.9342971786880081E-4</v>
      </c>
      <c r="K156" s="72">
        <v>547</v>
      </c>
      <c r="L156" s="73">
        <f t="shared" si="33"/>
        <v>2.6156479825559711E-3</v>
      </c>
      <c r="M156" s="73">
        <f t="shared" si="34"/>
        <v>1.3078239912779855E-3</v>
      </c>
      <c r="N156" s="71">
        <v>7.2741150000000001</v>
      </c>
      <c r="O156" s="73">
        <f t="shared" si="35"/>
        <v>8.2394921104213762E-3</v>
      </c>
      <c r="P156" s="73">
        <f t="shared" si="36"/>
        <v>1.2359238165632065E-3</v>
      </c>
      <c r="Q156" s="71">
        <v>35.711649999999999</v>
      </c>
      <c r="R156" s="73">
        <f t="shared" si="37"/>
        <v>4.3980228397998014E-3</v>
      </c>
      <c r="S156" s="73">
        <f t="shared" si="38"/>
        <v>1.0995057099499504E-3</v>
      </c>
      <c r="T156" s="70">
        <f t="shared" si="39"/>
        <v>3.9366832356599428E-3</v>
      </c>
      <c r="U156" s="74">
        <f t="shared" si="40"/>
        <v>371328.32724982389</v>
      </c>
      <c r="V156" s="83">
        <f t="shared" si="41"/>
        <v>1043749.713949824</v>
      </c>
      <c r="W156" s="75">
        <f t="shared" si="42"/>
        <v>1043749713.949824</v>
      </c>
      <c r="X156" s="62">
        <f t="shared" si="43"/>
        <v>1043749000</v>
      </c>
      <c r="Z156" s="87">
        <f t="shared" si="44"/>
        <v>1043749713.949824</v>
      </c>
    </row>
    <row r="157" spans="1:26" s="2" customFormat="1" ht="18" customHeight="1">
      <c r="A157" s="70">
        <v>86</v>
      </c>
      <c r="B157" s="71" t="s">
        <v>75</v>
      </c>
      <c r="C157" s="71" t="s">
        <v>255</v>
      </c>
      <c r="D157" s="88">
        <v>672421.38670000003</v>
      </c>
      <c r="E157" s="71" t="s">
        <v>299</v>
      </c>
      <c r="F157" s="71">
        <v>10</v>
      </c>
      <c r="G157" s="90">
        <f t="shared" si="30"/>
        <v>0</v>
      </c>
      <c r="H157" s="72">
        <v>2236</v>
      </c>
      <c r="I157" s="73">
        <f t="shared" si="31"/>
        <v>2.0606433704605481E-3</v>
      </c>
      <c r="J157" s="73">
        <f t="shared" si="32"/>
        <v>2.0606433704605483E-4</v>
      </c>
      <c r="K157" s="72">
        <v>949</v>
      </c>
      <c r="L157" s="73">
        <f t="shared" si="33"/>
        <v>4.5379340684563374E-3</v>
      </c>
      <c r="M157" s="73">
        <f t="shared" si="34"/>
        <v>2.2689670342281687E-3</v>
      </c>
      <c r="N157" s="71">
        <v>1.899735</v>
      </c>
      <c r="O157" s="73">
        <f t="shared" si="35"/>
        <v>2.1518564862380305E-3</v>
      </c>
      <c r="P157" s="73">
        <f t="shared" si="36"/>
        <v>3.2277847293570456E-4</v>
      </c>
      <c r="Q157" s="71">
        <v>33.570669000000002</v>
      </c>
      <c r="R157" s="73">
        <f t="shared" si="37"/>
        <v>4.1343530475169638E-3</v>
      </c>
      <c r="S157" s="73">
        <f t="shared" si="38"/>
        <v>1.0335882618792409E-3</v>
      </c>
      <c r="T157" s="70">
        <f t="shared" si="39"/>
        <v>3.8313981060891693E-3</v>
      </c>
      <c r="U157" s="74">
        <f t="shared" si="40"/>
        <v>361397.28918873327</v>
      </c>
      <c r="V157" s="83">
        <f t="shared" si="41"/>
        <v>1033818.6758887332</v>
      </c>
      <c r="W157" s="75">
        <f t="shared" si="42"/>
        <v>1033818675.8887333</v>
      </c>
      <c r="X157" s="62">
        <f t="shared" si="43"/>
        <v>1033818000</v>
      </c>
      <c r="Z157" s="87">
        <f t="shared" si="44"/>
        <v>1033818675.8887333</v>
      </c>
    </row>
    <row r="158" spans="1:26" s="2" customFormat="1" ht="18" customHeight="1">
      <c r="A158" s="70">
        <v>141</v>
      </c>
      <c r="B158" s="71" t="s">
        <v>117</v>
      </c>
      <c r="C158" s="71" t="s">
        <v>194</v>
      </c>
      <c r="D158" s="88">
        <v>672421.38670000003</v>
      </c>
      <c r="E158" s="71" t="s">
        <v>302</v>
      </c>
      <c r="F158" s="71">
        <v>9</v>
      </c>
      <c r="G158" s="90">
        <f t="shared" si="30"/>
        <v>0</v>
      </c>
      <c r="H158" s="72">
        <v>3042</v>
      </c>
      <c r="I158" s="73">
        <f t="shared" si="31"/>
        <v>2.8034334226033041E-3</v>
      </c>
      <c r="J158" s="73">
        <f t="shared" si="32"/>
        <v>2.8034334226033044E-4</v>
      </c>
      <c r="K158" s="72">
        <v>766</v>
      </c>
      <c r="L158" s="73">
        <f t="shared" si="33"/>
        <v>3.6628635368151259E-3</v>
      </c>
      <c r="M158" s="73">
        <f t="shared" si="34"/>
        <v>1.831431768407563E-3</v>
      </c>
      <c r="N158" s="71">
        <v>3.6026060000000002</v>
      </c>
      <c r="O158" s="73">
        <f t="shared" si="35"/>
        <v>4.0807223578341436E-3</v>
      </c>
      <c r="P158" s="73">
        <f t="shared" si="36"/>
        <v>6.1210835367512151E-4</v>
      </c>
      <c r="Q158" s="71">
        <v>35.653995000000002</v>
      </c>
      <c r="R158" s="73">
        <f t="shared" si="37"/>
        <v>4.390922411596998E-3</v>
      </c>
      <c r="S158" s="73">
        <f t="shared" si="38"/>
        <v>1.0977306028992495E-3</v>
      </c>
      <c r="T158" s="70">
        <f t="shared" si="39"/>
        <v>3.8216140672422644E-3</v>
      </c>
      <c r="U158" s="74">
        <f t="shared" si="40"/>
        <v>360474.40803186019</v>
      </c>
      <c r="V158" s="83">
        <f t="shared" si="41"/>
        <v>1032895.7947318603</v>
      </c>
      <c r="W158" s="75">
        <f t="shared" si="42"/>
        <v>1032895794.7318603</v>
      </c>
      <c r="X158" s="62">
        <f t="shared" si="43"/>
        <v>1032895000</v>
      </c>
      <c r="Z158" s="87">
        <f t="shared" si="44"/>
        <v>1032895794.7318603</v>
      </c>
    </row>
    <row r="159" spans="1:26" s="2" customFormat="1" ht="18" customHeight="1">
      <c r="A159" s="70">
        <v>212</v>
      </c>
      <c r="B159" s="71" t="s">
        <v>90</v>
      </c>
      <c r="C159" s="71" t="s">
        <v>158</v>
      </c>
      <c r="D159" s="88">
        <v>672421.38670000003</v>
      </c>
      <c r="E159" s="71" t="s">
        <v>299</v>
      </c>
      <c r="F159" s="71">
        <v>9</v>
      </c>
      <c r="G159" s="90">
        <f t="shared" si="30"/>
        <v>0</v>
      </c>
      <c r="H159" s="72">
        <v>4001</v>
      </c>
      <c r="I159" s="73">
        <f t="shared" si="31"/>
        <v>3.6872245640485928E-3</v>
      </c>
      <c r="J159" s="73">
        <f t="shared" si="32"/>
        <v>3.6872245640485931E-4</v>
      </c>
      <c r="K159" s="72">
        <v>725</v>
      </c>
      <c r="L159" s="73">
        <f t="shared" si="33"/>
        <v>3.4668094832780239E-3</v>
      </c>
      <c r="M159" s="73">
        <f t="shared" si="34"/>
        <v>1.7334047416390119E-3</v>
      </c>
      <c r="N159" s="71">
        <v>3.6616650000000002</v>
      </c>
      <c r="O159" s="73">
        <f t="shared" si="35"/>
        <v>4.147619315683913E-3</v>
      </c>
      <c r="P159" s="73">
        <f t="shared" si="36"/>
        <v>6.2214289735258688E-4</v>
      </c>
      <c r="Q159" s="71">
        <v>35.207210000000003</v>
      </c>
      <c r="R159" s="73">
        <f t="shared" si="37"/>
        <v>4.33589917311656E-3</v>
      </c>
      <c r="S159" s="73">
        <f t="shared" si="38"/>
        <v>1.08397479327914E-3</v>
      </c>
      <c r="T159" s="70">
        <f t="shared" si="39"/>
        <v>3.8082448886755981E-3</v>
      </c>
      <c r="U159" s="74">
        <f t="shared" si="40"/>
        <v>359213.35795069154</v>
      </c>
      <c r="V159" s="83">
        <f t="shared" si="41"/>
        <v>1031634.7446506915</v>
      </c>
      <c r="W159" s="75">
        <f t="shared" si="42"/>
        <v>1031634744.6506915</v>
      </c>
      <c r="X159" s="62">
        <f t="shared" si="43"/>
        <v>1031634000</v>
      </c>
      <c r="Z159" s="87">
        <f t="shared" si="44"/>
        <v>1031634744.6506915</v>
      </c>
    </row>
    <row r="160" spans="1:26" s="2" customFormat="1" ht="18" customHeight="1">
      <c r="A160" s="70">
        <v>242</v>
      </c>
      <c r="B160" s="71" t="s">
        <v>79</v>
      </c>
      <c r="C160" s="71" t="s">
        <v>291</v>
      </c>
      <c r="D160" s="88">
        <v>672421.38670000003</v>
      </c>
      <c r="E160" s="71" t="s">
        <v>299</v>
      </c>
      <c r="F160" s="71">
        <v>10</v>
      </c>
      <c r="G160" s="90">
        <f t="shared" si="30"/>
        <v>0</v>
      </c>
      <c r="H160" s="72">
        <v>4802</v>
      </c>
      <c r="I160" s="73">
        <f t="shared" si="31"/>
        <v>4.4254067374559719E-3</v>
      </c>
      <c r="J160" s="73">
        <f t="shared" si="32"/>
        <v>4.4254067374559724E-4</v>
      </c>
      <c r="K160" s="72">
        <v>849</v>
      </c>
      <c r="L160" s="73">
        <f t="shared" si="33"/>
        <v>4.059753450073162E-3</v>
      </c>
      <c r="M160" s="73">
        <f t="shared" si="34"/>
        <v>2.029876725036581E-3</v>
      </c>
      <c r="N160" s="71">
        <v>3.454958</v>
      </c>
      <c r="O160" s="73">
        <f t="shared" si="35"/>
        <v>3.9134793968527053E-3</v>
      </c>
      <c r="P160" s="73">
        <f t="shared" si="36"/>
        <v>5.8702190952790575E-4</v>
      </c>
      <c r="Q160" s="71">
        <v>23.83869</v>
      </c>
      <c r="R160" s="73">
        <f t="shared" si="37"/>
        <v>2.9358235503234137E-3</v>
      </c>
      <c r="S160" s="73">
        <f t="shared" si="38"/>
        <v>7.3395588758085344E-4</v>
      </c>
      <c r="T160" s="70">
        <f t="shared" si="39"/>
        <v>3.7933951958909378E-3</v>
      </c>
      <c r="U160" s="74">
        <f t="shared" si="40"/>
        <v>357812.65810978162</v>
      </c>
      <c r="V160" s="83">
        <f t="shared" si="41"/>
        <v>1030234.0448097817</v>
      </c>
      <c r="W160" s="75">
        <f t="shared" si="42"/>
        <v>1030234044.8097817</v>
      </c>
      <c r="X160" s="62">
        <f t="shared" si="43"/>
        <v>1030234000</v>
      </c>
      <c r="Z160" s="87">
        <f t="shared" si="44"/>
        <v>1030234044.8097817</v>
      </c>
    </row>
    <row r="161" spans="1:26" s="2" customFormat="1" ht="18" customHeight="1">
      <c r="A161" s="70">
        <v>26</v>
      </c>
      <c r="B161" s="71" t="s">
        <v>81</v>
      </c>
      <c r="C161" s="71" t="s">
        <v>140</v>
      </c>
      <c r="D161" s="88">
        <v>672421.38670000003</v>
      </c>
      <c r="E161" s="71" t="s">
        <v>299</v>
      </c>
      <c r="F161" s="71">
        <v>9</v>
      </c>
      <c r="G161" s="90">
        <f t="shared" si="30"/>
        <v>0</v>
      </c>
      <c r="H161" s="72">
        <v>4738</v>
      </c>
      <c r="I161" s="73">
        <f t="shared" si="31"/>
        <v>4.3664258896431475E-3</v>
      </c>
      <c r="J161" s="73">
        <f t="shared" si="32"/>
        <v>4.3664258896431476E-4</v>
      </c>
      <c r="K161" s="72">
        <v>776</v>
      </c>
      <c r="L161" s="73">
        <f t="shared" si="33"/>
        <v>3.7106815986534432E-3</v>
      </c>
      <c r="M161" s="73">
        <f t="shared" si="34"/>
        <v>1.8553407993267216E-3</v>
      </c>
      <c r="N161" s="71">
        <v>2.667503</v>
      </c>
      <c r="O161" s="73">
        <f t="shared" si="35"/>
        <v>3.0215180709990629E-3</v>
      </c>
      <c r="P161" s="73">
        <f t="shared" si="36"/>
        <v>4.5322771064985944E-4</v>
      </c>
      <c r="Q161" s="71">
        <v>33.327559999999998</v>
      </c>
      <c r="R161" s="73">
        <f t="shared" si="37"/>
        <v>4.1044132677935151E-3</v>
      </c>
      <c r="S161" s="73">
        <f t="shared" si="38"/>
        <v>1.0261033169483788E-3</v>
      </c>
      <c r="T161" s="70">
        <f t="shared" si="39"/>
        <v>3.7713144158892748E-3</v>
      </c>
      <c r="U161" s="74">
        <f t="shared" si="40"/>
        <v>355729.88471614983</v>
      </c>
      <c r="V161" s="83">
        <f t="shared" si="41"/>
        <v>1028151.2714161498</v>
      </c>
      <c r="W161" s="75">
        <f t="shared" si="42"/>
        <v>1028151271.4161499</v>
      </c>
      <c r="X161" s="62">
        <f t="shared" si="43"/>
        <v>1028151000</v>
      </c>
      <c r="Z161" s="87">
        <f t="shared" si="44"/>
        <v>1028151271.4161499</v>
      </c>
    </row>
    <row r="162" spans="1:26" s="2" customFormat="1" ht="18" customHeight="1">
      <c r="A162" s="70">
        <v>66</v>
      </c>
      <c r="B162" s="71" t="s">
        <v>93</v>
      </c>
      <c r="C162" s="71" t="s">
        <v>264</v>
      </c>
      <c r="D162" s="88">
        <v>672421.38670000003</v>
      </c>
      <c r="E162" s="71" t="s">
        <v>299</v>
      </c>
      <c r="F162" s="71">
        <v>9</v>
      </c>
      <c r="G162" s="90">
        <f t="shared" si="30"/>
        <v>0</v>
      </c>
      <c r="H162" s="72">
        <v>3038</v>
      </c>
      <c r="I162" s="73">
        <f t="shared" si="31"/>
        <v>2.7997471196150024E-3</v>
      </c>
      <c r="J162" s="73">
        <f t="shared" si="32"/>
        <v>2.7997471196150023E-4</v>
      </c>
      <c r="K162" s="72">
        <v>771</v>
      </c>
      <c r="L162" s="73">
        <f t="shared" si="33"/>
        <v>3.6867725677342846E-3</v>
      </c>
      <c r="M162" s="73">
        <f t="shared" si="34"/>
        <v>1.8433862838671423E-3</v>
      </c>
      <c r="N162" s="71">
        <v>2.490326</v>
      </c>
      <c r="O162" s="73">
        <f t="shared" si="35"/>
        <v>2.8208271974497546E-3</v>
      </c>
      <c r="P162" s="73">
        <f t="shared" si="36"/>
        <v>4.2312407961746316E-4</v>
      </c>
      <c r="Q162" s="71">
        <v>38.564971999999997</v>
      </c>
      <c r="R162" s="73">
        <f t="shared" si="37"/>
        <v>4.7494200820247688E-3</v>
      </c>
      <c r="S162" s="73">
        <f t="shared" si="38"/>
        <v>1.1873550205061922E-3</v>
      </c>
      <c r="T162" s="70">
        <f t="shared" si="39"/>
        <v>3.7338400959522977E-3</v>
      </c>
      <c r="U162" s="74">
        <f t="shared" si="40"/>
        <v>352195.11300503707</v>
      </c>
      <c r="V162" s="83">
        <f t="shared" si="41"/>
        <v>1024616.4997050371</v>
      </c>
      <c r="W162" s="75">
        <f t="shared" si="42"/>
        <v>1024616499.7050371</v>
      </c>
      <c r="X162" s="62">
        <f t="shared" si="43"/>
        <v>1024616000</v>
      </c>
      <c r="Z162" s="87">
        <f t="shared" si="44"/>
        <v>1024616499.7050371</v>
      </c>
    </row>
    <row r="163" spans="1:26" s="2" customFormat="1" ht="18" customHeight="1">
      <c r="A163" s="70">
        <v>238</v>
      </c>
      <c r="B163" s="71" t="s">
        <v>79</v>
      </c>
      <c r="C163" s="71" t="s">
        <v>268</v>
      </c>
      <c r="D163" s="88">
        <v>672421.38670000003</v>
      </c>
      <c r="E163" s="71" t="s">
        <v>299</v>
      </c>
      <c r="F163" s="71">
        <v>9</v>
      </c>
      <c r="G163" s="90">
        <f t="shared" si="30"/>
        <v>0</v>
      </c>
      <c r="H163" s="72">
        <v>4678</v>
      </c>
      <c r="I163" s="73">
        <f t="shared" si="31"/>
        <v>4.3111313448186243E-3</v>
      </c>
      <c r="J163" s="73">
        <f t="shared" si="32"/>
        <v>4.3111313448186244E-4</v>
      </c>
      <c r="K163" s="72">
        <v>668</v>
      </c>
      <c r="L163" s="73">
        <f t="shared" si="33"/>
        <v>3.1942465307996134E-3</v>
      </c>
      <c r="M163" s="73">
        <f t="shared" si="34"/>
        <v>1.5971232653998067E-3</v>
      </c>
      <c r="N163" s="71">
        <v>2.8938969999999999</v>
      </c>
      <c r="O163" s="73">
        <f t="shared" si="35"/>
        <v>3.2779577309228801E-3</v>
      </c>
      <c r="P163" s="73">
        <f t="shared" si="36"/>
        <v>4.9169365963843195E-4</v>
      </c>
      <c r="Q163" s="71">
        <v>37.458480999999999</v>
      </c>
      <c r="R163" s="73">
        <f t="shared" si="37"/>
        <v>4.6131515900891418E-3</v>
      </c>
      <c r="S163" s="73">
        <f t="shared" si="38"/>
        <v>1.1532878975222855E-3</v>
      </c>
      <c r="T163" s="70">
        <f t="shared" si="39"/>
        <v>3.6732179570423866E-3</v>
      </c>
      <c r="U163" s="74">
        <f t="shared" si="40"/>
        <v>346476.91926472966</v>
      </c>
      <c r="V163" s="83">
        <f t="shared" si="41"/>
        <v>1018898.3059647297</v>
      </c>
      <c r="W163" s="75">
        <f t="shared" si="42"/>
        <v>1018898305.9647298</v>
      </c>
      <c r="X163" s="62">
        <f t="shared" si="43"/>
        <v>1018898000</v>
      </c>
      <c r="Z163" s="87">
        <f t="shared" si="44"/>
        <v>1018898305.9647298</v>
      </c>
    </row>
    <row r="164" spans="1:26" s="2" customFormat="1" ht="18" customHeight="1">
      <c r="A164" s="70">
        <v>178</v>
      </c>
      <c r="B164" s="71" t="s">
        <v>69</v>
      </c>
      <c r="C164" s="71" t="s">
        <v>240</v>
      </c>
      <c r="D164" s="88">
        <v>672421.38670000003</v>
      </c>
      <c r="E164" s="71" t="s">
        <v>299</v>
      </c>
      <c r="F164" s="71">
        <v>9</v>
      </c>
      <c r="G164" s="90">
        <f t="shared" si="30"/>
        <v>0</v>
      </c>
      <c r="H164" s="72">
        <v>5169</v>
      </c>
      <c r="I164" s="73">
        <f t="shared" si="31"/>
        <v>4.7636250366326358E-3</v>
      </c>
      <c r="J164" s="73">
        <f t="shared" si="32"/>
        <v>4.7636250366326358E-4</v>
      </c>
      <c r="K164" s="72">
        <v>523</v>
      </c>
      <c r="L164" s="73">
        <f t="shared" si="33"/>
        <v>2.5008846341440087E-3</v>
      </c>
      <c r="M164" s="73">
        <f t="shared" si="34"/>
        <v>1.2504423170720043E-3</v>
      </c>
      <c r="N164" s="71">
        <v>4.1439810000000001</v>
      </c>
      <c r="O164" s="73">
        <f t="shared" si="35"/>
        <v>4.6939454153853881E-3</v>
      </c>
      <c r="P164" s="73">
        <f t="shared" si="36"/>
        <v>7.0409181230780815E-4</v>
      </c>
      <c r="Q164" s="71">
        <v>39.555968999999997</v>
      </c>
      <c r="R164" s="73">
        <f t="shared" si="37"/>
        <v>4.871465057268788E-3</v>
      </c>
      <c r="S164" s="73">
        <f t="shared" si="38"/>
        <v>1.217866264317197E-3</v>
      </c>
      <c r="T164" s="70">
        <f t="shared" si="39"/>
        <v>3.6487628973602727E-3</v>
      </c>
      <c r="U164" s="74">
        <f t="shared" si="40"/>
        <v>344170.19152948895</v>
      </c>
      <c r="V164" s="83">
        <f t="shared" si="41"/>
        <v>1016591.578229489</v>
      </c>
      <c r="W164" s="75">
        <f t="shared" si="42"/>
        <v>1016591578.2294891</v>
      </c>
      <c r="X164" s="62">
        <f t="shared" si="43"/>
        <v>1016591000</v>
      </c>
      <c r="Z164" s="87">
        <f t="shared" si="44"/>
        <v>1016591578.2294891</v>
      </c>
    </row>
    <row r="165" spans="1:26" s="2" customFormat="1" ht="18" customHeight="1">
      <c r="A165" s="70">
        <v>49</v>
      </c>
      <c r="B165" s="71" t="s">
        <v>99</v>
      </c>
      <c r="C165" s="71" t="s">
        <v>263</v>
      </c>
      <c r="D165" s="88">
        <v>672421.38670000003</v>
      </c>
      <c r="E165" s="71" t="s">
        <v>299</v>
      </c>
      <c r="F165" s="71">
        <v>9</v>
      </c>
      <c r="G165" s="90">
        <f t="shared" si="30"/>
        <v>0</v>
      </c>
      <c r="H165" s="72">
        <v>4079</v>
      </c>
      <c r="I165" s="73">
        <f t="shared" si="31"/>
        <v>3.7591074723204725E-3</v>
      </c>
      <c r="J165" s="73">
        <f t="shared" si="32"/>
        <v>3.7591074723204726E-4</v>
      </c>
      <c r="K165" s="72">
        <v>641</v>
      </c>
      <c r="L165" s="73">
        <f t="shared" si="33"/>
        <v>3.0651377638361561E-3</v>
      </c>
      <c r="M165" s="73">
        <f t="shared" si="34"/>
        <v>1.5325688819180781E-3</v>
      </c>
      <c r="N165" s="71">
        <v>4.8034749999999997</v>
      </c>
      <c r="O165" s="73">
        <f t="shared" si="35"/>
        <v>5.4409635213502E-3</v>
      </c>
      <c r="P165" s="73">
        <f t="shared" si="36"/>
        <v>8.1614452820252998E-4</v>
      </c>
      <c r="Q165" s="71">
        <v>29.915814999999998</v>
      </c>
      <c r="R165" s="73">
        <f t="shared" si="37"/>
        <v>3.6842441511726704E-3</v>
      </c>
      <c r="S165" s="73">
        <f t="shared" si="38"/>
        <v>9.2106103779316761E-4</v>
      </c>
      <c r="T165" s="70">
        <f t="shared" si="39"/>
        <v>3.6456851951458232E-3</v>
      </c>
      <c r="U165" s="74">
        <f t="shared" si="40"/>
        <v>343879.88673566852</v>
      </c>
      <c r="V165" s="83">
        <f t="shared" si="41"/>
        <v>1016301.2734356686</v>
      </c>
      <c r="W165" s="75">
        <f t="shared" si="42"/>
        <v>1016301273.4356686</v>
      </c>
      <c r="X165" s="62">
        <f t="shared" si="43"/>
        <v>1016301000</v>
      </c>
      <c r="Z165" s="87">
        <f t="shared" si="44"/>
        <v>1016301273.4356686</v>
      </c>
    </row>
    <row r="166" spans="1:26" s="2" customFormat="1" ht="18" customHeight="1">
      <c r="A166" s="70">
        <v>33</v>
      </c>
      <c r="B166" s="71" t="s">
        <v>81</v>
      </c>
      <c r="C166" s="71" t="s">
        <v>285</v>
      </c>
      <c r="D166" s="88">
        <v>672421.38670000003</v>
      </c>
      <c r="E166" s="71" t="s">
        <v>299</v>
      </c>
      <c r="F166" s="71">
        <v>9</v>
      </c>
      <c r="G166" s="90">
        <f t="shared" si="30"/>
        <v>0</v>
      </c>
      <c r="H166" s="72">
        <v>7393</v>
      </c>
      <c r="I166" s="73">
        <f t="shared" si="31"/>
        <v>6.8132094981282797E-3</v>
      </c>
      <c r="J166" s="73">
        <f t="shared" si="32"/>
        <v>6.8132094981282801E-4</v>
      </c>
      <c r="K166" s="72">
        <v>617</v>
      </c>
      <c r="L166" s="73">
        <f t="shared" si="33"/>
        <v>2.9503744154241941E-3</v>
      </c>
      <c r="M166" s="73">
        <f t="shared" si="34"/>
        <v>1.4751872077120971E-3</v>
      </c>
      <c r="N166" s="71">
        <v>3.4746450000000002</v>
      </c>
      <c r="O166" s="73">
        <f t="shared" si="35"/>
        <v>3.9357791379453144E-3</v>
      </c>
      <c r="P166" s="73">
        <f t="shared" si="36"/>
        <v>5.9036687069179714E-4</v>
      </c>
      <c r="Q166" s="71">
        <v>28.347685999999999</v>
      </c>
      <c r="R166" s="73">
        <f t="shared" si="37"/>
        <v>3.4911232184307666E-3</v>
      </c>
      <c r="S166" s="73">
        <f t="shared" si="38"/>
        <v>8.7278080460769165E-4</v>
      </c>
      <c r="T166" s="70">
        <f t="shared" si="39"/>
        <v>3.6196558328244139E-3</v>
      </c>
      <c r="U166" s="74">
        <f t="shared" si="40"/>
        <v>341424.66263162193</v>
      </c>
      <c r="V166" s="83">
        <f t="shared" si="41"/>
        <v>1013846.049331622</v>
      </c>
      <c r="W166" s="75">
        <f t="shared" si="42"/>
        <v>1013846049.331622</v>
      </c>
      <c r="X166" s="62">
        <f t="shared" si="43"/>
        <v>1013846000</v>
      </c>
      <c r="Z166" s="87">
        <f t="shared" si="44"/>
        <v>1013846049.331622</v>
      </c>
    </row>
    <row r="167" spans="1:26" s="2" customFormat="1" ht="18" customHeight="1">
      <c r="A167" s="70">
        <v>77</v>
      </c>
      <c r="B167" s="71" t="s">
        <v>75</v>
      </c>
      <c r="C167" s="71" t="s">
        <v>207</v>
      </c>
      <c r="D167" s="88">
        <v>672421.38670000003</v>
      </c>
      <c r="E167" s="71" t="s">
        <v>302</v>
      </c>
      <c r="F167" s="71">
        <v>9</v>
      </c>
      <c r="G167" s="90">
        <f t="shared" si="30"/>
        <v>0</v>
      </c>
      <c r="H167" s="72">
        <v>4533</v>
      </c>
      <c r="I167" s="73">
        <f t="shared" si="31"/>
        <v>4.1775028614926945E-3</v>
      </c>
      <c r="J167" s="73">
        <f t="shared" si="32"/>
        <v>4.1775028614926947E-4</v>
      </c>
      <c r="K167" s="72">
        <v>756</v>
      </c>
      <c r="L167" s="73">
        <f t="shared" si="33"/>
        <v>3.6150454749768082E-3</v>
      </c>
      <c r="M167" s="73">
        <f t="shared" si="34"/>
        <v>1.8075227374884041E-3</v>
      </c>
      <c r="N167" s="71">
        <v>2.362365</v>
      </c>
      <c r="O167" s="73">
        <f t="shared" si="35"/>
        <v>2.6758839775609254E-3</v>
      </c>
      <c r="P167" s="73">
        <f t="shared" si="36"/>
        <v>4.0138259663413878E-4</v>
      </c>
      <c r="Q167" s="71">
        <v>30.942616999999998</v>
      </c>
      <c r="R167" s="73">
        <f t="shared" si="37"/>
        <v>3.8106986456570226E-3</v>
      </c>
      <c r="S167" s="73">
        <f t="shared" si="38"/>
        <v>9.5267466141425565E-4</v>
      </c>
      <c r="T167" s="70">
        <f t="shared" si="39"/>
        <v>3.5793302816860681E-3</v>
      </c>
      <c r="U167" s="74">
        <f t="shared" si="40"/>
        <v>337620.94804417709</v>
      </c>
      <c r="V167" s="83">
        <f t="shared" si="41"/>
        <v>1010042.3347441771</v>
      </c>
      <c r="W167" s="75">
        <f t="shared" si="42"/>
        <v>1010042334.7441771</v>
      </c>
      <c r="X167" s="62">
        <f t="shared" si="43"/>
        <v>1010042000</v>
      </c>
      <c r="Z167" s="87">
        <f t="shared" si="44"/>
        <v>1010042334.7441771</v>
      </c>
    </row>
    <row r="168" spans="1:26" s="2" customFormat="1" ht="18" customHeight="1">
      <c r="A168" s="70">
        <v>147</v>
      </c>
      <c r="B168" s="71" t="s">
        <v>117</v>
      </c>
      <c r="C168" s="71" t="s">
        <v>289</v>
      </c>
      <c r="D168" s="88">
        <v>672421.38670000003</v>
      </c>
      <c r="E168" s="71" t="s">
        <v>299</v>
      </c>
      <c r="F168" s="71">
        <v>9</v>
      </c>
      <c r="G168" s="90">
        <f t="shared" si="30"/>
        <v>0</v>
      </c>
      <c r="H168" s="72">
        <v>3081</v>
      </c>
      <c r="I168" s="73">
        <f t="shared" si="31"/>
        <v>2.8393748767392437E-3</v>
      </c>
      <c r="J168" s="73">
        <f t="shared" si="32"/>
        <v>2.8393748767392436E-4</v>
      </c>
      <c r="K168" s="72">
        <v>753</v>
      </c>
      <c r="L168" s="73">
        <f t="shared" si="33"/>
        <v>3.6007000564253129E-3</v>
      </c>
      <c r="M168" s="73">
        <f t="shared" si="34"/>
        <v>1.8003500282126564E-3</v>
      </c>
      <c r="N168" s="71">
        <v>2.834838</v>
      </c>
      <c r="O168" s="73">
        <f t="shared" si="35"/>
        <v>3.2110607730731107E-3</v>
      </c>
      <c r="P168" s="73">
        <f t="shared" si="36"/>
        <v>4.8165911596096658E-4</v>
      </c>
      <c r="Q168" s="71">
        <v>32.085720000000002</v>
      </c>
      <c r="R168" s="73">
        <f t="shared" si="37"/>
        <v>3.9514760418916878E-3</v>
      </c>
      <c r="S168" s="73">
        <f t="shared" si="38"/>
        <v>9.8786901047292195E-4</v>
      </c>
      <c r="T168" s="70">
        <f t="shared" si="39"/>
        <v>3.5538156423204695E-3</v>
      </c>
      <c r="U168" s="74">
        <f t="shared" si="40"/>
        <v>335214.2752719844</v>
      </c>
      <c r="V168" s="83">
        <f t="shared" si="41"/>
        <v>1007635.6619719844</v>
      </c>
      <c r="W168" s="75">
        <f t="shared" si="42"/>
        <v>1007635661.9719844</v>
      </c>
      <c r="X168" s="62">
        <f t="shared" si="43"/>
        <v>1007635000</v>
      </c>
      <c r="Z168" s="87">
        <f t="shared" si="44"/>
        <v>1007635661.9719844</v>
      </c>
    </row>
    <row r="169" spans="1:26" s="2" customFormat="1" ht="18" customHeight="1">
      <c r="A169" s="70">
        <v>171</v>
      </c>
      <c r="B169" s="71" t="s">
        <v>69</v>
      </c>
      <c r="C169" s="71" t="s">
        <v>69</v>
      </c>
      <c r="D169" s="88">
        <v>672421.38670000003</v>
      </c>
      <c r="E169" s="71" t="s">
        <v>299</v>
      </c>
      <c r="F169" s="71">
        <v>9</v>
      </c>
      <c r="G169" s="90">
        <f t="shared" si="30"/>
        <v>0</v>
      </c>
      <c r="H169" s="72">
        <v>13128</v>
      </c>
      <c r="I169" s="73">
        <f t="shared" si="31"/>
        <v>1.209844640760558E-2</v>
      </c>
      <c r="J169" s="73">
        <f t="shared" si="32"/>
        <v>1.2098446407605582E-3</v>
      </c>
      <c r="K169" s="72">
        <v>585</v>
      </c>
      <c r="L169" s="73">
        <f t="shared" si="33"/>
        <v>2.7973566175415777E-3</v>
      </c>
      <c r="M169" s="73">
        <f t="shared" si="34"/>
        <v>1.3986783087707889E-3</v>
      </c>
      <c r="N169" s="71">
        <v>2.5592280000000001</v>
      </c>
      <c r="O169" s="73">
        <f t="shared" si="35"/>
        <v>2.8988734594888143E-3</v>
      </c>
      <c r="P169" s="73">
        <f t="shared" si="36"/>
        <v>4.3483101892332216E-4</v>
      </c>
      <c r="Q169" s="71">
        <v>15.872648</v>
      </c>
      <c r="R169" s="73">
        <f t="shared" si="37"/>
        <v>1.9547757785513312E-3</v>
      </c>
      <c r="S169" s="73">
        <f t="shared" si="38"/>
        <v>4.886939446378328E-4</v>
      </c>
      <c r="T169" s="70">
        <f t="shared" si="39"/>
        <v>3.5320479130925022E-3</v>
      </c>
      <c r="U169" s="74">
        <f t="shared" si="40"/>
        <v>333161.03044673923</v>
      </c>
      <c r="V169" s="83">
        <f t="shared" si="41"/>
        <v>1005582.4171467393</v>
      </c>
      <c r="W169" s="75">
        <f t="shared" si="42"/>
        <v>1005582417.1467394</v>
      </c>
      <c r="X169" s="62">
        <f t="shared" si="43"/>
        <v>1005582000</v>
      </c>
      <c r="Z169" s="87">
        <f t="shared" si="44"/>
        <v>1005582417.1467394</v>
      </c>
    </row>
    <row r="170" spans="1:26" s="2" customFormat="1" ht="18" customHeight="1">
      <c r="A170" s="70">
        <v>60</v>
      </c>
      <c r="B170" s="71" t="s">
        <v>93</v>
      </c>
      <c r="C170" s="71" t="s">
        <v>191</v>
      </c>
      <c r="D170" s="88">
        <v>672421.38670000003</v>
      </c>
      <c r="E170" s="71" t="s">
        <v>299</v>
      </c>
      <c r="F170" s="71">
        <v>8</v>
      </c>
      <c r="G170" s="90">
        <f t="shared" si="30"/>
        <v>0</v>
      </c>
      <c r="H170" s="72">
        <v>3534</v>
      </c>
      <c r="I170" s="73">
        <f t="shared" si="31"/>
        <v>3.2568486901643906E-3</v>
      </c>
      <c r="J170" s="73">
        <f t="shared" si="32"/>
        <v>3.2568486901643907E-4</v>
      </c>
      <c r="K170" s="72">
        <v>457</v>
      </c>
      <c r="L170" s="73">
        <f t="shared" si="33"/>
        <v>2.185285426011113E-3</v>
      </c>
      <c r="M170" s="73">
        <f t="shared" si="34"/>
        <v>1.0926427130055565E-3</v>
      </c>
      <c r="N170" s="71">
        <v>4.9215929999999997</v>
      </c>
      <c r="O170" s="73">
        <f t="shared" si="35"/>
        <v>5.5747574370497398E-3</v>
      </c>
      <c r="P170" s="73">
        <f t="shared" si="36"/>
        <v>8.3621361555746094E-4</v>
      </c>
      <c r="Q170" s="71">
        <v>39.670675000000003</v>
      </c>
      <c r="R170" s="73">
        <f t="shared" si="37"/>
        <v>4.8855915288225273E-3</v>
      </c>
      <c r="S170" s="73">
        <f t="shared" si="38"/>
        <v>1.2213978822056318E-3</v>
      </c>
      <c r="T170" s="70">
        <f t="shared" si="39"/>
        <v>3.4759390797850882E-3</v>
      </c>
      <c r="U170" s="74">
        <f t="shared" si="40"/>
        <v>327868.55503818922</v>
      </c>
      <c r="V170" s="83">
        <f t="shared" si="41"/>
        <v>1000289.9417381892</v>
      </c>
      <c r="W170" s="75">
        <f t="shared" si="42"/>
        <v>1000289941.7381892</v>
      </c>
      <c r="X170" s="62">
        <f t="shared" si="43"/>
        <v>1000289000</v>
      </c>
      <c r="Z170" s="87">
        <f t="shared" si="44"/>
        <v>1000289941.7381892</v>
      </c>
    </row>
    <row r="171" spans="1:26" s="2" customFormat="1" ht="18" customHeight="1">
      <c r="A171" s="70">
        <v>3</v>
      </c>
      <c r="B171" s="71" t="s">
        <v>73</v>
      </c>
      <c r="C171" s="71" t="s">
        <v>105</v>
      </c>
      <c r="D171" s="88">
        <v>672421.38670000003</v>
      </c>
      <c r="E171" s="71" t="s">
        <v>299</v>
      </c>
      <c r="F171" s="71">
        <v>9</v>
      </c>
      <c r="G171" s="90">
        <f t="shared" si="30"/>
        <v>0</v>
      </c>
      <c r="H171" s="72">
        <v>4140</v>
      </c>
      <c r="I171" s="73">
        <f t="shared" si="31"/>
        <v>3.8153235928920707E-3</v>
      </c>
      <c r="J171" s="73">
        <f t="shared" si="32"/>
        <v>3.8153235928920707E-4</v>
      </c>
      <c r="K171" s="72">
        <v>595</v>
      </c>
      <c r="L171" s="73">
        <f t="shared" si="33"/>
        <v>2.8451746793798955E-3</v>
      </c>
      <c r="M171" s="73">
        <f t="shared" si="34"/>
        <v>1.4225873396899477E-3</v>
      </c>
      <c r="N171" s="71">
        <v>3.4746450000000002</v>
      </c>
      <c r="O171" s="73">
        <f t="shared" si="35"/>
        <v>3.9357791379453144E-3</v>
      </c>
      <c r="P171" s="73">
        <f t="shared" si="36"/>
        <v>5.9036687069179714E-4</v>
      </c>
      <c r="Q171" s="71">
        <v>34.806618999999998</v>
      </c>
      <c r="R171" s="73">
        <f t="shared" si="37"/>
        <v>4.286564897959342E-3</v>
      </c>
      <c r="S171" s="73">
        <f t="shared" si="38"/>
        <v>1.0716412244898355E-3</v>
      </c>
      <c r="T171" s="70">
        <f t="shared" si="39"/>
        <v>3.4661277941607873E-3</v>
      </c>
      <c r="U171" s="74">
        <f t="shared" si="40"/>
        <v>326943.10382432467</v>
      </c>
      <c r="V171" s="83">
        <f t="shared" si="41"/>
        <v>999364.4905243247</v>
      </c>
      <c r="W171" s="75">
        <f t="shared" si="42"/>
        <v>999364490.52432466</v>
      </c>
      <c r="X171" s="62">
        <f t="shared" si="43"/>
        <v>999364000</v>
      </c>
      <c r="Z171" s="85">
        <f t="shared" si="44"/>
        <v>999364490.52432466</v>
      </c>
    </row>
    <row r="172" spans="1:26" s="2" customFormat="1" ht="18" customHeight="1">
      <c r="A172" s="70">
        <v>64</v>
      </c>
      <c r="B172" s="71" t="s">
        <v>93</v>
      </c>
      <c r="C172" s="71" t="s">
        <v>260</v>
      </c>
      <c r="D172" s="88">
        <v>672421.38670000003</v>
      </c>
      <c r="E172" s="71" t="s">
        <v>299</v>
      </c>
      <c r="F172" s="71">
        <v>8</v>
      </c>
      <c r="G172" s="90">
        <f t="shared" si="30"/>
        <v>0</v>
      </c>
      <c r="H172" s="72">
        <v>3802</v>
      </c>
      <c r="I172" s="73">
        <f t="shared" si="31"/>
        <v>3.5038309903805925E-3</v>
      </c>
      <c r="J172" s="73">
        <f t="shared" si="32"/>
        <v>3.5038309903805928E-4</v>
      </c>
      <c r="K172" s="72">
        <v>473</v>
      </c>
      <c r="L172" s="73">
        <f t="shared" si="33"/>
        <v>2.261794324952421E-3</v>
      </c>
      <c r="M172" s="73">
        <f t="shared" si="34"/>
        <v>1.1308971624762105E-3</v>
      </c>
      <c r="N172" s="71">
        <v>3.5927630000000002</v>
      </c>
      <c r="O172" s="73">
        <f t="shared" si="35"/>
        <v>4.0695730536448533E-3</v>
      </c>
      <c r="P172" s="73">
        <f t="shared" si="36"/>
        <v>6.1043595804672799E-4</v>
      </c>
      <c r="Q172" s="71">
        <v>44.357864999999997</v>
      </c>
      <c r="R172" s="73">
        <f t="shared" si="37"/>
        <v>5.4628364523833604E-3</v>
      </c>
      <c r="S172" s="73">
        <f t="shared" si="38"/>
        <v>1.3657091130958401E-3</v>
      </c>
      <c r="T172" s="70">
        <f t="shared" si="39"/>
        <v>3.4574253326568379E-3</v>
      </c>
      <c r="U172" s="74">
        <f t="shared" si="40"/>
        <v>326122.24263743876</v>
      </c>
      <c r="V172" s="83">
        <f t="shared" si="41"/>
        <v>998543.62933743885</v>
      </c>
      <c r="W172" s="75">
        <f t="shared" si="42"/>
        <v>998543629.33743882</v>
      </c>
      <c r="X172" s="62">
        <f t="shared" si="43"/>
        <v>998543000</v>
      </c>
      <c r="Z172" s="85">
        <f t="shared" si="44"/>
        <v>998543629.33743882</v>
      </c>
    </row>
    <row r="173" spans="1:26" s="2" customFormat="1" ht="18" customHeight="1">
      <c r="A173" s="70">
        <v>189</v>
      </c>
      <c r="B173" s="71" t="s">
        <v>77</v>
      </c>
      <c r="C173" s="71" t="s">
        <v>183</v>
      </c>
      <c r="D173" s="88">
        <v>672421.38670000003</v>
      </c>
      <c r="E173" s="71" t="s">
        <v>299</v>
      </c>
      <c r="F173" s="71">
        <v>9</v>
      </c>
      <c r="G173" s="90">
        <f t="shared" si="30"/>
        <v>0</v>
      </c>
      <c r="H173" s="72">
        <v>4994</v>
      </c>
      <c r="I173" s="73">
        <f t="shared" si="31"/>
        <v>4.6023492808944444E-3</v>
      </c>
      <c r="J173" s="73">
        <f t="shared" si="32"/>
        <v>4.6023492808944445E-4</v>
      </c>
      <c r="K173" s="72">
        <v>611</v>
      </c>
      <c r="L173" s="73">
        <f t="shared" si="33"/>
        <v>2.9216835783212034E-3</v>
      </c>
      <c r="M173" s="73">
        <f t="shared" si="34"/>
        <v>1.4608417891606017E-3</v>
      </c>
      <c r="N173" s="71">
        <v>1.565067</v>
      </c>
      <c r="O173" s="73">
        <f t="shared" si="35"/>
        <v>1.7727733475179936E-3</v>
      </c>
      <c r="P173" s="73">
        <f t="shared" si="36"/>
        <v>2.6591600212769905E-4</v>
      </c>
      <c r="Q173" s="71">
        <v>41.096595000000001</v>
      </c>
      <c r="R173" s="73">
        <f t="shared" si="37"/>
        <v>5.0611988930223707E-3</v>
      </c>
      <c r="S173" s="73">
        <f t="shared" si="38"/>
        <v>1.2652997232555927E-3</v>
      </c>
      <c r="T173" s="70">
        <f t="shared" si="39"/>
        <v>3.452292442633338E-3</v>
      </c>
      <c r="U173" s="74">
        <f t="shared" si="40"/>
        <v>325638.08189798216</v>
      </c>
      <c r="V173" s="83">
        <f t="shared" si="41"/>
        <v>998059.4685979822</v>
      </c>
      <c r="W173" s="75">
        <f t="shared" si="42"/>
        <v>998059468.59798217</v>
      </c>
      <c r="X173" s="62">
        <f t="shared" si="43"/>
        <v>998059000</v>
      </c>
      <c r="Z173" s="85">
        <f t="shared" si="44"/>
        <v>998059468.59798217</v>
      </c>
    </row>
    <row r="174" spans="1:26" s="2" customFormat="1" ht="18" customHeight="1">
      <c r="A174" s="70">
        <v>27</v>
      </c>
      <c r="B174" s="71" t="s">
        <v>81</v>
      </c>
      <c r="C174" s="71" t="s">
        <v>142</v>
      </c>
      <c r="D174" s="88">
        <v>672421.38670000003</v>
      </c>
      <c r="E174" s="71" t="s">
        <v>299</v>
      </c>
      <c r="F174" s="71">
        <v>9</v>
      </c>
      <c r="G174" s="90">
        <f t="shared" si="30"/>
        <v>0</v>
      </c>
      <c r="H174" s="72">
        <v>4335</v>
      </c>
      <c r="I174" s="73">
        <f t="shared" si="31"/>
        <v>3.9950308635717698E-3</v>
      </c>
      <c r="J174" s="73">
        <f t="shared" si="32"/>
        <v>3.99503086357177E-4</v>
      </c>
      <c r="K174" s="72">
        <v>748</v>
      </c>
      <c r="L174" s="73">
        <f t="shared" si="33"/>
        <v>3.5767910255061542E-3</v>
      </c>
      <c r="M174" s="73">
        <f t="shared" si="34"/>
        <v>1.7883955127530771E-3</v>
      </c>
      <c r="N174" s="71">
        <v>3.3663699999999999</v>
      </c>
      <c r="O174" s="73">
        <f t="shared" si="35"/>
        <v>3.813134526435065E-3</v>
      </c>
      <c r="P174" s="73">
        <f t="shared" si="36"/>
        <v>5.719701789652597E-4</v>
      </c>
      <c r="Q174" s="71">
        <v>22.320392999999999</v>
      </c>
      <c r="R174" s="73">
        <f t="shared" si="37"/>
        <v>2.7488396141681385E-3</v>
      </c>
      <c r="S174" s="73">
        <f t="shared" si="38"/>
        <v>6.8720990354203463E-4</v>
      </c>
      <c r="T174" s="70">
        <f t="shared" si="39"/>
        <v>3.447078681617549E-3</v>
      </c>
      <c r="U174" s="74">
        <f t="shared" si="40"/>
        <v>325146.29298818723</v>
      </c>
      <c r="V174" s="83">
        <f t="shared" si="41"/>
        <v>997567.67968818732</v>
      </c>
      <c r="W174" s="75">
        <f t="shared" si="42"/>
        <v>997567679.68818736</v>
      </c>
      <c r="X174" s="62">
        <f t="shared" si="43"/>
        <v>997567000</v>
      </c>
      <c r="Z174" s="85">
        <f t="shared" si="44"/>
        <v>997567679.68818736</v>
      </c>
    </row>
    <row r="175" spans="1:26" s="2" customFormat="1" ht="18" customHeight="1">
      <c r="A175" s="70">
        <v>32</v>
      </c>
      <c r="B175" s="71" t="s">
        <v>81</v>
      </c>
      <c r="C175" s="71" t="s">
        <v>283</v>
      </c>
      <c r="D175" s="88">
        <v>672421.38670000003</v>
      </c>
      <c r="E175" s="71" t="s">
        <v>299</v>
      </c>
      <c r="F175" s="71">
        <v>9</v>
      </c>
      <c r="G175" s="90">
        <f t="shared" si="30"/>
        <v>0</v>
      </c>
      <c r="H175" s="72">
        <v>3593</v>
      </c>
      <c r="I175" s="73">
        <f t="shared" si="31"/>
        <v>3.3112216592418382E-3</v>
      </c>
      <c r="J175" s="73">
        <f t="shared" si="32"/>
        <v>3.3112216592418384E-4</v>
      </c>
      <c r="K175" s="72">
        <v>591</v>
      </c>
      <c r="L175" s="73">
        <f t="shared" si="33"/>
        <v>2.8260474546445685E-3</v>
      </c>
      <c r="M175" s="73">
        <f t="shared" si="34"/>
        <v>1.4130237273222842E-3</v>
      </c>
      <c r="N175" s="71">
        <v>1.8111459999999999</v>
      </c>
      <c r="O175" s="73">
        <f t="shared" si="35"/>
        <v>2.0515104831063617E-3</v>
      </c>
      <c r="P175" s="73">
        <f t="shared" si="36"/>
        <v>3.0772657246595423E-4</v>
      </c>
      <c r="Q175" s="71">
        <v>44.701341999999997</v>
      </c>
      <c r="R175" s="73">
        <f t="shared" si="37"/>
        <v>5.5051369255047621E-3</v>
      </c>
      <c r="S175" s="73">
        <f t="shared" si="38"/>
        <v>1.3762842313761905E-3</v>
      </c>
      <c r="T175" s="70">
        <f t="shared" si="39"/>
        <v>3.4281566970886129E-3</v>
      </c>
      <c r="U175" s="74">
        <f t="shared" si="40"/>
        <v>323361.473523992</v>
      </c>
      <c r="V175" s="83">
        <f t="shared" si="41"/>
        <v>995782.86022399203</v>
      </c>
      <c r="W175" s="75">
        <f t="shared" si="42"/>
        <v>995782860.22399199</v>
      </c>
      <c r="X175" s="62">
        <f t="shared" si="43"/>
        <v>995782000</v>
      </c>
      <c r="Z175" s="85">
        <f t="shared" si="44"/>
        <v>995782860.22399199</v>
      </c>
    </row>
    <row r="176" spans="1:26" s="2" customFormat="1" ht="18" customHeight="1">
      <c r="A176" s="70">
        <v>159</v>
      </c>
      <c r="B176" s="71" t="s">
        <v>85</v>
      </c>
      <c r="C176" s="71" t="s">
        <v>238</v>
      </c>
      <c r="D176" s="88">
        <v>672421.38670000003</v>
      </c>
      <c r="E176" s="71" t="s">
        <v>299</v>
      </c>
      <c r="F176" s="71">
        <v>9</v>
      </c>
      <c r="G176" s="90">
        <f t="shared" si="30"/>
        <v>0</v>
      </c>
      <c r="H176" s="72">
        <v>2320</v>
      </c>
      <c r="I176" s="73">
        <f t="shared" si="31"/>
        <v>2.1380557332148801E-3</v>
      </c>
      <c r="J176" s="73">
        <f t="shared" si="32"/>
        <v>2.1380557332148801E-4</v>
      </c>
      <c r="K176" s="72">
        <v>688</v>
      </c>
      <c r="L176" s="73">
        <f t="shared" si="33"/>
        <v>3.2898826544762489E-3</v>
      </c>
      <c r="M176" s="73">
        <f t="shared" si="34"/>
        <v>1.6449413272381244E-3</v>
      </c>
      <c r="N176" s="71">
        <v>1.5158510000000001</v>
      </c>
      <c r="O176" s="73">
        <f t="shared" si="35"/>
        <v>1.7170256938575143E-3</v>
      </c>
      <c r="P176" s="73">
        <f t="shared" si="36"/>
        <v>2.5755385407862715E-4</v>
      </c>
      <c r="Q176" s="71">
        <v>42.553531999999997</v>
      </c>
      <c r="R176" s="73">
        <f t="shared" si="37"/>
        <v>5.240626116411639E-3</v>
      </c>
      <c r="S176" s="73">
        <f t="shared" si="38"/>
        <v>1.3101565291029097E-3</v>
      </c>
      <c r="T176" s="70">
        <f t="shared" si="39"/>
        <v>3.4264572837411494E-3</v>
      </c>
      <c r="U176" s="74">
        <f t="shared" si="40"/>
        <v>323201.17606599402</v>
      </c>
      <c r="V176" s="83">
        <f t="shared" si="41"/>
        <v>995622.56276599411</v>
      </c>
      <c r="W176" s="75">
        <f t="shared" si="42"/>
        <v>995622562.76599407</v>
      </c>
      <c r="X176" s="62">
        <f t="shared" si="43"/>
        <v>995622000</v>
      </c>
      <c r="Z176" s="85">
        <f t="shared" si="44"/>
        <v>995622562.76599407</v>
      </c>
    </row>
    <row r="177" spans="1:26" s="2" customFormat="1" ht="18" customHeight="1">
      <c r="A177" s="70">
        <v>203</v>
      </c>
      <c r="B177" s="71" t="s">
        <v>90</v>
      </c>
      <c r="C177" s="71" t="s">
        <v>91</v>
      </c>
      <c r="D177" s="88">
        <v>672421.38670000003</v>
      </c>
      <c r="E177" s="71" t="s">
        <v>300</v>
      </c>
      <c r="F177" s="71">
        <v>6</v>
      </c>
      <c r="G177" s="90">
        <f t="shared" si="30"/>
        <v>0</v>
      </c>
      <c r="H177" s="72">
        <v>1428</v>
      </c>
      <c r="I177" s="73">
        <f t="shared" si="31"/>
        <v>1.3160101668236418E-3</v>
      </c>
      <c r="J177" s="73">
        <f t="shared" si="32"/>
        <v>1.3160101668236419E-4</v>
      </c>
      <c r="K177" s="72">
        <v>204</v>
      </c>
      <c r="L177" s="73">
        <f t="shared" si="33"/>
        <v>9.7548846150167839E-4</v>
      </c>
      <c r="M177" s="73">
        <f t="shared" si="34"/>
        <v>4.877442307508392E-4</v>
      </c>
      <c r="N177" s="71">
        <v>8.839181</v>
      </c>
      <c r="O177" s="73">
        <f t="shared" si="35"/>
        <v>1.001226432522534E-2</v>
      </c>
      <c r="P177" s="73">
        <f t="shared" si="36"/>
        <v>1.5018396487838008E-3</v>
      </c>
      <c r="Q177" s="71">
        <v>41.364033999999997</v>
      </c>
      <c r="R177" s="73">
        <f t="shared" si="37"/>
        <v>5.0941350029543734E-3</v>
      </c>
      <c r="S177" s="73">
        <f t="shared" si="38"/>
        <v>1.2735337507385933E-3</v>
      </c>
      <c r="T177" s="70">
        <f t="shared" si="39"/>
        <v>3.3947186469555973E-3</v>
      </c>
      <c r="U177" s="74">
        <f t="shared" si="40"/>
        <v>320207.42366041266</v>
      </c>
      <c r="V177" s="83">
        <f t="shared" si="41"/>
        <v>992628.8103604127</v>
      </c>
      <c r="W177" s="75">
        <f t="shared" si="42"/>
        <v>992628810.36041272</v>
      </c>
      <c r="X177" s="62">
        <f t="shared" si="43"/>
        <v>992628000</v>
      </c>
      <c r="Z177" s="85">
        <f t="shared" si="44"/>
        <v>992628810.36041272</v>
      </c>
    </row>
    <row r="178" spans="1:26" s="2" customFormat="1" ht="18" customHeight="1">
      <c r="A178" s="70">
        <v>240</v>
      </c>
      <c r="B178" s="71" t="s">
        <v>79</v>
      </c>
      <c r="C178" s="71" t="s">
        <v>278</v>
      </c>
      <c r="D178" s="88">
        <v>672421.38670000003</v>
      </c>
      <c r="E178" s="71" t="s">
        <v>299</v>
      </c>
      <c r="F178" s="71">
        <v>9</v>
      </c>
      <c r="G178" s="90">
        <f t="shared" si="30"/>
        <v>0</v>
      </c>
      <c r="H178" s="72">
        <v>4269</v>
      </c>
      <c r="I178" s="73">
        <f t="shared" si="31"/>
        <v>3.9342068642647943E-3</v>
      </c>
      <c r="J178" s="73">
        <f t="shared" si="32"/>
        <v>3.9342068642647947E-4</v>
      </c>
      <c r="K178" s="72">
        <v>654</v>
      </c>
      <c r="L178" s="73">
        <f t="shared" si="33"/>
        <v>3.1273012442259692E-3</v>
      </c>
      <c r="M178" s="73">
        <f t="shared" si="34"/>
        <v>1.5636506221129846E-3</v>
      </c>
      <c r="N178" s="71">
        <v>2.9923289999999998</v>
      </c>
      <c r="O178" s="73">
        <f t="shared" si="35"/>
        <v>3.3894530382438388E-3</v>
      </c>
      <c r="P178" s="73">
        <f t="shared" si="36"/>
        <v>5.0841795573657576E-4</v>
      </c>
      <c r="Q178" s="71">
        <v>29.962954</v>
      </c>
      <c r="R178" s="73">
        <f t="shared" si="37"/>
        <v>3.6900494947690972E-3</v>
      </c>
      <c r="S178" s="73">
        <f t="shared" si="38"/>
        <v>9.2251237369227429E-4</v>
      </c>
      <c r="T178" s="70">
        <f t="shared" si="39"/>
        <v>3.3880016379683143E-3</v>
      </c>
      <c r="U178" s="74">
        <f t="shared" si="40"/>
        <v>319573.8406256446</v>
      </c>
      <c r="V178" s="83">
        <f t="shared" si="41"/>
        <v>991995.22732564458</v>
      </c>
      <c r="W178" s="75">
        <f t="shared" si="42"/>
        <v>991995227.32564461</v>
      </c>
      <c r="X178" s="62">
        <f t="shared" si="43"/>
        <v>991995000</v>
      </c>
      <c r="Z178" s="85">
        <f t="shared" si="44"/>
        <v>991995227.32564461</v>
      </c>
    </row>
    <row r="179" spans="1:26" s="2" customFormat="1" ht="18" customHeight="1">
      <c r="A179" s="70">
        <v>82</v>
      </c>
      <c r="B179" s="71" t="s">
        <v>75</v>
      </c>
      <c r="C179" s="71" t="s">
        <v>236</v>
      </c>
      <c r="D179" s="88">
        <v>672421.38670000003</v>
      </c>
      <c r="E179" s="71" t="s">
        <v>299</v>
      </c>
      <c r="F179" s="71">
        <v>9</v>
      </c>
      <c r="G179" s="90">
        <f t="shared" si="30"/>
        <v>0</v>
      </c>
      <c r="H179" s="72">
        <v>3142</v>
      </c>
      <c r="I179" s="73">
        <f t="shared" si="31"/>
        <v>2.895590997310842E-3</v>
      </c>
      <c r="J179" s="73">
        <f t="shared" si="32"/>
        <v>2.8955909973108423E-4</v>
      </c>
      <c r="K179" s="72">
        <v>739</v>
      </c>
      <c r="L179" s="73">
        <f t="shared" si="33"/>
        <v>3.5337547698516686E-3</v>
      </c>
      <c r="M179" s="73">
        <f t="shared" si="34"/>
        <v>1.7668773849258343E-3</v>
      </c>
      <c r="N179" s="71">
        <v>1.9587939999999999</v>
      </c>
      <c r="O179" s="73">
        <f t="shared" si="35"/>
        <v>2.2187534440877999E-3</v>
      </c>
      <c r="P179" s="73">
        <f t="shared" si="36"/>
        <v>3.3281301661316999E-4</v>
      </c>
      <c r="Q179" s="71">
        <v>31.686371999999999</v>
      </c>
      <c r="R179" s="73">
        <f t="shared" si="37"/>
        <v>3.9022948468186969E-3</v>
      </c>
      <c r="S179" s="73">
        <f t="shared" si="38"/>
        <v>9.7557371170467423E-4</v>
      </c>
      <c r="T179" s="70">
        <f t="shared" si="39"/>
        <v>3.3648232129747627E-3</v>
      </c>
      <c r="U179" s="74">
        <f t="shared" si="40"/>
        <v>317387.53167826036</v>
      </c>
      <c r="V179" s="83">
        <f t="shared" si="41"/>
        <v>989808.91837826045</v>
      </c>
      <c r="W179" s="75">
        <f t="shared" si="42"/>
        <v>989808918.37826049</v>
      </c>
      <c r="X179" s="62">
        <f t="shared" si="43"/>
        <v>989808000</v>
      </c>
      <c r="Z179" s="85">
        <f t="shared" si="44"/>
        <v>989808918.37826049</v>
      </c>
    </row>
    <row r="180" spans="1:26" s="2" customFormat="1" ht="18" customHeight="1">
      <c r="A180" s="70">
        <v>10</v>
      </c>
      <c r="B180" s="71" t="s">
        <v>73</v>
      </c>
      <c r="C180" s="71" t="s">
        <v>182</v>
      </c>
      <c r="D180" s="88">
        <v>672421.38670000003</v>
      </c>
      <c r="E180" s="71" t="s">
        <v>299</v>
      </c>
      <c r="F180" s="71">
        <v>9</v>
      </c>
      <c r="G180" s="90">
        <f t="shared" si="30"/>
        <v>0</v>
      </c>
      <c r="H180" s="72">
        <v>3894</v>
      </c>
      <c r="I180" s="73">
        <f t="shared" si="31"/>
        <v>3.588615959111527E-3</v>
      </c>
      <c r="J180" s="73">
        <f t="shared" si="32"/>
        <v>3.588615959111527E-4</v>
      </c>
      <c r="K180" s="72">
        <v>605</v>
      </c>
      <c r="L180" s="73">
        <f t="shared" si="33"/>
        <v>2.8929927412182132E-3</v>
      </c>
      <c r="M180" s="73">
        <f t="shared" si="34"/>
        <v>1.4464963706091066E-3</v>
      </c>
      <c r="N180" s="71">
        <v>3.6419790000000001</v>
      </c>
      <c r="O180" s="73">
        <f t="shared" si="35"/>
        <v>4.1253207073053324E-3</v>
      </c>
      <c r="P180" s="73">
        <f t="shared" si="36"/>
        <v>6.1879810609579984E-4</v>
      </c>
      <c r="Q180" s="71">
        <v>29.999903</v>
      </c>
      <c r="R180" s="73">
        <f t="shared" si="37"/>
        <v>3.6945999018745588E-3</v>
      </c>
      <c r="S180" s="73">
        <f t="shared" si="38"/>
        <v>9.2364997546863969E-4</v>
      </c>
      <c r="T180" s="70">
        <f t="shared" si="39"/>
        <v>3.347806048084699E-3</v>
      </c>
      <c r="U180" s="74">
        <f t="shared" si="40"/>
        <v>315782.38465603557</v>
      </c>
      <c r="V180" s="83">
        <f t="shared" si="41"/>
        <v>988203.77135603561</v>
      </c>
      <c r="W180" s="75">
        <f t="shared" si="42"/>
        <v>988203771.35603559</v>
      </c>
      <c r="X180" s="62">
        <f t="shared" si="43"/>
        <v>988203000</v>
      </c>
      <c r="Z180" s="85">
        <f t="shared" si="44"/>
        <v>988203771.35603559</v>
      </c>
    </row>
    <row r="181" spans="1:26" s="2" customFormat="1" ht="18" customHeight="1">
      <c r="A181" s="70">
        <v>218</v>
      </c>
      <c r="B181" s="71" t="s">
        <v>90</v>
      </c>
      <c r="C181" s="71" t="s">
        <v>198</v>
      </c>
      <c r="D181" s="88">
        <v>672421.38670000003</v>
      </c>
      <c r="E181" s="71" t="s">
        <v>299</v>
      </c>
      <c r="F181" s="71">
        <v>8</v>
      </c>
      <c r="G181" s="90">
        <f t="shared" si="30"/>
        <v>0</v>
      </c>
      <c r="H181" s="72">
        <v>4669</v>
      </c>
      <c r="I181" s="73">
        <f t="shared" si="31"/>
        <v>4.3028371630949459E-3</v>
      </c>
      <c r="J181" s="73">
        <f t="shared" si="32"/>
        <v>4.3028371630949463E-4</v>
      </c>
      <c r="K181" s="72">
        <v>426</v>
      </c>
      <c r="L181" s="73">
        <f t="shared" si="33"/>
        <v>2.0370494343123283E-3</v>
      </c>
      <c r="M181" s="73">
        <f t="shared" si="34"/>
        <v>1.0185247171561641E-3</v>
      </c>
      <c r="N181" s="71">
        <v>6.4768160000000004</v>
      </c>
      <c r="O181" s="73">
        <f t="shared" si="35"/>
        <v>7.3363803476644146E-3</v>
      </c>
      <c r="P181" s="73">
        <f t="shared" si="36"/>
        <v>1.1004570521496622E-3</v>
      </c>
      <c r="Q181" s="71">
        <v>25.332439999999998</v>
      </c>
      <c r="R181" s="73">
        <f t="shared" si="37"/>
        <v>3.1197844319111015E-3</v>
      </c>
      <c r="S181" s="73">
        <f t="shared" si="38"/>
        <v>7.7994610797777538E-4</v>
      </c>
      <c r="T181" s="70">
        <f t="shared" si="39"/>
        <v>3.329211593593096E-3</v>
      </c>
      <c r="U181" s="74">
        <f t="shared" si="40"/>
        <v>314028.45951927447</v>
      </c>
      <c r="V181" s="83">
        <f t="shared" si="41"/>
        <v>986449.84621927445</v>
      </c>
      <c r="W181" s="75">
        <f t="shared" si="42"/>
        <v>986449846.2192744</v>
      </c>
      <c r="X181" s="62">
        <f t="shared" si="43"/>
        <v>986449000</v>
      </c>
      <c r="Z181" s="85">
        <f t="shared" si="44"/>
        <v>986449846.2192744</v>
      </c>
    </row>
    <row r="182" spans="1:26" s="2" customFormat="1" ht="18" customHeight="1">
      <c r="A182" s="70">
        <v>75</v>
      </c>
      <c r="B182" s="71" t="s">
        <v>75</v>
      </c>
      <c r="C182" s="71" t="s">
        <v>152</v>
      </c>
      <c r="D182" s="88">
        <v>672421.38670000003</v>
      </c>
      <c r="E182" s="71" t="s">
        <v>299</v>
      </c>
      <c r="F182" s="71">
        <v>9</v>
      </c>
      <c r="G182" s="90">
        <f t="shared" si="30"/>
        <v>0</v>
      </c>
      <c r="H182" s="72">
        <v>3508</v>
      </c>
      <c r="I182" s="73">
        <f t="shared" si="31"/>
        <v>3.2328877207404307E-3</v>
      </c>
      <c r="J182" s="73">
        <f t="shared" si="32"/>
        <v>3.2328877207404307E-4</v>
      </c>
      <c r="K182" s="72">
        <v>763</v>
      </c>
      <c r="L182" s="73">
        <f t="shared" si="33"/>
        <v>3.6485181182636306E-3</v>
      </c>
      <c r="M182" s="73">
        <f t="shared" si="34"/>
        <v>1.8242590591318153E-3</v>
      </c>
      <c r="N182" s="71">
        <v>1.3682030000000001</v>
      </c>
      <c r="O182" s="73">
        <f t="shared" si="35"/>
        <v>1.549782732876076E-3</v>
      </c>
      <c r="P182" s="73">
        <f t="shared" si="36"/>
        <v>2.3246740993141139E-4</v>
      </c>
      <c r="Q182" s="71">
        <v>29.289069999999999</v>
      </c>
      <c r="R182" s="73">
        <f t="shared" si="37"/>
        <v>3.607058167754645E-3</v>
      </c>
      <c r="S182" s="73">
        <f t="shared" si="38"/>
        <v>9.0176454193866126E-4</v>
      </c>
      <c r="T182" s="70">
        <f t="shared" si="39"/>
        <v>3.2817797830759308E-3</v>
      </c>
      <c r="U182" s="74">
        <f t="shared" si="40"/>
        <v>309554.44578653964</v>
      </c>
      <c r="V182" s="83">
        <f t="shared" si="41"/>
        <v>981975.83248653961</v>
      </c>
      <c r="W182" s="75">
        <f t="shared" si="42"/>
        <v>981975832.4865396</v>
      </c>
      <c r="X182" s="62">
        <f t="shared" si="43"/>
        <v>981975000</v>
      </c>
      <c r="Z182" s="85">
        <f t="shared" si="44"/>
        <v>981975832.4865396</v>
      </c>
    </row>
    <row r="183" spans="1:26" s="2" customFormat="1" ht="18" customHeight="1">
      <c r="A183" s="70">
        <v>142</v>
      </c>
      <c r="B183" s="71" t="s">
        <v>117</v>
      </c>
      <c r="C183" s="71" t="s">
        <v>220</v>
      </c>
      <c r="D183" s="88">
        <v>672421.38670000003</v>
      </c>
      <c r="E183" s="71" t="s">
        <v>299</v>
      </c>
      <c r="F183" s="71">
        <v>9</v>
      </c>
      <c r="G183" s="90">
        <f t="shared" si="30"/>
        <v>0</v>
      </c>
      <c r="H183" s="72">
        <v>2250</v>
      </c>
      <c r="I183" s="73">
        <f t="shared" si="31"/>
        <v>2.0735454309196034E-3</v>
      </c>
      <c r="J183" s="73">
        <f t="shared" si="32"/>
        <v>2.0735454309196035E-4</v>
      </c>
      <c r="K183" s="72">
        <v>576</v>
      </c>
      <c r="L183" s="73">
        <f t="shared" si="33"/>
        <v>2.7543203618870921E-3</v>
      </c>
      <c r="M183" s="73">
        <f t="shared" si="34"/>
        <v>1.3771601809435461E-3</v>
      </c>
      <c r="N183" s="71">
        <v>2.1950310000000002</v>
      </c>
      <c r="O183" s="73">
        <f t="shared" si="35"/>
        <v>2.4863424082009074E-3</v>
      </c>
      <c r="P183" s="73">
        <f t="shared" si="36"/>
        <v>3.7295136123013608E-4</v>
      </c>
      <c r="Q183" s="71">
        <v>42.293697000000002</v>
      </c>
      <c r="R183" s="73">
        <f t="shared" si="37"/>
        <v>5.2086264674293227E-3</v>
      </c>
      <c r="S183" s="73">
        <f t="shared" si="38"/>
        <v>1.3021566168573307E-3</v>
      </c>
      <c r="T183" s="70">
        <f t="shared" si="39"/>
        <v>3.2596227021229728E-3</v>
      </c>
      <c r="U183" s="74">
        <f t="shared" si="40"/>
        <v>307464.47529247688</v>
      </c>
      <c r="V183" s="83">
        <f t="shared" si="41"/>
        <v>979885.86199247697</v>
      </c>
      <c r="W183" s="75">
        <f t="shared" si="42"/>
        <v>979885861.99247694</v>
      </c>
      <c r="X183" s="62">
        <f t="shared" si="43"/>
        <v>979885000</v>
      </c>
      <c r="Z183" s="85">
        <f t="shared" si="44"/>
        <v>979885861.99247694</v>
      </c>
    </row>
    <row r="184" spans="1:26" s="2" customFormat="1" ht="18" customHeight="1">
      <c r="A184" s="70">
        <v>44</v>
      </c>
      <c r="B184" s="71" t="s">
        <v>99</v>
      </c>
      <c r="C184" s="71" t="s">
        <v>172</v>
      </c>
      <c r="D184" s="88">
        <v>672421.38670000003</v>
      </c>
      <c r="E184" s="71" t="s">
        <v>299</v>
      </c>
      <c r="F184" s="71">
        <v>9</v>
      </c>
      <c r="G184" s="90">
        <f t="shared" si="30"/>
        <v>0</v>
      </c>
      <c r="H184" s="72">
        <v>3196</v>
      </c>
      <c r="I184" s="73">
        <f t="shared" si="31"/>
        <v>2.9453560876529124E-3</v>
      </c>
      <c r="J184" s="73">
        <f t="shared" si="32"/>
        <v>2.9453560876529128E-4</v>
      </c>
      <c r="K184" s="72">
        <v>541</v>
      </c>
      <c r="L184" s="73">
        <f t="shared" si="33"/>
        <v>2.5869571454529804E-3</v>
      </c>
      <c r="M184" s="73">
        <f t="shared" si="34"/>
        <v>1.2934785727264902E-3</v>
      </c>
      <c r="N184" s="71">
        <v>3.405742</v>
      </c>
      <c r="O184" s="73">
        <f t="shared" si="35"/>
        <v>3.8577317431922257E-3</v>
      </c>
      <c r="P184" s="73">
        <f t="shared" si="36"/>
        <v>5.786597614788338E-4</v>
      </c>
      <c r="Q184" s="71">
        <v>35.322729000000002</v>
      </c>
      <c r="R184" s="73">
        <f t="shared" si="37"/>
        <v>4.3501257686513733E-3</v>
      </c>
      <c r="S184" s="73">
        <f t="shared" si="38"/>
        <v>1.0875314421628433E-3</v>
      </c>
      <c r="T184" s="70">
        <f t="shared" si="39"/>
        <v>3.2542053851334586E-3</v>
      </c>
      <c r="U184" s="74">
        <f t="shared" si="40"/>
        <v>306953.48593024514</v>
      </c>
      <c r="V184" s="83">
        <f t="shared" si="41"/>
        <v>979374.87263024517</v>
      </c>
      <c r="W184" s="75">
        <f t="shared" si="42"/>
        <v>979374872.63024521</v>
      </c>
      <c r="X184" s="62">
        <f t="shared" si="43"/>
        <v>979374000</v>
      </c>
      <c r="Z184" s="85">
        <f t="shared" si="44"/>
        <v>979374872.63024521</v>
      </c>
    </row>
    <row r="185" spans="1:26" s="2" customFormat="1" ht="18" customHeight="1">
      <c r="A185" s="70">
        <v>81</v>
      </c>
      <c r="B185" s="71" t="s">
        <v>75</v>
      </c>
      <c r="C185" s="71" t="s">
        <v>235</v>
      </c>
      <c r="D185" s="88">
        <v>672421.38670000003</v>
      </c>
      <c r="E185" s="71" t="s">
        <v>299</v>
      </c>
      <c r="F185" s="71">
        <v>9</v>
      </c>
      <c r="G185" s="90">
        <f t="shared" si="30"/>
        <v>0</v>
      </c>
      <c r="H185" s="72">
        <v>3327</v>
      </c>
      <c r="I185" s="73">
        <f t="shared" si="31"/>
        <v>3.066082510519787E-3</v>
      </c>
      <c r="J185" s="73">
        <f t="shared" si="32"/>
        <v>3.0660825105197873E-4</v>
      </c>
      <c r="K185" s="72">
        <v>574</v>
      </c>
      <c r="L185" s="73">
        <f t="shared" si="33"/>
        <v>2.7447567495194284E-3</v>
      </c>
      <c r="M185" s="73">
        <f t="shared" si="34"/>
        <v>1.3723783747597142E-3</v>
      </c>
      <c r="N185" s="71">
        <v>1.820989</v>
      </c>
      <c r="O185" s="73">
        <f t="shared" si="35"/>
        <v>2.0626597872956515E-3</v>
      </c>
      <c r="P185" s="73">
        <f t="shared" si="36"/>
        <v>3.093989680943477E-4</v>
      </c>
      <c r="Q185" s="71">
        <v>40.380290000000002</v>
      </c>
      <c r="R185" s="73">
        <f t="shared" si="37"/>
        <v>4.9729832617014212E-3</v>
      </c>
      <c r="S185" s="73">
        <f t="shared" si="38"/>
        <v>1.2432458154253553E-3</v>
      </c>
      <c r="T185" s="70">
        <f t="shared" si="39"/>
        <v>3.231631409331396E-3</v>
      </c>
      <c r="U185" s="74">
        <f t="shared" si="40"/>
        <v>304824.19175741775</v>
      </c>
      <c r="V185" s="83">
        <f t="shared" si="41"/>
        <v>977245.57845741778</v>
      </c>
      <c r="W185" s="75">
        <f t="shared" si="42"/>
        <v>977245578.45741773</v>
      </c>
      <c r="X185" s="62">
        <f t="shared" si="43"/>
        <v>977245000</v>
      </c>
      <c r="Z185" s="85">
        <f t="shared" si="44"/>
        <v>977245578.45741773</v>
      </c>
    </row>
    <row r="186" spans="1:26" s="2" customFormat="1" ht="18" customHeight="1">
      <c r="A186" s="70">
        <v>223</v>
      </c>
      <c r="B186" s="71" t="s">
        <v>79</v>
      </c>
      <c r="C186" s="71" t="s">
        <v>80</v>
      </c>
      <c r="D186" s="88">
        <v>672421.38670000003</v>
      </c>
      <c r="E186" s="71" t="s">
        <v>299</v>
      </c>
      <c r="F186" s="71">
        <v>9</v>
      </c>
      <c r="G186" s="90">
        <f t="shared" si="30"/>
        <v>0</v>
      </c>
      <c r="H186" s="72">
        <v>4890</v>
      </c>
      <c r="I186" s="73">
        <f t="shared" si="31"/>
        <v>4.5065054031986048E-3</v>
      </c>
      <c r="J186" s="73">
        <f t="shared" si="32"/>
        <v>4.506505403198605E-4</v>
      </c>
      <c r="K186" s="72">
        <v>596</v>
      </c>
      <c r="L186" s="73">
        <f t="shared" si="33"/>
        <v>2.8499564855637271E-3</v>
      </c>
      <c r="M186" s="73">
        <f t="shared" si="34"/>
        <v>1.4249782427818635E-3</v>
      </c>
      <c r="N186" s="71">
        <v>3.5927630000000002</v>
      </c>
      <c r="O186" s="73">
        <f t="shared" si="35"/>
        <v>4.0695730536448533E-3</v>
      </c>
      <c r="P186" s="73">
        <f t="shared" si="36"/>
        <v>6.1043595804672799E-4</v>
      </c>
      <c r="Q186" s="71">
        <v>22.981999999999999</v>
      </c>
      <c r="R186" s="73">
        <f t="shared" si="37"/>
        <v>2.8303189828607482E-3</v>
      </c>
      <c r="S186" s="73">
        <f t="shared" si="38"/>
        <v>7.0757974571518704E-4</v>
      </c>
      <c r="T186" s="70">
        <f t="shared" si="39"/>
        <v>3.1936444868636391E-3</v>
      </c>
      <c r="U186" s="74">
        <f t="shared" si="40"/>
        <v>301241.06872390897</v>
      </c>
      <c r="V186" s="83">
        <f t="shared" si="41"/>
        <v>973662.45542390901</v>
      </c>
      <c r="W186" s="75">
        <f t="shared" si="42"/>
        <v>973662455.42390895</v>
      </c>
      <c r="X186" s="62">
        <f t="shared" si="43"/>
        <v>973662000</v>
      </c>
      <c r="Z186" s="85">
        <f t="shared" si="44"/>
        <v>973662455.42390895</v>
      </c>
    </row>
    <row r="187" spans="1:26" s="2" customFormat="1" ht="18" customHeight="1">
      <c r="A187" s="70">
        <v>183</v>
      </c>
      <c r="B187" s="71" t="s">
        <v>77</v>
      </c>
      <c r="C187" s="71" t="s">
        <v>78</v>
      </c>
      <c r="D187" s="88">
        <v>672421.38670000003</v>
      </c>
      <c r="E187" s="71" t="s">
        <v>299</v>
      </c>
      <c r="F187" s="71">
        <v>9</v>
      </c>
      <c r="G187" s="90">
        <f t="shared" si="30"/>
        <v>0</v>
      </c>
      <c r="H187" s="72">
        <v>3962</v>
      </c>
      <c r="I187" s="73">
        <f t="shared" si="31"/>
        <v>3.6512831099126532E-3</v>
      </c>
      <c r="J187" s="73">
        <f t="shared" si="32"/>
        <v>3.6512831099126534E-4</v>
      </c>
      <c r="K187" s="72">
        <v>610</v>
      </c>
      <c r="L187" s="73">
        <f t="shared" si="33"/>
        <v>2.9169017721373718E-3</v>
      </c>
      <c r="M187" s="73">
        <f t="shared" si="34"/>
        <v>1.4584508860686859E-3</v>
      </c>
      <c r="N187" s="71">
        <v>2.1950310000000002</v>
      </c>
      <c r="O187" s="73">
        <f t="shared" si="35"/>
        <v>2.4863424082009074E-3</v>
      </c>
      <c r="P187" s="73">
        <f t="shared" si="36"/>
        <v>3.7295136123013608E-4</v>
      </c>
      <c r="Q187" s="71">
        <v>31.787873999999999</v>
      </c>
      <c r="R187" s="73">
        <f t="shared" si="37"/>
        <v>3.9147951965444964E-3</v>
      </c>
      <c r="S187" s="73">
        <f t="shared" si="38"/>
        <v>9.786987991361241E-4</v>
      </c>
      <c r="T187" s="70">
        <f t="shared" si="39"/>
        <v>3.1752293574262114E-3</v>
      </c>
      <c r="U187" s="74">
        <f t="shared" si="40"/>
        <v>299504.05845390621</v>
      </c>
      <c r="V187" s="83">
        <f t="shared" si="41"/>
        <v>971925.44515390624</v>
      </c>
      <c r="W187" s="75">
        <f t="shared" si="42"/>
        <v>971925445.15390623</v>
      </c>
      <c r="X187" s="62">
        <f t="shared" si="43"/>
        <v>971925000</v>
      </c>
      <c r="Z187" s="85">
        <f t="shared" si="44"/>
        <v>971925445.15390623</v>
      </c>
    </row>
    <row r="188" spans="1:26" s="2" customFormat="1" ht="18" customHeight="1">
      <c r="A188" s="70">
        <v>90</v>
      </c>
      <c r="B188" s="71" t="s">
        <v>101</v>
      </c>
      <c r="C188" s="71" t="s">
        <v>103</v>
      </c>
      <c r="D188" s="88">
        <v>672421.38670000003</v>
      </c>
      <c r="E188" s="71" t="s">
        <v>299</v>
      </c>
      <c r="F188" s="71">
        <v>9</v>
      </c>
      <c r="G188" s="90">
        <f t="shared" si="30"/>
        <v>0</v>
      </c>
      <c r="H188" s="72">
        <v>5660</v>
      </c>
      <c r="I188" s="73">
        <f t="shared" si="31"/>
        <v>5.2161187284466472E-3</v>
      </c>
      <c r="J188" s="73">
        <f t="shared" si="32"/>
        <v>5.2161187284466477E-4</v>
      </c>
      <c r="K188" s="72">
        <v>518</v>
      </c>
      <c r="L188" s="73">
        <f t="shared" si="33"/>
        <v>2.47697560322485E-3</v>
      </c>
      <c r="M188" s="73">
        <f t="shared" si="34"/>
        <v>1.238487801612425E-3</v>
      </c>
      <c r="N188" s="71">
        <v>3.701038</v>
      </c>
      <c r="O188" s="73">
        <f t="shared" si="35"/>
        <v>4.1922176651551018E-3</v>
      </c>
      <c r="P188" s="73">
        <f t="shared" si="36"/>
        <v>6.2883264977326521E-4</v>
      </c>
      <c r="Q188" s="71">
        <v>25.401437000000001</v>
      </c>
      <c r="R188" s="73">
        <f t="shared" si="37"/>
        <v>3.1282816696998252E-3</v>
      </c>
      <c r="S188" s="73">
        <f t="shared" si="38"/>
        <v>7.8207041742495631E-4</v>
      </c>
      <c r="T188" s="70">
        <f t="shared" si="39"/>
        <v>3.1710027416553114E-3</v>
      </c>
      <c r="U188" s="74">
        <f t="shared" si="40"/>
        <v>299105.38219011156</v>
      </c>
      <c r="V188" s="83">
        <f t="shared" si="41"/>
        <v>971526.76889011159</v>
      </c>
      <c r="W188" s="75">
        <f t="shared" si="42"/>
        <v>971526768.89011157</v>
      </c>
      <c r="X188" s="62">
        <f t="shared" si="43"/>
        <v>971526000</v>
      </c>
      <c r="Z188" s="85">
        <f t="shared" si="44"/>
        <v>971526768.89011157</v>
      </c>
    </row>
    <row r="189" spans="1:26" s="2" customFormat="1" ht="18" customHeight="1">
      <c r="A189" s="70">
        <v>233</v>
      </c>
      <c r="B189" s="71" t="s">
        <v>79</v>
      </c>
      <c r="C189" s="71" t="s">
        <v>125</v>
      </c>
      <c r="D189" s="88">
        <v>672421.38670000003</v>
      </c>
      <c r="E189" s="71" t="s">
        <v>299</v>
      </c>
      <c r="F189" s="71">
        <v>9</v>
      </c>
      <c r="G189" s="90">
        <f t="shared" si="30"/>
        <v>0</v>
      </c>
      <c r="H189" s="72">
        <v>4324</v>
      </c>
      <c r="I189" s="73">
        <f t="shared" si="31"/>
        <v>3.9848935303539402E-3</v>
      </c>
      <c r="J189" s="73">
        <f t="shared" si="32"/>
        <v>3.9848935303539402E-4</v>
      </c>
      <c r="K189" s="72">
        <v>580</v>
      </c>
      <c r="L189" s="73">
        <f t="shared" si="33"/>
        <v>2.7734475866224191E-3</v>
      </c>
      <c r="M189" s="73">
        <f t="shared" si="34"/>
        <v>1.3867237933112096E-3</v>
      </c>
      <c r="N189" s="71">
        <v>2.608444</v>
      </c>
      <c r="O189" s="73">
        <f t="shared" si="35"/>
        <v>2.9546211131492935E-3</v>
      </c>
      <c r="P189" s="73">
        <f t="shared" si="36"/>
        <v>4.4319316697239401E-4</v>
      </c>
      <c r="Q189" s="71">
        <v>29.339200999999999</v>
      </c>
      <c r="R189" s="73">
        <f t="shared" si="37"/>
        <v>3.613231987306024E-3</v>
      </c>
      <c r="S189" s="73">
        <f t="shared" si="38"/>
        <v>9.03307996826506E-4</v>
      </c>
      <c r="T189" s="70">
        <f t="shared" si="39"/>
        <v>3.1317143101455037E-3</v>
      </c>
      <c r="U189" s="74">
        <f t="shared" si="40"/>
        <v>295399.49409105029</v>
      </c>
      <c r="V189" s="83">
        <f t="shared" si="41"/>
        <v>967820.88079105038</v>
      </c>
      <c r="W189" s="75">
        <f t="shared" si="42"/>
        <v>967820880.79105043</v>
      </c>
      <c r="X189" s="62">
        <f t="shared" si="43"/>
        <v>967820000</v>
      </c>
      <c r="Z189" s="85">
        <f t="shared" si="44"/>
        <v>967820880.79105043</v>
      </c>
    </row>
    <row r="190" spans="1:26" s="2" customFormat="1" ht="18" customHeight="1">
      <c r="A190" s="70">
        <v>153</v>
      </c>
      <c r="B190" s="71" t="s">
        <v>85</v>
      </c>
      <c r="C190" s="71" t="s">
        <v>154</v>
      </c>
      <c r="D190" s="88">
        <v>672421.38670000003</v>
      </c>
      <c r="E190" s="71" t="s">
        <v>299</v>
      </c>
      <c r="F190" s="71">
        <v>9</v>
      </c>
      <c r="G190" s="90">
        <f t="shared" si="30"/>
        <v>0</v>
      </c>
      <c r="H190" s="72">
        <v>2211</v>
      </c>
      <c r="I190" s="73">
        <f t="shared" si="31"/>
        <v>2.0376039767836637E-3</v>
      </c>
      <c r="J190" s="73">
        <f t="shared" si="32"/>
        <v>2.0376039767836638E-4</v>
      </c>
      <c r="K190" s="72">
        <v>580</v>
      </c>
      <c r="L190" s="73">
        <f t="shared" si="33"/>
        <v>2.7734475866224191E-3</v>
      </c>
      <c r="M190" s="73">
        <f t="shared" si="34"/>
        <v>1.3867237933112096E-3</v>
      </c>
      <c r="N190" s="71">
        <v>2.067069</v>
      </c>
      <c r="O190" s="73">
        <f t="shared" si="35"/>
        <v>2.3413980555980489E-3</v>
      </c>
      <c r="P190" s="73">
        <f t="shared" si="36"/>
        <v>3.5120970833970732E-4</v>
      </c>
      <c r="Q190" s="71">
        <v>38.240639000000002</v>
      </c>
      <c r="R190" s="73">
        <f t="shared" si="37"/>
        <v>4.7094772638771676E-3</v>
      </c>
      <c r="S190" s="73">
        <f t="shared" si="38"/>
        <v>1.1773693159692919E-3</v>
      </c>
      <c r="T190" s="70">
        <f t="shared" si="39"/>
        <v>3.119063215298575E-3</v>
      </c>
      <c r="U190" s="74">
        <f t="shared" si="40"/>
        <v>294206.17738097435</v>
      </c>
      <c r="V190" s="83">
        <f t="shared" si="41"/>
        <v>966627.56408097432</v>
      </c>
      <c r="W190" s="75">
        <f t="shared" si="42"/>
        <v>966627564.08097434</v>
      </c>
      <c r="X190" s="62">
        <f t="shared" si="43"/>
        <v>966627000</v>
      </c>
      <c r="Z190" s="85">
        <f t="shared" si="44"/>
        <v>966627564.08097434</v>
      </c>
    </row>
    <row r="191" spans="1:26" s="2" customFormat="1" ht="18" customHeight="1">
      <c r="A191" s="70">
        <v>104</v>
      </c>
      <c r="B191" s="71" t="s">
        <v>101</v>
      </c>
      <c r="C191" s="71" t="s">
        <v>257</v>
      </c>
      <c r="D191" s="88">
        <v>672421.38670000003</v>
      </c>
      <c r="E191" s="71" t="s">
        <v>299</v>
      </c>
      <c r="F191" s="71">
        <v>8</v>
      </c>
      <c r="G191" s="90">
        <f t="shared" si="30"/>
        <v>0</v>
      </c>
      <c r="H191" s="72">
        <v>4842</v>
      </c>
      <c r="I191" s="73">
        <f t="shared" si="31"/>
        <v>4.4622697673389871E-3</v>
      </c>
      <c r="J191" s="73">
        <f t="shared" si="32"/>
        <v>4.4622697673389871E-4</v>
      </c>
      <c r="K191" s="72">
        <v>378</v>
      </c>
      <c r="L191" s="73">
        <f t="shared" si="33"/>
        <v>1.8075227374884041E-3</v>
      </c>
      <c r="M191" s="73">
        <f t="shared" si="34"/>
        <v>9.0376136874420205E-4</v>
      </c>
      <c r="N191" s="71">
        <v>4.0258630000000002</v>
      </c>
      <c r="O191" s="73">
        <f t="shared" si="35"/>
        <v>4.5601514996858493E-3</v>
      </c>
      <c r="P191" s="73">
        <f t="shared" si="36"/>
        <v>6.8402272495287741E-4</v>
      </c>
      <c r="Q191" s="71">
        <v>34.636299999999999</v>
      </c>
      <c r="R191" s="73">
        <f t="shared" si="37"/>
        <v>4.2655894781159056E-3</v>
      </c>
      <c r="S191" s="73">
        <f t="shared" si="38"/>
        <v>1.0663973695289764E-3</v>
      </c>
      <c r="T191" s="70">
        <f t="shared" si="39"/>
        <v>3.1004084399599546E-3</v>
      </c>
      <c r="U191" s="74">
        <f t="shared" si="40"/>
        <v>292446.56246988283</v>
      </c>
      <c r="V191" s="83">
        <f t="shared" si="41"/>
        <v>964867.94916988281</v>
      </c>
      <c r="W191" s="75">
        <f t="shared" si="42"/>
        <v>964867949.16988277</v>
      </c>
      <c r="X191" s="62">
        <f t="shared" si="43"/>
        <v>964867000</v>
      </c>
      <c r="Z191" s="85">
        <f t="shared" si="44"/>
        <v>964867949.16988277</v>
      </c>
    </row>
    <row r="192" spans="1:26" s="2" customFormat="1" ht="18" customHeight="1">
      <c r="A192" s="70">
        <v>37</v>
      </c>
      <c r="B192" s="71" t="s">
        <v>99</v>
      </c>
      <c r="C192" s="71" t="s">
        <v>115</v>
      </c>
      <c r="D192" s="88">
        <v>672421.38670000003</v>
      </c>
      <c r="E192" s="71" t="s">
        <v>299</v>
      </c>
      <c r="F192" s="71">
        <v>9</v>
      </c>
      <c r="G192" s="90">
        <f t="shared" si="30"/>
        <v>0</v>
      </c>
      <c r="H192" s="72">
        <v>2274</v>
      </c>
      <c r="I192" s="73">
        <f t="shared" si="31"/>
        <v>2.0956632488494126E-3</v>
      </c>
      <c r="J192" s="73">
        <f t="shared" si="32"/>
        <v>2.0956632488494128E-4</v>
      </c>
      <c r="K192" s="72">
        <v>529</v>
      </c>
      <c r="L192" s="73">
        <f t="shared" si="33"/>
        <v>2.5295754712469994E-3</v>
      </c>
      <c r="M192" s="73">
        <f t="shared" si="34"/>
        <v>1.2647877356234997E-3</v>
      </c>
      <c r="N192" s="71">
        <v>3.4352719999999999</v>
      </c>
      <c r="O192" s="73">
        <f t="shared" si="35"/>
        <v>3.8911807884741247E-3</v>
      </c>
      <c r="P192" s="73">
        <f t="shared" si="36"/>
        <v>5.836771182711187E-4</v>
      </c>
      <c r="Q192" s="71">
        <v>33.177674000000003</v>
      </c>
      <c r="R192" s="73">
        <f t="shared" si="37"/>
        <v>4.0859542480796056E-3</v>
      </c>
      <c r="S192" s="73">
        <f t="shared" si="38"/>
        <v>1.0214885620199014E-3</v>
      </c>
      <c r="T192" s="70">
        <f t="shared" si="39"/>
        <v>3.079519740799461E-3</v>
      </c>
      <c r="U192" s="74">
        <f t="shared" si="40"/>
        <v>290476.23230782431</v>
      </c>
      <c r="V192" s="83">
        <f t="shared" si="41"/>
        <v>962897.61900782434</v>
      </c>
      <c r="W192" s="75">
        <f t="shared" si="42"/>
        <v>962897619.0078243</v>
      </c>
      <c r="X192" s="62">
        <f t="shared" si="43"/>
        <v>962897000</v>
      </c>
      <c r="Z192" s="85">
        <f t="shared" si="44"/>
        <v>962897619.0078243</v>
      </c>
    </row>
    <row r="193" spans="1:26" s="2" customFormat="1" ht="18" customHeight="1">
      <c r="A193" s="70">
        <v>192</v>
      </c>
      <c r="B193" s="71" t="s">
        <v>77</v>
      </c>
      <c r="C193" s="71" t="s">
        <v>211</v>
      </c>
      <c r="D193" s="88">
        <v>672421.38670000003</v>
      </c>
      <c r="E193" s="71" t="s">
        <v>300</v>
      </c>
      <c r="F193" s="71">
        <v>7</v>
      </c>
      <c r="G193" s="90">
        <f t="shared" si="30"/>
        <v>0</v>
      </c>
      <c r="H193" s="72">
        <v>10581</v>
      </c>
      <c r="I193" s="73">
        <f t="shared" si="31"/>
        <v>9.7511929798045887E-3</v>
      </c>
      <c r="J193" s="73">
        <f t="shared" si="32"/>
        <v>9.7511929798045887E-4</v>
      </c>
      <c r="K193" s="72">
        <v>289</v>
      </c>
      <c r="L193" s="73">
        <f t="shared" si="33"/>
        <v>1.3819419871273777E-3</v>
      </c>
      <c r="M193" s="73">
        <f t="shared" si="34"/>
        <v>6.9097099356368885E-4</v>
      </c>
      <c r="N193" s="71">
        <v>3.9569610000000002</v>
      </c>
      <c r="O193" s="73">
        <f t="shared" si="35"/>
        <v>4.4821052376467895E-3</v>
      </c>
      <c r="P193" s="73">
        <f t="shared" si="36"/>
        <v>6.7231578564701841E-4</v>
      </c>
      <c r="Q193" s="71">
        <v>23.648223000000002</v>
      </c>
      <c r="R193" s="73">
        <f t="shared" si="37"/>
        <v>2.9123668291630039E-3</v>
      </c>
      <c r="S193" s="73">
        <f t="shared" si="38"/>
        <v>7.2809170729075097E-4</v>
      </c>
      <c r="T193" s="70">
        <f t="shared" si="39"/>
        <v>3.066497784481917E-3</v>
      </c>
      <c r="U193" s="74">
        <f t="shared" si="40"/>
        <v>289247.93402537354</v>
      </c>
      <c r="V193" s="83">
        <f t="shared" si="41"/>
        <v>961669.32072537357</v>
      </c>
      <c r="W193" s="75">
        <f t="shared" si="42"/>
        <v>961669320.72537363</v>
      </c>
      <c r="X193" s="62">
        <f t="shared" si="43"/>
        <v>961669000</v>
      </c>
      <c r="Z193" s="85">
        <f t="shared" si="44"/>
        <v>961669320.72537363</v>
      </c>
    </row>
    <row r="194" spans="1:26" s="2" customFormat="1" ht="18" customHeight="1">
      <c r="A194" s="70">
        <v>227</v>
      </c>
      <c r="B194" s="71" t="s">
        <v>79</v>
      </c>
      <c r="C194" s="71" t="s">
        <v>79</v>
      </c>
      <c r="D194" s="88">
        <v>672421.38670000003</v>
      </c>
      <c r="E194" s="71" t="s">
        <v>302</v>
      </c>
      <c r="F194" s="71">
        <v>9</v>
      </c>
      <c r="G194" s="90">
        <f t="shared" si="30"/>
        <v>0</v>
      </c>
      <c r="H194" s="72">
        <v>4497</v>
      </c>
      <c r="I194" s="73">
        <f t="shared" si="31"/>
        <v>4.1443261345979806E-3</v>
      </c>
      <c r="J194" s="73">
        <f t="shared" si="32"/>
        <v>4.144326134597981E-4</v>
      </c>
      <c r="K194" s="72">
        <v>619</v>
      </c>
      <c r="L194" s="73">
        <f t="shared" si="33"/>
        <v>2.9599380277918574E-3</v>
      </c>
      <c r="M194" s="73">
        <f t="shared" si="34"/>
        <v>1.4799690138959287E-3</v>
      </c>
      <c r="N194" s="71">
        <v>2.5887579999999999</v>
      </c>
      <c r="O194" s="73">
        <f t="shared" si="35"/>
        <v>2.9323225047707133E-3</v>
      </c>
      <c r="P194" s="73">
        <f t="shared" si="36"/>
        <v>4.3984837571560696E-4</v>
      </c>
      <c r="Q194" s="71">
        <v>23.304694999999999</v>
      </c>
      <c r="R194" s="73">
        <f t="shared" si="37"/>
        <v>2.8700600752014603E-3</v>
      </c>
      <c r="S194" s="73">
        <f t="shared" si="38"/>
        <v>7.1751501880036508E-4</v>
      </c>
      <c r="T194" s="70">
        <f t="shared" si="39"/>
        <v>3.051765021871699E-3</v>
      </c>
      <c r="U194" s="74">
        <f t="shared" si="40"/>
        <v>287858.26364339679</v>
      </c>
      <c r="V194" s="83">
        <f t="shared" si="41"/>
        <v>960279.65034339682</v>
      </c>
      <c r="W194" s="75">
        <f t="shared" si="42"/>
        <v>960279650.34339678</v>
      </c>
      <c r="X194" s="62">
        <f t="shared" si="43"/>
        <v>960279000</v>
      </c>
      <c r="Z194" s="85">
        <f t="shared" si="44"/>
        <v>960279650.34339678</v>
      </c>
    </row>
    <row r="195" spans="1:26" s="2" customFormat="1" ht="18" customHeight="1">
      <c r="A195" s="70">
        <v>160</v>
      </c>
      <c r="B195" s="71" t="s">
        <v>85</v>
      </c>
      <c r="C195" s="71" t="s">
        <v>265</v>
      </c>
      <c r="D195" s="88">
        <v>672421.38670000003</v>
      </c>
      <c r="E195" s="71" t="s">
        <v>299</v>
      </c>
      <c r="F195" s="71">
        <v>9</v>
      </c>
      <c r="G195" s="90">
        <f t="shared" si="30"/>
        <v>0</v>
      </c>
      <c r="H195" s="72">
        <v>3851</v>
      </c>
      <c r="I195" s="73">
        <f t="shared" si="31"/>
        <v>3.5489882019872862E-3</v>
      </c>
      <c r="J195" s="73">
        <f t="shared" si="32"/>
        <v>3.5489882019872863E-4</v>
      </c>
      <c r="K195" s="72">
        <v>587</v>
      </c>
      <c r="L195" s="73">
        <f t="shared" si="33"/>
        <v>2.8069202299092415E-3</v>
      </c>
      <c r="M195" s="73">
        <f t="shared" si="34"/>
        <v>1.4034601149546207E-3</v>
      </c>
      <c r="N195" s="71">
        <v>2.6281310000000002</v>
      </c>
      <c r="O195" s="73">
        <f t="shared" si="35"/>
        <v>2.976920854241903E-3</v>
      </c>
      <c r="P195" s="73">
        <f t="shared" si="36"/>
        <v>4.4653812813628545E-4</v>
      </c>
      <c r="Q195" s="71">
        <v>26.894583000000001</v>
      </c>
      <c r="R195" s="73">
        <f t="shared" si="37"/>
        <v>3.3121681664356442E-3</v>
      </c>
      <c r="S195" s="73">
        <f t="shared" si="38"/>
        <v>8.2804204160891106E-4</v>
      </c>
      <c r="T195" s="70">
        <f t="shared" si="39"/>
        <v>3.0329391048985457E-3</v>
      </c>
      <c r="U195" s="74">
        <f t="shared" si="40"/>
        <v>286082.50576802046</v>
      </c>
      <c r="V195" s="83">
        <f t="shared" si="41"/>
        <v>958503.89246802055</v>
      </c>
      <c r="W195" s="75">
        <f t="shared" si="42"/>
        <v>958503892.46802056</v>
      </c>
      <c r="X195" s="62">
        <f t="shared" si="43"/>
        <v>958503000</v>
      </c>
      <c r="Z195" s="85">
        <f t="shared" si="44"/>
        <v>958503892.46802056</v>
      </c>
    </row>
    <row r="196" spans="1:26" s="2" customFormat="1" ht="18" customHeight="1">
      <c r="A196" s="70">
        <v>100</v>
      </c>
      <c r="B196" s="71" t="s">
        <v>101</v>
      </c>
      <c r="C196" s="71" t="s">
        <v>101</v>
      </c>
      <c r="D196" s="88">
        <v>672421.38670000003</v>
      </c>
      <c r="E196" s="71" t="s">
        <v>302</v>
      </c>
      <c r="F196" s="71">
        <v>9</v>
      </c>
      <c r="G196" s="90">
        <f t="shared" si="30"/>
        <v>0</v>
      </c>
      <c r="H196" s="72">
        <v>6012</v>
      </c>
      <c r="I196" s="73">
        <f t="shared" si="31"/>
        <v>5.5405133914171812E-3</v>
      </c>
      <c r="J196" s="73">
        <f t="shared" si="32"/>
        <v>5.5405133914171814E-4</v>
      </c>
      <c r="K196" s="72">
        <v>546</v>
      </c>
      <c r="L196" s="73">
        <f t="shared" si="33"/>
        <v>2.6108661763721394E-3</v>
      </c>
      <c r="M196" s="73">
        <f t="shared" si="34"/>
        <v>1.3054330881860697E-3</v>
      </c>
      <c r="N196" s="71">
        <v>2.8249939999999998</v>
      </c>
      <c r="O196" s="73">
        <f t="shared" si="35"/>
        <v>3.199910336169791E-3</v>
      </c>
      <c r="P196" s="73">
        <f t="shared" si="36"/>
        <v>4.7998655042546861E-4</v>
      </c>
      <c r="Q196" s="71">
        <v>22.157585000000001</v>
      </c>
      <c r="R196" s="73">
        <f t="shared" si="37"/>
        <v>2.7287892019776596E-3</v>
      </c>
      <c r="S196" s="73">
        <f t="shared" si="38"/>
        <v>6.8219730049441489E-4</v>
      </c>
      <c r="T196" s="70">
        <f t="shared" si="39"/>
        <v>3.0216682782476714E-3</v>
      </c>
      <c r="U196" s="74">
        <f t="shared" si="40"/>
        <v>285019.38309432374</v>
      </c>
      <c r="V196" s="83">
        <f t="shared" si="41"/>
        <v>957440.76979432371</v>
      </c>
      <c r="W196" s="75">
        <f t="shared" si="42"/>
        <v>957440769.79432368</v>
      </c>
      <c r="X196" s="62">
        <f t="shared" si="43"/>
        <v>957440000</v>
      </c>
      <c r="Z196" s="85">
        <f t="shared" si="44"/>
        <v>957440769.79432368</v>
      </c>
    </row>
    <row r="197" spans="1:26" s="2" customFormat="1" ht="18" customHeight="1">
      <c r="A197" s="70">
        <v>84</v>
      </c>
      <c r="B197" s="71" t="s">
        <v>75</v>
      </c>
      <c r="C197" s="71" t="s">
        <v>249</v>
      </c>
      <c r="D197" s="88">
        <v>672421.38670000003</v>
      </c>
      <c r="E197" s="71" t="s">
        <v>299</v>
      </c>
      <c r="F197" s="71">
        <v>9</v>
      </c>
      <c r="G197" s="90">
        <f t="shared" si="30"/>
        <v>0</v>
      </c>
      <c r="H197" s="72">
        <v>4220</v>
      </c>
      <c r="I197" s="73">
        <f t="shared" si="31"/>
        <v>3.8890496526581011E-3</v>
      </c>
      <c r="J197" s="73">
        <f t="shared" si="32"/>
        <v>3.8890496526581013E-4</v>
      </c>
      <c r="K197" s="72">
        <v>639</v>
      </c>
      <c r="L197" s="73">
        <f t="shared" si="33"/>
        <v>3.0555741514684928E-3</v>
      </c>
      <c r="M197" s="73">
        <f t="shared" si="34"/>
        <v>1.5277870757342464E-3</v>
      </c>
      <c r="N197" s="71">
        <v>2.5100120000000001</v>
      </c>
      <c r="O197" s="73">
        <f t="shared" si="35"/>
        <v>2.8431258058283348E-3</v>
      </c>
      <c r="P197" s="73">
        <f t="shared" si="36"/>
        <v>4.2646887087425021E-4</v>
      </c>
      <c r="Q197" s="71">
        <v>21.754919999999998</v>
      </c>
      <c r="R197" s="73">
        <f t="shared" si="37"/>
        <v>2.6791995059880316E-3</v>
      </c>
      <c r="S197" s="73">
        <f t="shared" si="38"/>
        <v>6.697998764970079E-4</v>
      </c>
      <c r="T197" s="70">
        <f t="shared" si="39"/>
        <v>3.0129607883713143E-3</v>
      </c>
      <c r="U197" s="74">
        <f t="shared" si="40"/>
        <v>284198.0476053406</v>
      </c>
      <c r="V197" s="83">
        <f t="shared" si="41"/>
        <v>956619.43430534063</v>
      </c>
      <c r="W197" s="75">
        <f t="shared" si="42"/>
        <v>956619434.30534065</v>
      </c>
      <c r="X197" s="62">
        <f t="shared" si="43"/>
        <v>956619000</v>
      </c>
      <c r="Z197" s="85">
        <f t="shared" si="44"/>
        <v>956619434.30534065</v>
      </c>
    </row>
    <row r="198" spans="1:26" s="2" customFormat="1" ht="18" customHeight="1">
      <c r="A198" s="70">
        <v>201</v>
      </c>
      <c r="B198" s="71" t="s">
        <v>77</v>
      </c>
      <c r="C198" s="71" t="s">
        <v>296</v>
      </c>
      <c r="D198" s="88">
        <v>672421.38670000003</v>
      </c>
      <c r="E198" s="71" t="s">
        <v>299</v>
      </c>
      <c r="F198" s="71">
        <v>9</v>
      </c>
      <c r="G198" s="90">
        <f t="shared" si="30"/>
        <v>0</v>
      </c>
      <c r="H198" s="72">
        <v>4458</v>
      </c>
      <c r="I198" s="73">
        <f t="shared" si="31"/>
        <v>4.1083846804620414E-3</v>
      </c>
      <c r="J198" s="73">
        <f t="shared" si="32"/>
        <v>4.1083846804620418E-4</v>
      </c>
      <c r="K198" s="72">
        <v>508</v>
      </c>
      <c r="L198" s="73">
        <f t="shared" si="33"/>
        <v>2.4291575413865323E-3</v>
      </c>
      <c r="M198" s="73">
        <f t="shared" si="34"/>
        <v>1.2145787706932662E-3</v>
      </c>
      <c r="N198" s="71">
        <v>2.5789149999999998</v>
      </c>
      <c r="O198" s="73">
        <f t="shared" si="35"/>
        <v>2.9211732005814234E-3</v>
      </c>
      <c r="P198" s="73">
        <f t="shared" si="36"/>
        <v>4.3817598008721349E-4</v>
      </c>
      <c r="Q198" s="71">
        <v>30.337506999999999</v>
      </c>
      <c r="R198" s="73">
        <f t="shared" si="37"/>
        <v>3.7361770931498926E-3</v>
      </c>
      <c r="S198" s="73">
        <f t="shared" si="38"/>
        <v>9.3404427328747314E-4</v>
      </c>
      <c r="T198" s="70">
        <f t="shared" si="39"/>
        <v>2.9976374921141572E-3</v>
      </c>
      <c r="U198" s="74">
        <f t="shared" si="40"/>
        <v>282752.67503495404</v>
      </c>
      <c r="V198" s="83">
        <f t="shared" si="41"/>
        <v>955174.06173495413</v>
      </c>
      <c r="W198" s="75">
        <f t="shared" si="42"/>
        <v>955174061.73495412</v>
      </c>
      <c r="X198" s="62">
        <f t="shared" si="43"/>
        <v>955174000</v>
      </c>
      <c r="Z198" s="85">
        <f t="shared" si="44"/>
        <v>955174061.73495412</v>
      </c>
    </row>
    <row r="199" spans="1:26" s="2" customFormat="1" ht="18" customHeight="1">
      <c r="A199" s="70">
        <v>162</v>
      </c>
      <c r="B199" s="71" t="s">
        <v>85</v>
      </c>
      <c r="C199" s="71" t="s">
        <v>271</v>
      </c>
      <c r="D199" s="88">
        <v>672421.38670000003</v>
      </c>
      <c r="E199" s="71" t="s">
        <v>299</v>
      </c>
      <c r="F199" s="71">
        <v>9</v>
      </c>
      <c r="G199" s="90">
        <f t="shared" si="30"/>
        <v>0</v>
      </c>
      <c r="H199" s="72">
        <v>2637</v>
      </c>
      <c r="I199" s="73">
        <f t="shared" si="31"/>
        <v>2.4301952450377752E-3</v>
      </c>
      <c r="J199" s="73">
        <f t="shared" si="32"/>
        <v>2.4301952450377754E-4</v>
      </c>
      <c r="K199" s="72">
        <v>535</v>
      </c>
      <c r="L199" s="73">
        <f t="shared" si="33"/>
        <v>2.5582663083499901E-3</v>
      </c>
      <c r="M199" s="73">
        <f t="shared" si="34"/>
        <v>1.279133154174995E-3</v>
      </c>
      <c r="N199" s="71">
        <v>2.3229920000000002</v>
      </c>
      <c r="O199" s="73">
        <f t="shared" si="35"/>
        <v>2.6312856280897362E-3</v>
      </c>
      <c r="P199" s="73">
        <f t="shared" si="36"/>
        <v>3.946928442134604E-4</v>
      </c>
      <c r="Q199" s="71">
        <v>34.925718000000003</v>
      </c>
      <c r="R199" s="73">
        <f t="shared" si="37"/>
        <v>4.3012323838413254E-3</v>
      </c>
      <c r="S199" s="73">
        <f t="shared" si="38"/>
        <v>1.0753080959603313E-3</v>
      </c>
      <c r="T199" s="70">
        <f t="shared" si="39"/>
        <v>2.9921536188525642E-3</v>
      </c>
      <c r="U199" s="74">
        <f t="shared" si="40"/>
        <v>282235.40774084418</v>
      </c>
      <c r="V199" s="83">
        <f t="shared" si="41"/>
        <v>954656.79444084421</v>
      </c>
      <c r="W199" s="75">
        <f t="shared" si="42"/>
        <v>954656794.44084418</v>
      </c>
      <c r="X199" s="62">
        <f t="shared" si="43"/>
        <v>954656000</v>
      </c>
      <c r="Z199" s="85">
        <f t="shared" si="44"/>
        <v>954656794.44084418</v>
      </c>
    </row>
    <row r="200" spans="1:26" s="2" customFormat="1" ht="18" customHeight="1">
      <c r="A200" s="70">
        <v>190</v>
      </c>
      <c r="B200" s="71" t="s">
        <v>77</v>
      </c>
      <c r="C200" s="71" t="s">
        <v>196</v>
      </c>
      <c r="D200" s="88">
        <v>672421.38670000003</v>
      </c>
      <c r="E200" s="71" t="s">
        <v>299</v>
      </c>
      <c r="F200" s="71">
        <v>8</v>
      </c>
      <c r="G200" s="90">
        <f t="shared" si="30"/>
        <v>0</v>
      </c>
      <c r="H200" s="72">
        <v>3076</v>
      </c>
      <c r="I200" s="73">
        <f t="shared" si="31"/>
        <v>2.8347669980038669E-3</v>
      </c>
      <c r="J200" s="73">
        <f t="shared" si="32"/>
        <v>2.834766998003867E-4</v>
      </c>
      <c r="K200" s="72">
        <v>473</v>
      </c>
      <c r="L200" s="73">
        <f t="shared" si="33"/>
        <v>2.261794324952421E-3</v>
      </c>
      <c r="M200" s="73">
        <f t="shared" si="34"/>
        <v>1.1308971624762105E-3</v>
      </c>
      <c r="N200" s="71">
        <v>2.8938969999999999</v>
      </c>
      <c r="O200" s="73">
        <f t="shared" si="35"/>
        <v>3.2779577309228801E-3</v>
      </c>
      <c r="P200" s="73">
        <f t="shared" si="36"/>
        <v>4.9169365963843195E-4</v>
      </c>
      <c r="Q200" s="71">
        <v>32.887534000000002</v>
      </c>
      <c r="R200" s="73">
        <f t="shared" si="37"/>
        <v>4.0502224253623825E-3</v>
      </c>
      <c r="S200" s="73">
        <f t="shared" si="38"/>
        <v>1.0125556063405956E-3</v>
      </c>
      <c r="T200" s="70">
        <f t="shared" si="39"/>
        <v>2.9186231282556244E-3</v>
      </c>
      <c r="U200" s="74">
        <f t="shared" si="40"/>
        <v>275299.63149451296</v>
      </c>
      <c r="V200" s="83">
        <f t="shared" si="41"/>
        <v>947721.01819451293</v>
      </c>
      <c r="W200" s="75">
        <f t="shared" si="42"/>
        <v>947721018.19451296</v>
      </c>
      <c r="X200" s="62">
        <f t="shared" si="43"/>
        <v>947721000</v>
      </c>
      <c r="Z200" s="85">
        <f t="shared" si="44"/>
        <v>947721018.19451296</v>
      </c>
    </row>
    <row r="201" spans="1:26" s="2" customFormat="1" ht="18" customHeight="1">
      <c r="A201" s="70">
        <v>224</v>
      </c>
      <c r="B201" s="71" t="s">
        <v>79</v>
      </c>
      <c r="C201" s="71" t="s">
        <v>84</v>
      </c>
      <c r="D201" s="88">
        <v>672421.38670000003</v>
      </c>
      <c r="E201" s="71" t="s">
        <v>299</v>
      </c>
      <c r="F201" s="71">
        <v>7</v>
      </c>
      <c r="G201" s="90">
        <f t="shared" si="30"/>
        <v>0</v>
      </c>
      <c r="H201" s="72">
        <v>4025</v>
      </c>
      <c r="I201" s="73">
        <f t="shared" si="31"/>
        <v>3.7093423819784021E-3</v>
      </c>
      <c r="J201" s="73">
        <f t="shared" si="32"/>
        <v>3.7093423819784021E-4</v>
      </c>
      <c r="K201" s="72">
        <v>282</v>
      </c>
      <c r="L201" s="73">
        <f t="shared" si="33"/>
        <v>1.3484693438405553E-3</v>
      </c>
      <c r="M201" s="73">
        <f t="shared" si="34"/>
        <v>6.7423467192027767E-4</v>
      </c>
      <c r="N201" s="71">
        <v>4.242413</v>
      </c>
      <c r="O201" s="73">
        <f t="shared" si="35"/>
        <v>4.8054407227063464E-3</v>
      </c>
      <c r="P201" s="73">
        <f t="shared" si="36"/>
        <v>7.2081610840595196E-4</v>
      </c>
      <c r="Q201" s="71">
        <v>37.127096000000002</v>
      </c>
      <c r="R201" s="73">
        <f t="shared" si="37"/>
        <v>4.5723402918498544E-3</v>
      </c>
      <c r="S201" s="73">
        <f t="shared" si="38"/>
        <v>1.1430850729624636E-3</v>
      </c>
      <c r="T201" s="70">
        <f t="shared" si="39"/>
        <v>2.9090700914865333E-3</v>
      </c>
      <c r="U201" s="74">
        <f t="shared" si="40"/>
        <v>274398.53964859311</v>
      </c>
      <c r="V201" s="83">
        <f t="shared" si="41"/>
        <v>946819.92634859309</v>
      </c>
      <c r="W201" s="75">
        <f t="shared" si="42"/>
        <v>946819926.34859312</v>
      </c>
      <c r="X201" s="62">
        <f t="shared" si="43"/>
        <v>946819000</v>
      </c>
      <c r="Z201" s="85">
        <f t="shared" si="44"/>
        <v>946819926.34859312</v>
      </c>
    </row>
    <row r="202" spans="1:26" s="2" customFormat="1" ht="18" customHeight="1">
      <c r="A202" s="70">
        <v>85</v>
      </c>
      <c r="B202" s="71" t="s">
        <v>75</v>
      </c>
      <c r="C202" s="71" t="s">
        <v>254</v>
      </c>
      <c r="D202" s="88">
        <v>672421.38670000003</v>
      </c>
      <c r="E202" s="71" t="s">
        <v>302</v>
      </c>
      <c r="F202" s="71">
        <v>8</v>
      </c>
      <c r="G202" s="90">
        <f t="shared" si="30"/>
        <v>0</v>
      </c>
      <c r="H202" s="72">
        <v>2543</v>
      </c>
      <c r="I202" s="73">
        <f t="shared" si="31"/>
        <v>2.3435671248126897E-3</v>
      </c>
      <c r="J202" s="73">
        <f t="shared" si="32"/>
        <v>2.3435671248126899E-4</v>
      </c>
      <c r="K202" s="72">
        <v>404</v>
      </c>
      <c r="L202" s="73">
        <f t="shared" si="33"/>
        <v>1.9318496982680298E-3</v>
      </c>
      <c r="M202" s="73">
        <f t="shared" si="34"/>
        <v>9.659248491340149E-4</v>
      </c>
      <c r="N202" s="71">
        <v>2.8742100000000002</v>
      </c>
      <c r="O202" s="73">
        <f t="shared" si="35"/>
        <v>3.255657989830271E-3</v>
      </c>
      <c r="P202" s="73">
        <f t="shared" si="36"/>
        <v>4.8834869847454068E-4</v>
      </c>
      <c r="Q202" s="71">
        <v>39.602327000000002</v>
      </c>
      <c r="R202" s="73">
        <f t="shared" si="37"/>
        <v>4.8771742178034443E-3</v>
      </c>
      <c r="S202" s="73">
        <f t="shared" si="38"/>
        <v>1.2192935544508611E-3</v>
      </c>
      <c r="T202" s="70">
        <f t="shared" si="39"/>
        <v>2.9079238145406855E-3</v>
      </c>
      <c r="U202" s="74">
        <f t="shared" si="40"/>
        <v>274290.41687737009</v>
      </c>
      <c r="V202" s="83">
        <f t="shared" si="41"/>
        <v>946711.80357737013</v>
      </c>
      <c r="W202" s="75">
        <f t="shared" si="42"/>
        <v>946711803.57737017</v>
      </c>
      <c r="X202" s="62">
        <f t="shared" si="43"/>
        <v>946711000</v>
      </c>
      <c r="Z202" s="85">
        <f t="shared" si="44"/>
        <v>946711803.57737017</v>
      </c>
    </row>
    <row r="203" spans="1:26" s="2" customFormat="1" ht="18" customHeight="1">
      <c r="A203" s="70">
        <v>54</v>
      </c>
      <c r="B203" s="71" t="s">
        <v>93</v>
      </c>
      <c r="C203" s="71" t="s">
        <v>126</v>
      </c>
      <c r="D203" s="88">
        <v>672421.38670000003</v>
      </c>
      <c r="E203" s="71" t="s">
        <v>299</v>
      </c>
      <c r="F203" s="71">
        <v>9</v>
      </c>
      <c r="G203" s="90">
        <f t="shared" si="30"/>
        <v>0</v>
      </c>
      <c r="H203" s="72">
        <v>2207</v>
      </c>
      <c r="I203" s="73">
        <f t="shared" si="31"/>
        <v>2.0339176737953621E-3</v>
      </c>
      <c r="J203" s="73">
        <f t="shared" si="32"/>
        <v>2.0339176737953622E-4</v>
      </c>
      <c r="K203" s="72">
        <v>567</v>
      </c>
      <c r="L203" s="73">
        <f t="shared" si="33"/>
        <v>2.711284106232606E-3</v>
      </c>
      <c r="M203" s="73">
        <f t="shared" si="34"/>
        <v>1.355642053116303E-3</v>
      </c>
      <c r="N203" s="71">
        <v>2.785622</v>
      </c>
      <c r="O203" s="73">
        <f t="shared" si="35"/>
        <v>3.1553131194126311E-3</v>
      </c>
      <c r="P203" s="73">
        <f t="shared" si="36"/>
        <v>4.7329696791189463E-4</v>
      </c>
      <c r="Q203" s="71">
        <v>28.276174999999999</v>
      </c>
      <c r="R203" s="73">
        <f t="shared" si="37"/>
        <v>3.4823163721691983E-3</v>
      </c>
      <c r="S203" s="73">
        <f t="shared" si="38"/>
        <v>8.7057909304229957E-4</v>
      </c>
      <c r="T203" s="70">
        <f t="shared" si="39"/>
        <v>2.9029098814500331E-3</v>
      </c>
      <c r="U203" s="74">
        <f t="shared" si="40"/>
        <v>273817.47677118389</v>
      </c>
      <c r="V203" s="83">
        <f t="shared" si="41"/>
        <v>946238.86347118393</v>
      </c>
      <c r="W203" s="75">
        <f t="shared" si="42"/>
        <v>946238863.4711839</v>
      </c>
      <c r="X203" s="62">
        <f t="shared" si="43"/>
        <v>946238000</v>
      </c>
      <c r="Z203" s="85">
        <f t="shared" si="44"/>
        <v>946238863.4711839</v>
      </c>
    </row>
    <row r="204" spans="1:26" s="2" customFormat="1" ht="18" customHeight="1">
      <c r="A204" s="70">
        <v>22</v>
      </c>
      <c r="B204" s="71" t="s">
        <v>81</v>
      </c>
      <c r="C204" s="71" t="s">
        <v>82</v>
      </c>
      <c r="D204" s="88">
        <v>672421.38670000003</v>
      </c>
      <c r="E204" s="71" t="s">
        <v>299</v>
      </c>
      <c r="F204" s="71">
        <v>9</v>
      </c>
      <c r="G204" s="90">
        <f t="shared" si="30"/>
        <v>0</v>
      </c>
      <c r="H204" s="72">
        <v>4140</v>
      </c>
      <c r="I204" s="73">
        <f t="shared" si="31"/>
        <v>3.8153235928920707E-3</v>
      </c>
      <c r="J204" s="73">
        <f t="shared" si="32"/>
        <v>3.8153235928920707E-4</v>
      </c>
      <c r="K204" s="72">
        <v>536</v>
      </c>
      <c r="L204" s="73">
        <f t="shared" si="33"/>
        <v>2.5630481145338217E-3</v>
      </c>
      <c r="M204" s="73">
        <f t="shared" si="34"/>
        <v>1.2815240572669109E-3</v>
      </c>
      <c r="N204" s="71">
        <v>3.3171539999999999</v>
      </c>
      <c r="O204" s="73">
        <f t="shared" si="35"/>
        <v>3.7573868727745858E-3</v>
      </c>
      <c r="P204" s="73">
        <f t="shared" si="36"/>
        <v>5.6360803091618785E-4</v>
      </c>
      <c r="Q204" s="71">
        <v>21.704526999999999</v>
      </c>
      <c r="R204" s="73">
        <f t="shared" si="37"/>
        <v>2.672993420159849E-3</v>
      </c>
      <c r="S204" s="73">
        <f t="shared" si="38"/>
        <v>6.6824835503996225E-4</v>
      </c>
      <c r="T204" s="70">
        <f t="shared" si="39"/>
        <v>2.8949128025122679E-3</v>
      </c>
      <c r="U204" s="74">
        <f t="shared" si="40"/>
        <v>273063.15091688448</v>
      </c>
      <c r="V204" s="83">
        <f t="shared" si="41"/>
        <v>945484.53761688457</v>
      </c>
      <c r="W204" s="75">
        <f t="shared" si="42"/>
        <v>945484537.61688459</v>
      </c>
      <c r="X204" s="62">
        <f t="shared" si="43"/>
        <v>945484000</v>
      </c>
      <c r="Z204" s="85">
        <f t="shared" si="44"/>
        <v>945484537.61688459</v>
      </c>
    </row>
    <row r="205" spans="1:26" s="2" customFormat="1" ht="18" customHeight="1">
      <c r="A205" s="70">
        <v>231</v>
      </c>
      <c r="B205" s="71" t="s">
        <v>79</v>
      </c>
      <c r="C205" s="71" t="s">
        <v>193</v>
      </c>
      <c r="D205" s="88">
        <v>672421.38670000003</v>
      </c>
      <c r="E205" s="71" t="s">
        <v>299</v>
      </c>
      <c r="F205" s="71">
        <v>8</v>
      </c>
      <c r="G205" s="90">
        <f t="shared" si="30"/>
        <v>0</v>
      </c>
      <c r="H205" s="72">
        <v>4890</v>
      </c>
      <c r="I205" s="73">
        <f t="shared" si="31"/>
        <v>4.5065054031986048E-3</v>
      </c>
      <c r="J205" s="73">
        <f t="shared" si="32"/>
        <v>4.506505403198605E-4</v>
      </c>
      <c r="K205" s="72">
        <v>366</v>
      </c>
      <c r="L205" s="73">
        <f t="shared" si="33"/>
        <v>1.7501410632824231E-3</v>
      </c>
      <c r="M205" s="73">
        <f t="shared" si="34"/>
        <v>8.7507053164121156E-4</v>
      </c>
      <c r="N205" s="71">
        <v>2.8643670000000001</v>
      </c>
      <c r="O205" s="73">
        <f t="shared" si="35"/>
        <v>3.2445086856409812E-3</v>
      </c>
      <c r="P205" s="73">
        <f t="shared" si="36"/>
        <v>4.8667630284614715E-4</v>
      </c>
      <c r="Q205" s="71">
        <v>34.875194999999998</v>
      </c>
      <c r="R205" s="73">
        <f t="shared" si="37"/>
        <v>4.2950102880284675E-3</v>
      </c>
      <c r="S205" s="73">
        <f t="shared" si="38"/>
        <v>1.0737525720071169E-3</v>
      </c>
      <c r="T205" s="70">
        <f t="shared" si="39"/>
        <v>2.8861499468143363E-3</v>
      </c>
      <c r="U205" s="74">
        <f t="shared" si="40"/>
        <v>272236.59303720307</v>
      </c>
      <c r="V205" s="83">
        <f t="shared" si="41"/>
        <v>944657.9797372031</v>
      </c>
      <c r="W205" s="75">
        <f t="shared" si="42"/>
        <v>944657979.73720312</v>
      </c>
      <c r="X205" s="62">
        <f t="shared" si="43"/>
        <v>944657000</v>
      </c>
      <c r="Z205" s="85">
        <f t="shared" si="44"/>
        <v>944657979.73720312</v>
      </c>
    </row>
    <row r="206" spans="1:26" s="2" customFormat="1" ht="18" customHeight="1">
      <c r="A206" s="70">
        <v>230</v>
      </c>
      <c r="B206" s="71" t="s">
        <v>79</v>
      </c>
      <c r="C206" s="71" t="s">
        <v>219</v>
      </c>
      <c r="D206" s="88">
        <v>672421.38670000003</v>
      </c>
      <c r="E206" s="71" t="s">
        <v>299</v>
      </c>
      <c r="F206" s="71">
        <v>9</v>
      </c>
      <c r="G206" s="90">
        <f t="shared" ref="G206:G256" si="45">IF(AND(E206="TERTINGGAL",F206&gt;=8),211288.8641,IF(AND(E206="SANGAT TERTINGGAL",F206&gt;=8),422577.7283,0))</f>
        <v>0</v>
      </c>
      <c r="H206" s="72">
        <v>3454</v>
      </c>
      <c r="I206" s="73">
        <f t="shared" ref="I206:I256" si="46">H206/$H$259</f>
        <v>3.1831226303983603E-3</v>
      </c>
      <c r="J206" s="73">
        <f t="shared" ref="J206:J256" si="47">I206*$G$262</f>
        <v>3.1831226303983607E-4</v>
      </c>
      <c r="K206" s="72">
        <v>565</v>
      </c>
      <c r="L206" s="73">
        <f t="shared" ref="L206:L256" si="48">K206/$K$259</f>
        <v>2.7017204938649428E-3</v>
      </c>
      <c r="M206" s="73">
        <f t="shared" ref="M206:M256" si="49">L206*$G$263</f>
        <v>1.3508602469324714E-3</v>
      </c>
      <c r="N206" s="71">
        <v>1.919421</v>
      </c>
      <c r="O206" s="73">
        <f t="shared" ref="O206:O256" si="50">N206/$N$259</f>
        <v>2.1741550946166107E-3</v>
      </c>
      <c r="P206" s="73">
        <f t="shared" ref="P206:P256" si="51">O206*$G$264</f>
        <v>3.2612326419249161E-4</v>
      </c>
      <c r="Q206" s="71">
        <v>28.924219999999998</v>
      </c>
      <c r="R206" s="73">
        <f t="shared" ref="R206:R256" si="52">Q206/$Q$259</f>
        <v>3.562125529999152E-3</v>
      </c>
      <c r="S206" s="73">
        <f t="shared" ref="S206:S256" si="53">R206*$G$265</f>
        <v>8.9053138249978799E-4</v>
      </c>
      <c r="T206" s="70">
        <f t="shared" ref="T206:T256" si="54">J206+M206+P206+S206</f>
        <v>2.8858271566645868E-3</v>
      </c>
      <c r="U206" s="74">
        <f t="shared" ref="U206:U256" si="55">T206*$D$268</f>
        <v>272206.14580048528</v>
      </c>
      <c r="V206" s="83">
        <f t="shared" ref="V206:V256" si="56">D206+G206+U206</f>
        <v>944627.53250048531</v>
      </c>
      <c r="W206" s="75">
        <f t="shared" ref="W206:W256" si="57">V206*1000</f>
        <v>944627532.5004853</v>
      </c>
      <c r="X206" s="62">
        <f t="shared" ref="X206:X255" si="58">W206-MOD(W206,1000)</f>
        <v>944627000</v>
      </c>
      <c r="Z206" s="85">
        <f t="shared" si="44"/>
        <v>944627532.5004853</v>
      </c>
    </row>
    <row r="207" spans="1:26" s="2" customFormat="1" ht="18" customHeight="1">
      <c r="A207" s="70">
        <v>229</v>
      </c>
      <c r="B207" s="71" t="s">
        <v>79</v>
      </c>
      <c r="C207" s="71" t="s">
        <v>195</v>
      </c>
      <c r="D207" s="88">
        <v>672421.38670000003</v>
      </c>
      <c r="E207" s="71" t="s">
        <v>302</v>
      </c>
      <c r="F207" s="71">
        <v>8</v>
      </c>
      <c r="G207" s="90">
        <f t="shared" si="45"/>
        <v>0</v>
      </c>
      <c r="H207" s="72">
        <v>4203</v>
      </c>
      <c r="I207" s="73">
        <f t="shared" si="46"/>
        <v>3.8733828649578196E-3</v>
      </c>
      <c r="J207" s="73">
        <f t="shared" si="47"/>
        <v>3.87338286495782E-4</v>
      </c>
      <c r="K207" s="72">
        <v>422</v>
      </c>
      <c r="L207" s="73">
        <f t="shared" si="48"/>
        <v>2.0179222095770013E-3</v>
      </c>
      <c r="M207" s="73">
        <f t="shared" si="49"/>
        <v>1.0089611047885006E-3</v>
      </c>
      <c r="N207" s="71">
        <v>3.5238610000000001</v>
      </c>
      <c r="O207" s="73">
        <f t="shared" si="50"/>
        <v>3.9915267916057935E-3</v>
      </c>
      <c r="P207" s="73">
        <f t="shared" si="51"/>
        <v>5.9872901874086898E-4</v>
      </c>
      <c r="Q207" s="71">
        <v>27.770053999999998</v>
      </c>
      <c r="R207" s="73">
        <f t="shared" si="52"/>
        <v>3.4199856840687517E-3</v>
      </c>
      <c r="S207" s="73">
        <f t="shared" si="53"/>
        <v>8.5499642101718792E-4</v>
      </c>
      <c r="T207" s="70">
        <f t="shared" si="54"/>
        <v>2.8500248310423396E-3</v>
      </c>
      <c r="U207" s="74">
        <f t="shared" si="55"/>
        <v>268829.08524236444</v>
      </c>
      <c r="V207" s="83">
        <f t="shared" si="56"/>
        <v>941250.47194236447</v>
      </c>
      <c r="W207" s="75">
        <f t="shared" si="57"/>
        <v>941250471.94236445</v>
      </c>
      <c r="X207" s="62">
        <f t="shared" si="58"/>
        <v>941250000</v>
      </c>
      <c r="Z207" s="85">
        <f t="shared" ref="Z207:Z256" si="59">W207</f>
        <v>941250471.94236445</v>
      </c>
    </row>
    <row r="208" spans="1:26" s="2" customFormat="1" ht="18" customHeight="1">
      <c r="A208" s="70">
        <v>144</v>
      </c>
      <c r="B208" s="71" t="s">
        <v>117</v>
      </c>
      <c r="C208" s="71" t="s">
        <v>241</v>
      </c>
      <c r="D208" s="88">
        <v>672421.38670000003</v>
      </c>
      <c r="E208" s="71" t="s">
        <v>299</v>
      </c>
      <c r="F208" s="71">
        <v>8</v>
      </c>
      <c r="G208" s="90">
        <f t="shared" si="45"/>
        <v>0</v>
      </c>
      <c r="H208" s="72">
        <v>1972</v>
      </c>
      <c r="I208" s="73">
        <f t="shared" si="46"/>
        <v>1.8173473732326481E-3</v>
      </c>
      <c r="J208" s="73">
        <f t="shared" si="47"/>
        <v>1.8173473732326483E-4</v>
      </c>
      <c r="K208" s="72">
        <v>443</v>
      </c>
      <c r="L208" s="73">
        <f t="shared" si="48"/>
        <v>2.1183401394374683E-3</v>
      </c>
      <c r="M208" s="73">
        <f t="shared" si="49"/>
        <v>1.0591700697187342E-3</v>
      </c>
      <c r="N208" s="71">
        <v>1.9489510000000001</v>
      </c>
      <c r="O208" s="73">
        <f t="shared" si="50"/>
        <v>2.20760413989851E-3</v>
      </c>
      <c r="P208" s="73">
        <f t="shared" si="51"/>
        <v>3.3114062098477652E-4</v>
      </c>
      <c r="Q208" s="71">
        <v>40.542769</v>
      </c>
      <c r="R208" s="73">
        <f t="shared" si="52"/>
        <v>4.9929931563153021E-3</v>
      </c>
      <c r="S208" s="73">
        <f t="shared" si="53"/>
        <v>1.2482482890788255E-3</v>
      </c>
      <c r="T208" s="70">
        <f t="shared" si="54"/>
        <v>2.8202937171056012E-3</v>
      </c>
      <c r="U208" s="74">
        <f t="shared" si="55"/>
        <v>266024.69277679891</v>
      </c>
      <c r="V208" s="83">
        <f t="shared" si="56"/>
        <v>938446.07947679888</v>
      </c>
      <c r="W208" s="75">
        <f t="shared" si="57"/>
        <v>938446079.47679889</v>
      </c>
      <c r="X208" s="62">
        <f t="shared" si="58"/>
        <v>938446000</v>
      </c>
      <c r="Z208" s="85">
        <f t="shared" si="59"/>
        <v>938446079.47679889</v>
      </c>
    </row>
    <row r="209" spans="1:26" s="2" customFormat="1" ht="18" customHeight="1">
      <c r="A209" s="70">
        <v>207</v>
      </c>
      <c r="B209" s="71" t="s">
        <v>90</v>
      </c>
      <c r="C209" s="71" t="s">
        <v>137</v>
      </c>
      <c r="D209" s="88">
        <v>672421.38670000003</v>
      </c>
      <c r="E209" s="71" t="s">
        <v>300</v>
      </c>
      <c r="F209" s="71">
        <v>7</v>
      </c>
      <c r="G209" s="90">
        <f t="shared" si="45"/>
        <v>0</v>
      </c>
      <c r="H209" s="72">
        <v>1589</v>
      </c>
      <c r="I209" s="73">
        <f t="shared" si="46"/>
        <v>1.4643838621027777E-3</v>
      </c>
      <c r="J209" s="73">
        <f t="shared" si="47"/>
        <v>1.4643838621027777E-4</v>
      </c>
      <c r="K209" s="72">
        <v>229</v>
      </c>
      <c r="L209" s="73">
        <f t="shared" si="48"/>
        <v>1.0950336160974723E-3</v>
      </c>
      <c r="M209" s="73">
        <f t="shared" si="49"/>
        <v>5.4751680804873617E-4</v>
      </c>
      <c r="N209" s="71">
        <v>5.4728110000000001</v>
      </c>
      <c r="O209" s="73">
        <f t="shared" si="50"/>
        <v>6.1991297987902746E-3</v>
      </c>
      <c r="P209" s="73">
        <f t="shared" si="51"/>
        <v>9.2986946981854111E-4</v>
      </c>
      <c r="Q209" s="71">
        <v>38.516401999999999</v>
      </c>
      <c r="R209" s="73">
        <f t="shared" si="52"/>
        <v>4.7434385054432029E-3</v>
      </c>
      <c r="S209" s="73">
        <f t="shared" si="53"/>
        <v>1.1858596263608007E-3</v>
      </c>
      <c r="T209" s="70">
        <f t="shared" si="54"/>
        <v>2.8096842904383555E-3</v>
      </c>
      <c r="U209" s="74">
        <f t="shared" si="55"/>
        <v>265023.95677098015</v>
      </c>
      <c r="V209" s="83">
        <f t="shared" si="56"/>
        <v>937445.34347098018</v>
      </c>
      <c r="W209" s="75">
        <f t="shared" si="57"/>
        <v>937445343.47098017</v>
      </c>
      <c r="X209" s="62">
        <f t="shared" si="58"/>
        <v>937445000</v>
      </c>
      <c r="Z209" s="85">
        <f t="shared" si="59"/>
        <v>937445343.47098017</v>
      </c>
    </row>
    <row r="210" spans="1:26" s="2" customFormat="1" ht="18" customHeight="1">
      <c r="A210" s="70">
        <v>151</v>
      </c>
      <c r="B210" s="71" t="s">
        <v>85</v>
      </c>
      <c r="C210" s="71" t="s">
        <v>85</v>
      </c>
      <c r="D210" s="88">
        <v>672421.38670000003</v>
      </c>
      <c r="E210" s="71" t="s">
        <v>299</v>
      </c>
      <c r="F210" s="71">
        <v>8</v>
      </c>
      <c r="G210" s="90">
        <f t="shared" si="45"/>
        <v>0</v>
      </c>
      <c r="H210" s="72">
        <v>3540</v>
      </c>
      <c r="I210" s="73">
        <f t="shared" si="46"/>
        <v>3.2623781446468429E-3</v>
      </c>
      <c r="J210" s="73">
        <f t="shared" si="47"/>
        <v>3.2623781446468434E-4</v>
      </c>
      <c r="K210" s="72">
        <v>441</v>
      </c>
      <c r="L210" s="73">
        <f t="shared" si="48"/>
        <v>2.1087765270698046E-3</v>
      </c>
      <c r="M210" s="73">
        <f t="shared" si="49"/>
        <v>1.0543882635349023E-3</v>
      </c>
      <c r="N210" s="71">
        <v>4.5672379999999997</v>
      </c>
      <c r="O210" s="73">
        <f t="shared" si="50"/>
        <v>5.173374557237093E-3</v>
      </c>
      <c r="P210" s="73">
        <f t="shared" si="51"/>
        <v>7.7600618358556394E-4</v>
      </c>
      <c r="Q210" s="71">
        <v>20.825043999999998</v>
      </c>
      <c r="R210" s="73">
        <f t="shared" si="52"/>
        <v>2.5646818097689638E-3</v>
      </c>
      <c r="S210" s="73">
        <f t="shared" si="53"/>
        <v>6.4117045244224094E-4</v>
      </c>
      <c r="T210" s="70">
        <f t="shared" si="54"/>
        <v>2.7978027140273913E-3</v>
      </c>
      <c r="U210" s="74">
        <f t="shared" si="55"/>
        <v>263903.22502050322</v>
      </c>
      <c r="V210" s="83">
        <f t="shared" si="56"/>
        <v>936324.61172050331</v>
      </c>
      <c r="W210" s="75">
        <f t="shared" si="57"/>
        <v>936324611.72050333</v>
      </c>
      <c r="X210" s="62">
        <f t="shared" si="58"/>
        <v>936324000</v>
      </c>
      <c r="Z210" s="85">
        <f t="shared" si="59"/>
        <v>936324611.72050333</v>
      </c>
    </row>
    <row r="211" spans="1:26" s="2" customFormat="1" ht="18" customHeight="1">
      <c r="A211" s="70">
        <v>129</v>
      </c>
      <c r="B211" s="71" t="s">
        <v>87</v>
      </c>
      <c r="C211" s="76" t="s">
        <v>223</v>
      </c>
      <c r="D211" s="89">
        <v>672421.38670000003</v>
      </c>
      <c r="E211" s="76" t="s">
        <v>299</v>
      </c>
      <c r="F211" s="76">
        <v>9</v>
      </c>
      <c r="G211" s="91">
        <f t="shared" si="45"/>
        <v>0</v>
      </c>
      <c r="H211" s="77">
        <v>5492</v>
      </c>
      <c r="I211" s="73">
        <f t="shared" si="46"/>
        <v>5.0612940029379832E-3</v>
      </c>
      <c r="J211" s="73">
        <f t="shared" si="47"/>
        <v>5.0612940029379834E-4</v>
      </c>
      <c r="K211" s="72">
        <v>538</v>
      </c>
      <c r="L211" s="73">
        <f t="shared" si="48"/>
        <v>2.5726117269014854E-3</v>
      </c>
      <c r="M211" s="73">
        <f t="shared" si="49"/>
        <v>1.2863058634507427E-3</v>
      </c>
      <c r="N211" s="71">
        <v>1.97848</v>
      </c>
      <c r="O211" s="73">
        <f t="shared" si="50"/>
        <v>2.2410520524663801E-3</v>
      </c>
      <c r="P211" s="73">
        <f t="shared" si="51"/>
        <v>3.3615780786995698E-4</v>
      </c>
      <c r="Q211" s="71">
        <v>21.449497999999998</v>
      </c>
      <c r="R211" s="73">
        <f t="shared" si="52"/>
        <v>2.6415856479955467E-3</v>
      </c>
      <c r="S211" s="73">
        <f t="shared" si="53"/>
        <v>6.6039641199888666E-4</v>
      </c>
      <c r="T211" s="70">
        <f t="shared" si="54"/>
        <v>2.7889894836133845E-3</v>
      </c>
      <c r="U211" s="74">
        <f t="shared" si="55"/>
        <v>263071.91553701315</v>
      </c>
      <c r="V211" s="83">
        <f t="shared" si="56"/>
        <v>935493.30223701312</v>
      </c>
      <c r="W211" s="75">
        <f t="shared" si="57"/>
        <v>935493302.2370131</v>
      </c>
      <c r="X211" s="62">
        <f t="shared" si="58"/>
        <v>935493000</v>
      </c>
      <c r="Z211" s="85">
        <f t="shared" si="59"/>
        <v>935493302.2370131</v>
      </c>
    </row>
    <row r="212" spans="1:26" s="2" customFormat="1" ht="18" customHeight="1">
      <c r="A212" s="70">
        <v>146</v>
      </c>
      <c r="B212" s="71" t="s">
        <v>117</v>
      </c>
      <c r="C212" s="71" t="s">
        <v>277</v>
      </c>
      <c r="D212" s="88">
        <v>672421.38670000003</v>
      </c>
      <c r="E212" s="71" t="s">
        <v>299</v>
      </c>
      <c r="F212" s="71">
        <v>8</v>
      </c>
      <c r="G212" s="90">
        <f t="shared" si="45"/>
        <v>0</v>
      </c>
      <c r="H212" s="72">
        <v>3064</v>
      </c>
      <c r="I212" s="73">
        <f t="shared" si="46"/>
        <v>2.8237080890389623E-3</v>
      </c>
      <c r="J212" s="73">
        <f t="shared" si="47"/>
        <v>2.8237080890389623E-4</v>
      </c>
      <c r="K212" s="72">
        <v>404</v>
      </c>
      <c r="L212" s="73">
        <f t="shared" si="48"/>
        <v>1.9318496982680298E-3</v>
      </c>
      <c r="M212" s="73">
        <f t="shared" si="49"/>
        <v>9.659248491340149E-4</v>
      </c>
      <c r="N212" s="71">
        <v>4.1538250000000003</v>
      </c>
      <c r="O212" s="73">
        <f t="shared" si="50"/>
        <v>4.7050958522887078E-3</v>
      </c>
      <c r="P212" s="73">
        <f t="shared" si="51"/>
        <v>7.0576437784330612E-4</v>
      </c>
      <c r="Q212" s="71">
        <v>26.072417999999999</v>
      </c>
      <c r="R212" s="73">
        <f t="shared" si="52"/>
        <v>3.2109154814411391E-3</v>
      </c>
      <c r="S212" s="73">
        <f t="shared" si="53"/>
        <v>8.0272887036028477E-4</v>
      </c>
      <c r="T212" s="70">
        <f t="shared" si="54"/>
        <v>2.7567889062415016E-3</v>
      </c>
      <c r="U212" s="74">
        <f t="shared" si="55"/>
        <v>260034.59050571042</v>
      </c>
      <c r="V212" s="83">
        <f t="shared" si="56"/>
        <v>932455.97720571049</v>
      </c>
      <c r="W212" s="75">
        <f t="shared" si="57"/>
        <v>932455977.20571053</v>
      </c>
      <c r="X212" s="62">
        <f t="shared" si="58"/>
        <v>932455000</v>
      </c>
      <c r="Z212" s="85">
        <f t="shared" si="59"/>
        <v>932455977.20571053</v>
      </c>
    </row>
    <row r="213" spans="1:26" s="2" customFormat="1" ht="18" customHeight="1">
      <c r="A213" s="70">
        <v>135</v>
      </c>
      <c r="B213" s="71" t="s">
        <v>117</v>
      </c>
      <c r="C213" s="71" t="s">
        <v>85</v>
      </c>
      <c r="D213" s="88">
        <v>672421.38670000003</v>
      </c>
      <c r="E213" s="71" t="s">
        <v>302</v>
      </c>
      <c r="F213" s="71">
        <v>8</v>
      </c>
      <c r="G213" s="90">
        <f t="shared" si="45"/>
        <v>0</v>
      </c>
      <c r="H213" s="72">
        <v>3684</v>
      </c>
      <c r="I213" s="73">
        <f t="shared" si="46"/>
        <v>3.3950850522256977E-3</v>
      </c>
      <c r="J213" s="73">
        <f t="shared" si="47"/>
        <v>3.3950850522256981E-4</v>
      </c>
      <c r="K213" s="72">
        <v>411</v>
      </c>
      <c r="L213" s="73">
        <f t="shared" si="48"/>
        <v>1.9653223415548519E-3</v>
      </c>
      <c r="M213" s="73">
        <f t="shared" si="49"/>
        <v>9.8266117077742596E-4</v>
      </c>
      <c r="N213" s="71">
        <v>2.9431129999999999</v>
      </c>
      <c r="O213" s="73">
        <f t="shared" si="50"/>
        <v>3.3337053845833597E-3</v>
      </c>
      <c r="P213" s="73">
        <f t="shared" si="51"/>
        <v>5.0005580768750391E-4</v>
      </c>
      <c r="Q213" s="71">
        <v>30.171997000000001</v>
      </c>
      <c r="R213" s="73">
        <f t="shared" si="52"/>
        <v>3.7157939195856561E-3</v>
      </c>
      <c r="S213" s="73">
        <f t="shared" si="53"/>
        <v>9.2894847989641403E-4</v>
      </c>
      <c r="T213" s="70">
        <f t="shared" si="54"/>
        <v>2.7511739635839136E-3</v>
      </c>
      <c r="U213" s="74">
        <f t="shared" si="55"/>
        <v>259504.96006814836</v>
      </c>
      <c r="V213" s="83">
        <f t="shared" si="56"/>
        <v>931926.34676814836</v>
      </c>
      <c r="W213" s="75">
        <f t="shared" si="57"/>
        <v>931926346.7681483</v>
      </c>
      <c r="X213" s="62">
        <f t="shared" si="58"/>
        <v>931926000</v>
      </c>
      <c r="Z213" s="85">
        <f t="shared" si="59"/>
        <v>931926346.7681483</v>
      </c>
    </row>
    <row r="214" spans="1:26" s="2" customFormat="1" ht="18" customHeight="1">
      <c r="A214" s="70">
        <v>63</v>
      </c>
      <c r="B214" s="71" t="s">
        <v>93</v>
      </c>
      <c r="C214" s="71" t="s">
        <v>229</v>
      </c>
      <c r="D214" s="88">
        <v>672421.38670000003</v>
      </c>
      <c r="E214" s="71" t="s">
        <v>299</v>
      </c>
      <c r="F214" s="71">
        <v>8</v>
      </c>
      <c r="G214" s="90">
        <f t="shared" si="45"/>
        <v>0</v>
      </c>
      <c r="H214" s="72">
        <v>2523</v>
      </c>
      <c r="I214" s="73">
        <f t="shared" si="46"/>
        <v>2.3251356098711821E-3</v>
      </c>
      <c r="J214" s="73">
        <f t="shared" si="47"/>
        <v>2.3251356098711822E-4</v>
      </c>
      <c r="K214" s="72">
        <v>416</v>
      </c>
      <c r="L214" s="73">
        <f t="shared" si="48"/>
        <v>1.989231372474011E-3</v>
      </c>
      <c r="M214" s="73">
        <f t="shared" si="49"/>
        <v>9.946156862370055E-4</v>
      </c>
      <c r="N214" s="71">
        <v>2.834838</v>
      </c>
      <c r="O214" s="73">
        <f t="shared" si="50"/>
        <v>3.2110607730731107E-3</v>
      </c>
      <c r="P214" s="73">
        <f t="shared" si="51"/>
        <v>4.8165911596096658E-4</v>
      </c>
      <c r="Q214" s="71">
        <v>33.194524999999999</v>
      </c>
      <c r="R214" s="73">
        <f t="shared" si="52"/>
        <v>4.0880295115545071E-3</v>
      </c>
      <c r="S214" s="73">
        <f t="shared" si="53"/>
        <v>1.0220073778886268E-3</v>
      </c>
      <c r="T214" s="70">
        <f t="shared" si="54"/>
        <v>2.730795741073717E-3</v>
      </c>
      <c r="U214" s="74">
        <f t="shared" si="55"/>
        <v>257582.78070444157</v>
      </c>
      <c r="V214" s="83">
        <f t="shared" si="56"/>
        <v>930004.16740444163</v>
      </c>
      <c r="W214" s="75">
        <f t="shared" si="57"/>
        <v>930004167.4044416</v>
      </c>
      <c r="X214" s="62">
        <f t="shared" si="58"/>
        <v>930004000</v>
      </c>
      <c r="Z214" s="85">
        <f t="shared" si="59"/>
        <v>930004167.4044416</v>
      </c>
    </row>
    <row r="215" spans="1:26" s="2" customFormat="1" ht="18" customHeight="1">
      <c r="A215" s="70">
        <v>73</v>
      </c>
      <c r="B215" s="71" t="s">
        <v>75</v>
      </c>
      <c r="C215" s="71" t="s">
        <v>133</v>
      </c>
      <c r="D215" s="88">
        <v>672421.38670000003</v>
      </c>
      <c r="E215" s="71" t="s">
        <v>299</v>
      </c>
      <c r="F215" s="71">
        <v>8</v>
      </c>
      <c r="G215" s="90">
        <f t="shared" si="45"/>
        <v>0</v>
      </c>
      <c r="H215" s="72">
        <v>3615</v>
      </c>
      <c r="I215" s="73">
        <f t="shared" si="46"/>
        <v>3.3314963256774965E-3</v>
      </c>
      <c r="J215" s="73">
        <f t="shared" si="47"/>
        <v>3.3314963256774968E-4</v>
      </c>
      <c r="K215" s="72">
        <v>476</v>
      </c>
      <c r="L215" s="73">
        <f t="shared" si="48"/>
        <v>2.2761397435039164E-3</v>
      </c>
      <c r="M215" s="73">
        <f t="shared" si="49"/>
        <v>1.1380698717519582E-3</v>
      </c>
      <c r="N215" s="71">
        <v>2.549385</v>
      </c>
      <c r="O215" s="73">
        <f t="shared" si="50"/>
        <v>2.887724155299524E-3</v>
      </c>
      <c r="P215" s="73">
        <f t="shared" si="51"/>
        <v>4.3315862329492858E-4</v>
      </c>
      <c r="Q215" s="71">
        <v>26.438162999999999</v>
      </c>
      <c r="R215" s="73">
        <f t="shared" si="52"/>
        <v>3.2559583417834247E-3</v>
      </c>
      <c r="S215" s="73">
        <f t="shared" si="53"/>
        <v>8.1398958544585617E-4</v>
      </c>
      <c r="T215" s="70">
        <f t="shared" si="54"/>
        <v>2.7183677130604928E-3</v>
      </c>
      <c r="U215" s="74">
        <f t="shared" si="55"/>
        <v>256410.50481204534</v>
      </c>
      <c r="V215" s="83">
        <f t="shared" si="56"/>
        <v>928831.8915120454</v>
      </c>
      <c r="W215" s="75">
        <f t="shared" si="57"/>
        <v>928831891.51204538</v>
      </c>
      <c r="X215" s="62">
        <f t="shared" si="58"/>
        <v>928831000</v>
      </c>
      <c r="Z215" s="85">
        <f t="shared" si="59"/>
        <v>928831891.51204538</v>
      </c>
    </row>
    <row r="216" spans="1:26" s="2" customFormat="1" ht="18" customHeight="1">
      <c r="A216" s="70">
        <v>165</v>
      </c>
      <c r="B216" s="71" t="s">
        <v>69</v>
      </c>
      <c r="C216" s="71" t="s">
        <v>89</v>
      </c>
      <c r="D216" s="88">
        <v>672421.38670000003</v>
      </c>
      <c r="E216" s="71" t="s">
        <v>300</v>
      </c>
      <c r="F216" s="71">
        <v>7</v>
      </c>
      <c r="G216" s="90">
        <f t="shared" si="45"/>
        <v>0</v>
      </c>
      <c r="H216" s="72">
        <v>3700</v>
      </c>
      <c r="I216" s="73">
        <f t="shared" si="46"/>
        <v>3.4098302641789036E-3</v>
      </c>
      <c r="J216" s="73">
        <f t="shared" si="47"/>
        <v>3.4098302641789039E-4</v>
      </c>
      <c r="K216" s="72">
        <v>284</v>
      </c>
      <c r="L216" s="73">
        <f t="shared" si="48"/>
        <v>1.3580329562082191E-3</v>
      </c>
      <c r="M216" s="73">
        <f t="shared" si="49"/>
        <v>6.7901647810410953E-4</v>
      </c>
      <c r="N216" s="71">
        <v>2.490326</v>
      </c>
      <c r="O216" s="73">
        <f t="shared" si="50"/>
        <v>2.8208271974497546E-3</v>
      </c>
      <c r="P216" s="73">
        <f t="shared" si="51"/>
        <v>4.2312407961746316E-4</v>
      </c>
      <c r="Q216" s="71">
        <v>41.131700000000002</v>
      </c>
      <c r="R216" s="73">
        <f t="shared" si="52"/>
        <v>5.0655222046529216E-3</v>
      </c>
      <c r="S216" s="73">
        <f t="shared" si="53"/>
        <v>1.2663805511632304E-3</v>
      </c>
      <c r="T216" s="70">
        <f t="shared" si="54"/>
        <v>2.7095041353026933E-3</v>
      </c>
      <c r="U216" s="74">
        <f t="shared" si="55"/>
        <v>255574.44630664194</v>
      </c>
      <c r="V216" s="83">
        <f t="shared" si="56"/>
        <v>927995.83300664194</v>
      </c>
      <c r="W216" s="75">
        <f t="shared" si="57"/>
        <v>927995833.00664198</v>
      </c>
      <c r="X216" s="62">
        <f t="shared" si="58"/>
        <v>927995000</v>
      </c>
      <c r="Z216" s="85">
        <f t="shared" si="59"/>
        <v>927995833.00664198</v>
      </c>
    </row>
    <row r="217" spans="1:26" s="2" customFormat="1" ht="18" customHeight="1">
      <c r="A217" s="70">
        <v>124</v>
      </c>
      <c r="B217" s="71" t="s">
        <v>87</v>
      </c>
      <c r="C217" s="71" t="s">
        <v>214</v>
      </c>
      <c r="D217" s="88">
        <v>672421.38670000003</v>
      </c>
      <c r="E217" s="71" t="s">
        <v>299</v>
      </c>
      <c r="F217" s="71">
        <v>8</v>
      </c>
      <c r="G217" s="90">
        <f t="shared" si="45"/>
        <v>0</v>
      </c>
      <c r="H217" s="72">
        <v>2593</v>
      </c>
      <c r="I217" s="73">
        <f t="shared" si="46"/>
        <v>2.3896459121664588E-3</v>
      </c>
      <c r="J217" s="73">
        <f t="shared" si="47"/>
        <v>2.3896459121664588E-4</v>
      </c>
      <c r="K217" s="72">
        <v>368</v>
      </c>
      <c r="L217" s="73">
        <f t="shared" si="48"/>
        <v>1.7597046756500866E-3</v>
      </c>
      <c r="M217" s="73">
        <f t="shared" si="49"/>
        <v>8.7985233782504331E-4</v>
      </c>
      <c r="N217" s="71">
        <v>1.57491</v>
      </c>
      <c r="O217" s="73">
        <f t="shared" si="50"/>
        <v>1.7839226517072837E-3</v>
      </c>
      <c r="P217" s="73">
        <f t="shared" si="51"/>
        <v>2.6758839775609252E-4</v>
      </c>
      <c r="Q217" s="71">
        <v>42.580817000000003</v>
      </c>
      <c r="R217" s="73">
        <f t="shared" si="52"/>
        <v>5.2439863658872016E-3</v>
      </c>
      <c r="S217" s="73">
        <f t="shared" si="53"/>
        <v>1.3109965914718004E-3</v>
      </c>
      <c r="T217" s="70">
        <f t="shared" si="54"/>
        <v>2.6974019182695822E-3</v>
      </c>
      <c r="U217" s="74">
        <f t="shared" si="55"/>
        <v>254432.90259131021</v>
      </c>
      <c r="V217" s="83">
        <f t="shared" si="56"/>
        <v>926854.28929131024</v>
      </c>
      <c r="W217" s="75">
        <f t="shared" si="57"/>
        <v>926854289.29131019</v>
      </c>
      <c r="X217" s="62">
        <f t="shared" si="58"/>
        <v>926854000</v>
      </c>
      <c r="Z217" s="85">
        <f t="shared" si="59"/>
        <v>926854289.29131019</v>
      </c>
    </row>
    <row r="218" spans="1:26" s="2" customFormat="1" ht="18" customHeight="1">
      <c r="A218" s="70">
        <v>127</v>
      </c>
      <c r="B218" s="71" t="s">
        <v>87</v>
      </c>
      <c r="C218" s="71" t="s">
        <v>217</v>
      </c>
      <c r="D218" s="88">
        <v>672421.38670000003</v>
      </c>
      <c r="E218" s="71" t="s">
        <v>299</v>
      </c>
      <c r="F218" s="71">
        <v>8</v>
      </c>
      <c r="G218" s="90">
        <f t="shared" si="45"/>
        <v>0</v>
      </c>
      <c r="H218" s="72">
        <v>4847</v>
      </c>
      <c r="I218" s="73">
        <f t="shared" si="46"/>
        <v>4.4668776460743635E-3</v>
      </c>
      <c r="J218" s="73">
        <f t="shared" si="47"/>
        <v>4.4668776460743637E-4</v>
      </c>
      <c r="K218" s="72">
        <v>397</v>
      </c>
      <c r="L218" s="73">
        <f t="shared" si="48"/>
        <v>1.8983770549812074E-3</v>
      </c>
      <c r="M218" s="73">
        <f t="shared" si="49"/>
        <v>9.4918852749060372E-4</v>
      </c>
      <c r="N218" s="71">
        <v>2.4509530000000002</v>
      </c>
      <c r="O218" s="73">
        <f t="shared" si="50"/>
        <v>2.7762288479785653E-3</v>
      </c>
      <c r="P218" s="73">
        <f t="shared" si="51"/>
        <v>4.1643432719678478E-4</v>
      </c>
      <c r="Q218" s="71">
        <v>28.724311</v>
      </c>
      <c r="R218" s="73">
        <f t="shared" si="52"/>
        <v>3.5375059913365157E-3</v>
      </c>
      <c r="S218" s="73">
        <f t="shared" si="53"/>
        <v>8.8437649783412893E-4</v>
      </c>
      <c r="T218" s="70">
        <f t="shared" si="54"/>
        <v>2.6966871171289538E-3</v>
      </c>
      <c r="U218" s="74">
        <f t="shared" si="55"/>
        <v>254365.47885005982</v>
      </c>
      <c r="V218" s="83">
        <f t="shared" si="56"/>
        <v>926786.86555005983</v>
      </c>
      <c r="W218" s="75">
        <f t="shared" si="57"/>
        <v>926786865.5500598</v>
      </c>
      <c r="X218" s="62">
        <f t="shared" si="58"/>
        <v>926786000</v>
      </c>
      <c r="Z218" s="85">
        <f t="shared" si="59"/>
        <v>926786865.5500598</v>
      </c>
    </row>
    <row r="219" spans="1:26" s="2" customFormat="1" ht="18" customHeight="1">
      <c r="A219" s="70">
        <v>130</v>
      </c>
      <c r="B219" s="71" t="s">
        <v>87</v>
      </c>
      <c r="C219" s="71" t="s">
        <v>228</v>
      </c>
      <c r="D219" s="88">
        <v>672421.38670000003</v>
      </c>
      <c r="E219" s="71" t="s">
        <v>299</v>
      </c>
      <c r="F219" s="71">
        <v>8</v>
      </c>
      <c r="G219" s="90">
        <f t="shared" si="45"/>
        <v>0</v>
      </c>
      <c r="H219" s="72">
        <v>3192</v>
      </c>
      <c r="I219" s="73">
        <f t="shared" si="46"/>
        <v>2.9416697846646111E-3</v>
      </c>
      <c r="J219" s="73">
        <f t="shared" si="47"/>
        <v>2.9416697846646112E-4</v>
      </c>
      <c r="K219" s="72">
        <v>487</v>
      </c>
      <c r="L219" s="73">
        <f t="shared" si="48"/>
        <v>2.3287396115260657E-3</v>
      </c>
      <c r="M219" s="73">
        <f t="shared" si="49"/>
        <v>1.1643698057630329E-3</v>
      </c>
      <c r="N219" s="71">
        <v>2.6182880000000002</v>
      </c>
      <c r="O219" s="73">
        <f t="shared" si="50"/>
        <v>2.9657715500526131E-3</v>
      </c>
      <c r="P219" s="73">
        <f t="shared" si="51"/>
        <v>4.4486573250789193E-4</v>
      </c>
      <c r="Q219" s="71">
        <v>25.306705999999998</v>
      </c>
      <c r="R219" s="73">
        <f t="shared" si="52"/>
        <v>3.1166151938680701E-3</v>
      </c>
      <c r="S219" s="73">
        <f t="shared" si="53"/>
        <v>7.7915379846701753E-4</v>
      </c>
      <c r="T219" s="70">
        <f t="shared" si="54"/>
        <v>2.6825563152044034E-3</v>
      </c>
      <c r="U219" s="74">
        <f t="shared" si="55"/>
        <v>253032.58851389788</v>
      </c>
      <c r="V219" s="83">
        <f t="shared" si="56"/>
        <v>925453.97521389788</v>
      </c>
      <c r="W219" s="75">
        <f t="shared" si="57"/>
        <v>925453975.21389782</v>
      </c>
      <c r="X219" s="62">
        <f t="shared" si="58"/>
        <v>925453000</v>
      </c>
      <c r="Z219" s="85">
        <f t="shared" si="59"/>
        <v>925453975.21389782</v>
      </c>
    </row>
    <row r="220" spans="1:26" s="2" customFormat="1" ht="18" customHeight="1">
      <c r="A220" s="70">
        <v>176</v>
      </c>
      <c r="B220" s="71" t="s">
        <v>69</v>
      </c>
      <c r="C220" s="71" t="s">
        <v>202</v>
      </c>
      <c r="D220" s="88">
        <v>672421.38670000003</v>
      </c>
      <c r="E220" s="71" t="s">
        <v>299</v>
      </c>
      <c r="F220" s="71">
        <v>9</v>
      </c>
      <c r="G220" s="90">
        <f t="shared" si="45"/>
        <v>0</v>
      </c>
      <c r="H220" s="72">
        <v>4077</v>
      </c>
      <c r="I220" s="73">
        <f t="shared" si="46"/>
        <v>3.7572643208263218E-3</v>
      </c>
      <c r="J220" s="73">
        <f t="shared" si="47"/>
        <v>3.7572643208263221E-4</v>
      </c>
      <c r="K220" s="72">
        <v>541</v>
      </c>
      <c r="L220" s="73">
        <f t="shared" si="48"/>
        <v>2.5869571454529804E-3</v>
      </c>
      <c r="M220" s="73">
        <f t="shared" si="49"/>
        <v>1.2934785727264902E-3</v>
      </c>
      <c r="N220" s="71">
        <v>2.362365</v>
      </c>
      <c r="O220" s="73">
        <f t="shared" si="50"/>
        <v>2.6758839775609254E-3</v>
      </c>
      <c r="P220" s="73">
        <f t="shared" si="51"/>
        <v>4.0138259663413878E-4</v>
      </c>
      <c r="Q220" s="71">
        <v>19.476756999999999</v>
      </c>
      <c r="R220" s="73">
        <f t="shared" si="52"/>
        <v>2.3986352389550936E-3</v>
      </c>
      <c r="S220" s="73">
        <f t="shared" si="53"/>
        <v>5.9965880973877341E-4</v>
      </c>
      <c r="T220" s="70">
        <f t="shared" si="54"/>
        <v>2.6702464111820344E-3</v>
      </c>
      <c r="U220" s="74">
        <f t="shared" si="55"/>
        <v>251871.45468737453</v>
      </c>
      <c r="V220" s="83">
        <f t="shared" si="56"/>
        <v>924292.84138737456</v>
      </c>
      <c r="W220" s="75">
        <f t="shared" si="57"/>
        <v>924292841.38737452</v>
      </c>
      <c r="X220" s="62">
        <f t="shared" si="58"/>
        <v>924292000</v>
      </c>
      <c r="Z220" s="85">
        <f t="shared" si="59"/>
        <v>924292841.38737452</v>
      </c>
    </row>
    <row r="221" spans="1:26" s="2" customFormat="1" ht="18" customHeight="1">
      <c r="A221" s="70">
        <v>197</v>
      </c>
      <c r="B221" s="71" t="s">
        <v>77</v>
      </c>
      <c r="C221" s="71" t="s">
        <v>267</v>
      </c>
      <c r="D221" s="88">
        <v>672421.38670000003</v>
      </c>
      <c r="E221" s="71" t="s">
        <v>299</v>
      </c>
      <c r="F221" s="71">
        <v>8</v>
      </c>
      <c r="G221" s="90">
        <f t="shared" si="45"/>
        <v>0</v>
      </c>
      <c r="H221" s="72">
        <v>3154</v>
      </c>
      <c r="I221" s="73">
        <f t="shared" si="46"/>
        <v>2.9066499062757466E-3</v>
      </c>
      <c r="J221" s="73">
        <f t="shared" si="47"/>
        <v>2.9066499062757465E-4</v>
      </c>
      <c r="K221" s="72">
        <v>402</v>
      </c>
      <c r="L221" s="73">
        <f t="shared" si="48"/>
        <v>1.9222860859003663E-3</v>
      </c>
      <c r="M221" s="73">
        <f t="shared" si="49"/>
        <v>9.6114304295018315E-4</v>
      </c>
      <c r="N221" s="71">
        <v>3.1006040000000001</v>
      </c>
      <c r="O221" s="73">
        <f t="shared" si="50"/>
        <v>3.5120976497540883E-3</v>
      </c>
      <c r="P221" s="73">
        <f t="shared" si="51"/>
        <v>5.2681464746311319E-4</v>
      </c>
      <c r="Q221" s="71">
        <v>28.918572000000001</v>
      </c>
      <c r="R221" s="73">
        <f t="shared" si="52"/>
        <v>3.5614299577419422E-3</v>
      </c>
      <c r="S221" s="73">
        <f t="shared" si="53"/>
        <v>8.9035748943548556E-4</v>
      </c>
      <c r="T221" s="70">
        <f t="shared" si="54"/>
        <v>2.6689801704763566E-3</v>
      </c>
      <c r="U221" s="74">
        <f t="shared" si="55"/>
        <v>251752.01631375184</v>
      </c>
      <c r="V221" s="83">
        <f t="shared" si="56"/>
        <v>924173.40301375184</v>
      </c>
      <c r="W221" s="75">
        <f t="shared" si="57"/>
        <v>924173403.01375186</v>
      </c>
      <c r="X221" s="62">
        <f t="shared" si="58"/>
        <v>924173000</v>
      </c>
      <c r="Z221" s="85">
        <f t="shared" si="59"/>
        <v>924173403.01375186</v>
      </c>
    </row>
    <row r="222" spans="1:26" s="2" customFormat="1" ht="18" customHeight="1">
      <c r="A222" s="70">
        <v>56</v>
      </c>
      <c r="B222" s="71" t="s">
        <v>93</v>
      </c>
      <c r="C222" s="71" t="s">
        <v>156</v>
      </c>
      <c r="D222" s="88">
        <v>672421.38670000003</v>
      </c>
      <c r="E222" s="71" t="s">
        <v>302</v>
      </c>
      <c r="F222" s="71">
        <v>8</v>
      </c>
      <c r="G222" s="90">
        <f t="shared" si="45"/>
        <v>0</v>
      </c>
      <c r="H222" s="72">
        <v>3449</v>
      </c>
      <c r="I222" s="73">
        <f t="shared" si="46"/>
        <v>3.1785147516629835E-3</v>
      </c>
      <c r="J222" s="73">
        <f t="shared" si="47"/>
        <v>3.1785147516629836E-4</v>
      </c>
      <c r="K222" s="72">
        <v>395</v>
      </c>
      <c r="L222" s="73">
        <f t="shared" si="48"/>
        <v>1.8888134426135439E-3</v>
      </c>
      <c r="M222" s="73">
        <f t="shared" si="49"/>
        <v>9.4440672130677197E-4</v>
      </c>
      <c r="N222" s="71">
        <v>2.2245599999999999</v>
      </c>
      <c r="O222" s="73">
        <f t="shared" si="50"/>
        <v>2.519790320768777E-3</v>
      </c>
      <c r="P222" s="73">
        <f t="shared" si="51"/>
        <v>3.7796854811531655E-4</v>
      </c>
      <c r="Q222" s="71">
        <v>33.234850000000002</v>
      </c>
      <c r="R222" s="73">
        <f t="shared" si="52"/>
        <v>4.0929956856465728E-3</v>
      </c>
      <c r="S222" s="73">
        <f t="shared" si="53"/>
        <v>1.0232489214116432E-3</v>
      </c>
      <c r="T222" s="70">
        <f t="shared" si="54"/>
        <v>2.6634756660000301E-3</v>
      </c>
      <c r="U222" s="74">
        <f t="shared" si="55"/>
        <v>251232.80297674306</v>
      </c>
      <c r="V222" s="83">
        <f t="shared" si="56"/>
        <v>923654.18967674312</v>
      </c>
      <c r="W222" s="75">
        <f t="shared" si="57"/>
        <v>923654189.67674315</v>
      </c>
      <c r="X222" s="62">
        <f t="shared" si="58"/>
        <v>923654000</v>
      </c>
      <c r="Z222" s="85">
        <f t="shared" si="59"/>
        <v>923654189.67674315</v>
      </c>
    </row>
    <row r="223" spans="1:26" s="2" customFormat="1" ht="18" customHeight="1">
      <c r="A223" s="70">
        <v>98</v>
      </c>
      <c r="B223" s="71" t="s">
        <v>101</v>
      </c>
      <c r="C223" s="71" t="s">
        <v>205</v>
      </c>
      <c r="D223" s="88">
        <v>672421.38670000003</v>
      </c>
      <c r="E223" s="71" t="s">
        <v>299</v>
      </c>
      <c r="F223" s="71">
        <v>7</v>
      </c>
      <c r="G223" s="90">
        <f t="shared" si="45"/>
        <v>0</v>
      </c>
      <c r="H223" s="72">
        <v>2835</v>
      </c>
      <c r="I223" s="73">
        <f t="shared" si="46"/>
        <v>2.6126672429587004E-3</v>
      </c>
      <c r="J223" s="73">
        <f t="shared" si="47"/>
        <v>2.6126672429587004E-4</v>
      </c>
      <c r="K223" s="72">
        <v>258</v>
      </c>
      <c r="L223" s="73">
        <f t="shared" si="48"/>
        <v>1.2337059954285934E-3</v>
      </c>
      <c r="M223" s="73">
        <f t="shared" si="49"/>
        <v>6.1685299771429669E-4</v>
      </c>
      <c r="N223" s="71">
        <v>2.411581</v>
      </c>
      <c r="O223" s="73">
        <f t="shared" si="50"/>
        <v>2.731631631221405E-3</v>
      </c>
      <c r="P223" s="73">
        <f t="shared" si="51"/>
        <v>4.0974474468321074E-4</v>
      </c>
      <c r="Q223" s="71">
        <v>44.293945999999998</v>
      </c>
      <c r="R223" s="73">
        <f t="shared" si="52"/>
        <v>5.4549645892267382E-3</v>
      </c>
      <c r="S223" s="73">
        <f t="shared" si="53"/>
        <v>1.3637411473066846E-3</v>
      </c>
      <c r="T223" s="70">
        <f t="shared" si="54"/>
        <v>2.6516056140000622E-3</v>
      </c>
      <c r="U223" s="74">
        <f t="shared" si="55"/>
        <v>250113.1582683271</v>
      </c>
      <c r="V223" s="83">
        <f t="shared" si="56"/>
        <v>922534.54496832716</v>
      </c>
      <c r="W223" s="75">
        <f t="shared" si="57"/>
        <v>922534544.96832716</v>
      </c>
      <c r="X223" s="62">
        <f t="shared" si="58"/>
        <v>922534000</v>
      </c>
      <c r="Z223" s="85">
        <f t="shared" si="59"/>
        <v>922534544.96832716</v>
      </c>
    </row>
    <row r="224" spans="1:26" s="2" customFormat="1" ht="18" customHeight="1">
      <c r="A224" s="70">
        <v>234</v>
      </c>
      <c r="B224" s="71" t="s">
        <v>79</v>
      </c>
      <c r="C224" s="71" t="s">
        <v>231</v>
      </c>
      <c r="D224" s="88">
        <v>672421.38670000003</v>
      </c>
      <c r="E224" s="71" t="s">
        <v>300</v>
      </c>
      <c r="F224" s="71">
        <v>7</v>
      </c>
      <c r="G224" s="90">
        <f t="shared" si="45"/>
        <v>0</v>
      </c>
      <c r="H224" s="72">
        <v>3038</v>
      </c>
      <c r="I224" s="73">
        <f t="shared" si="46"/>
        <v>2.7997471196150024E-3</v>
      </c>
      <c r="J224" s="73">
        <f t="shared" si="47"/>
        <v>2.7997471196150023E-4</v>
      </c>
      <c r="K224" s="72">
        <v>304</v>
      </c>
      <c r="L224" s="73">
        <f t="shared" si="48"/>
        <v>1.453669079884854E-3</v>
      </c>
      <c r="M224" s="73">
        <f t="shared" si="49"/>
        <v>7.2683453994242702E-4</v>
      </c>
      <c r="N224" s="71">
        <v>2.2934619999999999</v>
      </c>
      <c r="O224" s="73">
        <f t="shared" si="50"/>
        <v>2.5978365828078368E-3</v>
      </c>
      <c r="P224" s="73">
        <f t="shared" si="51"/>
        <v>3.896754874211755E-4</v>
      </c>
      <c r="Q224" s="71">
        <v>40.197741000000001</v>
      </c>
      <c r="R224" s="73">
        <f t="shared" si="52"/>
        <v>4.95050167176137E-3</v>
      </c>
      <c r="S224" s="73">
        <f t="shared" si="53"/>
        <v>1.2376254179403425E-3</v>
      </c>
      <c r="T224" s="70">
        <f t="shared" si="54"/>
        <v>2.6341101572654453E-3</v>
      </c>
      <c r="U224" s="74">
        <f t="shared" si="55"/>
        <v>248462.89628512034</v>
      </c>
      <c r="V224" s="83">
        <f t="shared" si="56"/>
        <v>920884.28298512031</v>
      </c>
      <c r="W224" s="75">
        <f t="shared" si="57"/>
        <v>920884282.9851203</v>
      </c>
      <c r="X224" s="62">
        <f t="shared" si="58"/>
        <v>920884000</v>
      </c>
      <c r="Z224" s="85">
        <f t="shared" si="59"/>
        <v>920884282.9851203</v>
      </c>
    </row>
    <row r="225" spans="1:26" s="2" customFormat="1" ht="18" customHeight="1">
      <c r="A225" s="70">
        <v>235</v>
      </c>
      <c r="B225" s="71" t="s">
        <v>79</v>
      </c>
      <c r="C225" s="71" t="s">
        <v>245</v>
      </c>
      <c r="D225" s="88">
        <v>672421.38670000003</v>
      </c>
      <c r="E225" s="71" t="s">
        <v>302</v>
      </c>
      <c r="F225" s="71">
        <v>9</v>
      </c>
      <c r="G225" s="90">
        <f t="shared" si="45"/>
        <v>0</v>
      </c>
      <c r="H225" s="72">
        <v>5493</v>
      </c>
      <c r="I225" s="73">
        <f t="shared" si="46"/>
        <v>5.0622155786850592E-3</v>
      </c>
      <c r="J225" s="73">
        <f t="shared" si="47"/>
        <v>5.062215578685059E-4</v>
      </c>
      <c r="K225" s="72">
        <v>533</v>
      </c>
      <c r="L225" s="73">
        <f t="shared" si="48"/>
        <v>2.5487026959823264E-3</v>
      </c>
      <c r="M225" s="73">
        <f t="shared" si="49"/>
        <v>1.2743513479911632E-3</v>
      </c>
      <c r="N225" s="71">
        <v>3.0218579999999999</v>
      </c>
      <c r="O225" s="73">
        <f t="shared" si="50"/>
        <v>3.4229009508117093E-3</v>
      </c>
      <c r="P225" s="73">
        <f t="shared" si="51"/>
        <v>5.1343514262175633E-4</v>
      </c>
      <c r="Q225" s="71">
        <v>10.235728999999999</v>
      </c>
      <c r="R225" s="73">
        <f t="shared" si="52"/>
        <v>1.2605681878042931E-3</v>
      </c>
      <c r="S225" s="73">
        <f t="shared" si="53"/>
        <v>3.1514204695107326E-4</v>
      </c>
      <c r="T225" s="70">
        <f t="shared" si="54"/>
        <v>2.6091500954324989E-3</v>
      </c>
      <c r="U225" s="74">
        <f t="shared" si="55"/>
        <v>246108.53413463698</v>
      </c>
      <c r="V225" s="83">
        <f t="shared" si="56"/>
        <v>918529.92083463701</v>
      </c>
      <c r="W225" s="75">
        <f t="shared" si="57"/>
        <v>918529920.83463705</v>
      </c>
      <c r="X225" s="62">
        <f t="shared" si="58"/>
        <v>918529000</v>
      </c>
      <c r="Z225" s="85">
        <f t="shared" si="59"/>
        <v>918529920.83463705</v>
      </c>
    </row>
    <row r="226" spans="1:26" s="2" customFormat="1" ht="18" customHeight="1">
      <c r="A226" s="70">
        <v>40</v>
      </c>
      <c r="B226" s="71" t="s">
        <v>99</v>
      </c>
      <c r="C226" s="71" t="s">
        <v>125</v>
      </c>
      <c r="D226" s="88">
        <v>672421.38670000003</v>
      </c>
      <c r="E226" s="71" t="s">
        <v>299</v>
      </c>
      <c r="F226" s="71">
        <v>8</v>
      </c>
      <c r="G226" s="90">
        <f t="shared" si="45"/>
        <v>0</v>
      </c>
      <c r="H226" s="72">
        <v>2392</v>
      </c>
      <c r="I226" s="73">
        <f t="shared" si="46"/>
        <v>2.2044091870043075E-3</v>
      </c>
      <c r="J226" s="73">
        <f t="shared" si="47"/>
        <v>2.2044091870043075E-4</v>
      </c>
      <c r="K226" s="72">
        <v>399</v>
      </c>
      <c r="L226" s="73">
        <f t="shared" si="48"/>
        <v>1.9079406673488709E-3</v>
      </c>
      <c r="M226" s="73">
        <f t="shared" si="49"/>
        <v>9.5397033367443547E-4</v>
      </c>
      <c r="N226" s="71">
        <v>3.33684</v>
      </c>
      <c r="O226" s="73">
        <f t="shared" si="50"/>
        <v>3.779685481153166E-3</v>
      </c>
      <c r="P226" s="73">
        <f t="shared" si="51"/>
        <v>5.669528221729749E-4</v>
      </c>
      <c r="Q226" s="71">
        <v>27.948858999999999</v>
      </c>
      <c r="R226" s="73">
        <f t="shared" si="52"/>
        <v>3.4420061864501987E-3</v>
      </c>
      <c r="S226" s="73">
        <f t="shared" si="53"/>
        <v>8.6050154661254966E-4</v>
      </c>
      <c r="T226" s="70">
        <f t="shared" si="54"/>
        <v>2.6018656211603906E-3</v>
      </c>
      <c r="U226" s="74">
        <f t="shared" si="55"/>
        <v>245421.4248387063</v>
      </c>
      <c r="V226" s="83">
        <f t="shared" si="56"/>
        <v>917842.8115387063</v>
      </c>
      <c r="W226" s="75">
        <f t="shared" si="57"/>
        <v>917842811.5387063</v>
      </c>
      <c r="X226" s="62">
        <f t="shared" si="58"/>
        <v>917842000</v>
      </c>
      <c r="Z226" s="85">
        <f t="shared" si="59"/>
        <v>917842811.5387063</v>
      </c>
    </row>
    <row r="227" spans="1:26" s="2" customFormat="1" ht="18" customHeight="1">
      <c r="A227" s="70">
        <v>23</v>
      </c>
      <c r="B227" s="71" t="s">
        <v>81</v>
      </c>
      <c r="C227" s="71" t="s">
        <v>92</v>
      </c>
      <c r="D227" s="88">
        <v>672421.38670000003</v>
      </c>
      <c r="E227" s="71" t="s">
        <v>299</v>
      </c>
      <c r="F227" s="71">
        <v>8</v>
      </c>
      <c r="G227" s="90">
        <f t="shared" si="45"/>
        <v>0</v>
      </c>
      <c r="H227" s="72">
        <v>3905</v>
      </c>
      <c r="I227" s="73">
        <f t="shared" si="46"/>
        <v>3.5987532923293566E-3</v>
      </c>
      <c r="J227" s="73">
        <f t="shared" si="47"/>
        <v>3.5987532923293568E-4</v>
      </c>
      <c r="K227" s="72">
        <v>334</v>
      </c>
      <c r="L227" s="73">
        <f t="shared" si="48"/>
        <v>1.5971232653998067E-3</v>
      </c>
      <c r="M227" s="73">
        <f t="shared" si="49"/>
        <v>7.9856163269990336E-4</v>
      </c>
      <c r="N227" s="71">
        <v>2.4017369999999998</v>
      </c>
      <c r="O227" s="73">
        <f t="shared" si="50"/>
        <v>2.7204811943180853E-3</v>
      </c>
      <c r="P227" s="73">
        <f t="shared" si="51"/>
        <v>4.0807217914771277E-4</v>
      </c>
      <c r="Q227" s="71">
        <v>33.293652999999999</v>
      </c>
      <c r="R227" s="73">
        <f t="shared" si="52"/>
        <v>4.100237494329419E-3</v>
      </c>
      <c r="S227" s="73">
        <f t="shared" si="53"/>
        <v>1.0250593735823548E-3</v>
      </c>
      <c r="T227" s="70">
        <f t="shared" si="54"/>
        <v>2.5915685146629067E-3</v>
      </c>
      <c r="U227" s="74">
        <f t="shared" si="55"/>
        <v>244450.14848693172</v>
      </c>
      <c r="V227" s="83">
        <f t="shared" si="56"/>
        <v>916871.53518693172</v>
      </c>
      <c r="W227" s="75">
        <f t="shared" si="57"/>
        <v>916871535.18693173</v>
      </c>
      <c r="X227" s="62">
        <f t="shared" si="58"/>
        <v>916871000</v>
      </c>
      <c r="Z227" s="85">
        <f t="shared" si="59"/>
        <v>916871535.18693173</v>
      </c>
    </row>
    <row r="228" spans="1:26" s="2" customFormat="1" ht="18" customHeight="1">
      <c r="A228" s="70">
        <v>59</v>
      </c>
      <c r="B228" s="71" t="s">
        <v>93</v>
      </c>
      <c r="C228" s="71" t="s">
        <v>174</v>
      </c>
      <c r="D228" s="88">
        <v>672421.38670000003</v>
      </c>
      <c r="E228" s="71" t="s">
        <v>299</v>
      </c>
      <c r="F228" s="71">
        <v>8</v>
      </c>
      <c r="G228" s="90">
        <f t="shared" si="45"/>
        <v>0</v>
      </c>
      <c r="H228" s="72">
        <v>1901</v>
      </c>
      <c r="I228" s="73">
        <f t="shared" si="46"/>
        <v>1.7519154951902963E-3</v>
      </c>
      <c r="J228" s="73">
        <f t="shared" si="47"/>
        <v>1.7519154951902964E-4</v>
      </c>
      <c r="K228" s="72">
        <v>364</v>
      </c>
      <c r="L228" s="73">
        <f t="shared" si="48"/>
        <v>1.7405774509147596E-3</v>
      </c>
      <c r="M228" s="73">
        <f t="shared" si="49"/>
        <v>8.7028872545737981E-4</v>
      </c>
      <c r="N228" s="71">
        <v>2.1556579999999999</v>
      </c>
      <c r="O228" s="73">
        <f t="shared" si="50"/>
        <v>2.4417440587297177E-3</v>
      </c>
      <c r="P228" s="73">
        <f t="shared" si="51"/>
        <v>3.6626160880945765E-4</v>
      </c>
      <c r="Q228" s="71">
        <v>36.971254999999999</v>
      </c>
      <c r="R228" s="73">
        <f t="shared" si="52"/>
        <v>4.5531478916841592E-3</v>
      </c>
      <c r="S228" s="73">
        <f t="shared" si="53"/>
        <v>1.1382869729210398E-3</v>
      </c>
      <c r="T228" s="70">
        <f t="shared" si="54"/>
        <v>2.550028856706907E-3</v>
      </c>
      <c r="U228" s="74">
        <f t="shared" si="55"/>
        <v>240531.91306387121</v>
      </c>
      <c r="V228" s="83">
        <f t="shared" si="56"/>
        <v>912953.29976387124</v>
      </c>
      <c r="W228" s="75">
        <f t="shared" si="57"/>
        <v>912953299.76387119</v>
      </c>
      <c r="X228" s="62">
        <f t="shared" si="58"/>
        <v>912953000</v>
      </c>
      <c r="Z228" s="85">
        <f t="shared" si="59"/>
        <v>912953299.76387119</v>
      </c>
    </row>
    <row r="229" spans="1:26" s="2" customFormat="1" ht="18" customHeight="1">
      <c r="A229" s="70">
        <v>58</v>
      </c>
      <c r="B229" s="71" t="s">
        <v>93</v>
      </c>
      <c r="C229" s="71" t="s">
        <v>171</v>
      </c>
      <c r="D229" s="88">
        <v>672421.38670000003</v>
      </c>
      <c r="E229" s="71" t="s">
        <v>299</v>
      </c>
      <c r="F229" s="71">
        <v>7</v>
      </c>
      <c r="G229" s="90">
        <f t="shared" si="45"/>
        <v>0</v>
      </c>
      <c r="H229" s="72">
        <v>2888</v>
      </c>
      <c r="I229" s="73">
        <f t="shared" si="46"/>
        <v>2.6615107575536957E-3</v>
      </c>
      <c r="J229" s="73">
        <f t="shared" si="47"/>
        <v>2.6615107575536959E-4</v>
      </c>
      <c r="K229" s="72">
        <v>245</v>
      </c>
      <c r="L229" s="73">
        <f t="shared" si="48"/>
        <v>1.1715425150387805E-3</v>
      </c>
      <c r="M229" s="73">
        <f t="shared" si="49"/>
        <v>5.8577125751939027E-4</v>
      </c>
      <c r="N229" s="71">
        <v>3.701038</v>
      </c>
      <c r="O229" s="73">
        <f t="shared" si="50"/>
        <v>4.1922176651551018E-3</v>
      </c>
      <c r="P229" s="73">
        <f t="shared" si="51"/>
        <v>6.2883264977326521E-4</v>
      </c>
      <c r="Q229" s="71">
        <v>34.362228999999999</v>
      </c>
      <c r="R229" s="73">
        <f t="shared" si="52"/>
        <v>4.231836612658085E-3</v>
      </c>
      <c r="S229" s="73">
        <f t="shared" si="53"/>
        <v>1.0579591531645212E-3</v>
      </c>
      <c r="T229" s="70">
        <f t="shared" si="54"/>
        <v>2.5387141362125465E-3</v>
      </c>
      <c r="U229" s="74">
        <f t="shared" si="55"/>
        <v>239464.65009579403</v>
      </c>
      <c r="V229" s="83">
        <f t="shared" si="56"/>
        <v>911886.03679579403</v>
      </c>
      <c r="W229" s="75">
        <f t="shared" si="57"/>
        <v>911886036.79579401</v>
      </c>
      <c r="X229" s="62">
        <f t="shared" si="58"/>
        <v>911886000</v>
      </c>
      <c r="Z229" s="85">
        <f t="shared" si="59"/>
        <v>911886036.79579401</v>
      </c>
    </row>
    <row r="230" spans="1:26" s="2" customFormat="1" ht="18" customHeight="1">
      <c r="A230" s="70">
        <v>25</v>
      </c>
      <c r="B230" s="71" t="s">
        <v>81</v>
      </c>
      <c r="C230" s="71" t="s">
        <v>123</v>
      </c>
      <c r="D230" s="88">
        <v>672421.38670000003</v>
      </c>
      <c r="E230" s="71" t="s">
        <v>299</v>
      </c>
      <c r="F230" s="71">
        <v>7</v>
      </c>
      <c r="G230" s="90">
        <f t="shared" si="45"/>
        <v>0</v>
      </c>
      <c r="H230" s="72">
        <v>3082</v>
      </c>
      <c r="I230" s="73">
        <f t="shared" si="46"/>
        <v>2.8402964524863192E-3</v>
      </c>
      <c r="J230" s="73">
        <f t="shared" si="47"/>
        <v>2.8402964524863191E-4</v>
      </c>
      <c r="K230" s="72">
        <v>294</v>
      </c>
      <c r="L230" s="73">
        <f t="shared" si="48"/>
        <v>1.4058510180465365E-3</v>
      </c>
      <c r="M230" s="73">
        <f t="shared" si="49"/>
        <v>7.0292550902326827E-4</v>
      </c>
      <c r="N230" s="71">
        <v>4.3014720000000004</v>
      </c>
      <c r="O230" s="73">
        <f t="shared" si="50"/>
        <v>4.8723376805561167E-3</v>
      </c>
      <c r="P230" s="73">
        <f t="shared" si="51"/>
        <v>7.3085065208341744E-4</v>
      </c>
      <c r="Q230" s="71">
        <v>26.507975999999999</v>
      </c>
      <c r="R230" s="73">
        <f t="shared" si="52"/>
        <v>3.2645560730144079E-3</v>
      </c>
      <c r="S230" s="73">
        <f t="shared" si="53"/>
        <v>8.1613901825360199E-4</v>
      </c>
      <c r="T230" s="70">
        <f t="shared" si="54"/>
        <v>2.53394482460892E-3</v>
      </c>
      <c r="U230" s="74">
        <f t="shared" si="55"/>
        <v>239014.78395369105</v>
      </c>
      <c r="V230" s="83">
        <f t="shared" si="56"/>
        <v>911436.17065369105</v>
      </c>
      <c r="W230" s="75">
        <f t="shared" si="57"/>
        <v>911436170.65369105</v>
      </c>
      <c r="X230" s="62">
        <f t="shared" si="58"/>
        <v>911436000</v>
      </c>
      <c r="Z230" s="85">
        <f t="shared" si="59"/>
        <v>911436170.65369105</v>
      </c>
    </row>
    <row r="231" spans="1:26" s="2" customFormat="1" ht="18" customHeight="1">
      <c r="A231" s="70">
        <v>43</v>
      </c>
      <c r="B231" s="71" t="s">
        <v>99</v>
      </c>
      <c r="C231" s="71" t="s">
        <v>166</v>
      </c>
      <c r="D231" s="88">
        <v>672421.38670000003</v>
      </c>
      <c r="E231" s="71" t="s">
        <v>299</v>
      </c>
      <c r="F231" s="71">
        <v>7</v>
      </c>
      <c r="G231" s="90">
        <f t="shared" si="45"/>
        <v>0</v>
      </c>
      <c r="H231" s="72">
        <v>1660</v>
      </c>
      <c r="I231" s="73">
        <f t="shared" si="46"/>
        <v>1.5298157401451298E-3</v>
      </c>
      <c r="J231" s="73">
        <f t="shared" si="47"/>
        <v>1.5298157401451298E-4</v>
      </c>
      <c r="K231" s="72">
        <v>268</v>
      </c>
      <c r="L231" s="73">
        <f t="shared" si="48"/>
        <v>1.2815240572669109E-3</v>
      </c>
      <c r="M231" s="73">
        <f t="shared" si="49"/>
        <v>6.4076202863345543E-4</v>
      </c>
      <c r="N231" s="71">
        <v>2.2245599999999999</v>
      </c>
      <c r="O231" s="73">
        <f t="shared" si="50"/>
        <v>2.519790320768777E-3</v>
      </c>
      <c r="P231" s="73">
        <f t="shared" si="51"/>
        <v>3.7796854811531655E-4</v>
      </c>
      <c r="Q231" s="71">
        <v>43.848697999999999</v>
      </c>
      <c r="R231" s="73">
        <f t="shared" si="52"/>
        <v>5.4001306380266354E-3</v>
      </c>
      <c r="S231" s="73">
        <f t="shared" si="53"/>
        <v>1.3500326595066588E-3</v>
      </c>
      <c r="T231" s="70">
        <f t="shared" si="54"/>
        <v>2.5217448102699438E-3</v>
      </c>
      <c r="U231" s="74">
        <f t="shared" si="55"/>
        <v>237864.01549056463</v>
      </c>
      <c r="V231" s="83">
        <f t="shared" si="56"/>
        <v>910285.40219056467</v>
      </c>
      <c r="W231" s="75">
        <f t="shared" si="57"/>
        <v>910285402.19056463</v>
      </c>
      <c r="X231" s="62">
        <f t="shared" si="58"/>
        <v>910285000</v>
      </c>
      <c r="Z231" s="85">
        <f t="shared" si="59"/>
        <v>910285402.19056463</v>
      </c>
    </row>
    <row r="232" spans="1:26" s="2" customFormat="1" ht="18" customHeight="1">
      <c r="A232" s="70">
        <v>101</v>
      </c>
      <c r="B232" s="71" t="s">
        <v>101</v>
      </c>
      <c r="C232" s="71" t="s">
        <v>221</v>
      </c>
      <c r="D232" s="88">
        <v>672421.38670000003</v>
      </c>
      <c r="E232" s="71" t="s">
        <v>299</v>
      </c>
      <c r="F232" s="71">
        <v>7</v>
      </c>
      <c r="G232" s="90">
        <f t="shared" si="45"/>
        <v>0</v>
      </c>
      <c r="H232" s="72">
        <v>2686</v>
      </c>
      <c r="I232" s="73">
        <f t="shared" si="46"/>
        <v>2.4753524566444689E-3</v>
      </c>
      <c r="J232" s="73">
        <f t="shared" si="47"/>
        <v>2.4753524566444691E-4</v>
      </c>
      <c r="K232" s="72">
        <v>305</v>
      </c>
      <c r="L232" s="73">
        <f t="shared" si="48"/>
        <v>1.4584508860686859E-3</v>
      </c>
      <c r="M232" s="73">
        <f t="shared" si="49"/>
        <v>7.2922544303434295E-4</v>
      </c>
      <c r="N232" s="71">
        <v>3.1891919999999998</v>
      </c>
      <c r="O232" s="73">
        <f t="shared" si="50"/>
        <v>3.6124425201717273E-3</v>
      </c>
      <c r="P232" s="73">
        <f t="shared" si="51"/>
        <v>5.4186637802575903E-4</v>
      </c>
      <c r="Q232" s="71">
        <v>31.759367999999998</v>
      </c>
      <c r="R232" s="73">
        <f t="shared" si="52"/>
        <v>3.9112845763667305E-3</v>
      </c>
      <c r="S232" s="73">
        <f t="shared" si="53"/>
        <v>9.7782114409168262E-4</v>
      </c>
      <c r="T232" s="70">
        <f t="shared" si="54"/>
        <v>2.4964482108162317E-3</v>
      </c>
      <c r="U232" s="74">
        <f t="shared" si="55"/>
        <v>235477.90937078153</v>
      </c>
      <c r="V232" s="83">
        <f t="shared" si="56"/>
        <v>907899.29607078154</v>
      </c>
      <c r="W232" s="75">
        <f t="shared" si="57"/>
        <v>907899296.07078159</v>
      </c>
      <c r="X232" s="62">
        <f t="shared" si="58"/>
        <v>907899000</v>
      </c>
      <c r="Z232" s="85">
        <f t="shared" si="59"/>
        <v>907899296.07078159</v>
      </c>
    </row>
    <row r="233" spans="1:26" s="2" customFormat="1" ht="18" customHeight="1">
      <c r="A233" s="70">
        <v>51</v>
      </c>
      <c r="B233" s="71" t="s">
        <v>93</v>
      </c>
      <c r="C233" s="71" t="s">
        <v>94</v>
      </c>
      <c r="D233" s="88">
        <v>672421.38670000003</v>
      </c>
      <c r="E233" s="71" t="s">
        <v>299</v>
      </c>
      <c r="F233" s="71">
        <v>7</v>
      </c>
      <c r="G233" s="90">
        <f t="shared" si="45"/>
        <v>0</v>
      </c>
      <c r="H233" s="72">
        <v>2915</v>
      </c>
      <c r="I233" s="73">
        <f t="shared" si="46"/>
        <v>2.6863933027247307E-3</v>
      </c>
      <c r="J233" s="73">
        <f t="shared" si="47"/>
        <v>2.6863933027247309E-4</v>
      </c>
      <c r="K233" s="72">
        <v>311</v>
      </c>
      <c r="L233" s="73">
        <f t="shared" si="48"/>
        <v>1.4871417231716764E-3</v>
      </c>
      <c r="M233" s="73">
        <f t="shared" si="49"/>
        <v>7.4357086158583819E-4</v>
      </c>
      <c r="N233" s="71">
        <v>2.8742100000000002</v>
      </c>
      <c r="O233" s="73">
        <f t="shared" si="50"/>
        <v>3.255657989830271E-3</v>
      </c>
      <c r="P233" s="73">
        <f t="shared" si="51"/>
        <v>4.8834869847454068E-4</v>
      </c>
      <c r="Q233" s="71">
        <v>32.309148999999998</v>
      </c>
      <c r="R233" s="73">
        <f t="shared" si="52"/>
        <v>3.9789921562429879E-3</v>
      </c>
      <c r="S233" s="73">
        <f t="shared" si="53"/>
        <v>9.9474803906074698E-4</v>
      </c>
      <c r="T233" s="70">
        <f t="shared" si="54"/>
        <v>2.4953069293935991E-3</v>
      </c>
      <c r="U233" s="74">
        <f t="shared" si="55"/>
        <v>235370.25780315002</v>
      </c>
      <c r="V233" s="83">
        <f t="shared" si="56"/>
        <v>907791.64450315002</v>
      </c>
      <c r="W233" s="75">
        <f t="shared" si="57"/>
        <v>907791644.50314999</v>
      </c>
      <c r="X233" s="62">
        <f t="shared" si="58"/>
        <v>907791000</v>
      </c>
      <c r="Z233" s="85">
        <f t="shared" si="59"/>
        <v>907791644.50314999</v>
      </c>
    </row>
    <row r="234" spans="1:26" s="2" customFormat="1" ht="18" customHeight="1">
      <c r="A234" s="70">
        <v>145</v>
      </c>
      <c r="B234" s="71" t="s">
        <v>117</v>
      </c>
      <c r="C234" s="71" t="s">
        <v>262</v>
      </c>
      <c r="D234" s="88">
        <v>672421.38670000003</v>
      </c>
      <c r="E234" s="71" t="s">
        <v>299</v>
      </c>
      <c r="F234" s="71">
        <v>8</v>
      </c>
      <c r="G234" s="90">
        <f t="shared" si="45"/>
        <v>0</v>
      </c>
      <c r="H234" s="72">
        <v>2278</v>
      </c>
      <c r="I234" s="73">
        <f t="shared" si="46"/>
        <v>2.0993495518377143E-3</v>
      </c>
      <c r="J234" s="73">
        <f t="shared" si="47"/>
        <v>2.0993495518377143E-4</v>
      </c>
      <c r="K234" s="72">
        <v>448</v>
      </c>
      <c r="L234" s="73">
        <f t="shared" si="48"/>
        <v>2.142249170356627E-3</v>
      </c>
      <c r="M234" s="73">
        <f t="shared" si="49"/>
        <v>1.0711245851783135E-3</v>
      </c>
      <c r="N234" s="71">
        <v>2.4509530000000002</v>
      </c>
      <c r="O234" s="73">
        <f t="shared" si="50"/>
        <v>2.7762288479785653E-3</v>
      </c>
      <c r="P234" s="73">
        <f t="shared" si="51"/>
        <v>4.1643432719678478E-4</v>
      </c>
      <c r="Q234" s="71">
        <v>24.268311000000001</v>
      </c>
      <c r="R234" s="73">
        <f t="shared" si="52"/>
        <v>2.9887329782120053E-3</v>
      </c>
      <c r="S234" s="73">
        <f t="shared" si="53"/>
        <v>7.4718324455300134E-4</v>
      </c>
      <c r="T234" s="70">
        <f t="shared" si="54"/>
        <v>2.4446771121118711E-3</v>
      </c>
      <c r="U234" s="74">
        <f t="shared" si="55"/>
        <v>230594.59152909264</v>
      </c>
      <c r="V234" s="83">
        <f t="shared" si="56"/>
        <v>903015.97822909267</v>
      </c>
      <c r="W234" s="75">
        <f t="shared" si="57"/>
        <v>903015978.22909272</v>
      </c>
      <c r="X234" s="62">
        <f t="shared" si="58"/>
        <v>903015000</v>
      </c>
      <c r="Z234" s="85">
        <f t="shared" si="59"/>
        <v>903015978.22909272</v>
      </c>
    </row>
    <row r="235" spans="1:26" s="2" customFormat="1" ht="18" customHeight="1">
      <c r="A235" s="70">
        <v>131</v>
      </c>
      <c r="B235" s="71" t="s">
        <v>87</v>
      </c>
      <c r="C235" s="71" t="s">
        <v>83</v>
      </c>
      <c r="D235" s="88">
        <v>672421.38670000003</v>
      </c>
      <c r="E235" s="71" t="s">
        <v>300</v>
      </c>
      <c r="F235" s="71">
        <v>6</v>
      </c>
      <c r="G235" s="90">
        <f t="shared" si="45"/>
        <v>0</v>
      </c>
      <c r="H235" s="72">
        <v>3078</v>
      </c>
      <c r="I235" s="73">
        <f t="shared" si="46"/>
        <v>2.8366101494980175E-3</v>
      </c>
      <c r="J235" s="73">
        <f t="shared" si="47"/>
        <v>2.8366101494980175E-4</v>
      </c>
      <c r="K235" s="72">
        <v>162</v>
      </c>
      <c r="L235" s="73">
        <f t="shared" si="48"/>
        <v>7.7465260178074462E-4</v>
      </c>
      <c r="M235" s="73">
        <f t="shared" si="49"/>
        <v>3.8732630089037231E-4</v>
      </c>
      <c r="N235" s="71">
        <v>2.0080100000000001</v>
      </c>
      <c r="O235" s="73">
        <f t="shared" si="50"/>
        <v>2.2745010977482795E-3</v>
      </c>
      <c r="P235" s="73">
        <f t="shared" si="51"/>
        <v>3.4117516466224189E-4</v>
      </c>
      <c r="Q235" s="71">
        <v>45.393462</v>
      </c>
      <c r="R235" s="73">
        <f t="shared" si="52"/>
        <v>5.5903740839077553E-3</v>
      </c>
      <c r="S235" s="73">
        <f t="shared" si="53"/>
        <v>1.3975935209769388E-3</v>
      </c>
      <c r="T235" s="70">
        <f t="shared" si="54"/>
        <v>2.4097560014793547E-3</v>
      </c>
      <c r="U235" s="74">
        <f t="shared" si="55"/>
        <v>227300.6517273284</v>
      </c>
      <c r="V235" s="83">
        <f t="shared" si="56"/>
        <v>899722.03842732846</v>
      </c>
      <c r="W235" s="75">
        <f t="shared" si="57"/>
        <v>899722038.42732847</v>
      </c>
      <c r="X235" s="62">
        <f t="shared" si="58"/>
        <v>899722000</v>
      </c>
      <c r="Z235" s="85">
        <f t="shared" si="59"/>
        <v>899722038.42732847</v>
      </c>
    </row>
    <row r="236" spans="1:26" s="2" customFormat="1" ht="18" customHeight="1">
      <c r="A236" s="70">
        <v>188</v>
      </c>
      <c r="B236" s="71" t="s">
        <v>77</v>
      </c>
      <c r="C236" s="71" t="s">
        <v>167</v>
      </c>
      <c r="D236" s="88">
        <v>672421.38670000003</v>
      </c>
      <c r="E236" s="71" t="s">
        <v>299</v>
      </c>
      <c r="F236" s="71">
        <v>8</v>
      </c>
      <c r="G236" s="90">
        <f t="shared" si="45"/>
        <v>0</v>
      </c>
      <c r="H236" s="72">
        <v>4192</v>
      </c>
      <c r="I236" s="73">
        <f t="shared" si="46"/>
        <v>3.8632455317399901E-3</v>
      </c>
      <c r="J236" s="73">
        <f t="shared" si="47"/>
        <v>3.8632455317399902E-4</v>
      </c>
      <c r="K236" s="72">
        <v>376</v>
      </c>
      <c r="L236" s="73">
        <f t="shared" si="48"/>
        <v>1.7979591251207406E-3</v>
      </c>
      <c r="M236" s="73">
        <f t="shared" si="49"/>
        <v>8.989795625603703E-4</v>
      </c>
      <c r="N236" s="71">
        <v>1.5158510000000001</v>
      </c>
      <c r="O236" s="73">
        <f t="shared" si="50"/>
        <v>1.7170256938575143E-3</v>
      </c>
      <c r="P236" s="73">
        <f t="shared" si="51"/>
        <v>2.5755385407862715E-4</v>
      </c>
      <c r="Q236" s="71">
        <v>27.968548999999999</v>
      </c>
      <c r="R236" s="73">
        <f t="shared" si="52"/>
        <v>3.4444310833596291E-3</v>
      </c>
      <c r="S236" s="73">
        <f t="shared" si="53"/>
        <v>8.6110777083990727E-4</v>
      </c>
      <c r="T236" s="70">
        <f t="shared" si="54"/>
        <v>2.4039657406529037E-3</v>
      </c>
      <c r="U236" s="74">
        <f t="shared" si="55"/>
        <v>226754.48437315828</v>
      </c>
      <c r="V236" s="83">
        <f t="shared" si="56"/>
        <v>899175.87107315834</v>
      </c>
      <c r="W236" s="75">
        <f t="shared" si="57"/>
        <v>899175871.07315838</v>
      </c>
      <c r="X236" s="62">
        <f t="shared" si="58"/>
        <v>899175000</v>
      </c>
      <c r="Z236" s="85">
        <f t="shared" si="59"/>
        <v>899175871.07315838</v>
      </c>
    </row>
    <row r="237" spans="1:26" s="2" customFormat="1" ht="18" customHeight="1">
      <c r="A237" s="70">
        <v>191</v>
      </c>
      <c r="B237" s="71" t="s">
        <v>77</v>
      </c>
      <c r="C237" s="71" t="s">
        <v>210</v>
      </c>
      <c r="D237" s="88">
        <v>672421.38670000003</v>
      </c>
      <c r="E237" s="71" t="s">
        <v>300</v>
      </c>
      <c r="F237" s="71">
        <v>7</v>
      </c>
      <c r="G237" s="90">
        <f t="shared" si="45"/>
        <v>0</v>
      </c>
      <c r="H237" s="72">
        <v>3041</v>
      </c>
      <c r="I237" s="73">
        <f t="shared" si="46"/>
        <v>2.8025118468562285E-3</v>
      </c>
      <c r="J237" s="73">
        <f t="shared" si="47"/>
        <v>2.8025118468562288E-4</v>
      </c>
      <c r="K237" s="72">
        <v>331</v>
      </c>
      <c r="L237" s="73">
        <f t="shared" si="48"/>
        <v>1.5827778468483116E-3</v>
      </c>
      <c r="M237" s="73">
        <f t="shared" si="49"/>
        <v>7.9138892342415579E-4</v>
      </c>
      <c r="N237" s="71">
        <v>3.395899</v>
      </c>
      <c r="O237" s="73">
        <f t="shared" si="50"/>
        <v>3.8465824390029354E-3</v>
      </c>
      <c r="P237" s="73">
        <f t="shared" si="51"/>
        <v>5.7698736585044027E-4</v>
      </c>
      <c r="Q237" s="71">
        <v>23.733174000000002</v>
      </c>
      <c r="R237" s="73">
        <f t="shared" si="52"/>
        <v>2.9228288615323803E-3</v>
      </c>
      <c r="S237" s="73">
        <f t="shared" si="53"/>
        <v>7.3070721538309508E-4</v>
      </c>
      <c r="T237" s="70">
        <f t="shared" si="54"/>
        <v>2.3793346893433141E-3</v>
      </c>
      <c r="U237" s="74">
        <f t="shared" si="55"/>
        <v>224431.15619720935</v>
      </c>
      <c r="V237" s="83">
        <f t="shared" si="56"/>
        <v>896852.54289720941</v>
      </c>
      <c r="W237" s="75">
        <f t="shared" si="57"/>
        <v>896852542.89720941</v>
      </c>
      <c r="X237" s="62">
        <f t="shared" si="58"/>
        <v>896852000</v>
      </c>
      <c r="Z237" s="85">
        <f t="shared" si="59"/>
        <v>896852542.89720941</v>
      </c>
    </row>
    <row r="238" spans="1:26" s="2" customFormat="1" ht="18" customHeight="1">
      <c r="A238" s="70">
        <v>30</v>
      </c>
      <c r="B238" s="71" t="s">
        <v>81</v>
      </c>
      <c r="C238" s="71" t="s">
        <v>252</v>
      </c>
      <c r="D238" s="88">
        <v>672421.38670000003</v>
      </c>
      <c r="E238" s="71" t="s">
        <v>303</v>
      </c>
      <c r="F238" s="71">
        <v>6</v>
      </c>
      <c r="G238" s="90">
        <f t="shared" si="45"/>
        <v>0</v>
      </c>
      <c r="H238" s="72">
        <v>6864</v>
      </c>
      <c r="I238" s="73">
        <f t="shared" si="46"/>
        <v>6.3256959279254042E-3</v>
      </c>
      <c r="J238" s="73">
        <f t="shared" si="47"/>
        <v>6.3256959279254046E-4</v>
      </c>
      <c r="K238" s="72">
        <v>193</v>
      </c>
      <c r="L238" s="73">
        <f t="shared" si="48"/>
        <v>9.2288859347952905E-4</v>
      </c>
      <c r="M238" s="73">
        <f t="shared" si="49"/>
        <v>4.6144429673976452E-4</v>
      </c>
      <c r="N238" s="71">
        <v>2.480483</v>
      </c>
      <c r="O238" s="73">
        <f t="shared" si="50"/>
        <v>2.8096778932604647E-3</v>
      </c>
      <c r="P238" s="73">
        <f t="shared" si="51"/>
        <v>4.2145168398906969E-4</v>
      </c>
      <c r="Q238" s="71">
        <v>26.561312000000001</v>
      </c>
      <c r="R238" s="73">
        <f t="shared" si="52"/>
        <v>3.2711246002648589E-3</v>
      </c>
      <c r="S238" s="73">
        <f t="shared" si="53"/>
        <v>8.1778115006621473E-4</v>
      </c>
      <c r="T238" s="70">
        <f t="shared" si="54"/>
        <v>2.3332467235875893E-3</v>
      </c>
      <c r="U238" s="74">
        <f t="shared" si="55"/>
        <v>220083.90085408255</v>
      </c>
      <c r="V238" s="83">
        <f t="shared" si="56"/>
        <v>892505.28755408258</v>
      </c>
      <c r="W238" s="75">
        <f t="shared" si="57"/>
        <v>892505287.55408263</v>
      </c>
      <c r="X238" s="62">
        <f t="shared" si="58"/>
        <v>892505000</v>
      </c>
      <c r="Z238" s="85">
        <f t="shared" si="59"/>
        <v>892505287.55408263</v>
      </c>
    </row>
    <row r="239" spans="1:26" s="2" customFormat="1" ht="18" customHeight="1">
      <c r="A239" s="70">
        <v>232</v>
      </c>
      <c r="B239" s="71" t="s">
        <v>79</v>
      </c>
      <c r="C239" s="71" t="s">
        <v>222</v>
      </c>
      <c r="D239" s="88">
        <v>672421.38670000003</v>
      </c>
      <c r="E239" s="71" t="s">
        <v>300</v>
      </c>
      <c r="F239" s="71">
        <v>7</v>
      </c>
      <c r="G239" s="90">
        <f t="shared" si="45"/>
        <v>0</v>
      </c>
      <c r="H239" s="72">
        <v>1862</v>
      </c>
      <c r="I239" s="73">
        <f t="shared" si="46"/>
        <v>1.7159740410543564E-3</v>
      </c>
      <c r="J239" s="73">
        <f t="shared" si="47"/>
        <v>1.7159740410543564E-4</v>
      </c>
      <c r="K239" s="72">
        <v>272</v>
      </c>
      <c r="L239" s="73">
        <f t="shared" si="48"/>
        <v>1.3006512820022379E-3</v>
      </c>
      <c r="M239" s="73">
        <f t="shared" si="49"/>
        <v>6.5032564100111893E-4</v>
      </c>
      <c r="N239" s="71">
        <v>1.4567920000000001</v>
      </c>
      <c r="O239" s="73">
        <f t="shared" si="50"/>
        <v>1.6501287360077448E-3</v>
      </c>
      <c r="P239" s="73">
        <f t="shared" si="51"/>
        <v>2.4751931040116172E-4</v>
      </c>
      <c r="Q239" s="71">
        <v>40.836444</v>
      </c>
      <c r="R239" s="73">
        <f t="shared" si="52"/>
        <v>5.0291603274619226E-3</v>
      </c>
      <c r="S239" s="73">
        <f t="shared" si="53"/>
        <v>1.2572900818654806E-3</v>
      </c>
      <c r="T239" s="70">
        <f t="shared" si="54"/>
        <v>2.3267324373731969E-3</v>
      </c>
      <c r="U239" s="74">
        <f t="shared" si="55"/>
        <v>219469.43967993846</v>
      </c>
      <c r="V239" s="83">
        <f t="shared" si="56"/>
        <v>891890.82637993852</v>
      </c>
      <c r="W239" s="75">
        <f t="shared" si="57"/>
        <v>891890826.37993848</v>
      </c>
      <c r="X239" s="62">
        <f t="shared" si="58"/>
        <v>891890000</v>
      </c>
      <c r="Z239" s="85">
        <f t="shared" si="59"/>
        <v>891890826.37993848</v>
      </c>
    </row>
    <row r="240" spans="1:26" s="2" customFormat="1" ht="18" customHeight="1">
      <c r="A240" s="70">
        <v>97</v>
      </c>
      <c r="B240" s="71" t="s">
        <v>101</v>
      </c>
      <c r="C240" s="71" t="s">
        <v>203</v>
      </c>
      <c r="D240" s="88">
        <v>672421.38670000003</v>
      </c>
      <c r="E240" s="71" t="s">
        <v>299</v>
      </c>
      <c r="F240" s="71">
        <v>7</v>
      </c>
      <c r="G240" s="90">
        <f t="shared" si="45"/>
        <v>0</v>
      </c>
      <c r="H240" s="72">
        <v>2558</v>
      </c>
      <c r="I240" s="73">
        <f t="shared" si="46"/>
        <v>2.3573907610188204E-3</v>
      </c>
      <c r="J240" s="73">
        <f t="shared" si="47"/>
        <v>2.3573907610188207E-4</v>
      </c>
      <c r="K240" s="72">
        <v>326</v>
      </c>
      <c r="L240" s="73">
        <f t="shared" si="48"/>
        <v>1.5588688159291527E-3</v>
      </c>
      <c r="M240" s="73">
        <f t="shared" si="49"/>
        <v>7.7943440796457637E-4</v>
      </c>
      <c r="N240" s="71">
        <v>2.6182880000000002</v>
      </c>
      <c r="O240" s="73">
        <f t="shared" si="50"/>
        <v>2.9657715500526131E-3</v>
      </c>
      <c r="P240" s="73">
        <f t="shared" si="51"/>
        <v>4.4486573250789193E-4</v>
      </c>
      <c r="Q240" s="71">
        <v>27.018846</v>
      </c>
      <c r="R240" s="73">
        <f t="shared" si="52"/>
        <v>3.3274716181703593E-3</v>
      </c>
      <c r="S240" s="73">
        <f t="shared" si="53"/>
        <v>8.3186790454258983E-4</v>
      </c>
      <c r="T240" s="70">
        <f t="shared" si="54"/>
        <v>2.29190712111694E-3</v>
      </c>
      <c r="U240" s="74">
        <f t="shared" si="55"/>
        <v>216184.53569928731</v>
      </c>
      <c r="V240" s="83">
        <f t="shared" si="56"/>
        <v>888605.92239928734</v>
      </c>
      <c r="W240" s="75">
        <f t="shared" si="57"/>
        <v>888605922.39928734</v>
      </c>
      <c r="X240" s="62">
        <f t="shared" si="58"/>
        <v>888605000</v>
      </c>
      <c r="Z240" s="85">
        <f t="shared" si="59"/>
        <v>888605922.39928734</v>
      </c>
    </row>
    <row r="241" spans="1:26" s="2" customFormat="1" ht="18" customHeight="1">
      <c r="A241" s="70">
        <v>243</v>
      </c>
      <c r="B241" s="71" t="s">
        <v>79</v>
      </c>
      <c r="C241" s="71" t="s">
        <v>294</v>
      </c>
      <c r="D241" s="88">
        <v>672421.38670000003</v>
      </c>
      <c r="E241" s="71" t="s">
        <v>299</v>
      </c>
      <c r="F241" s="71">
        <v>8</v>
      </c>
      <c r="G241" s="90">
        <f t="shared" si="45"/>
        <v>0</v>
      </c>
      <c r="H241" s="77">
        <v>3596</v>
      </c>
      <c r="I241" s="73">
        <f t="shared" si="46"/>
        <v>3.3139863864830644E-3</v>
      </c>
      <c r="J241" s="73">
        <f t="shared" si="47"/>
        <v>3.3139863864830644E-4</v>
      </c>
      <c r="K241" s="72">
        <v>355</v>
      </c>
      <c r="L241" s="73">
        <f t="shared" si="48"/>
        <v>1.6975411952602738E-3</v>
      </c>
      <c r="M241" s="73">
        <f t="shared" si="49"/>
        <v>8.4877059763013689E-4</v>
      </c>
      <c r="N241" s="71">
        <v>2.411581</v>
      </c>
      <c r="O241" s="73">
        <f t="shared" si="50"/>
        <v>2.731631631221405E-3</v>
      </c>
      <c r="P241" s="73">
        <f t="shared" si="51"/>
        <v>4.0974474468321074E-4</v>
      </c>
      <c r="Q241" s="71">
        <v>22.535398000000001</v>
      </c>
      <c r="R241" s="73">
        <f t="shared" si="52"/>
        <v>2.7753182815125812E-3</v>
      </c>
      <c r="S241" s="73">
        <f t="shared" si="53"/>
        <v>6.938295703781453E-4</v>
      </c>
      <c r="T241" s="70">
        <f t="shared" si="54"/>
        <v>2.2837435513397997E-3</v>
      </c>
      <c r="U241" s="74">
        <f t="shared" si="55"/>
        <v>215414.50556776099</v>
      </c>
      <c r="V241" s="83">
        <f t="shared" si="56"/>
        <v>887835.89226776105</v>
      </c>
      <c r="W241" s="75">
        <f t="shared" si="57"/>
        <v>887835892.26776111</v>
      </c>
      <c r="X241" s="62">
        <f t="shared" si="58"/>
        <v>887835000</v>
      </c>
      <c r="Z241" s="85">
        <f t="shared" si="59"/>
        <v>887835892.26776111</v>
      </c>
    </row>
    <row r="242" spans="1:26" s="2" customFormat="1" ht="18" customHeight="1">
      <c r="A242" s="70">
        <v>138</v>
      </c>
      <c r="B242" s="71" t="s">
        <v>117</v>
      </c>
      <c r="C242" s="71" t="s">
        <v>170</v>
      </c>
      <c r="D242" s="88">
        <v>672421.38670000003</v>
      </c>
      <c r="E242" s="71" t="s">
        <v>299</v>
      </c>
      <c r="F242" s="71">
        <v>8</v>
      </c>
      <c r="G242" s="90">
        <f t="shared" si="45"/>
        <v>0</v>
      </c>
      <c r="H242" s="72">
        <v>1546</v>
      </c>
      <c r="I242" s="73">
        <f t="shared" si="46"/>
        <v>1.4247561049785364E-3</v>
      </c>
      <c r="J242" s="73">
        <f t="shared" si="47"/>
        <v>1.4247561049785364E-4</v>
      </c>
      <c r="K242" s="72">
        <v>345</v>
      </c>
      <c r="L242" s="73">
        <f t="shared" si="48"/>
        <v>1.6497231334219561E-3</v>
      </c>
      <c r="M242" s="73">
        <f t="shared" si="49"/>
        <v>8.2486156671097803E-4</v>
      </c>
      <c r="N242" s="71">
        <v>1.4666349999999999</v>
      </c>
      <c r="O242" s="73">
        <f t="shared" si="50"/>
        <v>1.6612780401970347E-3</v>
      </c>
      <c r="P242" s="73">
        <f t="shared" si="51"/>
        <v>2.4919170602955519E-4</v>
      </c>
      <c r="Q242" s="71">
        <v>34.072515000000003</v>
      </c>
      <c r="R242" s="73">
        <f t="shared" si="52"/>
        <v>4.1961572534291013E-3</v>
      </c>
      <c r="S242" s="73">
        <f t="shared" si="53"/>
        <v>1.0490393133572753E-3</v>
      </c>
      <c r="T242" s="70">
        <f t="shared" si="54"/>
        <v>2.2655681965956624E-3</v>
      </c>
      <c r="U242" s="74">
        <f t="shared" si="55"/>
        <v>213700.11208718386</v>
      </c>
      <c r="V242" s="83">
        <f t="shared" si="56"/>
        <v>886121.4987871839</v>
      </c>
      <c r="W242" s="75">
        <f t="shared" si="57"/>
        <v>886121498.78718388</v>
      </c>
      <c r="X242" s="62">
        <f t="shared" si="58"/>
        <v>886121000</v>
      </c>
      <c r="Z242" s="85">
        <f t="shared" si="59"/>
        <v>886121498.78718388</v>
      </c>
    </row>
    <row r="243" spans="1:26" s="2" customFormat="1" ht="18" customHeight="1">
      <c r="A243" s="70">
        <v>52</v>
      </c>
      <c r="B243" s="71" t="s">
        <v>93</v>
      </c>
      <c r="C243" s="76" t="s">
        <v>108</v>
      </c>
      <c r="D243" s="88">
        <v>672421.38670000003</v>
      </c>
      <c r="E243" s="71" t="s">
        <v>299</v>
      </c>
      <c r="F243" s="71">
        <v>6</v>
      </c>
      <c r="G243" s="90">
        <f t="shared" si="45"/>
        <v>0</v>
      </c>
      <c r="H243" s="77">
        <v>1750</v>
      </c>
      <c r="I243" s="73">
        <f t="shared" si="46"/>
        <v>1.6127575573819139E-3</v>
      </c>
      <c r="J243" s="73">
        <f t="shared" si="47"/>
        <v>1.612757557381914E-4</v>
      </c>
      <c r="K243" s="72">
        <v>216</v>
      </c>
      <c r="L243" s="73">
        <f t="shared" si="48"/>
        <v>1.0328701357076595E-3</v>
      </c>
      <c r="M243" s="73">
        <f t="shared" si="49"/>
        <v>5.1643506785382974E-4</v>
      </c>
      <c r="N243" s="71">
        <v>1.988324</v>
      </c>
      <c r="O243" s="73">
        <f t="shared" si="50"/>
        <v>2.2522024893696993E-3</v>
      </c>
      <c r="P243" s="73">
        <f t="shared" si="51"/>
        <v>3.378303734054549E-4</v>
      </c>
      <c r="Q243" s="71">
        <v>40.574629000000002</v>
      </c>
      <c r="R243" s="73">
        <f t="shared" si="52"/>
        <v>4.9969168340976517E-3</v>
      </c>
      <c r="S243" s="73">
        <f t="shared" si="53"/>
        <v>1.2492292085244129E-3</v>
      </c>
      <c r="T243" s="70">
        <f t="shared" si="54"/>
        <v>2.2647704055218888E-3</v>
      </c>
      <c r="U243" s="74">
        <f t="shared" si="55"/>
        <v>213624.86030613232</v>
      </c>
      <c r="V243" s="83">
        <f t="shared" si="56"/>
        <v>886046.24700613238</v>
      </c>
      <c r="W243" s="75">
        <f t="shared" si="57"/>
        <v>886046247.00613236</v>
      </c>
      <c r="X243" s="62">
        <f t="shared" si="58"/>
        <v>886046000</v>
      </c>
      <c r="Z243" s="85">
        <f t="shared" si="59"/>
        <v>886046247.00613236</v>
      </c>
    </row>
    <row r="244" spans="1:26" s="2" customFormat="1" ht="18" customHeight="1">
      <c r="A244" s="70">
        <v>36</v>
      </c>
      <c r="B244" s="71" t="s">
        <v>99</v>
      </c>
      <c r="C244" s="71" t="s">
        <v>111</v>
      </c>
      <c r="D244" s="88">
        <v>672421.38670000003</v>
      </c>
      <c r="E244" s="71" t="s">
        <v>299</v>
      </c>
      <c r="F244" s="71">
        <v>8</v>
      </c>
      <c r="G244" s="90">
        <f t="shared" si="45"/>
        <v>0</v>
      </c>
      <c r="H244" s="72">
        <v>2629</v>
      </c>
      <c r="I244" s="73">
        <f t="shared" si="46"/>
        <v>2.4228226390611723E-3</v>
      </c>
      <c r="J244" s="73">
        <f t="shared" si="47"/>
        <v>2.4228226390611725E-4</v>
      </c>
      <c r="K244" s="72">
        <v>428</v>
      </c>
      <c r="L244" s="73">
        <f t="shared" si="48"/>
        <v>2.046613046679992E-3</v>
      </c>
      <c r="M244" s="73">
        <f t="shared" si="49"/>
        <v>1.023306523339996E-3</v>
      </c>
      <c r="N244" s="71">
        <v>1.565067</v>
      </c>
      <c r="O244" s="73">
        <f t="shared" si="50"/>
        <v>1.7727733475179936E-3</v>
      </c>
      <c r="P244" s="73">
        <f t="shared" si="51"/>
        <v>2.6591600212769905E-4</v>
      </c>
      <c r="Q244" s="71">
        <v>23.343529</v>
      </c>
      <c r="R244" s="73">
        <f t="shared" si="52"/>
        <v>2.8748426270846917E-3</v>
      </c>
      <c r="S244" s="73">
        <f t="shared" si="53"/>
        <v>7.1871065677117294E-4</v>
      </c>
      <c r="T244" s="70">
        <f t="shared" si="54"/>
        <v>2.250215446144985E-3</v>
      </c>
      <c r="U244" s="74">
        <f t="shared" si="55"/>
        <v>212251.96124489789</v>
      </c>
      <c r="V244" s="83">
        <f t="shared" si="56"/>
        <v>884673.34794489795</v>
      </c>
      <c r="W244" s="75">
        <f t="shared" si="57"/>
        <v>884673347.94489789</v>
      </c>
      <c r="X244" s="62">
        <f t="shared" si="58"/>
        <v>884673000</v>
      </c>
      <c r="Z244" s="85">
        <f t="shared" si="59"/>
        <v>884673347.94489789</v>
      </c>
    </row>
    <row r="245" spans="1:26" s="2" customFormat="1" ht="18" customHeight="1">
      <c r="A245" s="70">
        <v>168</v>
      </c>
      <c r="B245" s="71" t="s">
        <v>69</v>
      </c>
      <c r="C245" s="71" t="s">
        <v>109</v>
      </c>
      <c r="D245" s="88">
        <v>672421.38670000003</v>
      </c>
      <c r="E245" s="71" t="s">
        <v>300</v>
      </c>
      <c r="F245" s="71">
        <v>7</v>
      </c>
      <c r="G245" s="90">
        <f t="shared" si="45"/>
        <v>0</v>
      </c>
      <c r="H245" s="72">
        <v>7420</v>
      </c>
      <c r="I245" s="73">
        <f t="shared" si="46"/>
        <v>6.8380920432993151E-3</v>
      </c>
      <c r="J245" s="73">
        <f t="shared" si="47"/>
        <v>6.8380920432993151E-4</v>
      </c>
      <c r="K245" s="72">
        <v>321</v>
      </c>
      <c r="L245" s="73">
        <f t="shared" si="48"/>
        <v>1.5349597850099939E-3</v>
      </c>
      <c r="M245" s="73">
        <f t="shared" si="49"/>
        <v>7.6747989250499694E-4</v>
      </c>
      <c r="N245" s="71">
        <v>2.0178530000000001</v>
      </c>
      <c r="O245" s="73">
        <f t="shared" si="50"/>
        <v>2.2856504019375698E-3</v>
      </c>
      <c r="P245" s="73">
        <f t="shared" si="51"/>
        <v>3.4284756029063547E-4</v>
      </c>
      <c r="Q245" s="71">
        <v>13.263847999999999</v>
      </c>
      <c r="R245" s="73">
        <f t="shared" si="52"/>
        <v>1.6334923322678431E-3</v>
      </c>
      <c r="S245" s="73">
        <f t="shared" si="53"/>
        <v>4.0837308306696077E-4</v>
      </c>
      <c r="T245" s="70">
        <f t="shared" si="54"/>
        <v>2.202509740192525E-3</v>
      </c>
      <c r="U245" s="74">
        <f t="shared" si="55"/>
        <v>207752.11227784498</v>
      </c>
      <c r="V245" s="83">
        <f t="shared" si="56"/>
        <v>880173.49897784507</v>
      </c>
      <c r="W245" s="75">
        <f t="shared" si="57"/>
        <v>880173498.97784507</v>
      </c>
      <c r="X245" s="62">
        <f t="shared" si="58"/>
        <v>880173000</v>
      </c>
      <c r="Z245" s="85">
        <f t="shared" si="59"/>
        <v>880173498.97784507</v>
      </c>
    </row>
    <row r="246" spans="1:26" s="2" customFormat="1" ht="18" customHeight="1">
      <c r="A246" s="70">
        <v>205</v>
      </c>
      <c r="B246" s="71" t="s">
        <v>90</v>
      </c>
      <c r="C246" s="71" t="s">
        <v>112</v>
      </c>
      <c r="D246" s="88">
        <v>672421.38670000003</v>
      </c>
      <c r="E246" s="71" t="s">
        <v>300</v>
      </c>
      <c r="F246" s="71">
        <v>7</v>
      </c>
      <c r="G246" s="90">
        <f t="shared" si="45"/>
        <v>0</v>
      </c>
      <c r="H246" s="72">
        <v>1743</v>
      </c>
      <c r="I246" s="73">
        <f t="shared" si="46"/>
        <v>1.6063065271523862E-3</v>
      </c>
      <c r="J246" s="73">
        <f t="shared" si="47"/>
        <v>1.6063065271523864E-4</v>
      </c>
      <c r="K246" s="72">
        <v>231</v>
      </c>
      <c r="L246" s="73">
        <f t="shared" si="48"/>
        <v>1.1045972284651358E-3</v>
      </c>
      <c r="M246" s="73">
        <f t="shared" si="49"/>
        <v>5.5229861423256791E-4</v>
      </c>
      <c r="N246" s="71">
        <v>0.97447499999999998</v>
      </c>
      <c r="O246" s="73">
        <f t="shared" si="50"/>
        <v>1.1038015035922403E-3</v>
      </c>
      <c r="P246" s="73">
        <f t="shared" si="51"/>
        <v>1.6557022553883604E-4</v>
      </c>
      <c r="Q246" s="71">
        <v>41.898896999999998</v>
      </c>
      <c r="R246" s="73">
        <f t="shared" si="52"/>
        <v>5.1600053755124558E-3</v>
      </c>
      <c r="S246" s="73">
        <f t="shared" si="53"/>
        <v>1.290001343878114E-3</v>
      </c>
      <c r="T246" s="70">
        <f t="shared" si="54"/>
        <v>2.1685008363647564E-3</v>
      </c>
      <c r="U246" s="74">
        <f t="shared" si="55"/>
        <v>204544.21654075035</v>
      </c>
      <c r="V246" s="83">
        <f t="shared" si="56"/>
        <v>876965.60324075038</v>
      </c>
      <c r="W246" s="75">
        <f t="shared" si="57"/>
        <v>876965603.24075043</v>
      </c>
      <c r="X246" s="62">
        <f t="shared" si="58"/>
        <v>876965000</v>
      </c>
      <c r="Z246" s="85">
        <f t="shared" si="59"/>
        <v>876965603.24075043</v>
      </c>
    </row>
    <row r="247" spans="1:26" s="2" customFormat="1" ht="18" customHeight="1">
      <c r="A247" s="70">
        <v>103</v>
      </c>
      <c r="B247" s="71" t="s">
        <v>101</v>
      </c>
      <c r="C247" s="71" t="s">
        <v>242</v>
      </c>
      <c r="D247" s="88">
        <v>672421.38670000003</v>
      </c>
      <c r="E247" s="71" t="s">
        <v>300</v>
      </c>
      <c r="F247" s="71">
        <v>6</v>
      </c>
      <c r="G247" s="90">
        <f t="shared" si="45"/>
        <v>0</v>
      </c>
      <c r="H247" s="72">
        <v>2349</v>
      </c>
      <c r="I247" s="73">
        <f t="shared" si="46"/>
        <v>2.1647814298800662E-3</v>
      </c>
      <c r="J247" s="73">
        <f t="shared" si="47"/>
        <v>2.1647814298800662E-4</v>
      </c>
      <c r="K247" s="72">
        <v>224</v>
      </c>
      <c r="L247" s="73">
        <f t="shared" si="48"/>
        <v>1.0711245851783135E-3</v>
      </c>
      <c r="M247" s="73">
        <f t="shared" si="49"/>
        <v>5.3556229258915674E-4</v>
      </c>
      <c r="N247" s="71">
        <v>1.968637</v>
      </c>
      <c r="O247" s="73">
        <f t="shared" si="50"/>
        <v>2.2299027482770902E-3</v>
      </c>
      <c r="P247" s="73">
        <f t="shared" si="51"/>
        <v>3.3448541224156351E-4</v>
      </c>
      <c r="Q247" s="71">
        <v>34.109364999999997</v>
      </c>
      <c r="R247" s="73">
        <f t="shared" si="52"/>
        <v>4.2006954683154645E-3</v>
      </c>
      <c r="S247" s="73">
        <f t="shared" si="53"/>
        <v>1.0501738670788661E-3</v>
      </c>
      <c r="T247" s="70">
        <f t="shared" si="54"/>
        <v>2.1366997148975931E-3</v>
      </c>
      <c r="U247" s="74">
        <f t="shared" si="55"/>
        <v>201544.57025676614</v>
      </c>
      <c r="V247" s="83">
        <f t="shared" si="56"/>
        <v>873965.9569567662</v>
      </c>
      <c r="W247" s="75">
        <f t="shared" si="57"/>
        <v>873965956.95676625</v>
      </c>
      <c r="X247" s="62">
        <f t="shared" si="58"/>
        <v>873965000</v>
      </c>
      <c r="Z247" s="85">
        <f t="shared" si="59"/>
        <v>873965956.95676625</v>
      </c>
    </row>
    <row r="248" spans="1:26" s="2" customFormat="1" ht="18" customHeight="1">
      <c r="A248" s="70">
        <v>62</v>
      </c>
      <c r="B248" s="71" t="s">
        <v>93</v>
      </c>
      <c r="C248" s="71" t="s">
        <v>206</v>
      </c>
      <c r="D248" s="88">
        <v>672421.38670000003</v>
      </c>
      <c r="E248" s="71" t="s">
        <v>299</v>
      </c>
      <c r="F248" s="71">
        <v>6</v>
      </c>
      <c r="G248" s="90">
        <f t="shared" si="45"/>
        <v>0</v>
      </c>
      <c r="H248" s="72">
        <v>1689</v>
      </c>
      <c r="I248" s="73">
        <f t="shared" si="46"/>
        <v>1.5565414368103158E-3</v>
      </c>
      <c r="J248" s="73">
        <f t="shared" si="47"/>
        <v>1.5565414368103159E-4</v>
      </c>
      <c r="K248" s="72">
        <v>192</v>
      </c>
      <c r="L248" s="73">
        <f t="shared" si="48"/>
        <v>9.181067872956973E-4</v>
      </c>
      <c r="M248" s="73">
        <f t="shared" si="49"/>
        <v>4.5905339364784865E-4</v>
      </c>
      <c r="N248" s="71">
        <v>1.8013030000000001</v>
      </c>
      <c r="O248" s="73">
        <f t="shared" si="50"/>
        <v>2.0403611789170718E-3</v>
      </c>
      <c r="P248" s="73">
        <f t="shared" si="51"/>
        <v>3.0605417683756076E-4</v>
      </c>
      <c r="Q248" s="71">
        <v>38.971646999999997</v>
      </c>
      <c r="R248" s="73">
        <f t="shared" si="52"/>
        <v>4.799503624464717E-3</v>
      </c>
      <c r="S248" s="73">
        <f t="shared" si="53"/>
        <v>1.1998759061161793E-3</v>
      </c>
      <c r="T248" s="70">
        <f t="shared" si="54"/>
        <v>2.1206376202826203E-3</v>
      </c>
      <c r="U248" s="74">
        <f t="shared" si="55"/>
        <v>200029.51040346647</v>
      </c>
      <c r="V248" s="83">
        <f t="shared" si="56"/>
        <v>872450.89710346656</v>
      </c>
      <c r="W248" s="75">
        <f t="shared" si="57"/>
        <v>872450897.10346651</v>
      </c>
      <c r="X248" s="62">
        <f t="shared" si="58"/>
        <v>872450000</v>
      </c>
      <c r="Z248" s="85">
        <f t="shared" si="59"/>
        <v>872450897.10346651</v>
      </c>
    </row>
    <row r="249" spans="1:26" s="2" customFormat="1" ht="18" customHeight="1">
      <c r="A249" s="70">
        <v>93</v>
      </c>
      <c r="B249" s="71" t="s">
        <v>101</v>
      </c>
      <c r="C249" s="71" t="s">
        <v>175</v>
      </c>
      <c r="D249" s="88">
        <v>672421.38670000003</v>
      </c>
      <c r="E249" s="71" t="s">
        <v>299</v>
      </c>
      <c r="F249" s="71">
        <v>5</v>
      </c>
      <c r="G249" s="90">
        <f t="shared" si="45"/>
        <v>0</v>
      </c>
      <c r="H249" s="72">
        <v>2082</v>
      </c>
      <c r="I249" s="73">
        <f t="shared" si="46"/>
        <v>1.9187207054109398E-3</v>
      </c>
      <c r="J249" s="73">
        <f t="shared" si="47"/>
        <v>1.9187207054109398E-4</v>
      </c>
      <c r="K249" s="72">
        <v>125</v>
      </c>
      <c r="L249" s="73">
        <f t="shared" si="48"/>
        <v>5.9772577297896958E-4</v>
      </c>
      <c r="M249" s="73">
        <f t="shared" si="49"/>
        <v>2.9886288648948479E-4</v>
      </c>
      <c r="N249" s="71">
        <v>2.0867550000000001</v>
      </c>
      <c r="O249" s="73">
        <f t="shared" si="50"/>
        <v>2.3636966639766291E-3</v>
      </c>
      <c r="P249" s="73">
        <f t="shared" si="51"/>
        <v>3.5455449959649436E-4</v>
      </c>
      <c r="Q249" s="71">
        <v>39.845086000000002</v>
      </c>
      <c r="R249" s="73">
        <f t="shared" si="52"/>
        <v>4.9070708937220021E-3</v>
      </c>
      <c r="S249" s="73">
        <f t="shared" si="53"/>
        <v>1.2267677234305005E-3</v>
      </c>
      <c r="T249" s="70">
        <f t="shared" si="54"/>
        <v>2.0720571800575734E-3</v>
      </c>
      <c r="U249" s="84">
        <f t="shared" si="55"/>
        <v>195447.15197482277</v>
      </c>
      <c r="V249" s="83">
        <f t="shared" si="56"/>
        <v>867868.53867482278</v>
      </c>
      <c r="W249" s="75">
        <f t="shared" si="57"/>
        <v>867868538.67482281</v>
      </c>
      <c r="X249" s="62">
        <f t="shared" si="58"/>
        <v>867868000</v>
      </c>
      <c r="Z249" s="85">
        <f t="shared" si="59"/>
        <v>867868538.67482281</v>
      </c>
    </row>
    <row r="250" spans="1:26" s="2" customFormat="1" ht="18" customHeight="1">
      <c r="A250" s="70">
        <v>57</v>
      </c>
      <c r="B250" s="71" t="s">
        <v>93</v>
      </c>
      <c r="C250" s="71" t="s">
        <v>93</v>
      </c>
      <c r="D250" s="88">
        <v>672421.38670000003</v>
      </c>
      <c r="E250" s="71" t="s">
        <v>302</v>
      </c>
      <c r="F250" s="71">
        <v>7</v>
      </c>
      <c r="G250" s="90">
        <f t="shared" si="45"/>
        <v>0</v>
      </c>
      <c r="H250" s="72">
        <v>3640</v>
      </c>
      <c r="I250" s="73">
        <f t="shared" si="46"/>
        <v>3.3545357193543808E-3</v>
      </c>
      <c r="J250" s="73">
        <f t="shared" si="47"/>
        <v>3.3545357193543813E-4</v>
      </c>
      <c r="K250" s="72">
        <v>296</v>
      </c>
      <c r="L250" s="73">
        <f t="shared" si="48"/>
        <v>1.4154146304142E-3</v>
      </c>
      <c r="M250" s="73">
        <f t="shared" si="49"/>
        <v>7.0770731520710002E-4</v>
      </c>
      <c r="N250" s="71">
        <v>2.2836189999999998</v>
      </c>
      <c r="O250" s="73">
        <f t="shared" si="50"/>
        <v>2.5866872786185465E-3</v>
      </c>
      <c r="P250" s="73">
        <f t="shared" si="51"/>
        <v>3.8800309179278197E-4</v>
      </c>
      <c r="Q250" s="71">
        <v>20.561881</v>
      </c>
      <c r="R250" s="73">
        <f t="shared" si="52"/>
        <v>2.5322723051789987E-3</v>
      </c>
      <c r="S250" s="73">
        <f t="shared" si="53"/>
        <v>6.3306807629474968E-4</v>
      </c>
      <c r="T250" s="70">
        <f t="shared" si="54"/>
        <v>2.0642320552300697E-3</v>
      </c>
      <c r="U250" s="74">
        <f t="shared" si="55"/>
        <v>194709.04572172186</v>
      </c>
      <c r="V250" s="83">
        <f t="shared" si="56"/>
        <v>867130.43242172187</v>
      </c>
      <c r="W250" s="75">
        <f t="shared" si="57"/>
        <v>867130432.42172182</v>
      </c>
      <c r="X250" s="62">
        <f t="shared" si="58"/>
        <v>867130000</v>
      </c>
      <c r="Z250" s="85">
        <f t="shared" si="59"/>
        <v>867130432.42172182</v>
      </c>
    </row>
    <row r="251" spans="1:26" s="2" customFormat="1" ht="18" customHeight="1">
      <c r="A251" s="70">
        <v>155</v>
      </c>
      <c r="B251" s="71" t="s">
        <v>85</v>
      </c>
      <c r="C251" s="71" t="s">
        <v>204</v>
      </c>
      <c r="D251" s="88">
        <v>672421.38670000003</v>
      </c>
      <c r="E251" s="71" t="s">
        <v>299</v>
      </c>
      <c r="F251" s="71">
        <v>7</v>
      </c>
      <c r="G251" s="90">
        <f t="shared" si="45"/>
        <v>0</v>
      </c>
      <c r="H251" s="72">
        <v>1583</v>
      </c>
      <c r="I251" s="73">
        <f t="shared" si="46"/>
        <v>1.4588544076203256E-3</v>
      </c>
      <c r="J251" s="73">
        <f t="shared" si="47"/>
        <v>1.4588544076203256E-4</v>
      </c>
      <c r="K251" s="72">
        <v>301</v>
      </c>
      <c r="L251" s="73">
        <f t="shared" si="48"/>
        <v>1.4393236613333589E-3</v>
      </c>
      <c r="M251" s="73">
        <f t="shared" si="49"/>
        <v>7.1966183066667945E-4</v>
      </c>
      <c r="N251" s="71">
        <v>0.91541600000000001</v>
      </c>
      <c r="O251" s="73">
        <f t="shared" si="50"/>
        <v>1.0369045457424709E-3</v>
      </c>
      <c r="P251" s="73">
        <f t="shared" si="51"/>
        <v>1.5553568186137064E-4</v>
      </c>
      <c r="Q251" s="71">
        <v>33.848533000000003</v>
      </c>
      <c r="R251" s="73">
        <f t="shared" si="52"/>
        <v>4.1685730350660725E-3</v>
      </c>
      <c r="S251" s="73">
        <f t="shared" si="53"/>
        <v>1.0421432587665181E-3</v>
      </c>
      <c r="T251" s="70">
        <f t="shared" si="54"/>
        <v>2.063226212056601E-3</v>
      </c>
      <c r="U251" s="74">
        <f t="shared" si="55"/>
        <v>194614.16939037357</v>
      </c>
      <c r="V251" s="83">
        <f t="shared" si="56"/>
        <v>867035.55609037355</v>
      </c>
      <c r="W251" s="75">
        <f t="shared" si="57"/>
        <v>867035556.09037352</v>
      </c>
      <c r="X251" s="62">
        <f t="shared" si="58"/>
        <v>867035000</v>
      </c>
      <c r="Z251" s="85">
        <f t="shared" si="59"/>
        <v>867035556.09037352</v>
      </c>
    </row>
    <row r="252" spans="1:26" s="2" customFormat="1" ht="18" customHeight="1">
      <c r="A252" s="70">
        <v>140</v>
      </c>
      <c r="B252" s="71" t="s">
        <v>117</v>
      </c>
      <c r="C252" s="76" t="s">
        <v>177</v>
      </c>
      <c r="D252" s="89">
        <v>672421.38670000003</v>
      </c>
      <c r="E252" s="76" t="s">
        <v>302</v>
      </c>
      <c r="F252" s="76">
        <v>7</v>
      </c>
      <c r="G252" s="91">
        <f t="shared" si="45"/>
        <v>0</v>
      </c>
      <c r="H252" s="77">
        <v>2070</v>
      </c>
      <c r="I252" s="73">
        <f t="shared" si="46"/>
        <v>1.9076617964460354E-3</v>
      </c>
      <c r="J252" s="73">
        <f t="shared" si="47"/>
        <v>1.9076617964460354E-4</v>
      </c>
      <c r="K252" s="72">
        <v>265</v>
      </c>
      <c r="L252" s="73">
        <f t="shared" si="48"/>
        <v>1.2671786387154155E-3</v>
      </c>
      <c r="M252" s="73">
        <f t="shared" si="49"/>
        <v>6.3358931935770775E-4</v>
      </c>
      <c r="N252" s="71">
        <v>1.9292640000000001</v>
      </c>
      <c r="O252" s="73">
        <f t="shared" si="50"/>
        <v>2.185304398805901E-3</v>
      </c>
      <c r="P252" s="73">
        <f t="shared" si="51"/>
        <v>3.2779565982088513E-4</v>
      </c>
      <c r="Q252" s="71">
        <v>27.774972000000002</v>
      </c>
      <c r="R252" s="73">
        <f t="shared" si="52"/>
        <v>3.4205913541043324E-3</v>
      </c>
      <c r="S252" s="73">
        <f t="shared" si="53"/>
        <v>8.551478385260831E-4</v>
      </c>
      <c r="T252" s="70">
        <f t="shared" si="54"/>
        <v>2.0072989973492798E-3</v>
      </c>
      <c r="U252" s="74">
        <f t="shared" si="55"/>
        <v>189338.82518769737</v>
      </c>
      <c r="V252" s="83">
        <f t="shared" si="56"/>
        <v>861760.21188769746</v>
      </c>
      <c r="W252" s="75">
        <f t="shared" si="57"/>
        <v>861760211.88769746</v>
      </c>
      <c r="X252" s="62">
        <f t="shared" si="58"/>
        <v>861760000</v>
      </c>
      <c r="Z252" s="85">
        <f t="shared" si="59"/>
        <v>861760211.88769746</v>
      </c>
    </row>
    <row r="253" spans="1:26" s="2" customFormat="1" ht="18" customHeight="1">
      <c r="A253" s="70">
        <v>68</v>
      </c>
      <c r="B253" s="71" t="s">
        <v>93</v>
      </c>
      <c r="C253" s="71" t="s">
        <v>292</v>
      </c>
      <c r="D253" s="88">
        <v>672421.38670000003</v>
      </c>
      <c r="E253" s="71" t="s">
        <v>299</v>
      </c>
      <c r="F253" s="71">
        <v>5</v>
      </c>
      <c r="G253" s="90">
        <f t="shared" si="45"/>
        <v>0</v>
      </c>
      <c r="H253" s="72">
        <v>1365</v>
      </c>
      <c r="I253" s="73">
        <f t="shared" si="46"/>
        <v>1.2579508947578929E-3</v>
      </c>
      <c r="J253" s="73">
        <f t="shared" si="47"/>
        <v>1.257950894757893E-4</v>
      </c>
      <c r="K253" s="72">
        <v>115</v>
      </c>
      <c r="L253" s="73">
        <f t="shared" si="48"/>
        <v>5.4990771114065209E-4</v>
      </c>
      <c r="M253" s="73">
        <f t="shared" si="49"/>
        <v>2.7495385557032605E-4</v>
      </c>
      <c r="N253" s="71">
        <v>1.6634979999999999</v>
      </c>
      <c r="O253" s="73">
        <f t="shared" si="50"/>
        <v>1.8842675221249232E-3</v>
      </c>
      <c r="P253" s="73">
        <f t="shared" si="51"/>
        <v>2.8264012831873847E-4</v>
      </c>
      <c r="Q253" s="71">
        <v>42.468057000000002</v>
      </c>
      <c r="R253" s="73">
        <f t="shared" si="52"/>
        <v>5.2300995514886562E-3</v>
      </c>
      <c r="S253" s="73">
        <f t="shared" si="53"/>
        <v>1.307524887872164E-3</v>
      </c>
      <c r="T253" s="70">
        <f t="shared" si="54"/>
        <v>1.9909139612370179E-3</v>
      </c>
      <c r="U253" s="74">
        <f t="shared" si="55"/>
        <v>187793.30382179702</v>
      </c>
      <c r="V253" s="83">
        <f t="shared" si="56"/>
        <v>860214.69052179705</v>
      </c>
      <c r="W253" s="75">
        <f t="shared" si="57"/>
        <v>860214690.52179706</v>
      </c>
      <c r="X253" s="62">
        <f t="shared" si="58"/>
        <v>860214000</v>
      </c>
      <c r="Z253" s="85">
        <f t="shared" si="59"/>
        <v>860214690.52179706</v>
      </c>
    </row>
    <row r="254" spans="1:26" s="2" customFormat="1" ht="18" customHeight="1">
      <c r="A254" s="70">
        <v>216</v>
      </c>
      <c r="B254" s="71" t="s">
        <v>90</v>
      </c>
      <c r="C254" s="71" t="s">
        <v>189</v>
      </c>
      <c r="D254" s="88">
        <v>672421.38670000003</v>
      </c>
      <c r="E254" s="71" t="s">
        <v>300</v>
      </c>
      <c r="F254" s="71">
        <v>6</v>
      </c>
      <c r="G254" s="90">
        <f t="shared" si="45"/>
        <v>0</v>
      </c>
      <c r="H254" s="72">
        <v>2115</v>
      </c>
      <c r="I254" s="73">
        <f t="shared" si="46"/>
        <v>1.9491327050644273E-3</v>
      </c>
      <c r="J254" s="73">
        <f t="shared" si="47"/>
        <v>1.9491327050644275E-4</v>
      </c>
      <c r="K254" s="72">
        <v>200</v>
      </c>
      <c r="L254" s="73">
        <f t="shared" si="48"/>
        <v>9.563612367663514E-4</v>
      </c>
      <c r="M254" s="73">
        <f t="shared" si="49"/>
        <v>4.781806183831757E-4</v>
      </c>
      <c r="N254" s="71">
        <v>2.5100120000000001</v>
      </c>
      <c r="O254" s="73">
        <f t="shared" si="50"/>
        <v>2.8431258058283348E-3</v>
      </c>
      <c r="P254" s="73">
        <f t="shared" si="51"/>
        <v>4.2646887087425021E-4</v>
      </c>
      <c r="Q254" s="71">
        <v>26.066884000000002</v>
      </c>
      <c r="R254" s="73">
        <f t="shared" si="52"/>
        <v>3.2102339487089515E-3</v>
      </c>
      <c r="S254" s="73">
        <f t="shared" si="53"/>
        <v>8.0255848717723788E-4</v>
      </c>
      <c r="T254" s="70">
        <f t="shared" si="54"/>
        <v>1.9021212469411066E-3</v>
      </c>
      <c r="U254" s="74">
        <f t="shared" si="55"/>
        <v>179417.91568469559</v>
      </c>
      <c r="V254" s="83">
        <f t="shared" si="56"/>
        <v>851839.30238469562</v>
      </c>
      <c r="W254" s="75">
        <f t="shared" si="57"/>
        <v>851839302.38469565</v>
      </c>
      <c r="X254" s="62">
        <f t="shared" si="58"/>
        <v>851839000</v>
      </c>
      <c r="Z254" s="85">
        <f t="shared" si="59"/>
        <v>851839302.38469565</v>
      </c>
    </row>
    <row r="255" spans="1:26" s="2" customFormat="1" ht="18" customHeight="1">
      <c r="A255" s="70">
        <v>164</v>
      </c>
      <c r="B255" s="71" t="s">
        <v>69</v>
      </c>
      <c r="C255" s="71" t="s">
        <v>70</v>
      </c>
      <c r="D255" s="88">
        <v>672421.38670000003</v>
      </c>
      <c r="E255" s="71" t="s">
        <v>299</v>
      </c>
      <c r="F255" s="71">
        <v>5</v>
      </c>
      <c r="G255" s="90">
        <f t="shared" si="45"/>
        <v>0</v>
      </c>
      <c r="H255" s="72">
        <v>3454</v>
      </c>
      <c r="I255" s="73">
        <f t="shared" si="46"/>
        <v>3.1831226303983603E-3</v>
      </c>
      <c r="J255" s="73">
        <f t="shared" si="47"/>
        <v>3.1831226303983607E-4</v>
      </c>
      <c r="K255" s="72">
        <v>127</v>
      </c>
      <c r="L255" s="73">
        <f t="shared" si="48"/>
        <v>6.0728938534663308E-4</v>
      </c>
      <c r="M255" s="73">
        <f t="shared" si="49"/>
        <v>3.0364469267331654E-4</v>
      </c>
      <c r="N255" s="71">
        <v>2.0178530000000001</v>
      </c>
      <c r="O255" s="73">
        <f t="shared" si="50"/>
        <v>2.2856504019375698E-3</v>
      </c>
      <c r="P255" s="73">
        <f t="shared" si="51"/>
        <v>3.4284756029063547E-4</v>
      </c>
      <c r="Q255" s="71">
        <v>29.460277000000001</v>
      </c>
      <c r="R255" s="73">
        <f t="shared" si="52"/>
        <v>3.6281429481087764E-3</v>
      </c>
      <c r="S255" s="73">
        <f t="shared" si="53"/>
        <v>9.070357370271941E-4</v>
      </c>
      <c r="T255" s="70">
        <f t="shared" si="54"/>
        <v>1.8718402530309821E-3</v>
      </c>
      <c r="U255" s="74">
        <f t="shared" si="55"/>
        <v>176561.65569551114</v>
      </c>
      <c r="V255" s="83">
        <f t="shared" si="56"/>
        <v>848983.04239551118</v>
      </c>
      <c r="W255" s="75">
        <f t="shared" si="57"/>
        <v>848983042.39551115</v>
      </c>
      <c r="X255" s="62">
        <f t="shared" si="58"/>
        <v>848983000</v>
      </c>
      <c r="Z255" s="85">
        <f t="shared" si="59"/>
        <v>848983042.39551115</v>
      </c>
    </row>
    <row r="256" spans="1:26" s="2" customFormat="1" ht="18" customHeight="1">
      <c r="A256" s="70">
        <v>123</v>
      </c>
      <c r="B256" s="71" t="s">
        <v>87</v>
      </c>
      <c r="C256" s="71" t="s">
        <v>200</v>
      </c>
      <c r="D256" s="88">
        <v>672421.38670000003</v>
      </c>
      <c r="E256" s="71" t="s">
        <v>300</v>
      </c>
      <c r="F256" s="71">
        <v>4</v>
      </c>
      <c r="G256" s="90">
        <f t="shared" si="45"/>
        <v>0</v>
      </c>
      <c r="H256" s="72">
        <v>3063</v>
      </c>
      <c r="I256" s="73">
        <f t="shared" si="46"/>
        <v>2.8227865132918872E-3</v>
      </c>
      <c r="J256" s="73">
        <f t="shared" si="47"/>
        <v>2.8227865132918873E-4</v>
      </c>
      <c r="K256" s="72">
        <v>81</v>
      </c>
      <c r="L256" s="73">
        <f t="shared" si="48"/>
        <v>3.8732630089037231E-4</v>
      </c>
      <c r="M256" s="73">
        <f t="shared" si="49"/>
        <v>1.9366315044518615E-4</v>
      </c>
      <c r="N256" s="71">
        <v>1.4371050000000001</v>
      </c>
      <c r="O256" s="73">
        <f t="shared" si="50"/>
        <v>1.6278289949151355E-3</v>
      </c>
      <c r="P256" s="73">
        <f t="shared" si="51"/>
        <v>2.4417434923727034E-4</v>
      </c>
      <c r="Q256" s="71">
        <v>32.147933000000002</v>
      </c>
      <c r="R256" s="73">
        <f t="shared" si="52"/>
        <v>3.9591378047878992E-3</v>
      </c>
      <c r="S256" s="73">
        <f t="shared" si="53"/>
        <v>9.8978445119697481E-4</v>
      </c>
      <c r="T256" s="73">
        <f t="shared" si="54"/>
        <v>1.7099006022086201E-3</v>
      </c>
      <c r="U256" s="74">
        <f t="shared" si="55"/>
        <v>161286.67011613227</v>
      </c>
      <c r="V256" s="83">
        <f t="shared" si="56"/>
        <v>833708.05681613227</v>
      </c>
      <c r="W256" s="75">
        <f t="shared" si="57"/>
        <v>833708056.81613231</v>
      </c>
      <c r="X256" s="62">
        <v>833832000</v>
      </c>
      <c r="Z256" s="85">
        <f t="shared" si="59"/>
        <v>833708056.81613231</v>
      </c>
    </row>
    <row r="257" spans="1:26" s="2" customFormat="1" ht="18" customHeight="1">
      <c r="A257" s="22"/>
      <c r="B257" s="25"/>
      <c r="C257" s="25"/>
      <c r="D257" s="25"/>
      <c r="E257" s="25"/>
      <c r="F257" s="25"/>
      <c r="G257" s="27"/>
      <c r="H257" s="38"/>
      <c r="I257" s="35"/>
      <c r="J257" s="35"/>
      <c r="K257" s="38"/>
      <c r="L257" s="35"/>
      <c r="M257" s="35"/>
      <c r="N257" s="41"/>
      <c r="O257" s="35"/>
      <c r="P257" s="35"/>
      <c r="Q257" s="41"/>
      <c r="R257" s="35"/>
      <c r="S257" s="35"/>
      <c r="T257" s="22"/>
      <c r="U257" s="22"/>
      <c r="V257" s="32"/>
    </row>
    <row r="258" spans="1:26" s="2" customFormat="1" ht="18" customHeight="1">
      <c r="A258" s="33"/>
      <c r="B258" s="28"/>
      <c r="C258" s="28"/>
      <c r="D258" s="28"/>
      <c r="E258" s="28"/>
      <c r="F258" s="28"/>
      <c r="G258" s="29"/>
      <c r="H258" s="39"/>
      <c r="I258" s="36"/>
      <c r="J258" s="36"/>
      <c r="K258" s="39"/>
      <c r="L258" s="36"/>
      <c r="M258" s="36"/>
      <c r="N258" s="42"/>
      <c r="O258" s="36"/>
      <c r="P258" s="36"/>
      <c r="Q258" s="42"/>
      <c r="R258" s="36"/>
      <c r="S258" s="36"/>
      <c r="T258" s="33"/>
      <c r="U258" s="33"/>
      <c r="V258" s="34"/>
    </row>
    <row r="259" spans="1:26" s="16" customFormat="1" ht="18" customHeight="1">
      <c r="A259" s="105" t="s">
        <v>26</v>
      </c>
      <c r="B259" s="105"/>
      <c r="C259" s="105"/>
      <c r="D259" s="81">
        <f>SUM(D14:D257)</f>
        <v>163398396.96810049</v>
      </c>
      <c r="E259" s="24"/>
      <c r="F259" s="24"/>
      <c r="G259" s="82">
        <f t="shared" ref="G259:V259" si="60">SUM(G14:G257)</f>
        <v>19227286.633800015</v>
      </c>
      <c r="H259" s="40">
        <f t="shared" si="60"/>
        <v>1085098</v>
      </c>
      <c r="I259" s="37">
        <f t="shared" si="60"/>
        <v>1</v>
      </c>
      <c r="J259" s="37">
        <f t="shared" si="60"/>
        <v>9.9999999999999978E-2</v>
      </c>
      <c r="K259" s="40">
        <f t="shared" si="60"/>
        <v>209126</v>
      </c>
      <c r="L259" s="37">
        <f t="shared" si="60"/>
        <v>0.99999999999999922</v>
      </c>
      <c r="M259" s="37">
        <f t="shared" si="60"/>
        <v>0.49999999999999961</v>
      </c>
      <c r="N259" s="43">
        <f t="shared" si="60"/>
        <v>882.83536200000015</v>
      </c>
      <c r="O259" s="37">
        <f t="shared" si="60"/>
        <v>1.0000000000000002</v>
      </c>
      <c r="P259" s="37">
        <f t="shared" si="60"/>
        <v>0.14999999999999994</v>
      </c>
      <c r="Q259" s="43">
        <f t="shared" si="60"/>
        <v>8119.9328199999973</v>
      </c>
      <c r="R259" s="37">
        <f t="shared" si="60"/>
        <v>1.0000000000000004</v>
      </c>
      <c r="S259" s="37">
        <f t="shared" si="60"/>
        <v>0.25000000000000011</v>
      </c>
      <c r="T259" s="80">
        <f t="shared" si="60"/>
        <v>0.99999999999999922</v>
      </c>
      <c r="U259" s="82">
        <f t="shared" si="60"/>
        <v>94325172.99999997</v>
      </c>
      <c r="V259" s="23">
        <f t="shared" si="60"/>
        <v>276950856.60190004</v>
      </c>
      <c r="W259" s="23">
        <f t="shared" ref="W259:Z259" si="61">SUM(W14:W257)</f>
        <v>276950856601.89996</v>
      </c>
      <c r="X259" s="23">
        <f t="shared" si="61"/>
        <v>276950857000</v>
      </c>
      <c r="Z259" s="23">
        <f t="shared" si="61"/>
        <v>276950856601.89996</v>
      </c>
    </row>
    <row r="261" spans="1:26" ht="18" customHeight="1">
      <c r="B261" s="106" t="s">
        <v>27</v>
      </c>
      <c r="C261" s="106"/>
      <c r="D261" s="106"/>
      <c r="F261" s="107" t="s">
        <v>10</v>
      </c>
      <c r="G261" s="108"/>
      <c r="H261" s="3"/>
    </row>
    <row r="262" spans="1:26" ht="18" customHeight="1">
      <c r="B262" s="51" t="s">
        <v>50</v>
      </c>
      <c r="C262" s="52"/>
      <c r="D262" s="17">
        <v>276950857</v>
      </c>
      <c r="E262" s="5"/>
      <c r="F262" s="4" t="s">
        <v>28</v>
      </c>
      <c r="G262" s="6">
        <v>0.1</v>
      </c>
      <c r="H262" s="5"/>
      <c r="W262" s="64">
        <f>V259*1000-W259</f>
        <v>0</v>
      </c>
      <c r="X262" s="64">
        <f>X259-W259</f>
        <v>398.10003662109375</v>
      </c>
    </row>
    <row r="263" spans="1:26" ht="18" customHeight="1">
      <c r="B263" s="101" t="s">
        <v>51</v>
      </c>
      <c r="C263" s="102"/>
      <c r="D263" s="17">
        <f>V259</f>
        <v>276950856.60190004</v>
      </c>
      <c r="E263" s="5"/>
      <c r="F263" s="4" t="s">
        <v>67</v>
      </c>
      <c r="G263" s="6">
        <v>0.5</v>
      </c>
      <c r="H263" s="5"/>
    </row>
    <row r="264" spans="1:26" ht="18" customHeight="1">
      <c r="B264" s="101" t="s">
        <v>52</v>
      </c>
      <c r="C264" s="102"/>
      <c r="D264" s="17">
        <v>163398397</v>
      </c>
      <c r="E264" s="5"/>
      <c r="F264" s="4" t="s">
        <v>29</v>
      </c>
      <c r="G264" s="8">
        <v>0.15</v>
      </c>
      <c r="H264" s="5"/>
      <c r="X264" s="65">
        <f>X256+123602</f>
        <v>833955602</v>
      </c>
    </row>
    <row r="265" spans="1:26" ht="18" customHeight="1">
      <c r="B265" s="101" t="s">
        <v>53</v>
      </c>
      <c r="C265" s="102"/>
      <c r="D265" s="17">
        <f>D259</f>
        <v>163398396.96810049</v>
      </c>
      <c r="E265" s="5"/>
      <c r="F265" s="4" t="s">
        <v>7</v>
      </c>
      <c r="G265" s="6">
        <v>0.25</v>
      </c>
      <c r="H265" s="5"/>
    </row>
    <row r="266" spans="1:26" ht="18" customHeight="1">
      <c r="B266" s="101" t="s">
        <v>54</v>
      </c>
      <c r="C266" s="102"/>
      <c r="D266" s="17">
        <v>19227287</v>
      </c>
      <c r="E266" s="5"/>
    </row>
    <row r="267" spans="1:26" ht="18" customHeight="1">
      <c r="B267" s="101" t="s">
        <v>55</v>
      </c>
      <c r="C267" s="102"/>
      <c r="D267" s="17">
        <f>G259</f>
        <v>19227286.633800015</v>
      </c>
      <c r="E267" s="5"/>
    </row>
    <row r="268" spans="1:26" ht="18" customHeight="1">
      <c r="B268" s="101" t="s">
        <v>56</v>
      </c>
      <c r="C268" s="102"/>
      <c r="D268" s="17">
        <v>94325173</v>
      </c>
      <c r="E268" s="5"/>
    </row>
    <row r="269" spans="1:26" ht="18" customHeight="1">
      <c r="A269" s="10"/>
      <c r="B269" s="101" t="s">
        <v>60</v>
      </c>
      <c r="C269" s="102"/>
      <c r="D269" s="92">
        <f>U259</f>
        <v>94325172.99999997</v>
      </c>
      <c r="G269" s="104" t="s">
        <v>42</v>
      </c>
      <c r="H269" s="104"/>
      <c r="P269" t="s">
        <v>31</v>
      </c>
      <c r="W269" s="64"/>
      <c r="X269" s="65">
        <f>X256+W269</f>
        <v>833832000</v>
      </c>
    </row>
    <row r="270" spans="1:26" ht="18" customHeight="1">
      <c r="A270" s="10"/>
      <c r="B270" s="101" t="s">
        <v>30</v>
      </c>
      <c r="C270" s="102"/>
      <c r="D270" s="7">
        <f>A256</f>
        <v>123</v>
      </c>
    </row>
    <row r="271" spans="1:26" ht="18" customHeight="1">
      <c r="A271" s="10"/>
      <c r="B271" s="10"/>
      <c r="C271" s="9"/>
      <c r="D271" s="9"/>
      <c r="F271" t="s">
        <v>43</v>
      </c>
      <c r="J271" t="s">
        <v>44</v>
      </c>
      <c r="P271" t="s">
        <v>45</v>
      </c>
    </row>
    <row r="272" spans="1:26" ht="18" customHeight="1">
      <c r="A272" s="10"/>
      <c r="B272" s="10"/>
      <c r="C272" s="11"/>
      <c r="D272" s="12"/>
      <c r="F272" t="s">
        <v>46</v>
      </c>
      <c r="J272" t="s">
        <v>46</v>
      </c>
      <c r="P272" t="s">
        <v>47</v>
      </c>
    </row>
    <row r="273" spans="1:16" ht="18" customHeight="1">
      <c r="A273" s="10"/>
      <c r="B273" s="10"/>
      <c r="C273" s="11"/>
      <c r="D273" s="12"/>
    </row>
    <row r="274" spans="1:16" ht="18" customHeight="1">
      <c r="B274" s="10"/>
      <c r="C274" s="13"/>
      <c r="D274" s="12"/>
    </row>
    <row r="275" spans="1:16" ht="18" customHeight="1">
      <c r="B275" s="10"/>
      <c r="C275" s="11"/>
      <c r="D275" s="14"/>
    </row>
    <row r="276" spans="1:16" ht="18" customHeight="1">
      <c r="F276" t="s">
        <v>32</v>
      </c>
      <c r="J276" t="s">
        <v>32</v>
      </c>
      <c r="P276" t="s">
        <v>32</v>
      </c>
    </row>
    <row r="277" spans="1:16" ht="18" customHeight="1">
      <c r="F277" t="s">
        <v>33</v>
      </c>
      <c r="J277" t="s">
        <v>33</v>
      </c>
      <c r="P277" t="s">
        <v>33</v>
      </c>
    </row>
    <row r="278" spans="1:16" ht="18" customHeight="1">
      <c r="P278" s="21"/>
    </row>
  </sheetData>
  <sortState ref="A14:X256">
    <sortCondition descending="1" ref="X14"/>
  </sortState>
  <mergeCells count="30">
    <mergeCell ref="C10:C12"/>
    <mergeCell ref="D10:D12"/>
    <mergeCell ref="E10:E12"/>
    <mergeCell ref="F10:F12"/>
    <mergeCell ref="B268:C268"/>
    <mergeCell ref="B269:C269"/>
    <mergeCell ref="G269:H269"/>
    <mergeCell ref="B270:C270"/>
    <mergeCell ref="A259:C259"/>
    <mergeCell ref="B261:D261"/>
    <mergeCell ref="F261:G261"/>
    <mergeCell ref="B263:C263"/>
    <mergeCell ref="B264:C264"/>
    <mergeCell ref="B265:C265"/>
    <mergeCell ref="A8:X8"/>
    <mergeCell ref="W10:W12"/>
    <mergeCell ref="X10:X12"/>
    <mergeCell ref="B266:C266"/>
    <mergeCell ref="B267:C267"/>
    <mergeCell ref="G10:G12"/>
    <mergeCell ref="H10:U10"/>
    <mergeCell ref="V10:V12"/>
    <mergeCell ref="H11:J11"/>
    <mergeCell ref="K11:M11"/>
    <mergeCell ref="N11:P11"/>
    <mergeCell ref="Q11:S11"/>
    <mergeCell ref="T11:T12"/>
    <mergeCell ref="U11:U12"/>
    <mergeCell ref="A10:A12"/>
    <mergeCell ref="B10:B12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91"/>
  <sheetViews>
    <sheetView tabSelected="1" topLeftCell="A7" zoomScale="85" zoomScaleNormal="85" workbookViewId="0">
      <pane xSplit="1" ySplit="6" topLeftCell="B13" activePane="bottomRight" state="frozen"/>
      <selection activeCell="A7" sqref="A7"/>
      <selection pane="topRight" activeCell="B7" sqref="B7"/>
      <selection pane="bottomLeft" activeCell="A13" sqref="A13"/>
      <selection pane="bottomRight" activeCell="I249" sqref="I249"/>
    </sheetView>
  </sheetViews>
  <sheetFormatPr defaultColWidth="8.85546875" defaultRowHeight="15"/>
  <cols>
    <col min="1" max="1" width="7.42578125" customWidth="1"/>
    <col min="2" max="2" width="22" customWidth="1"/>
    <col min="3" max="3" width="27.5703125" customWidth="1"/>
    <col min="4" max="5" width="22.7109375" style="58" customWidth="1"/>
    <col min="6" max="6" width="24.7109375" customWidth="1"/>
    <col min="7" max="7" width="24" customWidth="1"/>
    <col min="9" max="9" width="12.7109375" bestFit="1" customWidth="1"/>
    <col min="10" max="10" width="16.28515625" bestFit="1" customWidth="1"/>
  </cols>
  <sheetData>
    <row r="1" spans="1:10" ht="15.75">
      <c r="A1" s="56"/>
      <c r="B1" s="57"/>
      <c r="C1" s="56"/>
      <c r="E1" s="56" t="s">
        <v>315</v>
      </c>
    </row>
    <row r="2" spans="1:10" ht="15.75">
      <c r="A2" s="57"/>
      <c r="B2" s="57"/>
      <c r="C2" s="57"/>
      <c r="E2" s="59" t="s">
        <v>306</v>
      </c>
    </row>
    <row r="3" spans="1:10" ht="15.75">
      <c r="A3" s="57"/>
      <c r="B3" s="57"/>
      <c r="C3" s="57"/>
      <c r="E3" s="59" t="s">
        <v>313</v>
      </c>
    </row>
    <row r="4" spans="1:10" ht="15.75">
      <c r="A4" s="57"/>
      <c r="B4" s="57"/>
      <c r="C4" s="57"/>
      <c r="E4" s="59" t="s">
        <v>307</v>
      </c>
    </row>
    <row r="5" spans="1:10" ht="15.75">
      <c r="A5" s="57"/>
      <c r="B5" s="57"/>
      <c r="C5" s="57"/>
      <c r="E5" s="60" t="s">
        <v>308</v>
      </c>
    </row>
    <row r="6" spans="1:10" ht="15.75">
      <c r="A6" s="57"/>
      <c r="B6" s="57"/>
      <c r="C6" s="57"/>
      <c r="E6" s="59" t="s">
        <v>314</v>
      </c>
    </row>
    <row r="7" spans="1:10" s="1" customFormat="1" ht="15.75">
      <c r="A7" s="57"/>
      <c r="B7" s="57"/>
      <c r="C7" s="57"/>
      <c r="D7" s="61"/>
      <c r="E7" s="61"/>
    </row>
    <row r="8" spans="1:10" ht="15.75">
      <c r="A8" s="112" t="s">
        <v>321</v>
      </c>
      <c r="B8" s="112"/>
      <c r="C8" s="112"/>
      <c r="D8" s="112"/>
      <c r="E8" s="112"/>
      <c r="F8" s="112"/>
      <c r="G8" s="112"/>
    </row>
    <row r="9" spans="1:10" ht="18.75">
      <c r="A9" s="47"/>
      <c r="B9" s="47"/>
      <c r="C9" s="47"/>
    </row>
    <row r="10" spans="1:10" ht="30" customHeight="1">
      <c r="A10" s="103" t="s">
        <v>0</v>
      </c>
      <c r="B10" s="103" t="s">
        <v>38</v>
      </c>
      <c r="C10" s="103" t="s">
        <v>1</v>
      </c>
      <c r="D10" s="113" t="s">
        <v>316</v>
      </c>
      <c r="E10" s="114" t="s">
        <v>317</v>
      </c>
      <c r="F10" s="114" t="s">
        <v>318</v>
      </c>
      <c r="G10" s="114" t="s">
        <v>319</v>
      </c>
      <c r="J10" t="s">
        <v>322</v>
      </c>
    </row>
    <row r="11" spans="1:10" ht="15" customHeight="1">
      <c r="A11" s="103"/>
      <c r="B11" s="103"/>
      <c r="C11" s="103"/>
      <c r="D11" s="113"/>
      <c r="E11" s="114"/>
      <c r="F11" s="114"/>
      <c r="G11" s="114"/>
    </row>
    <row r="12" spans="1:10">
      <c r="A12" s="103"/>
      <c r="B12" s="103"/>
      <c r="C12" s="103"/>
      <c r="D12" s="113"/>
      <c r="E12" s="114"/>
      <c r="F12" s="114"/>
      <c r="G12" s="114"/>
    </row>
    <row r="13" spans="1:10" s="2" customFormat="1" ht="12">
      <c r="A13" s="18" t="s">
        <v>15</v>
      </c>
      <c r="B13" s="18" t="s">
        <v>16</v>
      </c>
      <c r="C13" s="18" t="s">
        <v>17</v>
      </c>
      <c r="D13" s="18" t="s">
        <v>18</v>
      </c>
      <c r="E13" s="18" t="s">
        <v>19</v>
      </c>
      <c r="F13" s="18" t="s">
        <v>35</v>
      </c>
      <c r="G13" s="18" t="s">
        <v>20</v>
      </c>
    </row>
    <row r="14" spans="1:10" s="2" customFormat="1">
      <c r="A14" s="22">
        <v>1</v>
      </c>
      <c r="B14" s="71" t="s">
        <v>73</v>
      </c>
      <c r="C14" s="71" t="s">
        <v>74</v>
      </c>
      <c r="D14" s="62">
        <v>1117347000</v>
      </c>
      <c r="E14" s="62">
        <v>223469400</v>
      </c>
      <c r="F14" s="78">
        <v>446938800</v>
      </c>
      <c r="G14" s="78">
        <v>446938800</v>
      </c>
      <c r="I14" s="99">
        <f>SUM(E14:E34)</f>
        <v>5842673200</v>
      </c>
      <c r="J14" s="99">
        <f>SUM(F14:F34)</f>
        <v>11685346400</v>
      </c>
    </row>
    <row r="15" spans="1:10" s="2" customFormat="1">
      <c r="A15" s="22">
        <v>2</v>
      </c>
      <c r="B15" s="71" t="s">
        <v>73</v>
      </c>
      <c r="C15" s="71" t="s">
        <v>95</v>
      </c>
      <c r="D15" s="62">
        <v>1466402000</v>
      </c>
      <c r="E15" s="62">
        <v>293280400</v>
      </c>
      <c r="F15" s="78">
        <v>586560800</v>
      </c>
      <c r="G15" s="78">
        <v>586560800</v>
      </c>
    </row>
    <row r="16" spans="1:10" s="2" customFormat="1">
      <c r="A16" s="22">
        <v>3</v>
      </c>
      <c r="B16" s="71" t="s">
        <v>73</v>
      </c>
      <c r="C16" s="71" t="s">
        <v>105</v>
      </c>
      <c r="D16" s="62">
        <v>999364000</v>
      </c>
      <c r="E16" s="62">
        <v>199872800</v>
      </c>
      <c r="F16" s="78">
        <v>399745600</v>
      </c>
      <c r="G16" s="78">
        <v>399745600</v>
      </c>
    </row>
    <row r="17" spans="1:7" s="2" customFormat="1">
      <c r="A17" s="22">
        <v>4</v>
      </c>
      <c r="B17" s="71" t="s">
        <v>73</v>
      </c>
      <c r="C17" s="71" t="s">
        <v>113</v>
      </c>
      <c r="D17" s="62">
        <v>1434990000</v>
      </c>
      <c r="E17" s="62">
        <v>286998000</v>
      </c>
      <c r="F17" s="78">
        <v>573996000</v>
      </c>
      <c r="G17" s="78">
        <v>573996000</v>
      </c>
    </row>
    <row r="18" spans="1:7" s="2" customFormat="1">
      <c r="A18" s="22">
        <v>5</v>
      </c>
      <c r="B18" s="71" t="s">
        <v>73</v>
      </c>
      <c r="C18" s="71" t="s">
        <v>128</v>
      </c>
      <c r="D18" s="62">
        <v>1105457000</v>
      </c>
      <c r="E18" s="62">
        <v>221091400</v>
      </c>
      <c r="F18" s="78">
        <v>442182800</v>
      </c>
      <c r="G18" s="78">
        <v>442182800</v>
      </c>
    </row>
    <row r="19" spans="1:7" s="2" customFormat="1">
      <c r="A19" s="22">
        <v>6</v>
      </c>
      <c r="B19" s="71" t="s">
        <v>73</v>
      </c>
      <c r="C19" s="71" t="s">
        <v>144</v>
      </c>
      <c r="D19" s="62">
        <v>1385581000</v>
      </c>
      <c r="E19" s="62">
        <v>277116200</v>
      </c>
      <c r="F19" s="78">
        <v>554232400</v>
      </c>
      <c r="G19" s="78">
        <v>554232400</v>
      </c>
    </row>
    <row r="20" spans="1:7" s="2" customFormat="1">
      <c r="A20" s="22">
        <v>7</v>
      </c>
      <c r="B20" s="71" t="s">
        <v>73</v>
      </c>
      <c r="C20" s="71" t="s">
        <v>145</v>
      </c>
      <c r="D20" s="62">
        <v>1154573000</v>
      </c>
      <c r="E20" s="62">
        <v>230914600</v>
      </c>
      <c r="F20" s="78">
        <v>461829200</v>
      </c>
      <c r="G20" s="78">
        <v>461829200</v>
      </c>
    </row>
    <row r="21" spans="1:7" s="2" customFormat="1">
      <c r="A21" s="22">
        <v>8</v>
      </c>
      <c r="B21" s="71" t="s">
        <v>73</v>
      </c>
      <c r="C21" s="71" t="s">
        <v>163</v>
      </c>
      <c r="D21" s="62">
        <v>1350312000</v>
      </c>
      <c r="E21" s="62">
        <v>270062400</v>
      </c>
      <c r="F21" s="78">
        <v>540124800</v>
      </c>
      <c r="G21" s="78">
        <v>540124800</v>
      </c>
    </row>
    <row r="22" spans="1:7" s="2" customFormat="1">
      <c r="A22" s="22">
        <v>9</v>
      </c>
      <c r="B22" s="71" t="s">
        <v>73</v>
      </c>
      <c r="C22" s="71" t="s">
        <v>181</v>
      </c>
      <c r="D22" s="62">
        <v>1048260000</v>
      </c>
      <c r="E22" s="62">
        <v>209652000</v>
      </c>
      <c r="F22" s="78">
        <v>419304000</v>
      </c>
      <c r="G22" s="78">
        <v>419304000</v>
      </c>
    </row>
    <row r="23" spans="1:7" s="2" customFormat="1">
      <c r="A23" s="22">
        <v>10</v>
      </c>
      <c r="B23" s="71" t="s">
        <v>73</v>
      </c>
      <c r="C23" s="71" t="s">
        <v>182</v>
      </c>
      <c r="D23" s="62">
        <v>988203000</v>
      </c>
      <c r="E23" s="62">
        <v>197640600</v>
      </c>
      <c r="F23" s="78">
        <v>395281200</v>
      </c>
      <c r="G23" s="78">
        <v>395281200</v>
      </c>
    </row>
    <row r="24" spans="1:7" s="2" customFormat="1">
      <c r="A24" s="22">
        <v>11</v>
      </c>
      <c r="B24" s="71" t="s">
        <v>73</v>
      </c>
      <c r="C24" s="71" t="s">
        <v>186</v>
      </c>
      <c r="D24" s="62">
        <v>1339529000</v>
      </c>
      <c r="E24" s="62">
        <v>267905800</v>
      </c>
      <c r="F24" s="78">
        <v>535811600</v>
      </c>
      <c r="G24" s="78">
        <v>535811600</v>
      </c>
    </row>
    <row r="25" spans="1:7" s="2" customFormat="1">
      <c r="A25" s="22">
        <v>12</v>
      </c>
      <c r="B25" s="71" t="s">
        <v>73</v>
      </c>
      <c r="C25" s="71" t="s">
        <v>187</v>
      </c>
      <c r="D25" s="62">
        <v>1522804000</v>
      </c>
      <c r="E25" s="62">
        <v>304560800</v>
      </c>
      <c r="F25" s="78">
        <v>609121600</v>
      </c>
      <c r="G25" s="78">
        <v>609121600</v>
      </c>
    </row>
    <row r="26" spans="1:7" s="2" customFormat="1">
      <c r="A26" s="22">
        <v>13</v>
      </c>
      <c r="B26" s="71" t="s">
        <v>73</v>
      </c>
      <c r="C26" s="71" t="s">
        <v>192</v>
      </c>
      <c r="D26" s="62">
        <v>1355164000</v>
      </c>
      <c r="E26" s="62">
        <v>271032800</v>
      </c>
      <c r="F26" s="78">
        <v>542065600</v>
      </c>
      <c r="G26" s="78">
        <v>542065600</v>
      </c>
    </row>
    <row r="27" spans="1:7" s="2" customFormat="1">
      <c r="A27" s="22">
        <v>14</v>
      </c>
      <c r="B27" s="71" t="s">
        <v>73</v>
      </c>
      <c r="C27" s="71" t="s">
        <v>209</v>
      </c>
      <c r="D27" s="62">
        <v>1424776000</v>
      </c>
      <c r="E27" s="62">
        <v>284955200</v>
      </c>
      <c r="F27" s="78">
        <v>569910400</v>
      </c>
      <c r="G27" s="78">
        <v>569910400</v>
      </c>
    </row>
    <row r="28" spans="1:7" s="2" customFormat="1">
      <c r="A28" s="22">
        <v>15</v>
      </c>
      <c r="B28" s="71" t="s">
        <v>73</v>
      </c>
      <c r="C28" s="71" t="s">
        <v>224</v>
      </c>
      <c r="D28" s="62">
        <v>1471392000</v>
      </c>
      <c r="E28" s="62">
        <v>294278400</v>
      </c>
      <c r="F28" s="78">
        <v>588556800</v>
      </c>
      <c r="G28" s="78">
        <v>588556800</v>
      </c>
    </row>
    <row r="29" spans="1:7" s="2" customFormat="1">
      <c r="A29" s="22">
        <v>16</v>
      </c>
      <c r="B29" s="71" t="s">
        <v>73</v>
      </c>
      <c r="C29" s="71" t="s">
        <v>247</v>
      </c>
      <c r="D29" s="62">
        <v>1423131000</v>
      </c>
      <c r="E29" s="62">
        <v>284626200</v>
      </c>
      <c r="F29" s="78">
        <v>569252400</v>
      </c>
      <c r="G29" s="78">
        <v>569252400</v>
      </c>
    </row>
    <row r="30" spans="1:7" s="2" customFormat="1">
      <c r="A30" s="22">
        <v>17</v>
      </c>
      <c r="B30" s="71" t="s">
        <v>73</v>
      </c>
      <c r="C30" s="71" t="s">
        <v>253</v>
      </c>
      <c r="D30" s="62">
        <v>1872273000</v>
      </c>
      <c r="E30" s="62">
        <v>374454600</v>
      </c>
      <c r="F30" s="78">
        <v>748909200</v>
      </c>
      <c r="G30" s="78">
        <v>748909200</v>
      </c>
    </row>
    <row r="31" spans="1:7" s="2" customFormat="1">
      <c r="A31" s="22">
        <v>18</v>
      </c>
      <c r="B31" s="71" t="s">
        <v>73</v>
      </c>
      <c r="C31" s="71" t="s">
        <v>258</v>
      </c>
      <c r="D31" s="62">
        <v>1353078000</v>
      </c>
      <c r="E31" s="62">
        <v>270615600</v>
      </c>
      <c r="F31" s="78">
        <v>541231200</v>
      </c>
      <c r="G31" s="78">
        <v>541231200</v>
      </c>
    </row>
    <row r="32" spans="1:7" s="2" customFormat="1">
      <c r="A32" s="22">
        <v>19</v>
      </c>
      <c r="B32" s="71" t="s">
        <v>73</v>
      </c>
      <c r="C32" s="71" t="s">
        <v>266</v>
      </c>
      <c r="D32" s="62">
        <v>2468676000</v>
      </c>
      <c r="E32" s="62">
        <v>493735200</v>
      </c>
      <c r="F32" s="78">
        <v>987470400</v>
      </c>
      <c r="G32" s="78">
        <v>987470400</v>
      </c>
    </row>
    <row r="33" spans="1:10" s="2" customFormat="1">
      <c r="A33" s="22">
        <v>20</v>
      </c>
      <c r="B33" s="71" t="s">
        <v>73</v>
      </c>
      <c r="C33" s="71" t="s">
        <v>125</v>
      </c>
      <c r="D33" s="62">
        <v>1655377000</v>
      </c>
      <c r="E33" s="62">
        <v>331075400</v>
      </c>
      <c r="F33" s="78">
        <v>662150800</v>
      </c>
      <c r="G33" s="78">
        <v>662150800</v>
      </c>
    </row>
    <row r="34" spans="1:10" s="2" customFormat="1">
      <c r="A34" s="22">
        <v>21</v>
      </c>
      <c r="B34" s="71" t="s">
        <v>73</v>
      </c>
      <c r="C34" s="71" t="s">
        <v>280</v>
      </c>
      <c r="D34" s="62">
        <v>1276677000</v>
      </c>
      <c r="E34" s="62">
        <v>255335400</v>
      </c>
      <c r="F34" s="78">
        <v>510670800</v>
      </c>
      <c r="G34" s="78">
        <v>510670800</v>
      </c>
    </row>
    <row r="35" spans="1:10" s="2" customFormat="1">
      <c r="A35" s="22">
        <v>22</v>
      </c>
      <c r="B35" s="71" t="s">
        <v>81</v>
      </c>
      <c r="C35" s="71" t="s">
        <v>82</v>
      </c>
      <c r="D35" s="62">
        <v>945484000</v>
      </c>
      <c r="E35" s="62">
        <v>189096800</v>
      </c>
      <c r="F35" s="78">
        <v>378193600</v>
      </c>
      <c r="G35" s="78">
        <v>378193600</v>
      </c>
      <c r="J35" s="99">
        <f>SUM(F35:F47)</f>
        <v>5441138000</v>
      </c>
    </row>
    <row r="36" spans="1:10" s="2" customFormat="1">
      <c r="A36" s="22">
        <v>23</v>
      </c>
      <c r="B36" s="71" t="s">
        <v>81</v>
      </c>
      <c r="C36" s="71" t="s">
        <v>92</v>
      </c>
      <c r="D36" s="62">
        <v>916871000</v>
      </c>
      <c r="E36" s="62">
        <v>183374200</v>
      </c>
      <c r="F36" s="78">
        <v>366748400</v>
      </c>
      <c r="G36" s="78">
        <v>366748400</v>
      </c>
    </row>
    <row r="37" spans="1:10" s="2" customFormat="1">
      <c r="A37" s="22">
        <v>24</v>
      </c>
      <c r="B37" s="71" t="s">
        <v>81</v>
      </c>
      <c r="C37" s="71" t="s">
        <v>118</v>
      </c>
      <c r="D37" s="62">
        <v>1066136000</v>
      </c>
      <c r="E37" s="62">
        <v>213227200</v>
      </c>
      <c r="F37" s="78">
        <v>426454400</v>
      </c>
      <c r="G37" s="78">
        <v>426454400</v>
      </c>
    </row>
    <row r="38" spans="1:10" s="2" customFormat="1">
      <c r="A38" s="22">
        <v>25</v>
      </c>
      <c r="B38" s="71" t="s">
        <v>81</v>
      </c>
      <c r="C38" s="71" t="s">
        <v>123</v>
      </c>
      <c r="D38" s="62">
        <v>911436000</v>
      </c>
      <c r="E38" s="62">
        <v>182287200</v>
      </c>
      <c r="F38" s="78">
        <v>364574400</v>
      </c>
      <c r="G38" s="78">
        <v>364574400</v>
      </c>
    </row>
    <row r="39" spans="1:10" s="2" customFormat="1">
      <c r="A39" s="22">
        <v>26</v>
      </c>
      <c r="B39" s="71" t="s">
        <v>81</v>
      </c>
      <c r="C39" s="71" t="s">
        <v>140</v>
      </c>
      <c r="D39" s="62">
        <v>1028151000</v>
      </c>
      <c r="E39" s="62">
        <v>205630200</v>
      </c>
      <c r="F39" s="78">
        <v>411260400</v>
      </c>
      <c r="G39" s="78">
        <v>411260400</v>
      </c>
    </row>
    <row r="40" spans="1:10" s="2" customFormat="1">
      <c r="A40" s="22">
        <v>27</v>
      </c>
      <c r="B40" s="71" t="s">
        <v>81</v>
      </c>
      <c r="C40" s="71" t="s">
        <v>142</v>
      </c>
      <c r="D40" s="62">
        <v>997567000</v>
      </c>
      <c r="E40" s="62">
        <v>199513400</v>
      </c>
      <c r="F40" s="78">
        <v>399026800</v>
      </c>
      <c r="G40" s="78">
        <v>399026800</v>
      </c>
    </row>
    <row r="41" spans="1:10" s="2" customFormat="1">
      <c r="A41" s="22">
        <v>28</v>
      </c>
      <c r="B41" s="71" t="s">
        <v>81</v>
      </c>
      <c r="C41" s="71" t="s">
        <v>161</v>
      </c>
      <c r="D41" s="62">
        <v>1250155000</v>
      </c>
      <c r="E41" s="62">
        <v>250031000</v>
      </c>
      <c r="F41" s="78">
        <v>500062000</v>
      </c>
      <c r="G41" s="78">
        <v>500062000</v>
      </c>
    </row>
    <row r="42" spans="1:10" s="2" customFormat="1">
      <c r="A42" s="22">
        <v>29</v>
      </c>
      <c r="B42" s="71" t="s">
        <v>81</v>
      </c>
      <c r="C42" s="71" t="s">
        <v>239</v>
      </c>
      <c r="D42" s="62">
        <v>1192036000</v>
      </c>
      <c r="E42" s="62">
        <v>238407200</v>
      </c>
      <c r="F42" s="78">
        <v>476814400</v>
      </c>
      <c r="G42" s="78">
        <v>476814400</v>
      </c>
    </row>
    <row r="43" spans="1:10" s="2" customFormat="1">
      <c r="A43" s="22">
        <v>30</v>
      </c>
      <c r="B43" s="71" t="s">
        <v>81</v>
      </c>
      <c r="C43" s="71" t="s">
        <v>252</v>
      </c>
      <c r="D43" s="62">
        <v>892505000</v>
      </c>
      <c r="E43" s="62">
        <v>178501000</v>
      </c>
      <c r="F43" s="78">
        <v>357002000</v>
      </c>
      <c r="G43" s="78">
        <v>357002000</v>
      </c>
    </row>
    <row r="44" spans="1:10" s="2" customFormat="1">
      <c r="A44" s="22">
        <v>31</v>
      </c>
      <c r="B44" s="71" t="s">
        <v>81</v>
      </c>
      <c r="C44" s="71" t="s">
        <v>275</v>
      </c>
      <c r="D44" s="62">
        <v>1062383000</v>
      </c>
      <c r="E44" s="62">
        <v>212476600</v>
      </c>
      <c r="F44" s="78">
        <v>424953200</v>
      </c>
      <c r="G44" s="78">
        <v>424953200</v>
      </c>
    </row>
    <row r="45" spans="1:10" s="2" customFormat="1">
      <c r="A45" s="22">
        <v>32</v>
      </c>
      <c r="B45" s="71" t="s">
        <v>81</v>
      </c>
      <c r="C45" s="71" t="s">
        <v>283</v>
      </c>
      <c r="D45" s="62">
        <v>995782000</v>
      </c>
      <c r="E45" s="62">
        <v>199156400</v>
      </c>
      <c r="F45" s="78">
        <v>398312800</v>
      </c>
      <c r="G45" s="78">
        <v>398312800</v>
      </c>
    </row>
    <row r="46" spans="1:10" s="2" customFormat="1">
      <c r="A46" s="22">
        <v>33</v>
      </c>
      <c r="B46" s="71" t="s">
        <v>81</v>
      </c>
      <c r="C46" s="71" t="s">
        <v>285</v>
      </c>
      <c r="D46" s="62">
        <v>1013846000</v>
      </c>
      <c r="E46" s="62">
        <v>202769200</v>
      </c>
      <c r="F46" s="78">
        <v>405538400</v>
      </c>
      <c r="G46" s="78">
        <v>405538400</v>
      </c>
    </row>
    <row r="47" spans="1:10" s="2" customFormat="1">
      <c r="A47" s="22">
        <v>34</v>
      </c>
      <c r="B47" s="71" t="s">
        <v>81</v>
      </c>
      <c r="C47" s="71" t="s">
        <v>298</v>
      </c>
      <c r="D47" s="62">
        <v>1330493000</v>
      </c>
      <c r="E47" s="62">
        <v>266098600</v>
      </c>
      <c r="F47" s="78">
        <v>532197200</v>
      </c>
      <c r="G47" s="78">
        <v>532197200</v>
      </c>
    </row>
    <row r="48" spans="1:10" s="2" customFormat="1">
      <c r="A48" s="22">
        <v>35</v>
      </c>
      <c r="B48" s="71" t="s">
        <v>99</v>
      </c>
      <c r="C48" s="71" t="s">
        <v>100</v>
      </c>
      <c r="D48" s="62">
        <v>1092858000</v>
      </c>
      <c r="E48" s="62">
        <v>218571600</v>
      </c>
      <c r="F48" s="78">
        <v>437143200</v>
      </c>
      <c r="G48" s="78">
        <v>437143200</v>
      </c>
      <c r="J48" s="99">
        <f>SUM(F48:F63)</f>
        <v>6999119600</v>
      </c>
    </row>
    <row r="49" spans="1:10" s="2" customFormat="1">
      <c r="A49" s="22">
        <v>36</v>
      </c>
      <c r="B49" s="71" t="s">
        <v>99</v>
      </c>
      <c r="C49" s="71" t="s">
        <v>111</v>
      </c>
      <c r="D49" s="62">
        <v>884673000</v>
      </c>
      <c r="E49" s="62">
        <v>176934600</v>
      </c>
      <c r="F49" s="78">
        <v>353869200</v>
      </c>
      <c r="G49" s="78">
        <v>353869200</v>
      </c>
    </row>
    <row r="50" spans="1:10" s="2" customFormat="1">
      <c r="A50" s="22">
        <v>37</v>
      </c>
      <c r="B50" s="71" t="s">
        <v>99</v>
      </c>
      <c r="C50" s="71" t="s">
        <v>115</v>
      </c>
      <c r="D50" s="62">
        <v>962897000</v>
      </c>
      <c r="E50" s="62">
        <v>192579400</v>
      </c>
      <c r="F50" s="78">
        <v>385158800</v>
      </c>
      <c r="G50" s="78">
        <v>385158800</v>
      </c>
    </row>
    <row r="51" spans="1:10" s="2" customFormat="1">
      <c r="A51" s="22">
        <v>38</v>
      </c>
      <c r="B51" s="71" t="s">
        <v>99</v>
      </c>
      <c r="C51" s="71" t="s">
        <v>120</v>
      </c>
      <c r="D51" s="62">
        <v>1169106000</v>
      </c>
      <c r="E51" s="62">
        <v>233821200</v>
      </c>
      <c r="F51" s="78">
        <v>467642400</v>
      </c>
      <c r="G51" s="78">
        <v>467642400</v>
      </c>
    </row>
    <row r="52" spans="1:10" s="2" customFormat="1">
      <c r="A52" s="22">
        <v>39</v>
      </c>
      <c r="B52" s="71" t="s">
        <v>99</v>
      </c>
      <c r="C52" s="71" t="s">
        <v>124</v>
      </c>
      <c r="D52" s="62">
        <v>1099604000</v>
      </c>
      <c r="E52" s="62">
        <v>219920800</v>
      </c>
      <c r="F52" s="78">
        <v>439841600</v>
      </c>
      <c r="G52" s="78">
        <v>439841600</v>
      </c>
    </row>
    <row r="53" spans="1:10" s="2" customFormat="1">
      <c r="A53" s="22">
        <v>40</v>
      </c>
      <c r="B53" s="71" t="s">
        <v>99</v>
      </c>
      <c r="C53" s="71" t="s">
        <v>125</v>
      </c>
      <c r="D53" s="62">
        <v>917842000</v>
      </c>
      <c r="E53" s="62">
        <v>183568400</v>
      </c>
      <c r="F53" s="78">
        <v>367136800</v>
      </c>
      <c r="G53" s="78">
        <v>367136800</v>
      </c>
    </row>
    <row r="54" spans="1:10" s="2" customFormat="1">
      <c r="A54" s="22">
        <v>41</v>
      </c>
      <c r="B54" s="71" t="s">
        <v>99</v>
      </c>
      <c r="C54" s="71" t="s">
        <v>130</v>
      </c>
      <c r="D54" s="62">
        <v>1141196000</v>
      </c>
      <c r="E54" s="62">
        <v>228239200</v>
      </c>
      <c r="F54" s="78">
        <v>456478400</v>
      </c>
      <c r="G54" s="78">
        <v>456478400</v>
      </c>
    </row>
    <row r="55" spans="1:10" s="2" customFormat="1">
      <c r="A55" s="22">
        <v>42</v>
      </c>
      <c r="B55" s="71" t="s">
        <v>99</v>
      </c>
      <c r="C55" s="71" t="s">
        <v>135</v>
      </c>
      <c r="D55" s="62">
        <v>1101276000</v>
      </c>
      <c r="E55" s="62">
        <v>220255200</v>
      </c>
      <c r="F55" s="78">
        <v>440510400</v>
      </c>
      <c r="G55" s="78">
        <v>440510400</v>
      </c>
    </row>
    <row r="56" spans="1:10" s="2" customFormat="1">
      <c r="A56" s="22">
        <v>43</v>
      </c>
      <c r="B56" s="71" t="s">
        <v>99</v>
      </c>
      <c r="C56" s="71" t="s">
        <v>166</v>
      </c>
      <c r="D56" s="62">
        <v>910285000</v>
      </c>
      <c r="E56" s="62">
        <v>182057000</v>
      </c>
      <c r="F56" s="78">
        <v>364114000</v>
      </c>
      <c r="G56" s="78">
        <v>364114000</v>
      </c>
    </row>
    <row r="57" spans="1:10" s="2" customFormat="1">
      <c r="A57" s="22">
        <v>44</v>
      </c>
      <c r="B57" s="71" t="s">
        <v>99</v>
      </c>
      <c r="C57" s="71" t="s">
        <v>172</v>
      </c>
      <c r="D57" s="62">
        <v>979374000</v>
      </c>
      <c r="E57" s="62">
        <v>195874800</v>
      </c>
      <c r="F57" s="78">
        <v>391749600</v>
      </c>
      <c r="G57" s="78">
        <v>391749600</v>
      </c>
    </row>
    <row r="58" spans="1:10" s="2" customFormat="1">
      <c r="A58" s="22">
        <v>45</v>
      </c>
      <c r="B58" s="71" t="s">
        <v>99</v>
      </c>
      <c r="C58" s="71" t="s">
        <v>184</v>
      </c>
      <c r="D58" s="62">
        <v>1112156000</v>
      </c>
      <c r="E58" s="62">
        <v>222431200</v>
      </c>
      <c r="F58" s="78">
        <v>444862400</v>
      </c>
      <c r="G58" s="78">
        <v>444862400</v>
      </c>
    </row>
    <row r="59" spans="1:10" s="2" customFormat="1">
      <c r="A59" s="22">
        <v>46</v>
      </c>
      <c r="B59" s="71" t="s">
        <v>99</v>
      </c>
      <c r="C59" s="71" t="s">
        <v>193</v>
      </c>
      <c r="D59" s="62">
        <v>1290210000</v>
      </c>
      <c r="E59" s="62">
        <v>258042000</v>
      </c>
      <c r="F59" s="78">
        <v>516084000</v>
      </c>
      <c r="G59" s="78">
        <v>516084000</v>
      </c>
    </row>
    <row r="60" spans="1:10" s="2" customFormat="1">
      <c r="A60" s="22">
        <v>47</v>
      </c>
      <c r="B60" s="71" t="s">
        <v>99</v>
      </c>
      <c r="C60" s="71" t="s">
        <v>227</v>
      </c>
      <c r="D60" s="62">
        <v>1264915000</v>
      </c>
      <c r="E60" s="62">
        <v>252983000</v>
      </c>
      <c r="F60" s="78">
        <v>505966000</v>
      </c>
      <c r="G60" s="78">
        <v>505966000</v>
      </c>
    </row>
    <row r="61" spans="1:10" s="2" customFormat="1">
      <c r="A61" s="22">
        <v>48</v>
      </c>
      <c r="B61" s="71" t="s">
        <v>99</v>
      </c>
      <c r="C61" s="71" t="s">
        <v>243</v>
      </c>
      <c r="D61" s="62">
        <v>1257828000</v>
      </c>
      <c r="E61" s="62">
        <v>251565600</v>
      </c>
      <c r="F61" s="78">
        <v>503131200</v>
      </c>
      <c r="G61" s="78">
        <v>503131200</v>
      </c>
    </row>
    <row r="62" spans="1:10" s="2" customFormat="1">
      <c r="A62" s="22">
        <v>49</v>
      </c>
      <c r="B62" s="71" t="s">
        <v>99</v>
      </c>
      <c r="C62" s="71" t="s">
        <v>263</v>
      </c>
      <c r="D62" s="62">
        <v>1016301000</v>
      </c>
      <c r="E62" s="62">
        <v>203260200</v>
      </c>
      <c r="F62" s="78">
        <v>406520400</v>
      </c>
      <c r="G62" s="78">
        <v>406520400</v>
      </c>
    </row>
    <row r="63" spans="1:10" s="2" customFormat="1">
      <c r="A63" s="22">
        <v>50</v>
      </c>
      <c r="B63" s="71" t="s">
        <v>99</v>
      </c>
      <c r="C63" s="71" t="s">
        <v>99</v>
      </c>
      <c r="D63" s="62">
        <v>1297278000</v>
      </c>
      <c r="E63" s="62">
        <v>259455600</v>
      </c>
      <c r="F63" s="78">
        <v>518911200</v>
      </c>
      <c r="G63" s="78">
        <v>518911200</v>
      </c>
    </row>
    <row r="64" spans="1:10" s="2" customFormat="1">
      <c r="A64" s="22">
        <v>51</v>
      </c>
      <c r="B64" s="71" t="s">
        <v>93</v>
      </c>
      <c r="C64" s="71" t="s">
        <v>94</v>
      </c>
      <c r="D64" s="62">
        <v>907791000</v>
      </c>
      <c r="E64" s="62">
        <v>181558200</v>
      </c>
      <c r="F64" s="78">
        <v>363116400</v>
      </c>
      <c r="G64" s="78">
        <v>363116400</v>
      </c>
      <c r="J64" s="99">
        <f>SUM(F64:F81)</f>
        <v>7153682800</v>
      </c>
    </row>
    <row r="65" spans="1:7" s="2" customFormat="1">
      <c r="A65" s="22">
        <v>52</v>
      </c>
      <c r="B65" s="71" t="s">
        <v>93</v>
      </c>
      <c r="C65" s="76" t="s">
        <v>108</v>
      </c>
      <c r="D65" s="62">
        <v>886046000</v>
      </c>
      <c r="E65" s="62">
        <v>177209200</v>
      </c>
      <c r="F65" s="78">
        <v>354418400</v>
      </c>
      <c r="G65" s="78">
        <v>354418400</v>
      </c>
    </row>
    <row r="66" spans="1:7" s="2" customFormat="1">
      <c r="A66" s="22">
        <v>53</v>
      </c>
      <c r="B66" s="71" t="s">
        <v>93</v>
      </c>
      <c r="C66" s="71" t="s">
        <v>116</v>
      </c>
      <c r="D66" s="62">
        <v>1158715000</v>
      </c>
      <c r="E66" s="62">
        <v>231743000</v>
      </c>
      <c r="F66" s="78">
        <v>463486000</v>
      </c>
      <c r="G66" s="78">
        <v>463486000</v>
      </c>
    </row>
    <row r="67" spans="1:7" s="2" customFormat="1">
      <c r="A67" s="22">
        <v>54</v>
      </c>
      <c r="B67" s="71" t="s">
        <v>93</v>
      </c>
      <c r="C67" s="71" t="s">
        <v>126</v>
      </c>
      <c r="D67" s="62">
        <v>946238000</v>
      </c>
      <c r="E67" s="62">
        <v>189247600</v>
      </c>
      <c r="F67" s="78">
        <v>378495200</v>
      </c>
      <c r="G67" s="78">
        <v>378495200</v>
      </c>
    </row>
    <row r="68" spans="1:7" s="2" customFormat="1">
      <c r="A68" s="22">
        <v>55</v>
      </c>
      <c r="B68" s="71" t="s">
        <v>93</v>
      </c>
      <c r="C68" s="71" t="s">
        <v>146</v>
      </c>
      <c r="D68" s="62">
        <v>1188316000</v>
      </c>
      <c r="E68" s="62">
        <v>237663200</v>
      </c>
      <c r="F68" s="78">
        <v>475326400</v>
      </c>
      <c r="G68" s="78">
        <v>475326400</v>
      </c>
    </row>
    <row r="69" spans="1:7" s="2" customFormat="1">
      <c r="A69" s="22">
        <v>56</v>
      </c>
      <c r="B69" s="71" t="s">
        <v>93</v>
      </c>
      <c r="C69" s="71" t="s">
        <v>156</v>
      </c>
      <c r="D69" s="62">
        <v>923654000</v>
      </c>
      <c r="E69" s="62">
        <v>184730800</v>
      </c>
      <c r="F69" s="78">
        <v>369461600</v>
      </c>
      <c r="G69" s="78">
        <v>369461600</v>
      </c>
    </row>
    <row r="70" spans="1:7" s="2" customFormat="1">
      <c r="A70" s="22">
        <v>57</v>
      </c>
      <c r="B70" s="71" t="s">
        <v>93</v>
      </c>
      <c r="C70" s="71" t="s">
        <v>93</v>
      </c>
      <c r="D70" s="62">
        <v>867130000</v>
      </c>
      <c r="E70" s="62">
        <v>173426000</v>
      </c>
      <c r="F70" s="78">
        <v>346852000</v>
      </c>
      <c r="G70" s="78">
        <v>346852000</v>
      </c>
    </row>
    <row r="71" spans="1:7" s="2" customFormat="1">
      <c r="A71" s="22">
        <v>58</v>
      </c>
      <c r="B71" s="71" t="s">
        <v>93</v>
      </c>
      <c r="C71" s="71" t="s">
        <v>171</v>
      </c>
      <c r="D71" s="62">
        <v>911886000</v>
      </c>
      <c r="E71" s="62">
        <v>182377200</v>
      </c>
      <c r="F71" s="78">
        <v>364754400</v>
      </c>
      <c r="G71" s="78">
        <v>364754400</v>
      </c>
    </row>
    <row r="72" spans="1:7" s="2" customFormat="1">
      <c r="A72" s="22">
        <v>59</v>
      </c>
      <c r="B72" s="71" t="s">
        <v>93</v>
      </c>
      <c r="C72" s="71" t="s">
        <v>174</v>
      </c>
      <c r="D72" s="62">
        <v>912953000</v>
      </c>
      <c r="E72" s="62">
        <v>182590600</v>
      </c>
      <c r="F72" s="78">
        <v>365181200</v>
      </c>
      <c r="G72" s="78">
        <v>365181200</v>
      </c>
    </row>
    <row r="73" spans="1:7" s="2" customFormat="1">
      <c r="A73" s="22">
        <v>60</v>
      </c>
      <c r="B73" s="71" t="s">
        <v>93</v>
      </c>
      <c r="C73" s="71" t="s">
        <v>191</v>
      </c>
      <c r="D73" s="62">
        <v>1000289000</v>
      </c>
      <c r="E73" s="62">
        <v>200057800</v>
      </c>
      <c r="F73" s="78">
        <v>400115600</v>
      </c>
      <c r="G73" s="78">
        <v>400115600</v>
      </c>
    </row>
    <row r="74" spans="1:7" s="2" customFormat="1">
      <c r="A74" s="22">
        <v>61</v>
      </c>
      <c r="B74" s="71" t="s">
        <v>93</v>
      </c>
      <c r="C74" s="71" t="s">
        <v>197</v>
      </c>
      <c r="D74" s="62">
        <v>1166390000</v>
      </c>
      <c r="E74" s="62">
        <v>233278000</v>
      </c>
      <c r="F74" s="78">
        <v>466556000</v>
      </c>
      <c r="G74" s="78">
        <v>466556000</v>
      </c>
    </row>
    <row r="75" spans="1:7" s="2" customFormat="1">
      <c r="A75" s="22">
        <v>62</v>
      </c>
      <c r="B75" s="71" t="s">
        <v>93</v>
      </c>
      <c r="C75" s="71" t="s">
        <v>206</v>
      </c>
      <c r="D75" s="62">
        <v>872450000</v>
      </c>
      <c r="E75" s="62">
        <v>174490000</v>
      </c>
      <c r="F75" s="78">
        <v>348980000</v>
      </c>
      <c r="G75" s="78">
        <v>348980000</v>
      </c>
    </row>
    <row r="76" spans="1:7" s="2" customFormat="1">
      <c r="A76" s="22">
        <v>63</v>
      </c>
      <c r="B76" s="71" t="s">
        <v>93</v>
      </c>
      <c r="C76" s="71" t="s">
        <v>229</v>
      </c>
      <c r="D76" s="62">
        <v>930004000</v>
      </c>
      <c r="E76" s="62">
        <v>186000800</v>
      </c>
      <c r="F76" s="78">
        <v>372001600</v>
      </c>
      <c r="G76" s="78">
        <v>372001600</v>
      </c>
    </row>
    <row r="77" spans="1:7" s="2" customFormat="1">
      <c r="A77" s="22">
        <v>64</v>
      </c>
      <c r="B77" s="71" t="s">
        <v>93</v>
      </c>
      <c r="C77" s="71" t="s">
        <v>260</v>
      </c>
      <c r="D77" s="62">
        <v>998543000</v>
      </c>
      <c r="E77" s="62">
        <v>199708600</v>
      </c>
      <c r="F77" s="78">
        <v>399417200</v>
      </c>
      <c r="G77" s="78">
        <v>399417200</v>
      </c>
    </row>
    <row r="78" spans="1:7" s="2" customFormat="1">
      <c r="A78" s="22">
        <v>65</v>
      </c>
      <c r="B78" s="71" t="s">
        <v>93</v>
      </c>
      <c r="C78" s="76" t="s">
        <v>140</v>
      </c>
      <c r="D78" s="62">
        <v>1070981000</v>
      </c>
      <c r="E78" s="62">
        <v>214196200</v>
      </c>
      <c r="F78" s="78">
        <v>428392400</v>
      </c>
      <c r="G78" s="78">
        <v>428392400</v>
      </c>
    </row>
    <row r="79" spans="1:7" s="2" customFormat="1">
      <c r="A79" s="22">
        <v>66</v>
      </c>
      <c r="B79" s="71" t="s">
        <v>93</v>
      </c>
      <c r="C79" s="71" t="s">
        <v>264</v>
      </c>
      <c r="D79" s="62">
        <v>1024616000</v>
      </c>
      <c r="E79" s="62">
        <v>204923200</v>
      </c>
      <c r="F79" s="78">
        <v>409846400</v>
      </c>
      <c r="G79" s="78">
        <v>409846400</v>
      </c>
    </row>
    <row r="80" spans="1:7" s="2" customFormat="1">
      <c r="A80" s="22">
        <v>67</v>
      </c>
      <c r="B80" s="71" t="s">
        <v>93</v>
      </c>
      <c r="C80" s="71" t="s">
        <v>284</v>
      </c>
      <c r="D80" s="62">
        <v>1257991000</v>
      </c>
      <c r="E80" s="62">
        <v>251598200</v>
      </c>
      <c r="F80" s="78">
        <v>503196400</v>
      </c>
      <c r="G80" s="78">
        <v>503196400</v>
      </c>
    </row>
    <row r="81" spans="1:10" s="2" customFormat="1">
      <c r="A81" s="22">
        <v>68</v>
      </c>
      <c r="B81" s="71" t="s">
        <v>93</v>
      </c>
      <c r="C81" s="71" t="s">
        <v>292</v>
      </c>
      <c r="D81" s="62">
        <v>860214000</v>
      </c>
      <c r="E81" s="62">
        <v>172042800</v>
      </c>
      <c r="F81" s="78">
        <v>344085600</v>
      </c>
      <c r="G81" s="78">
        <v>344085600</v>
      </c>
    </row>
    <row r="82" spans="1:10" s="2" customFormat="1">
      <c r="A82" s="22">
        <v>69</v>
      </c>
      <c r="B82" s="71" t="s">
        <v>75</v>
      </c>
      <c r="C82" s="71" t="s">
        <v>76</v>
      </c>
      <c r="D82" s="62">
        <v>1429853000</v>
      </c>
      <c r="E82" s="62">
        <v>285970600</v>
      </c>
      <c r="F82" s="78">
        <v>571941200</v>
      </c>
      <c r="G82" s="78">
        <v>571941200</v>
      </c>
      <c r="J82" s="99">
        <f>SUM(F82:F101)</f>
        <v>9093687600</v>
      </c>
    </row>
    <row r="83" spans="1:10" s="2" customFormat="1">
      <c r="A83" s="22">
        <v>70</v>
      </c>
      <c r="B83" s="71" t="s">
        <v>75</v>
      </c>
      <c r="C83" s="71" t="s">
        <v>98</v>
      </c>
      <c r="D83" s="62">
        <v>1182315000</v>
      </c>
      <c r="E83" s="62">
        <v>236463000</v>
      </c>
      <c r="F83" s="78">
        <v>472926000</v>
      </c>
      <c r="G83" s="78">
        <v>472926000</v>
      </c>
    </row>
    <row r="84" spans="1:10" s="2" customFormat="1">
      <c r="A84" s="22">
        <v>71</v>
      </c>
      <c r="B84" s="71" t="s">
        <v>75</v>
      </c>
      <c r="C84" s="71" t="s">
        <v>119</v>
      </c>
      <c r="D84" s="62">
        <v>1049289000</v>
      </c>
      <c r="E84" s="62">
        <v>209857800</v>
      </c>
      <c r="F84" s="78">
        <v>419715600</v>
      </c>
      <c r="G84" s="78">
        <v>419715600</v>
      </c>
    </row>
    <row r="85" spans="1:10" s="2" customFormat="1">
      <c r="A85" s="22">
        <v>72</v>
      </c>
      <c r="B85" s="71" t="s">
        <v>75</v>
      </c>
      <c r="C85" s="71" t="s">
        <v>75</v>
      </c>
      <c r="D85" s="62">
        <v>1089707000</v>
      </c>
      <c r="E85" s="62">
        <v>217941400</v>
      </c>
      <c r="F85" s="78">
        <v>435882800</v>
      </c>
      <c r="G85" s="78">
        <v>435882800</v>
      </c>
    </row>
    <row r="86" spans="1:10" s="2" customFormat="1">
      <c r="A86" s="22">
        <v>73</v>
      </c>
      <c r="B86" s="71" t="s">
        <v>75</v>
      </c>
      <c r="C86" s="71" t="s">
        <v>133</v>
      </c>
      <c r="D86" s="62">
        <v>928831000</v>
      </c>
      <c r="E86" s="62">
        <v>185766200</v>
      </c>
      <c r="F86" s="78">
        <v>371532400</v>
      </c>
      <c r="G86" s="78">
        <v>371532400</v>
      </c>
    </row>
    <row r="87" spans="1:10" s="2" customFormat="1">
      <c r="A87" s="22">
        <v>74</v>
      </c>
      <c r="B87" s="71" t="s">
        <v>75</v>
      </c>
      <c r="C87" s="71" t="s">
        <v>151</v>
      </c>
      <c r="D87" s="62">
        <v>1046097000</v>
      </c>
      <c r="E87" s="62">
        <v>209219400</v>
      </c>
      <c r="F87" s="78">
        <v>418438800</v>
      </c>
      <c r="G87" s="78">
        <v>418438800</v>
      </c>
    </row>
    <row r="88" spans="1:10" s="2" customFormat="1">
      <c r="A88" s="22">
        <v>75</v>
      </c>
      <c r="B88" s="71" t="s">
        <v>75</v>
      </c>
      <c r="C88" s="71" t="s">
        <v>152</v>
      </c>
      <c r="D88" s="62">
        <v>981975000</v>
      </c>
      <c r="E88" s="62">
        <v>196395000</v>
      </c>
      <c r="F88" s="78">
        <v>392790000</v>
      </c>
      <c r="G88" s="78">
        <v>392790000</v>
      </c>
    </row>
    <row r="89" spans="1:10" s="2" customFormat="1">
      <c r="A89" s="22">
        <v>76</v>
      </c>
      <c r="B89" s="71" t="s">
        <v>75</v>
      </c>
      <c r="C89" s="71" t="s">
        <v>103</v>
      </c>
      <c r="D89" s="62">
        <v>1055375000</v>
      </c>
      <c r="E89" s="62">
        <v>211075000</v>
      </c>
      <c r="F89" s="78">
        <v>422150000</v>
      </c>
      <c r="G89" s="78">
        <v>422150000</v>
      </c>
    </row>
    <row r="90" spans="1:10" s="2" customFormat="1">
      <c r="A90" s="22">
        <v>77</v>
      </c>
      <c r="B90" s="71" t="s">
        <v>75</v>
      </c>
      <c r="C90" s="71" t="s">
        <v>207</v>
      </c>
      <c r="D90" s="62">
        <v>1010042000</v>
      </c>
      <c r="E90" s="62">
        <v>202008400</v>
      </c>
      <c r="F90" s="78">
        <v>404016800</v>
      </c>
      <c r="G90" s="78">
        <v>404016800</v>
      </c>
    </row>
    <row r="91" spans="1:10" s="2" customFormat="1">
      <c r="A91" s="22">
        <v>78</v>
      </c>
      <c r="B91" s="71" t="s">
        <v>75</v>
      </c>
      <c r="C91" s="71" t="s">
        <v>208</v>
      </c>
      <c r="D91" s="62">
        <v>1563370000</v>
      </c>
      <c r="E91" s="62">
        <v>312674000</v>
      </c>
      <c r="F91" s="78">
        <v>625348000</v>
      </c>
      <c r="G91" s="78">
        <v>625348000</v>
      </c>
    </row>
    <row r="92" spans="1:10" s="2" customFormat="1">
      <c r="A92" s="22">
        <v>79</v>
      </c>
      <c r="B92" s="71" t="s">
        <v>75</v>
      </c>
      <c r="C92" s="71" t="s">
        <v>226</v>
      </c>
      <c r="D92" s="62">
        <v>1279126000</v>
      </c>
      <c r="E92" s="62">
        <v>255825200</v>
      </c>
      <c r="F92" s="78">
        <v>511650400</v>
      </c>
      <c r="G92" s="78">
        <v>511650400</v>
      </c>
    </row>
    <row r="93" spans="1:10" s="2" customFormat="1">
      <c r="A93" s="22">
        <v>80</v>
      </c>
      <c r="B93" s="71" t="s">
        <v>75</v>
      </c>
      <c r="C93" s="71" t="s">
        <v>233</v>
      </c>
      <c r="D93" s="62">
        <v>1175167000</v>
      </c>
      <c r="E93" s="62">
        <v>235033400</v>
      </c>
      <c r="F93" s="78">
        <v>470066800</v>
      </c>
      <c r="G93" s="78">
        <v>470066800</v>
      </c>
    </row>
    <row r="94" spans="1:10" s="2" customFormat="1">
      <c r="A94" s="22">
        <v>81</v>
      </c>
      <c r="B94" s="71" t="s">
        <v>75</v>
      </c>
      <c r="C94" s="71" t="s">
        <v>235</v>
      </c>
      <c r="D94" s="62">
        <v>977245000</v>
      </c>
      <c r="E94" s="62">
        <v>195449000</v>
      </c>
      <c r="F94" s="78">
        <v>390898000</v>
      </c>
      <c r="G94" s="78">
        <v>390898000</v>
      </c>
    </row>
    <row r="95" spans="1:10" s="2" customFormat="1">
      <c r="A95" s="22">
        <v>82</v>
      </c>
      <c r="B95" s="71" t="s">
        <v>75</v>
      </c>
      <c r="C95" s="71" t="s">
        <v>236</v>
      </c>
      <c r="D95" s="62">
        <v>989808000</v>
      </c>
      <c r="E95" s="62">
        <v>197961600</v>
      </c>
      <c r="F95" s="78">
        <v>395923200</v>
      </c>
      <c r="G95" s="78">
        <v>395923200</v>
      </c>
    </row>
    <row r="96" spans="1:10" s="2" customFormat="1">
      <c r="A96" s="22">
        <v>83</v>
      </c>
      <c r="B96" s="71" t="s">
        <v>75</v>
      </c>
      <c r="C96" s="71" t="s">
        <v>246</v>
      </c>
      <c r="D96" s="62">
        <v>1305198000</v>
      </c>
      <c r="E96" s="62">
        <v>261039600</v>
      </c>
      <c r="F96" s="78">
        <v>522079200</v>
      </c>
      <c r="G96" s="78">
        <v>522079200</v>
      </c>
    </row>
    <row r="97" spans="1:10" s="2" customFormat="1">
      <c r="A97" s="22">
        <v>84</v>
      </c>
      <c r="B97" s="71" t="s">
        <v>75</v>
      </c>
      <c r="C97" s="71" t="s">
        <v>249</v>
      </c>
      <c r="D97" s="62">
        <v>956619000</v>
      </c>
      <c r="E97" s="62">
        <v>191323800</v>
      </c>
      <c r="F97" s="78">
        <v>382647600</v>
      </c>
      <c r="G97" s="78">
        <v>382647600</v>
      </c>
    </row>
    <row r="98" spans="1:10" s="2" customFormat="1">
      <c r="A98" s="22">
        <v>85</v>
      </c>
      <c r="B98" s="71" t="s">
        <v>75</v>
      </c>
      <c r="C98" s="71" t="s">
        <v>254</v>
      </c>
      <c r="D98" s="62">
        <v>946711000</v>
      </c>
      <c r="E98" s="62">
        <v>189342200</v>
      </c>
      <c r="F98" s="78">
        <v>378684400</v>
      </c>
      <c r="G98" s="78">
        <v>378684400</v>
      </c>
    </row>
    <row r="99" spans="1:10" s="2" customFormat="1">
      <c r="A99" s="22">
        <v>86</v>
      </c>
      <c r="B99" s="71" t="s">
        <v>75</v>
      </c>
      <c r="C99" s="71" t="s">
        <v>255</v>
      </c>
      <c r="D99" s="62">
        <v>1033818000</v>
      </c>
      <c r="E99" s="62">
        <v>206763600</v>
      </c>
      <c r="F99" s="78">
        <v>413527200</v>
      </c>
      <c r="G99" s="78">
        <v>413527200</v>
      </c>
    </row>
    <row r="100" spans="1:10" s="2" customFormat="1">
      <c r="A100" s="22">
        <v>87</v>
      </c>
      <c r="B100" s="71" t="s">
        <v>75</v>
      </c>
      <c r="C100" s="71" t="s">
        <v>269</v>
      </c>
      <c r="D100" s="62">
        <v>1571554000</v>
      </c>
      <c r="E100" s="62">
        <v>314310800</v>
      </c>
      <c r="F100" s="78">
        <v>628621600</v>
      </c>
      <c r="G100" s="78">
        <v>628621600</v>
      </c>
    </row>
    <row r="101" spans="1:10" s="2" customFormat="1">
      <c r="A101" s="22">
        <v>88</v>
      </c>
      <c r="B101" s="71" t="s">
        <v>75</v>
      </c>
      <c r="C101" s="71" t="s">
        <v>272</v>
      </c>
      <c r="D101" s="62">
        <v>1162119000</v>
      </c>
      <c r="E101" s="62">
        <v>232423800</v>
      </c>
      <c r="F101" s="78">
        <v>464847600</v>
      </c>
      <c r="G101" s="78">
        <v>464847600</v>
      </c>
    </row>
    <row r="102" spans="1:10" s="2" customFormat="1">
      <c r="A102" s="22">
        <v>89</v>
      </c>
      <c r="B102" s="71" t="s">
        <v>101</v>
      </c>
      <c r="C102" s="71" t="s">
        <v>102</v>
      </c>
      <c r="D102" s="62">
        <v>1388034000</v>
      </c>
      <c r="E102" s="62">
        <v>277606800</v>
      </c>
      <c r="F102" s="78">
        <v>555213600</v>
      </c>
      <c r="G102" s="78">
        <v>555213600</v>
      </c>
      <c r="J102" s="99">
        <f>SUM(F102:F118)</f>
        <v>7190210000</v>
      </c>
    </row>
    <row r="103" spans="1:10" s="2" customFormat="1">
      <c r="A103" s="22">
        <v>90</v>
      </c>
      <c r="B103" s="71" t="s">
        <v>101</v>
      </c>
      <c r="C103" s="71" t="s">
        <v>103</v>
      </c>
      <c r="D103" s="62">
        <v>971526000</v>
      </c>
      <c r="E103" s="62">
        <v>194305200</v>
      </c>
      <c r="F103" s="78">
        <v>388610400</v>
      </c>
      <c r="G103" s="78">
        <v>388610400</v>
      </c>
    </row>
    <row r="104" spans="1:10" s="2" customFormat="1">
      <c r="A104" s="22">
        <v>91</v>
      </c>
      <c r="B104" s="71" t="s">
        <v>101</v>
      </c>
      <c r="C104" s="71" t="s">
        <v>134</v>
      </c>
      <c r="D104" s="62">
        <v>1153076000</v>
      </c>
      <c r="E104" s="62">
        <v>230615200</v>
      </c>
      <c r="F104" s="78">
        <v>461230400</v>
      </c>
      <c r="G104" s="78">
        <v>461230400</v>
      </c>
    </row>
    <row r="105" spans="1:10" s="2" customFormat="1">
      <c r="A105" s="22">
        <v>92</v>
      </c>
      <c r="B105" s="71" t="s">
        <v>101</v>
      </c>
      <c r="C105" s="71" t="s">
        <v>173</v>
      </c>
      <c r="D105" s="62">
        <v>1269530000</v>
      </c>
      <c r="E105" s="62">
        <v>253906000</v>
      </c>
      <c r="F105" s="78">
        <v>507812000</v>
      </c>
      <c r="G105" s="78">
        <v>507812000</v>
      </c>
    </row>
    <row r="106" spans="1:10" s="2" customFormat="1">
      <c r="A106" s="22">
        <v>93</v>
      </c>
      <c r="B106" s="71" t="s">
        <v>101</v>
      </c>
      <c r="C106" s="71" t="s">
        <v>175</v>
      </c>
      <c r="D106" s="62">
        <v>867868000</v>
      </c>
      <c r="E106" s="62">
        <v>173573600</v>
      </c>
      <c r="F106" s="78">
        <v>347147200</v>
      </c>
      <c r="G106" s="78">
        <v>347147200</v>
      </c>
    </row>
    <row r="107" spans="1:10" s="2" customFormat="1">
      <c r="A107" s="22">
        <v>94</v>
      </c>
      <c r="B107" s="71" t="s">
        <v>101</v>
      </c>
      <c r="C107" s="71" t="s">
        <v>178</v>
      </c>
      <c r="D107" s="62">
        <v>1125072000</v>
      </c>
      <c r="E107" s="62">
        <v>225014400</v>
      </c>
      <c r="F107" s="78">
        <v>450028800</v>
      </c>
      <c r="G107" s="78">
        <v>450028800</v>
      </c>
    </row>
    <row r="108" spans="1:10" s="2" customFormat="1">
      <c r="A108" s="22">
        <v>95</v>
      </c>
      <c r="B108" s="71" t="s">
        <v>101</v>
      </c>
      <c r="C108" s="71" t="s">
        <v>188</v>
      </c>
      <c r="D108" s="62">
        <v>1066609000</v>
      </c>
      <c r="E108" s="62">
        <v>213321800</v>
      </c>
      <c r="F108" s="78">
        <v>426643600</v>
      </c>
      <c r="G108" s="78">
        <v>426643600</v>
      </c>
    </row>
    <row r="109" spans="1:10" s="2" customFormat="1">
      <c r="A109" s="22">
        <v>96</v>
      </c>
      <c r="B109" s="71" t="s">
        <v>101</v>
      </c>
      <c r="C109" s="71" t="s">
        <v>201</v>
      </c>
      <c r="D109" s="62">
        <v>1343652000</v>
      </c>
      <c r="E109" s="62">
        <v>268730400</v>
      </c>
      <c r="F109" s="78">
        <v>537460800</v>
      </c>
      <c r="G109" s="78">
        <v>537460800</v>
      </c>
    </row>
    <row r="110" spans="1:10" s="2" customFormat="1">
      <c r="A110" s="22">
        <v>97</v>
      </c>
      <c r="B110" s="71" t="s">
        <v>101</v>
      </c>
      <c r="C110" s="71" t="s">
        <v>203</v>
      </c>
      <c r="D110" s="62">
        <v>888605000</v>
      </c>
      <c r="E110" s="62">
        <v>177721000</v>
      </c>
      <c r="F110" s="78">
        <v>355442000</v>
      </c>
      <c r="G110" s="78">
        <v>355442000</v>
      </c>
    </row>
    <row r="111" spans="1:10" s="2" customFormat="1">
      <c r="A111" s="22">
        <v>98</v>
      </c>
      <c r="B111" s="71" t="s">
        <v>101</v>
      </c>
      <c r="C111" s="71" t="s">
        <v>205</v>
      </c>
      <c r="D111" s="62">
        <v>922534000</v>
      </c>
      <c r="E111" s="62">
        <v>184506800</v>
      </c>
      <c r="F111" s="78">
        <v>369013600</v>
      </c>
      <c r="G111" s="78">
        <v>369013600</v>
      </c>
    </row>
    <row r="112" spans="1:10" s="2" customFormat="1">
      <c r="A112" s="22">
        <v>99</v>
      </c>
      <c r="B112" s="71" t="s">
        <v>101</v>
      </c>
      <c r="C112" s="71" t="s">
        <v>109</v>
      </c>
      <c r="D112" s="62">
        <v>1074839000</v>
      </c>
      <c r="E112" s="62">
        <v>214967800</v>
      </c>
      <c r="F112" s="78">
        <v>429935600</v>
      </c>
      <c r="G112" s="78">
        <v>429935600</v>
      </c>
    </row>
    <row r="113" spans="1:10" s="2" customFormat="1">
      <c r="A113" s="22">
        <v>100</v>
      </c>
      <c r="B113" s="71" t="s">
        <v>101</v>
      </c>
      <c r="C113" s="71" t="s">
        <v>101</v>
      </c>
      <c r="D113" s="62">
        <v>957440000</v>
      </c>
      <c r="E113" s="62">
        <v>191488000</v>
      </c>
      <c r="F113" s="78">
        <v>382976000</v>
      </c>
      <c r="G113" s="78">
        <v>382976000</v>
      </c>
    </row>
    <row r="114" spans="1:10" s="2" customFormat="1">
      <c r="A114" s="22">
        <v>101</v>
      </c>
      <c r="B114" s="71" t="s">
        <v>101</v>
      </c>
      <c r="C114" s="71" t="s">
        <v>221</v>
      </c>
      <c r="D114" s="62">
        <v>907899000</v>
      </c>
      <c r="E114" s="62">
        <v>181579800</v>
      </c>
      <c r="F114" s="78">
        <v>363159600</v>
      </c>
      <c r="G114" s="78">
        <v>363159600</v>
      </c>
    </row>
    <row r="115" spans="1:10" s="2" customFormat="1">
      <c r="A115" s="22">
        <v>102</v>
      </c>
      <c r="B115" s="71" t="s">
        <v>101</v>
      </c>
      <c r="C115" s="71" t="s">
        <v>232</v>
      </c>
      <c r="D115" s="62">
        <v>1108375000</v>
      </c>
      <c r="E115" s="62">
        <v>221675000</v>
      </c>
      <c r="F115" s="78">
        <v>443350000</v>
      </c>
      <c r="G115" s="78">
        <v>443350000</v>
      </c>
    </row>
    <row r="116" spans="1:10" s="2" customFormat="1">
      <c r="A116" s="22">
        <v>103</v>
      </c>
      <c r="B116" s="71" t="s">
        <v>101</v>
      </c>
      <c r="C116" s="71" t="s">
        <v>242</v>
      </c>
      <c r="D116" s="62">
        <v>873965000</v>
      </c>
      <c r="E116" s="62">
        <v>174793000</v>
      </c>
      <c r="F116" s="78">
        <v>349586000</v>
      </c>
      <c r="G116" s="78">
        <v>349586000</v>
      </c>
    </row>
    <row r="117" spans="1:10" s="2" customFormat="1">
      <c r="A117" s="22">
        <v>104</v>
      </c>
      <c r="B117" s="71" t="s">
        <v>101</v>
      </c>
      <c r="C117" s="71" t="s">
        <v>257</v>
      </c>
      <c r="D117" s="62">
        <v>964867000</v>
      </c>
      <c r="E117" s="62">
        <v>192973400</v>
      </c>
      <c r="F117" s="78">
        <v>385946800</v>
      </c>
      <c r="G117" s="78">
        <v>385946800</v>
      </c>
    </row>
    <row r="118" spans="1:10" s="2" customFormat="1">
      <c r="A118" s="22">
        <v>105</v>
      </c>
      <c r="B118" s="71" t="s">
        <v>101</v>
      </c>
      <c r="C118" s="71" t="s">
        <v>282</v>
      </c>
      <c r="D118" s="62">
        <v>1091634000</v>
      </c>
      <c r="E118" s="62">
        <v>218326800</v>
      </c>
      <c r="F118" s="78">
        <v>436653600</v>
      </c>
      <c r="G118" s="78">
        <v>436653600</v>
      </c>
    </row>
    <row r="119" spans="1:10" s="2" customFormat="1">
      <c r="A119" s="22">
        <v>106</v>
      </c>
      <c r="B119" s="71" t="s">
        <v>71</v>
      </c>
      <c r="C119" s="71" t="s">
        <v>72</v>
      </c>
      <c r="D119" s="62">
        <v>1526050000</v>
      </c>
      <c r="E119" s="62">
        <v>305210000</v>
      </c>
      <c r="F119" s="78">
        <v>610420000</v>
      </c>
      <c r="G119" s="78">
        <v>610420000</v>
      </c>
      <c r="J119" s="99">
        <f>SUM(F119:F130)</f>
        <v>6736821600</v>
      </c>
    </row>
    <row r="120" spans="1:10" s="2" customFormat="1">
      <c r="A120" s="22">
        <v>107</v>
      </c>
      <c r="B120" s="71" t="s">
        <v>71</v>
      </c>
      <c r="C120" s="71" t="s">
        <v>83</v>
      </c>
      <c r="D120" s="62">
        <v>1669740000</v>
      </c>
      <c r="E120" s="62">
        <v>333948000</v>
      </c>
      <c r="F120" s="78">
        <v>667896000</v>
      </c>
      <c r="G120" s="78">
        <v>667896000</v>
      </c>
    </row>
    <row r="121" spans="1:10" s="2" customFormat="1">
      <c r="A121" s="22">
        <v>108</v>
      </c>
      <c r="B121" s="71" t="s">
        <v>71</v>
      </c>
      <c r="C121" s="71" t="s">
        <v>132</v>
      </c>
      <c r="D121" s="62">
        <v>1623508000</v>
      </c>
      <c r="E121" s="62">
        <v>324701600</v>
      </c>
      <c r="F121" s="78">
        <v>649403200</v>
      </c>
      <c r="G121" s="78">
        <v>649403200</v>
      </c>
    </row>
    <row r="122" spans="1:10" s="2" customFormat="1">
      <c r="A122" s="22">
        <v>109</v>
      </c>
      <c r="B122" s="71" t="s">
        <v>71</v>
      </c>
      <c r="C122" s="71" t="s">
        <v>149</v>
      </c>
      <c r="D122" s="62">
        <v>1355856000</v>
      </c>
      <c r="E122" s="62">
        <v>271171200</v>
      </c>
      <c r="F122" s="78">
        <v>542342400</v>
      </c>
      <c r="G122" s="78">
        <v>542342400</v>
      </c>
    </row>
    <row r="123" spans="1:10" s="2" customFormat="1">
      <c r="A123" s="22">
        <v>110</v>
      </c>
      <c r="B123" s="71" t="s">
        <v>71</v>
      </c>
      <c r="C123" s="71" t="s">
        <v>153</v>
      </c>
      <c r="D123" s="62">
        <v>1181889000</v>
      </c>
      <c r="E123" s="62">
        <v>236377800</v>
      </c>
      <c r="F123" s="78">
        <v>472755600</v>
      </c>
      <c r="G123" s="78">
        <v>472755600</v>
      </c>
    </row>
    <row r="124" spans="1:10" s="2" customFormat="1">
      <c r="A124" s="22">
        <v>111</v>
      </c>
      <c r="B124" s="71" t="s">
        <v>71</v>
      </c>
      <c r="C124" s="71" t="s">
        <v>155</v>
      </c>
      <c r="D124" s="62">
        <v>1471780000</v>
      </c>
      <c r="E124" s="62">
        <v>294356000</v>
      </c>
      <c r="F124" s="78">
        <v>588712000</v>
      </c>
      <c r="G124" s="78">
        <v>588712000</v>
      </c>
    </row>
    <row r="125" spans="1:10" s="2" customFormat="1">
      <c r="A125" s="22">
        <v>112</v>
      </c>
      <c r="B125" s="71" t="s">
        <v>71</v>
      </c>
      <c r="C125" s="71" t="s">
        <v>71</v>
      </c>
      <c r="D125" s="62">
        <v>1178226000</v>
      </c>
      <c r="E125" s="62">
        <v>235645200</v>
      </c>
      <c r="F125" s="78">
        <v>471290400</v>
      </c>
      <c r="G125" s="78">
        <v>471290400</v>
      </c>
    </row>
    <row r="126" spans="1:10" s="2" customFormat="1">
      <c r="A126" s="22">
        <v>113</v>
      </c>
      <c r="B126" s="71" t="s">
        <v>71</v>
      </c>
      <c r="C126" s="71" t="s">
        <v>162</v>
      </c>
      <c r="D126" s="62">
        <v>2131903000</v>
      </c>
      <c r="E126" s="62">
        <v>426380600</v>
      </c>
      <c r="F126" s="78">
        <v>852761200</v>
      </c>
      <c r="G126" s="78">
        <v>852761200</v>
      </c>
    </row>
    <row r="127" spans="1:10" s="2" customFormat="1">
      <c r="A127" s="22">
        <v>114</v>
      </c>
      <c r="B127" s="71" t="s">
        <v>71</v>
      </c>
      <c r="C127" s="71" t="s">
        <v>255</v>
      </c>
      <c r="D127" s="62">
        <v>1253423000</v>
      </c>
      <c r="E127" s="62">
        <v>250684600</v>
      </c>
      <c r="F127" s="78">
        <v>501369200</v>
      </c>
      <c r="G127" s="78">
        <v>501369200</v>
      </c>
    </row>
    <row r="128" spans="1:10" s="2" customFormat="1">
      <c r="A128" s="22">
        <v>115</v>
      </c>
      <c r="B128" s="71" t="s">
        <v>71</v>
      </c>
      <c r="C128" s="71" t="s">
        <v>213</v>
      </c>
      <c r="D128" s="62">
        <v>1250883000</v>
      </c>
      <c r="E128" s="62">
        <v>250176600</v>
      </c>
      <c r="F128" s="78">
        <v>500353200</v>
      </c>
      <c r="G128" s="78">
        <v>500353200</v>
      </c>
    </row>
    <row r="129" spans="1:10" s="2" customFormat="1">
      <c r="A129" s="22">
        <v>116</v>
      </c>
      <c r="B129" s="71" t="s">
        <v>71</v>
      </c>
      <c r="C129" s="71" t="s">
        <v>273</v>
      </c>
      <c r="D129" s="62">
        <v>1097959000</v>
      </c>
      <c r="E129" s="62">
        <v>219591800</v>
      </c>
      <c r="F129" s="78">
        <v>439183600</v>
      </c>
      <c r="G129" s="78">
        <v>439183600</v>
      </c>
    </row>
    <row r="130" spans="1:10" s="2" customFormat="1">
      <c r="A130" s="22">
        <v>117</v>
      </c>
      <c r="B130" s="71" t="s">
        <v>71</v>
      </c>
      <c r="C130" s="71" t="s">
        <v>287</v>
      </c>
      <c r="D130" s="62">
        <v>1100837000</v>
      </c>
      <c r="E130" s="62">
        <v>220167400</v>
      </c>
      <c r="F130" s="78">
        <v>440334800</v>
      </c>
      <c r="G130" s="78">
        <v>440334800</v>
      </c>
    </row>
    <row r="131" spans="1:10" s="2" customFormat="1">
      <c r="A131" s="22">
        <v>118</v>
      </c>
      <c r="B131" s="71" t="s">
        <v>87</v>
      </c>
      <c r="C131" s="71" t="s">
        <v>88</v>
      </c>
      <c r="D131" s="62">
        <v>1496117000</v>
      </c>
      <c r="E131" s="62">
        <v>299223400</v>
      </c>
      <c r="F131" s="78">
        <v>598446800</v>
      </c>
      <c r="G131" s="78">
        <v>598446800</v>
      </c>
      <c r="J131" s="99">
        <f>SUM(F131:F147)</f>
        <v>7620036400</v>
      </c>
    </row>
    <row r="132" spans="1:10" s="2" customFormat="1">
      <c r="A132" s="22">
        <v>119</v>
      </c>
      <c r="B132" s="71" t="s">
        <v>87</v>
      </c>
      <c r="C132" s="71" t="s">
        <v>107</v>
      </c>
      <c r="D132" s="62">
        <v>1124121000</v>
      </c>
      <c r="E132" s="62">
        <v>224824200</v>
      </c>
      <c r="F132" s="78">
        <v>449648400</v>
      </c>
      <c r="G132" s="78">
        <v>449648400</v>
      </c>
    </row>
    <row r="133" spans="1:10" s="2" customFormat="1">
      <c r="A133" s="22">
        <v>120</v>
      </c>
      <c r="B133" s="71" t="s">
        <v>87</v>
      </c>
      <c r="C133" s="71" t="s">
        <v>131</v>
      </c>
      <c r="D133" s="62">
        <v>1219780000</v>
      </c>
      <c r="E133" s="62">
        <v>243956000</v>
      </c>
      <c r="F133" s="78">
        <v>487912000</v>
      </c>
      <c r="G133" s="78">
        <v>487912000</v>
      </c>
    </row>
    <row r="134" spans="1:10" s="2" customFormat="1">
      <c r="A134" s="22">
        <v>121</v>
      </c>
      <c r="B134" s="71" t="s">
        <v>87</v>
      </c>
      <c r="C134" s="71" t="s">
        <v>160</v>
      </c>
      <c r="D134" s="62">
        <v>1193028000</v>
      </c>
      <c r="E134" s="62">
        <v>238605600</v>
      </c>
      <c r="F134" s="78">
        <v>477211200</v>
      </c>
      <c r="G134" s="78">
        <v>477211200</v>
      </c>
    </row>
    <row r="135" spans="1:10" s="2" customFormat="1">
      <c r="A135" s="22">
        <v>122</v>
      </c>
      <c r="B135" s="71" t="s">
        <v>87</v>
      </c>
      <c r="C135" s="71" t="s">
        <v>165</v>
      </c>
      <c r="D135" s="62">
        <v>1262351000</v>
      </c>
      <c r="E135" s="62">
        <v>252470200</v>
      </c>
      <c r="F135" s="78">
        <v>504940400</v>
      </c>
      <c r="G135" s="78">
        <v>504940400</v>
      </c>
    </row>
    <row r="136" spans="1:10" s="2" customFormat="1">
      <c r="A136" s="22">
        <v>123</v>
      </c>
      <c r="B136" s="71" t="s">
        <v>87</v>
      </c>
      <c r="C136" s="71" t="s">
        <v>200</v>
      </c>
      <c r="D136" s="62">
        <v>833832000</v>
      </c>
      <c r="E136" s="62">
        <v>166766400</v>
      </c>
      <c r="F136" s="78">
        <v>333532800</v>
      </c>
      <c r="G136" s="78">
        <v>333532800</v>
      </c>
    </row>
    <row r="137" spans="1:10" s="2" customFormat="1">
      <c r="A137" s="22">
        <v>124</v>
      </c>
      <c r="B137" s="71" t="s">
        <v>87</v>
      </c>
      <c r="C137" s="71" t="s">
        <v>214</v>
      </c>
      <c r="D137" s="62">
        <v>926854000</v>
      </c>
      <c r="E137" s="62">
        <v>185370800</v>
      </c>
      <c r="F137" s="78">
        <v>370741600</v>
      </c>
      <c r="G137" s="78">
        <v>370741600</v>
      </c>
    </row>
    <row r="138" spans="1:10" s="2" customFormat="1">
      <c r="A138" s="22">
        <v>125</v>
      </c>
      <c r="B138" s="71" t="s">
        <v>87</v>
      </c>
      <c r="C138" s="71" t="s">
        <v>215</v>
      </c>
      <c r="D138" s="62">
        <v>1266312000</v>
      </c>
      <c r="E138" s="62">
        <v>253262400</v>
      </c>
      <c r="F138" s="78">
        <v>506524800</v>
      </c>
      <c r="G138" s="78">
        <v>506524800</v>
      </c>
    </row>
    <row r="139" spans="1:10" s="2" customFormat="1">
      <c r="A139" s="22">
        <v>126</v>
      </c>
      <c r="B139" s="71" t="s">
        <v>87</v>
      </c>
      <c r="C139" s="71" t="s">
        <v>216</v>
      </c>
      <c r="D139" s="62">
        <v>1237359000</v>
      </c>
      <c r="E139" s="62">
        <v>247471800</v>
      </c>
      <c r="F139" s="78">
        <v>494943600</v>
      </c>
      <c r="G139" s="78">
        <v>494943600</v>
      </c>
    </row>
    <row r="140" spans="1:10" s="2" customFormat="1">
      <c r="A140" s="22">
        <v>127</v>
      </c>
      <c r="B140" s="71" t="s">
        <v>87</v>
      </c>
      <c r="C140" s="71" t="s">
        <v>217</v>
      </c>
      <c r="D140" s="62">
        <v>926786000</v>
      </c>
      <c r="E140" s="62">
        <v>185357200</v>
      </c>
      <c r="F140" s="78">
        <v>370714400</v>
      </c>
      <c r="G140" s="78">
        <v>370714400</v>
      </c>
    </row>
    <row r="141" spans="1:10" s="2" customFormat="1">
      <c r="A141" s="22">
        <v>128</v>
      </c>
      <c r="B141" s="71" t="s">
        <v>87</v>
      </c>
      <c r="C141" s="71" t="s">
        <v>218</v>
      </c>
      <c r="D141" s="62">
        <v>1306466000</v>
      </c>
      <c r="E141" s="62">
        <v>261293200</v>
      </c>
      <c r="F141" s="78">
        <v>522586400</v>
      </c>
      <c r="G141" s="78">
        <v>522586400</v>
      </c>
    </row>
    <row r="142" spans="1:10" s="2" customFormat="1">
      <c r="A142" s="22">
        <v>129</v>
      </c>
      <c r="B142" s="71" t="s">
        <v>87</v>
      </c>
      <c r="C142" s="76" t="s">
        <v>223</v>
      </c>
      <c r="D142" s="62">
        <v>935493000</v>
      </c>
      <c r="E142" s="62">
        <v>187098600</v>
      </c>
      <c r="F142" s="78">
        <v>374197200</v>
      </c>
      <c r="G142" s="78">
        <v>374197200</v>
      </c>
    </row>
    <row r="143" spans="1:10" s="2" customFormat="1">
      <c r="A143" s="22">
        <v>130</v>
      </c>
      <c r="B143" s="71" t="s">
        <v>87</v>
      </c>
      <c r="C143" s="71" t="s">
        <v>228</v>
      </c>
      <c r="D143" s="62">
        <v>925453000</v>
      </c>
      <c r="E143" s="62">
        <v>185090600</v>
      </c>
      <c r="F143" s="78">
        <v>370181200</v>
      </c>
      <c r="G143" s="78">
        <v>370181200</v>
      </c>
    </row>
    <row r="144" spans="1:10" s="2" customFormat="1">
      <c r="A144" s="22">
        <v>131</v>
      </c>
      <c r="B144" s="71" t="s">
        <v>87</v>
      </c>
      <c r="C144" s="71" t="s">
        <v>83</v>
      </c>
      <c r="D144" s="62">
        <v>899722000</v>
      </c>
      <c r="E144" s="62">
        <v>179944400</v>
      </c>
      <c r="F144" s="78">
        <v>359888800</v>
      </c>
      <c r="G144" s="78">
        <v>359888800</v>
      </c>
    </row>
    <row r="145" spans="1:10" s="2" customFormat="1">
      <c r="A145" s="22">
        <v>132</v>
      </c>
      <c r="B145" s="71" t="s">
        <v>87</v>
      </c>
      <c r="C145" s="71" t="s">
        <v>244</v>
      </c>
      <c r="D145" s="62">
        <v>1133577000</v>
      </c>
      <c r="E145" s="62">
        <v>226715400</v>
      </c>
      <c r="F145" s="78">
        <v>453430800</v>
      </c>
      <c r="G145" s="78">
        <v>453430800</v>
      </c>
    </row>
    <row r="146" spans="1:10" s="2" customFormat="1">
      <c r="A146" s="22">
        <v>133</v>
      </c>
      <c r="B146" s="71" t="s">
        <v>87</v>
      </c>
      <c r="C146" s="71" t="s">
        <v>279</v>
      </c>
      <c r="D146" s="62">
        <v>1249498000</v>
      </c>
      <c r="E146" s="62">
        <v>249899600</v>
      </c>
      <c r="F146" s="78">
        <v>499799200</v>
      </c>
      <c r="G146" s="78">
        <v>499799200</v>
      </c>
    </row>
    <row r="147" spans="1:10" s="2" customFormat="1">
      <c r="A147" s="22">
        <v>134</v>
      </c>
      <c r="B147" s="71" t="s">
        <v>87</v>
      </c>
      <c r="C147" s="71" t="s">
        <v>288</v>
      </c>
      <c r="D147" s="62">
        <v>1113342000</v>
      </c>
      <c r="E147" s="62">
        <v>222668400</v>
      </c>
      <c r="F147" s="78">
        <v>445336800</v>
      </c>
      <c r="G147" s="78">
        <v>445336800</v>
      </c>
    </row>
    <row r="148" spans="1:10" s="2" customFormat="1">
      <c r="A148" s="22">
        <v>135</v>
      </c>
      <c r="B148" s="71" t="s">
        <v>117</v>
      </c>
      <c r="C148" s="71" t="s">
        <v>85</v>
      </c>
      <c r="D148" s="62">
        <v>931926000</v>
      </c>
      <c r="E148" s="62">
        <v>186385200</v>
      </c>
      <c r="F148" s="78">
        <v>372770400</v>
      </c>
      <c r="G148" s="78">
        <v>372770400</v>
      </c>
      <c r="J148" s="99">
        <f>SUM(F148:F161)</f>
        <v>5664916000</v>
      </c>
    </row>
    <row r="149" spans="1:10" s="2" customFormat="1">
      <c r="A149" s="22">
        <v>136</v>
      </c>
      <c r="B149" s="71" t="s">
        <v>117</v>
      </c>
      <c r="C149" s="71" t="s">
        <v>136</v>
      </c>
      <c r="D149" s="62">
        <v>1076681000</v>
      </c>
      <c r="E149" s="62">
        <v>215336200</v>
      </c>
      <c r="F149" s="78">
        <v>430672400</v>
      </c>
      <c r="G149" s="78">
        <v>430672400</v>
      </c>
    </row>
    <row r="150" spans="1:10" s="2" customFormat="1">
      <c r="A150" s="22">
        <v>137</v>
      </c>
      <c r="B150" s="71" t="s">
        <v>117</v>
      </c>
      <c r="C150" s="71" t="s">
        <v>139</v>
      </c>
      <c r="D150" s="62">
        <v>1190355000</v>
      </c>
      <c r="E150" s="62">
        <v>238071000</v>
      </c>
      <c r="F150" s="78">
        <v>476142000</v>
      </c>
      <c r="G150" s="78">
        <v>476142000</v>
      </c>
    </row>
    <row r="151" spans="1:10" s="2" customFormat="1">
      <c r="A151" s="22">
        <v>138</v>
      </c>
      <c r="B151" s="71" t="s">
        <v>117</v>
      </c>
      <c r="C151" s="71" t="s">
        <v>170</v>
      </c>
      <c r="D151" s="62">
        <v>886121000</v>
      </c>
      <c r="E151" s="62">
        <v>177224200</v>
      </c>
      <c r="F151" s="78">
        <v>354448400</v>
      </c>
      <c r="G151" s="78">
        <v>354448400</v>
      </c>
    </row>
    <row r="152" spans="1:10" s="2" customFormat="1">
      <c r="A152" s="22">
        <v>139</v>
      </c>
      <c r="B152" s="71" t="s">
        <v>117</v>
      </c>
      <c r="C152" s="71" t="s">
        <v>176</v>
      </c>
      <c r="D152" s="62">
        <v>1157567000</v>
      </c>
      <c r="E152" s="62">
        <v>231513400</v>
      </c>
      <c r="F152" s="78">
        <v>463026800</v>
      </c>
      <c r="G152" s="78">
        <v>463026800</v>
      </c>
    </row>
    <row r="153" spans="1:10" s="2" customFormat="1">
      <c r="A153" s="22">
        <v>140</v>
      </c>
      <c r="B153" s="71" t="s">
        <v>117</v>
      </c>
      <c r="C153" s="76" t="s">
        <v>177</v>
      </c>
      <c r="D153" s="62">
        <v>861760000</v>
      </c>
      <c r="E153" s="62">
        <v>172352000</v>
      </c>
      <c r="F153" s="78">
        <v>344704000</v>
      </c>
      <c r="G153" s="78">
        <v>344704000</v>
      </c>
    </row>
    <row r="154" spans="1:10" s="2" customFormat="1">
      <c r="A154" s="22">
        <v>141</v>
      </c>
      <c r="B154" s="71" t="s">
        <v>117</v>
      </c>
      <c r="C154" s="71" t="s">
        <v>194</v>
      </c>
      <c r="D154" s="62">
        <v>1032895000</v>
      </c>
      <c r="E154" s="62">
        <v>206579000</v>
      </c>
      <c r="F154" s="78">
        <v>413158000</v>
      </c>
      <c r="G154" s="78">
        <v>413158000</v>
      </c>
    </row>
    <row r="155" spans="1:10" s="2" customFormat="1">
      <c r="A155" s="22">
        <v>142</v>
      </c>
      <c r="B155" s="71" t="s">
        <v>117</v>
      </c>
      <c r="C155" s="71" t="s">
        <v>220</v>
      </c>
      <c r="D155" s="62">
        <v>979885000</v>
      </c>
      <c r="E155" s="62">
        <v>195977000</v>
      </c>
      <c r="F155" s="78">
        <v>391954000</v>
      </c>
      <c r="G155" s="78">
        <v>391954000</v>
      </c>
    </row>
    <row r="156" spans="1:10" s="2" customFormat="1">
      <c r="A156" s="22">
        <v>143</v>
      </c>
      <c r="B156" s="71" t="s">
        <v>117</v>
      </c>
      <c r="C156" s="71" t="s">
        <v>234</v>
      </c>
      <c r="D156" s="62">
        <v>1154979000</v>
      </c>
      <c r="E156" s="62">
        <v>230995800</v>
      </c>
      <c r="F156" s="78">
        <v>461991600</v>
      </c>
      <c r="G156" s="78">
        <v>461991600</v>
      </c>
    </row>
    <row r="157" spans="1:10" s="2" customFormat="1">
      <c r="A157" s="22">
        <v>144</v>
      </c>
      <c r="B157" s="71" t="s">
        <v>117</v>
      </c>
      <c r="C157" s="71" t="s">
        <v>241</v>
      </c>
      <c r="D157" s="62">
        <v>938446000</v>
      </c>
      <c r="E157" s="62">
        <v>187689200</v>
      </c>
      <c r="F157" s="78">
        <v>375378400</v>
      </c>
      <c r="G157" s="78">
        <v>375378400</v>
      </c>
    </row>
    <row r="158" spans="1:10" s="2" customFormat="1">
      <c r="A158" s="22">
        <v>145</v>
      </c>
      <c r="B158" s="71" t="s">
        <v>117</v>
      </c>
      <c r="C158" s="71" t="s">
        <v>262</v>
      </c>
      <c r="D158" s="62">
        <v>903015000</v>
      </c>
      <c r="E158" s="62">
        <v>180603000</v>
      </c>
      <c r="F158" s="78">
        <v>361206000</v>
      </c>
      <c r="G158" s="78">
        <v>361206000</v>
      </c>
    </row>
    <row r="159" spans="1:10" s="2" customFormat="1">
      <c r="A159" s="22">
        <v>146</v>
      </c>
      <c r="B159" s="71" t="s">
        <v>117</v>
      </c>
      <c r="C159" s="71" t="s">
        <v>277</v>
      </c>
      <c r="D159" s="62">
        <v>932455000</v>
      </c>
      <c r="E159" s="62">
        <v>186491000</v>
      </c>
      <c r="F159" s="78">
        <v>372982000</v>
      </c>
      <c r="G159" s="78">
        <v>372982000</v>
      </c>
    </row>
    <row r="160" spans="1:10" s="2" customFormat="1">
      <c r="A160" s="22">
        <v>147</v>
      </c>
      <c r="B160" s="71" t="s">
        <v>117</v>
      </c>
      <c r="C160" s="71" t="s">
        <v>289</v>
      </c>
      <c r="D160" s="62">
        <v>1007635000</v>
      </c>
      <c r="E160" s="62">
        <v>201527000</v>
      </c>
      <c r="F160" s="78">
        <v>403054000</v>
      </c>
      <c r="G160" s="78">
        <v>403054000</v>
      </c>
    </row>
    <row r="161" spans="1:10" s="2" customFormat="1">
      <c r="A161" s="22">
        <v>148</v>
      </c>
      <c r="B161" s="71" t="s">
        <v>117</v>
      </c>
      <c r="C161" s="76" t="s">
        <v>117</v>
      </c>
      <c r="D161" s="62">
        <v>1108570000</v>
      </c>
      <c r="E161" s="62">
        <v>221714000</v>
      </c>
      <c r="F161" s="78">
        <v>443428000</v>
      </c>
      <c r="G161" s="78">
        <v>443428000</v>
      </c>
    </row>
    <row r="162" spans="1:10" s="2" customFormat="1">
      <c r="A162" s="22">
        <v>149</v>
      </c>
      <c r="B162" s="71" t="s">
        <v>85</v>
      </c>
      <c r="C162" s="71" t="s">
        <v>86</v>
      </c>
      <c r="D162" s="62">
        <v>1230775000</v>
      </c>
      <c r="E162" s="62">
        <v>246155000</v>
      </c>
      <c r="F162" s="78">
        <v>492310000</v>
      </c>
      <c r="G162" s="78">
        <v>492310000</v>
      </c>
      <c r="J162" s="99">
        <f>SUM(F162:F176)</f>
        <v>6820804800</v>
      </c>
    </row>
    <row r="163" spans="1:10" s="2" customFormat="1">
      <c r="A163" s="22">
        <v>150</v>
      </c>
      <c r="B163" s="71" t="s">
        <v>85</v>
      </c>
      <c r="C163" s="71" t="s">
        <v>110</v>
      </c>
      <c r="D163" s="62">
        <v>1128123000</v>
      </c>
      <c r="E163" s="62">
        <v>225624600</v>
      </c>
      <c r="F163" s="78">
        <v>451249200</v>
      </c>
      <c r="G163" s="78">
        <v>451249200</v>
      </c>
    </row>
    <row r="164" spans="1:10" s="2" customFormat="1">
      <c r="A164" s="22">
        <v>151</v>
      </c>
      <c r="B164" s="71" t="s">
        <v>85</v>
      </c>
      <c r="C164" s="71" t="s">
        <v>85</v>
      </c>
      <c r="D164" s="62">
        <v>936324000</v>
      </c>
      <c r="E164" s="62">
        <v>187264800</v>
      </c>
      <c r="F164" s="78">
        <v>374529600</v>
      </c>
      <c r="G164" s="78">
        <v>374529600</v>
      </c>
    </row>
    <row r="165" spans="1:10" s="2" customFormat="1">
      <c r="A165" s="22">
        <v>152</v>
      </c>
      <c r="B165" s="71" t="s">
        <v>85</v>
      </c>
      <c r="C165" s="71" t="s">
        <v>129</v>
      </c>
      <c r="D165" s="62">
        <v>1073250000</v>
      </c>
      <c r="E165" s="62">
        <v>214650000</v>
      </c>
      <c r="F165" s="78">
        <v>429300000</v>
      </c>
      <c r="G165" s="78">
        <v>429300000</v>
      </c>
    </row>
    <row r="166" spans="1:10" s="2" customFormat="1">
      <c r="A166" s="22">
        <v>153</v>
      </c>
      <c r="B166" s="71" t="s">
        <v>85</v>
      </c>
      <c r="C166" s="71" t="s">
        <v>154</v>
      </c>
      <c r="D166" s="62">
        <v>966627000</v>
      </c>
      <c r="E166" s="62">
        <v>193325400</v>
      </c>
      <c r="F166" s="78">
        <v>386650800</v>
      </c>
      <c r="G166" s="78">
        <v>386650800</v>
      </c>
    </row>
    <row r="167" spans="1:10" s="2" customFormat="1">
      <c r="A167" s="22">
        <v>154</v>
      </c>
      <c r="B167" s="71" t="s">
        <v>85</v>
      </c>
      <c r="C167" s="71" t="s">
        <v>179</v>
      </c>
      <c r="D167" s="62">
        <v>1185857000</v>
      </c>
      <c r="E167" s="62">
        <v>237171400</v>
      </c>
      <c r="F167" s="78">
        <v>474342800</v>
      </c>
      <c r="G167" s="78">
        <v>474342800</v>
      </c>
    </row>
    <row r="168" spans="1:10" s="2" customFormat="1">
      <c r="A168" s="22">
        <v>155</v>
      </c>
      <c r="B168" s="71" t="s">
        <v>85</v>
      </c>
      <c r="C168" s="71" t="s">
        <v>204</v>
      </c>
      <c r="D168" s="62">
        <v>867035000</v>
      </c>
      <c r="E168" s="62">
        <v>173407000</v>
      </c>
      <c r="F168" s="78">
        <v>346814000</v>
      </c>
      <c r="G168" s="78">
        <v>346814000</v>
      </c>
    </row>
    <row r="169" spans="1:10" s="2" customFormat="1">
      <c r="A169" s="22">
        <v>156</v>
      </c>
      <c r="B169" s="71" t="s">
        <v>85</v>
      </c>
      <c r="C169" s="71" t="s">
        <v>225</v>
      </c>
      <c r="D169" s="62">
        <v>1424594000</v>
      </c>
      <c r="E169" s="62">
        <v>284918800</v>
      </c>
      <c r="F169" s="78">
        <v>569837600</v>
      </c>
      <c r="G169" s="78">
        <v>569837600</v>
      </c>
    </row>
    <row r="170" spans="1:10" s="2" customFormat="1">
      <c r="A170" s="22">
        <v>157</v>
      </c>
      <c r="B170" s="71" t="s">
        <v>85</v>
      </c>
      <c r="C170" s="71" t="s">
        <v>304</v>
      </c>
      <c r="D170" s="62">
        <v>1226843000</v>
      </c>
      <c r="E170" s="62">
        <v>245368600</v>
      </c>
      <c r="F170" s="78">
        <v>490737200</v>
      </c>
      <c r="G170" s="78">
        <v>490737200</v>
      </c>
    </row>
    <row r="171" spans="1:10" s="2" customFormat="1">
      <c r="A171" s="22">
        <v>158</v>
      </c>
      <c r="B171" s="71" t="s">
        <v>85</v>
      </c>
      <c r="C171" s="71" t="s">
        <v>83</v>
      </c>
      <c r="D171" s="62">
        <v>1330376000</v>
      </c>
      <c r="E171" s="62">
        <v>266075200</v>
      </c>
      <c r="F171" s="78">
        <v>532150400</v>
      </c>
      <c r="G171" s="78">
        <v>532150400</v>
      </c>
    </row>
    <row r="172" spans="1:10" s="2" customFormat="1">
      <c r="A172" s="22">
        <v>159</v>
      </c>
      <c r="B172" s="71" t="s">
        <v>85</v>
      </c>
      <c r="C172" s="71" t="s">
        <v>238</v>
      </c>
      <c r="D172" s="62">
        <v>995622000</v>
      </c>
      <c r="E172" s="62">
        <v>199124400</v>
      </c>
      <c r="F172" s="78">
        <v>398248800</v>
      </c>
      <c r="G172" s="78">
        <v>398248800</v>
      </c>
    </row>
    <row r="173" spans="1:10" s="2" customFormat="1">
      <c r="A173" s="22">
        <v>160</v>
      </c>
      <c r="B173" s="71" t="s">
        <v>85</v>
      </c>
      <c r="C173" s="71" t="s">
        <v>265</v>
      </c>
      <c r="D173" s="62">
        <v>958503000</v>
      </c>
      <c r="E173" s="62">
        <v>191700600</v>
      </c>
      <c r="F173" s="78">
        <v>383401200</v>
      </c>
      <c r="G173" s="78">
        <v>383401200</v>
      </c>
    </row>
    <row r="174" spans="1:10" s="2" customFormat="1">
      <c r="A174" s="22">
        <v>161</v>
      </c>
      <c r="B174" s="71" t="s">
        <v>85</v>
      </c>
      <c r="C174" s="71" t="s">
        <v>270</v>
      </c>
      <c r="D174" s="62">
        <v>1382481000</v>
      </c>
      <c r="E174" s="62">
        <v>276496200</v>
      </c>
      <c r="F174" s="78">
        <v>552992400</v>
      </c>
      <c r="G174" s="78">
        <v>552992400</v>
      </c>
    </row>
    <row r="175" spans="1:10" s="2" customFormat="1">
      <c r="A175" s="22">
        <v>162</v>
      </c>
      <c r="B175" s="71" t="s">
        <v>85</v>
      </c>
      <c r="C175" s="71" t="s">
        <v>271</v>
      </c>
      <c r="D175" s="62">
        <v>954656000</v>
      </c>
      <c r="E175" s="62">
        <v>190931200</v>
      </c>
      <c r="F175" s="78">
        <v>381862400</v>
      </c>
      <c r="G175" s="78">
        <v>381862400</v>
      </c>
    </row>
    <row r="176" spans="1:10" s="2" customFormat="1">
      <c r="A176" s="22">
        <v>163</v>
      </c>
      <c r="B176" s="71" t="s">
        <v>85</v>
      </c>
      <c r="C176" s="71" t="s">
        <v>274</v>
      </c>
      <c r="D176" s="62">
        <v>1390946000</v>
      </c>
      <c r="E176" s="62">
        <v>278189200</v>
      </c>
      <c r="F176" s="78">
        <v>556378400</v>
      </c>
      <c r="G176" s="78">
        <v>556378400</v>
      </c>
    </row>
    <row r="177" spans="1:10" s="2" customFormat="1">
      <c r="A177" s="22">
        <v>164</v>
      </c>
      <c r="B177" s="71" t="s">
        <v>69</v>
      </c>
      <c r="C177" s="71" t="s">
        <v>70</v>
      </c>
      <c r="D177" s="62">
        <v>848983000</v>
      </c>
      <c r="E177" s="62">
        <v>169796600</v>
      </c>
      <c r="F177" s="78">
        <v>339593200</v>
      </c>
      <c r="G177" s="78">
        <v>339593200</v>
      </c>
      <c r="J177" s="99">
        <f>SUM(F177:F195)</f>
        <v>8658479200</v>
      </c>
    </row>
    <row r="178" spans="1:10" s="2" customFormat="1">
      <c r="A178" s="22">
        <v>165</v>
      </c>
      <c r="B178" s="71" t="s">
        <v>69</v>
      </c>
      <c r="C178" s="71" t="s">
        <v>89</v>
      </c>
      <c r="D178" s="62">
        <v>927995000</v>
      </c>
      <c r="E178" s="62">
        <v>185599000</v>
      </c>
      <c r="F178" s="78">
        <v>371198000</v>
      </c>
      <c r="G178" s="78">
        <v>371198000</v>
      </c>
    </row>
    <row r="179" spans="1:10" s="2" customFormat="1">
      <c r="A179" s="22">
        <v>166</v>
      </c>
      <c r="B179" s="71" t="s">
        <v>69</v>
      </c>
      <c r="C179" s="71" t="s">
        <v>97</v>
      </c>
      <c r="D179" s="62">
        <v>1060584000</v>
      </c>
      <c r="E179" s="62">
        <v>212116800</v>
      </c>
      <c r="F179" s="78">
        <v>424233600</v>
      </c>
      <c r="G179" s="78">
        <v>424233600</v>
      </c>
    </row>
    <row r="180" spans="1:10" s="2" customFormat="1">
      <c r="A180" s="22">
        <v>167</v>
      </c>
      <c r="B180" s="71" t="s">
        <v>69</v>
      </c>
      <c r="C180" s="71" t="s">
        <v>104</v>
      </c>
      <c r="D180" s="62">
        <v>1236184000</v>
      </c>
      <c r="E180" s="62">
        <v>247236800</v>
      </c>
      <c r="F180" s="78">
        <v>494473600</v>
      </c>
      <c r="G180" s="78">
        <v>494473600</v>
      </c>
    </row>
    <row r="181" spans="1:10" s="2" customFormat="1">
      <c r="A181" s="22">
        <v>168</v>
      </c>
      <c r="B181" s="71" t="s">
        <v>69</v>
      </c>
      <c r="C181" s="71" t="s">
        <v>109</v>
      </c>
      <c r="D181" s="62">
        <v>880173000</v>
      </c>
      <c r="E181" s="62">
        <v>176034600</v>
      </c>
      <c r="F181" s="78">
        <v>352069200</v>
      </c>
      <c r="G181" s="78">
        <v>352069200</v>
      </c>
    </row>
    <row r="182" spans="1:10" s="2" customFormat="1">
      <c r="A182" s="22">
        <v>169</v>
      </c>
      <c r="B182" s="71" t="s">
        <v>69</v>
      </c>
      <c r="C182" s="71" t="s">
        <v>121</v>
      </c>
      <c r="D182" s="62">
        <v>1370609000</v>
      </c>
      <c r="E182" s="62">
        <v>274121800</v>
      </c>
      <c r="F182" s="78">
        <v>548243600</v>
      </c>
      <c r="G182" s="78">
        <v>548243600</v>
      </c>
    </row>
    <row r="183" spans="1:10" s="2" customFormat="1">
      <c r="A183" s="22">
        <v>170</v>
      </c>
      <c r="B183" s="71" t="s">
        <v>69</v>
      </c>
      <c r="C183" s="71" t="s">
        <v>122</v>
      </c>
      <c r="D183" s="62">
        <v>1174090000</v>
      </c>
      <c r="E183" s="62">
        <v>234818000</v>
      </c>
      <c r="F183" s="78">
        <v>469636000</v>
      </c>
      <c r="G183" s="78">
        <v>469636000</v>
      </c>
    </row>
    <row r="184" spans="1:10" s="2" customFormat="1">
      <c r="A184" s="22">
        <v>171</v>
      </c>
      <c r="B184" s="71" t="s">
        <v>69</v>
      </c>
      <c r="C184" s="71" t="s">
        <v>69</v>
      </c>
      <c r="D184" s="62">
        <v>1005582000</v>
      </c>
      <c r="E184" s="62">
        <v>201116400</v>
      </c>
      <c r="F184" s="78">
        <v>402232800</v>
      </c>
      <c r="G184" s="78">
        <v>402232800</v>
      </c>
    </row>
    <row r="185" spans="1:10" s="2" customFormat="1">
      <c r="A185" s="22">
        <v>172</v>
      </c>
      <c r="B185" s="71" t="s">
        <v>69</v>
      </c>
      <c r="C185" s="71" t="s">
        <v>169</v>
      </c>
      <c r="D185" s="62">
        <v>1174399000</v>
      </c>
      <c r="E185" s="62">
        <v>234879800</v>
      </c>
      <c r="F185" s="78">
        <v>469759600</v>
      </c>
      <c r="G185" s="78">
        <v>469759600</v>
      </c>
    </row>
    <row r="186" spans="1:10" s="2" customFormat="1">
      <c r="A186" s="22">
        <v>173</v>
      </c>
      <c r="B186" s="71" t="s">
        <v>69</v>
      </c>
      <c r="C186" s="71" t="s">
        <v>185</v>
      </c>
      <c r="D186" s="62">
        <v>1219288000</v>
      </c>
      <c r="E186" s="62">
        <v>243857600</v>
      </c>
      <c r="F186" s="78">
        <v>487715200</v>
      </c>
      <c r="G186" s="78">
        <v>487715200</v>
      </c>
    </row>
    <row r="187" spans="1:10" s="2" customFormat="1">
      <c r="A187" s="22">
        <v>174</v>
      </c>
      <c r="B187" s="71" t="s">
        <v>69</v>
      </c>
      <c r="C187" s="71" t="s">
        <v>144</v>
      </c>
      <c r="D187" s="62">
        <v>1393076000</v>
      </c>
      <c r="E187" s="62">
        <v>278615200</v>
      </c>
      <c r="F187" s="78">
        <v>557230400</v>
      </c>
      <c r="G187" s="78">
        <v>557230400</v>
      </c>
    </row>
    <row r="188" spans="1:10" s="2" customFormat="1">
      <c r="A188" s="22">
        <v>175</v>
      </c>
      <c r="B188" s="71" t="s">
        <v>69</v>
      </c>
      <c r="C188" s="71" t="s">
        <v>199</v>
      </c>
      <c r="D188" s="62">
        <v>1486707000</v>
      </c>
      <c r="E188" s="62">
        <v>297341400</v>
      </c>
      <c r="F188" s="78">
        <v>594682800</v>
      </c>
      <c r="G188" s="78">
        <v>594682800</v>
      </c>
    </row>
    <row r="189" spans="1:10" s="2" customFormat="1">
      <c r="A189" s="22">
        <v>176</v>
      </c>
      <c r="B189" s="71" t="s">
        <v>69</v>
      </c>
      <c r="C189" s="71" t="s">
        <v>202</v>
      </c>
      <c r="D189" s="62">
        <v>924292000</v>
      </c>
      <c r="E189" s="62">
        <v>184858400</v>
      </c>
      <c r="F189" s="78">
        <v>369716800</v>
      </c>
      <c r="G189" s="78">
        <v>369716800</v>
      </c>
    </row>
    <row r="190" spans="1:10" s="2" customFormat="1">
      <c r="A190" s="22">
        <v>177</v>
      </c>
      <c r="B190" s="71" t="s">
        <v>69</v>
      </c>
      <c r="C190" s="71" t="s">
        <v>230</v>
      </c>
      <c r="D190" s="62">
        <v>1127228000</v>
      </c>
      <c r="E190" s="62">
        <v>225445600</v>
      </c>
      <c r="F190" s="78">
        <v>450891200</v>
      </c>
      <c r="G190" s="78">
        <v>450891200</v>
      </c>
    </row>
    <row r="191" spans="1:10" s="2" customFormat="1">
      <c r="A191" s="22">
        <v>178</v>
      </c>
      <c r="B191" s="71" t="s">
        <v>69</v>
      </c>
      <c r="C191" s="71" t="s">
        <v>240</v>
      </c>
      <c r="D191" s="62">
        <v>1016591000</v>
      </c>
      <c r="E191" s="62">
        <v>203318200</v>
      </c>
      <c r="F191" s="78">
        <v>406636400</v>
      </c>
      <c r="G191" s="78">
        <v>406636400</v>
      </c>
    </row>
    <row r="192" spans="1:10" s="2" customFormat="1">
      <c r="A192" s="22">
        <v>179</v>
      </c>
      <c r="B192" s="71" t="s">
        <v>69</v>
      </c>
      <c r="C192" s="71" t="s">
        <v>250</v>
      </c>
      <c r="D192" s="62">
        <v>1376673000</v>
      </c>
      <c r="E192" s="62">
        <v>275334600</v>
      </c>
      <c r="F192" s="78">
        <v>550669200</v>
      </c>
      <c r="G192" s="78">
        <v>550669200</v>
      </c>
    </row>
    <row r="193" spans="1:10" s="2" customFormat="1">
      <c r="A193" s="22">
        <v>180</v>
      </c>
      <c r="B193" s="71" t="s">
        <v>69</v>
      </c>
      <c r="C193" s="71" t="s">
        <v>256</v>
      </c>
      <c r="D193" s="62">
        <v>1044499000</v>
      </c>
      <c r="E193" s="62">
        <v>208899800</v>
      </c>
      <c r="F193" s="78">
        <v>417799600</v>
      </c>
      <c r="G193" s="78">
        <v>417799600</v>
      </c>
    </row>
    <row r="194" spans="1:10" s="2" customFormat="1">
      <c r="A194" s="22">
        <v>181</v>
      </c>
      <c r="B194" s="71" t="s">
        <v>69</v>
      </c>
      <c r="C194" s="71" t="s">
        <v>261</v>
      </c>
      <c r="D194" s="62">
        <v>1188423000</v>
      </c>
      <c r="E194" s="62">
        <v>237684600</v>
      </c>
      <c r="F194" s="78">
        <v>475369200</v>
      </c>
      <c r="G194" s="78">
        <v>475369200</v>
      </c>
    </row>
    <row r="195" spans="1:10" s="2" customFormat="1">
      <c r="A195" s="22">
        <v>182</v>
      </c>
      <c r="B195" s="71" t="s">
        <v>69</v>
      </c>
      <c r="C195" s="71" t="s">
        <v>290</v>
      </c>
      <c r="D195" s="62">
        <v>1190822000</v>
      </c>
      <c r="E195" s="62">
        <v>238164400</v>
      </c>
      <c r="F195" s="78">
        <v>476328800</v>
      </c>
      <c r="G195" s="78">
        <v>476328800</v>
      </c>
    </row>
    <row r="196" spans="1:10" s="2" customFormat="1">
      <c r="A196" s="22">
        <v>183</v>
      </c>
      <c r="B196" s="71" t="s">
        <v>77</v>
      </c>
      <c r="C196" s="71" t="s">
        <v>78</v>
      </c>
      <c r="D196" s="62">
        <v>971925000</v>
      </c>
      <c r="E196" s="62">
        <v>194385000</v>
      </c>
      <c r="F196" s="78">
        <v>388770000</v>
      </c>
      <c r="G196" s="78">
        <v>388770000</v>
      </c>
      <c r="J196" s="99">
        <f>SUM(F196:F215)</f>
        <v>8947967200</v>
      </c>
    </row>
    <row r="197" spans="1:10" s="2" customFormat="1">
      <c r="A197" s="22">
        <v>184</v>
      </c>
      <c r="B197" s="71" t="s">
        <v>77</v>
      </c>
      <c r="C197" s="71" t="s">
        <v>114</v>
      </c>
      <c r="D197" s="62">
        <v>1043749000</v>
      </c>
      <c r="E197" s="62">
        <v>208749800</v>
      </c>
      <c r="F197" s="78">
        <v>417499600</v>
      </c>
      <c r="G197" s="78">
        <v>417499600</v>
      </c>
    </row>
    <row r="198" spans="1:10" s="2" customFormat="1">
      <c r="A198" s="22">
        <v>185</v>
      </c>
      <c r="B198" s="71" t="s">
        <v>77</v>
      </c>
      <c r="C198" s="71" t="s">
        <v>141</v>
      </c>
      <c r="D198" s="62">
        <v>1164470000</v>
      </c>
      <c r="E198" s="62">
        <v>232894000</v>
      </c>
      <c r="F198" s="78">
        <v>465788000</v>
      </c>
      <c r="G198" s="78">
        <v>465788000</v>
      </c>
    </row>
    <row r="199" spans="1:10" s="2" customFormat="1">
      <c r="A199" s="22">
        <v>186</v>
      </c>
      <c r="B199" s="71" t="s">
        <v>77</v>
      </c>
      <c r="C199" s="71" t="s">
        <v>157</v>
      </c>
      <c r="D199" s="62">
        <v>1375611000</v>
      </c>
      <c r="E199" s="62">
        <v>275122200</v>
      </c>
      <c r="F199" s="78">
        <v>550244400</v>
      </c>
      <c r="G199" s="78">
        <v>550244400</v>
      </c>
    </row>
    <row r="200" spans="1:10" s="2" customFormat="1">
      <c r="A200" s="22">
        <v>187</v>
      </c>
      <c r="B200" s="71" t="s">
        <v>77</v>
      </c>
      <c r="C200" s="71" t="s">
        <v>159</v>
      </c>
      <c r="D200" s="62">
        <v>1552140000</v>
      </c>
      <c r="E200" s="62">
        <v>310428000</v>
      </c>
      <c r="F200" s="78">
        <v>620856000</v>
      </c>
      <c r="G200" s="78">
        <v>620856000</v>
      </c>
    </row>
    <row r="201" spans="1:10" s="2" customFormat="1">
      <c r="A201" s="22">
        <v>188</v>
      </c>
      <c r="B201" s="71" t="s">
        <v>77</v>
      </c>
      <c r="C201" s="71" t="s">
        <v>167</v>
      </c>
      <c r="D201" s="62">
        <v>899175000</v>
      </c>
      <c r="E201" s="62">
        <v>179835000</v>
      </c>
      <c r="F201" s="78">
        <v>359670000</v>
      </c>
      <c r="G201" s="78">
        <v>359670000</v>
      </c>
    </row>
    <row r="202" spans="1:10" s="2" customFormat="1">
      <c r="A202" s="22">
        <v>189</v>
      </c>
      <c r="B202" s="71" t="s">
        <v>77</v>
      </c>
      <c r="C202" s="71" t="s">
        <v>183</v>
      </c>
      <c r="D202" s="62">
        <v>998059000</v>
      </c>
      <c r="E202" s="62">
        <v>199611800</v>
      </c>
      <c r="F202" s="78">
        <v>399223600</v>
      </c>
      <c r="G202" s="78">
        <v>399223600</v>
      </c>
    </row>
    <row r="203" spans="1:10" s="2" customFormat="1">
      <c r="A203" s="22">
        <v>190</v>
      </c>
      <c r="B203" s="71" t="s">
        <v>77</v>
      </c>
      <c r="C203" s="71" t="s">
        <v>196</v>
      </c>
      <c r="D203" s="62">
        <v>947721000</v>
      </c>
      <c r="E203" s="62">
        <v>189544200</v>
      </c>
      <c r="F203" s="78">
        <v>379088400</v>
      </c>
      <c r="G203" s="78">
        <v>379088400</v>
      </c>
    </row>
    <row r="204" spans="1:10" s="2" customFormat="1">
      <c r="A204" s="22">
        <v>191</v>
      </c>
      <c r="B204" s="71" t="s">
        <v>77</v>
      </c>
      <c r="C204" s="71" t="s">
        <v>210</v>
      </c>
      <c r="D204" s="62">
        <v>896852000</v>
      </c>
      <c r="E204" s="62">
        <v>179370400</v>
      </c>
      <c r="F204" s="78">
        <v>358740800</v>
      </c>
      <c r="G204" s="78">
        <v>358740800</v>
      </c>
    </row>
    <row r="205" spans="1:10" s="2" customFormat="1">
      <c r="A205" s="22">
        <v>192</v>
      </c>
      <c r="B205" s="71" t="s">
        <v>77</v>
      </c>
      <c r="C205" s="71" t="s">
        <v>211</v>
      </c>
      <c r="D205" s="62">
        <v>961669000</v>
      </c>
      <c r="E205" s="62">
        <v>192333800</v>
      </c>
      <c r="F205" s="78">
        <v>384667600</v>
      </c>
      <c r="G205" s="78">
        <v>384667600</v>
      </c>
    </row>
    <row r="206" spans="1:10" s="2" customFormat="1">
      <c r="A206" s="22">
        <v>193</v>
      </c>
      <c r="B206" s="71" t="s">
        <v>77</v>
      </c>
      <c r="C206" s="71" t="s">
        <v>212</v>
      </c>
      <c r="D206" s="62">
        <v>1046179000</v>
      </c>
      <c r="E206" s="62">
        <v>209235800</v>
      </c>
      <c r="F206" s="78">
        <v>418471600</v>
      </c>
      <c r="G206" s="78">
        <v>418471600</v>
      </c>
    </row>
    <row r="207" spans="1:10" s="2" customFormat="1">
      <c r="A207" s="22">
        <v>194</v>
      </c>
      <c r="B207" s="71" t="s">
        <v>77</v>
      </c>
      <c r="C207" s="71" t="s">
        <v>108</v>
      </c>
      <c r="D207" s="62">
        <v>1184224000</v>
      </c>
      <c r="E207" s="62">
        <v>236844800</v>
      </c>
      <c r="F207" s="78">
        <v>473689600</v>
      </c>
      <c r="G207" s="78">
        <v>473689600</v>
      </c>
    </row>
    <row r="208" spans="1:10" s="2" customFormat="1">
      <c r="A208" s="22">
        <v>195</v>
      </c>
      <c r="B208" s="71" t="s">
        <v>77</v>
      </c>
      <c r="C208" s="71" t="s">
        <v>213</v>
      </c>
      <c r="D208" s="62">
        <v>1432583000</v>
      </c>
      <c r="E208" s="62">
        <v>286516600</v>
      </c>
      <c r="F208" s="78">
        <v>573033200</v>
      </c>
      <c r="G208" s="78">
        <v>573033200</v>
      </c>
    </row>
    <row r="209" spans="1:10" s="2" customFormat="1">
      <c r="A209" s="22">
        <v>196</v>
      </c>
      <c r="B209" s="71" t="s">
        <v>77</v>
      </c>
      <c r="C209" s="71" t="s">
        <v>237</v>
      </c>
      <c r="D209" s="62">
        <v>1114506000</v>
      </c>
      <c r="E209" s="62">
        <v>222901200</v>
      </c>
      <c r="F209" s="78">
        <v>445802400</v>
      </c>
      <c r="G209" s="78">
        <v>445802400</v>
      </c>
    </row>
    <row r="210" spans="1:10" s="2" customFormat="1">
      <c r="A210" s="22">
        <v>197</v>
      </c>
      <c r="B210" s="71" t="s">
        <v>77</v>
      </c>
      <c r="C210" s="71" t="s">
        <v>267</v>
      </c>
      <c r="D210" s="62">
        <v>924173000</v>
      </c>
      <c r="E210" s="62">
        <v>184834600</v>
      </c>
      <c r="F210" s="78">
        <v>369669200</v>
      </c>
      <c r="G210" s="78">
        <v>369669200</v>
      </c>
    </row>
    <row r="211" spans="1:10" s="2" customFormat="1">
      <c r="A211" s="22">
        <v>198</v>
      </c>
      <c r="B211" s="71" t="s">
        <v>77</v>
      </c>
      <c r="C211" s="71" t="s">
        <v>276</v>
      </c>
      <c r="D211" s="62">
        <v>1154862000</v>
      </c>
      <c r="E211" s="62">
        <v>230972400</v>
      </c>
      <c r="F211" s="78">
        <v>461944800</v>
      </c>
      <c r="G211" s="78">
        <v>461944800</v>
      </c>
    </row>
    <row r="212" spans="1:10" s="2" customFormat="1">
      <c r="A212" s="22">
        <v>199</v>
      </c>
      <c r="B212" s="71" t="s">
        <v>77</v>
      </c>
      <c r="C212" s="71" t="s">
        <v>191</v>
      </c>
      <c r="D212" s="62">
        <v>1237854000</v>
      </c>
      <c r="E212" s="62">
        <v>247570800</v>
      </c>
      <c r="F212" s="78">
        <v>495141600</v>
      </c>
      <c r="G212" s="78">
        <v>495141600</v>
      </c>
    </row>
    <row r="213" spans="1:10" s="2" customFormat="1">
      <c r="A213" s="22">
        <v>200</v>
      </c>
      <c r="B213" s="71" t="s">
        <v>77</v>
      </c>
      <c r="C213" s="71" t="s">
        <v>293</v>
      </c>
      <c r="D213" s="62">
        <v>1201566000</v>
      </c>
      <c r="E213" s="62">
        <v>240313200</v>
      </c>
      <c r="F213" s="78">
        <v>480626400</v>
      </c>
      <c r="G213" s="78">
        <v>480626400</v>
      </c>
    </row>
    <row r="214" spans="1:10" s="2" customFormat="1">
      <c r="A214" s="22">
        <v>201</v>
      </c>
      <c r="B214" s="71" t="s">
        <v>77</v>
      </c>
      <c r="C214" s="71" t="s">
        <v>296</v>
      </c>
      <c r="D214" s="62">
        <v>955174000</v>
      </c>
      <c r="E214" s="62">
        <v>191034800</v>
      </c>
      <c r="F214" s="78">
        <v>382069600</v>
      </c>
      <c r="G214" s="78">
        <v>382069600</v>
      </c>
    </row>
    <row r="215" spans="1:10" s="2" customFormat="1">
      <c r="A215" s="22">
        <v>202</v>
      </c>
      <c r="B215" s="71" t="s">
        <v>77</v>
      </c>
      <c r="C215" s="71" t="s">
        <v>77</v>
      </c>
      <c r="D215" s="62">
        <v>1307426000</v>
      </c>
      <c r="E215" s="62">
        <v>261485200</v>
      </c>
      <c r="F215" s="78">
        <v>522970400</v>
      </c>
      <c r="G215" s="78">
        <v>522970400</v>
      </c>
    </row>
    <row r="216" spans="1:10" s="2" customFormat="1">
      <c r="A216" s="22">
        <v>203</v>
      </c>
      <c r="B216" s="71" t="s">
        <v>90</v>
      </c>
      <c r="C216" s="71" t="s">
        <v>91</v>
      </c>
      <c r="D216" s="62">
        <v>992628000</v>
      </c>
      <c r="E216" s="62">
        <v>198525600</v>
      </c>
      <c r="F216" s="78">
        <v>397051200</v>
      </c>
      <c r="G216" s="78">
        <v>397051200</v>
      </c>
      <c r="J216" s="99">
        <f>SUM(F216:F235)</f>
        <v>10030363600</v>
      </c>
    </row>
    <row r="217" spans="1:10" s="2" customFormat="1">
      <c r="A217" s="22">
        <v>204</v>
      </c>
      <c r="B217" s="71" t="s">
        <v>90</v>
      </c>
      <c r="C217" s="71" t="s">
        <v>106</v>
      </c>
      <c r="D217" s="62">
        <v>1674978000</v>
      </c>
      <c r="E217" s="62">
        <v>334995600</v>
      </c>
      <c r="F217" s="78">
        <v>669991200</v>
      </c>
      <c r="G217" s="78">
        <v>669991200</v>
      </c>
    </row>
    <row r="218" spans="1:10" s="2" customFormat="1">
      <c r="A218" s="22">
        <v>205</v>
      </c>
      <c r="B218" s="71" t="s">
        <v>90</v>
      </c>
      <c r="C218" s="71" t="s">
        <v>112</v>
      </c>
      <c r="D218" s="62">
        <v>876965000</v>
      </c>
      <c r="E218" s="62">
        <v>175393000</v>
      </c>
      <c r="F218" s="78">
        <v>350786000</v>
      </c>
      <c r="G218" s="78">
        <v>350786000</v>
      </c>
    </row>
    <row r="219" spans="1:10" s="2" customFormat="1">
      <c r="A219" s="22">
        <v>206</v>
      </c>
      <c r="B219" s="71" t="s">
        <v>90</v>
      </c>
      <c r="C219" s="71" t="s">
        <v>127</v>
      </c>
      <c r="D219" s="62">
        <v>1374606000</v>
      </c>
      <c r="E219" s="62">
        <v>274921200</v>
      </c>
      <c r="F219" s="78">
        <v>549842400</v>
      </c>
      <c r="G219" s="78">
        <v>549842400</v>
      </c>
    </row>
    <row r="220" spans="1:10" s="2" customFormat="1">
      <c r="A220" s="22">
        <v>207</v>
      </c>
      <c r="B220" s="71" t="s">
        <v>90</v>
      </c>
      <c r="C220" s="71" t="s">
        <v>137</v>
      </c>
      <c r="D220" s="62">
        <v>937445000</v>
      </c>
      <c r="E220" s="62">
        <v>187489000</v>
      </c>
      <c r="F220" s="78">
        <v>374978000</v>
      </c>
      <c r="G220" s="78">
        <v>374978000</v>
      </c>
    </row>
    <row r="221" spans="1:10" s="2" customFormat="1">
      <c r="A221" s="22">
        <v>208</v>
      </c>
      <c r="B221" s="71" t="s">
        <v>90</v>
      </c>
      <c r="C221" s="71" t="s">
        <v>143</v>
      </c>
      <c r="D221" s="62">
        <v>1864794000</v>
      </c>
      <c r="E221" s="62">
        <v>372958800</v>
      </c>
      <c r="F221" s="78">
        <v>745917600</v>
      </c>
      <c r="G221" s="78">
        <v>745917600</v>
      </c>
    </row>
    <row r="222" spans="1:10" s="2" customFormat="1">
      <c r="A222" s="22">
        <v>209</v>
      </c>
      <c r="B222" s="71" t="s">
        <v>90</v>
      </c>
      <c r="C222" s="71" t="s">
        <v>147</v>
      </c>
      <c r="D222" s="62">
        <v>1378037000</v>
      </c>
      <c r="E222" s="62">
        <v>275607400</v>
      </c>
      <c r="F222" s="78">
        <v>551214800</v>
      </c>
      <c r="G222" s="78">
        <v>551214800</v>
      </c>
    </row>
    <row r="223" spans="1:10" s="2" customFormat="1">
      <c r="A223" s="22">
        <v>210</v>
      </c>
      <c r="B223" s="71" t="s">
        <v>90</v>
      </c>
      <c r="C223" s="71" t="s">
        <v>148</v>
      </c>
      <c r="D223" s="62">
        <v>1434943000</v>
      </c>
      <c r="E223" s="62">
        <v>286988600</v>
      </c>
      <c r="F223" s="78">
        <v>573977200</v>
      </c>
      <c r="G223" s="78">
        <v>573977200</v>
      </c>
    </row>
    <row r="224" spans="1:10" s="2" customFormat="1">
      <c r="A224" s="22">
        <v>211</v>
      </c>
      <c r="B224" s="71" t="s">
        <v>90</v>
      </c>
      <c r="C224" s="71" t="s">
        <v>150</v>
      </c>
      <c r="D224" s="62">
        <v>1344152000</v>
      </c>
      <c r="E224" s="62">
        <v>268830400</v>
      </c>
      <c r="F224" s="78">
        <v>537660800</v>
      </c>
      <c r="G224" s="78">
        <v>537660800</v>
      </c>
    </row>
    <row r="225" spans="1:10" s="2" customFormat="1">
      <c r="A225" s="22">
        <v>212</v>
      </c>
      <c r="B225" s="71" t="s">
        <v>90</v>
      </c>
      <c r="C225" s="71" t="s">
        <v>158</v>
      </c>
      <c r="D225" s="62">
        <v>1031634000</v>
      </c>
      <c r="E225" s="62">
        <v>206326800</v>
      </c>
      <c r="F225" s="78">
        <v>412653600</v>
      </c>
      <c r="G225" s="78">
        <v>412653600</v>
      </c>
    </row>
    <row r="226" spans="1:10" s="2" customFormat="1">
      <c r="A226" s="22">
        <v>213</v>
      </c>
      <c r="B226" s="71" t="s">
        <v>90</v>
      </c>
      <c r="C226" s="71" t="s">
        <v>164</v>
      </c>
      <c r="D226" s="62">
        <v>1095015000</v>
      </c>
      <c r="E226" s="62">
        <v>219003000</v>
      </c>
      <c r="F226" s="78">
        <v>438006000</v>
      </c>
      <c r="G226" s="78">
        <v>438006000</v>
      </c>
    </row>
    <row r="227" spans="1:10" s="2" customFormat="1">
      <c r="A227" s="22">
        <v>214</v>
      </c>
      <c r="B227" s="71" t="s">
        <v>90</v>
      </c>
      <c r="C227" s="71" t="s">
        <v>90</v>
      </c>
      <c r="D227" s="62">
        <v>1488381000</v>
      </c>
      <c r="E227" s="62">
        <v>297676200</v>
      </c>
      <c r="F227" s="78">
        <v>595352400</v>
      </c>
      <c r="G227" s="78">
        <v>595352400</v>
      </c>
    </row>
    <row r="228" spans="1:10" s="2" customFormat="1">
      <c r="A228" s="22">
        <v>215</v>
      </c>
      <c r="B228" s="71" t="s">
        <v>90</v>
      </c>
      <c r="C228" s="71" t="s">
        <v>180</v>
      </c>
      <c r="D228" s="62">
        <v>1335519000</v>
      </c>
      <c r="E228" s="62">
        <v>267103800</v>
      </c>
      <c r="F228" s="78">
        <v>534207600</v>
      </c>
      <c r="G228" s="78">
        <v>534207600</v>
      </c>
    </row>
    <row r="229" spans="1:10" s="2" customFormat="1">
      <c r="A229" s="22">
        <v>216</v>
      </c>
      <c r="B229" s="71" t="s">
        <v>90</v>
      </c>
      <c r="C229" s="71" t="s">
        <v>189</v>
      </c>
      <c r="D229" s="62">
        <v>851839000</v>
      </c>
      <c r="E229" s="62">
        <v>170367800</v>
      </c>
      <c r="F229" s="78">
        <v>340735600</v>
      </c>
      <c r="G229" s="78">
        <v>340735600</v>
      </c>
    </row>
    <row r="230" spans="1:10" s="2" customFormat="1">
      <c r="A230" s="22">
        <v>217</v>
      </c>
      <c r="B230" s="71" t="s">
        <v>90</v>
      </c>
      <c r="C230" s="71" t="s">
        <v>190</v>
      </c>
      <c r="D230" s="62">
        <v>1242154000</v>
      </c>
      <c r="E230" s="62">
        <v>248430800</v>
      </c>
      <c r="F230" s="78">
        <v>496861600</v>
      </c>
      <c r="G230" s="78">
        <v>496861600</v>
      </c>
    </row>
    <row r="231" spans="1:10" s="2" customFormat="1">
      <c r="A231" s="22">
        <v>218</v>
      </c>
      <c r="B231" s="71" t="s">
        <v>90</v>
      </c>
      <c r="C231" s="71" t="s">
        <v>198</v>
      </c>
      <c r="D231" s="62">
        <v>986449000</v>
      </c>
      <c r="E231" s="62">
        <v>197289800</v>
      </c>
      <c r="F231" s="78">
        <v>394579600</v>
      </c>
      <c r="G231" s="78">
        <v>394579600</v>
      </c>
    </row>
    <row r="232" spans="1:10" s="2" customFormat="1">
      <c r="A232" s="22">
        <v>219</v>
      </c>
      <c r="B232" s="71" t="s">
        <v>90</v>
      </c>
      <c r="C232" s="71" t="s">
        <v>251</v>
      </c>
      <c r="D232" s="62">
        <v>1218793000</v>
      </c>
      <c r="E232" s="62">
        <v>243758600</v>
      </c>
      <c r="F232" s="78">
        <v>487517200</v>
      </c>
      <c r="G232" s="78">
        <v>487517200</v>
      </c>
    </row>
    <row r="233" spans="1:10" s="2" customFormat="1">
      <c r="A233" s="22">
        <v>220</v>
      </c>
      <c r="B233" s="71" t="s">
        <v>90</v>
      </c>
      <c r="C233" s="71" t="s">
        <v>286</v>
      </c>
      <c r="D233" s="62">
        <v>1239845000</v>
      </c>
      <c r="E233" s="62">
        <v>247969000</v>
      </c>
      <c r="F233" s="78">
        <v>495938000</v>
      </c>
      <c r="G233" s="78">
        <v>495938000</v>
      </c>
    </row>
    <row r="234" spans="1:10" s="2" customFormat="1">
      <c r="A234" s="22">
        <v>221</v>
      </c>
      <c r="B234" s="71" t="s">
        <v>90</v>
      </c>
      <c r="C234" s="71" t="s">
        <v>295</v>
      </c>
      <c r="D234" s="62">
        <v>1397556000</v>
      </c>
      <c r="E234" s="62">
        <v>279511200</v>
      </c>
      <c r="F234" s="78">
        <v>559022400</v>
      </c>
      <c r="G234" s="78">
        <v>559022400</v>
      </c>
    </row>
    <row r="235" spans="1:10" s="2" customFormat="1">
      <c r="A235" s="22">
        <v>222</v>
      </c>
      <c r="B235" s="71" t="s">
        <v>90</v>
      </c>
      <c r="C235" s="71" t="s">
        <v>297</v>
      </c>
      <c r="D235" s="62">
        <v>1310176000</v>
      </c>
      <c r="E235" s="62">
        <v>262035200</v>
      </c>
      <c r="F235" s="78">
        <v>524070400</v>
      </c>
      <c r="G235" s="78">
        <v>524070400</v>
      </c>
    </row>
    <row r="236" spans="1:10" s="2" customFormat="1">
      <c r="A236" s="22">
        <v>223</v>
      </c>
      <c r="B236" s="71" t="s">
        <v>79</v>
      </c>
      <c r="C236" s="71" t="s">
        <v>80</v>
      </c>
      <c r="D236" s="62">
        <v>973662000</v>
      </c>
      <c r="E236" s="62">
        <v>194732400</v>
      </c>
      <c r="F236" s="78">
        <v>389464800</v>
      </c>
      <c r="G236" s="78">
        <v>389464800</v>
      </c>
      <c r="J236" s="99">
        <f>SUM(F236:F256)</f>
        <v>8737769600</v>
      </c>
    </row>
    <row r="237" spans="1:10" s="2" customFormat="1">
      <c r="A237" s="22">
        <v>224</v>
      </c>
      <c r="B237" s="71" t="s">
        <v>79</v>
      </c>
      <c r="C237" s="71" t="s">
        <v>84</v>
      </c>
      <c r="D237" s="62">
        <v>946819000</v>
      </c>
      <c r="E237" s="62">
        <v>189363800</v>
      </c>
      <c r="F237" s="78">
        <v>378727600</v>
      </c>
      <c r="G237" s="78">
        <v>378727600</v>
      </c>
    </row>
    <row r="238" spans="1:10" s="2" customFormat="1">
      <c r="A238" s="22">
        <v>225</v>
      </c>
      <c r="B238" s="71" t="s">
        <v>79</v>
      </c>
      <c r="C238" s="71" t="s">
        <v>96</v>
      </c>
      <c r="D238" s="62">
        <v>1107986000</v>
      </c>
      <c r="E238" s="62">
        <v>221597200</v>
      </c>
      <c r="F238" s="78">
        <v>443194400</v>
      </c>
      <c r="G238" s="78">
        <v>443194400</v>
      </c>
    </row>
    <row r="239" spans="1:10" s="2" customFormat="1">
      <c r="A239" s="22">
        <v>226</v>
      </c>
      <c r="B239" s="71" t="s">
        <v>79</v>
      </c>
      <c r="C239" s="71" t="s">
        <v>138</v>
      </c>
      <c r="D239" s="62">
        <v>1205004000</v>
      </c>
      <c r="E239" s="62">
        <v>241000800</v>
      </c>
      <c r="F239" s="78">
        <v>482001600</v>
      </c>
      <c r="G239" s="78">
        <v>482001600</v>
      </c>
    </row>
    <row r="240" spans="1:10" s="2" customFormat="1">
      <c r="A240" s="22">
        <v>227</v>
      </c>
      <c r="B240" s="71" t="s">
        <v>79</v>
      </c>
      <c r="C240" s="71" t="s">
        <v>79</v>
      </c>
      <c r="D240" s="62">
        <v>960279000</v>
      </c>
      <c r="E240" s="62">
        <v>192055800</v>
      </c>
      <c r="F240" s="78">
        <v>384111600</v>
      </c>
      <c r="G240" s="78">
        <v>384111600</v>
      </c>
    </row>
    <row r="241" spans="1:7" s="2" customFormat="1">
      <c r="A241" s="22">
        <v>228</v>
      </c>
      <c r="B241" s="71" t="s">
        <v>79</v>
      </c>
      <c r="C241" s="71" t="s">
        <v>168</v>
      </c>
      <c r="D241" s="62">
        <v>1372095000</v>
      </c>
      <c r="E241" s="62">
        <v>274419000</v>
      </c>
      <c r="F241" s="78">
        <v>548838000</v>
      </c>
      <c r="G241" s="78">
        <v>548838000</v>
      </c>
    </row>
    <row r="242" spans="1:7" s="2" customFormat="1">
      <c r="A242" s="22">
        <v>229</v>
      </c>
      <c r="B242" s="71" t="s">
        <v>79</v>
      </c>
      <c r="C242" s="71" t="s">
        <v>195</v>
      </c>
      <c r="D242" s="62">
        <v>941250000</v>
      </c>
      <c r="E242" s="62">
        <v>188250000</v>
      </c>
      <c r="F242" s="78">
        <v>376500000</v>
      </c>
      <c r="G242" s="78">
        <v>376500000</v>
      </c>
    </row>
    <row r="243" spans="1:7" s="2" customFormat="1">
      <c r="A243" s="22">
        <v>230</v>
      </c>
      <c r="B243" s="71" t="s">
        <v>79</v>
      </c>
      <c r="C243" s="71" t="s">
        <v>219</v>
      </c>
      <c r="D243" s="62">
        <v>944627000</v>
      </c>
      <c r="E243" s="62">
        <v>188925400</v>
      </c>
      <c r="F243" s="78">
        <v>377850800</v>
      </c>
      <c r="G243" s="78">
        <v>377850800</v>
      </c>
    </row>
    <row r="244" spans="1:7" s="2" customFormat="1">
      <c r="A244" s="22">
        <v>231</v>
      </c>
      <c r="B244" s="71" t="s">
        <v>79</v>
      </c>
      <c r="C244" s="71" t="s">
        <v>193</v>
      </c>
      <c r="D244" s="62">
        <v>944657000</v>
      </c>
      <c r="E244" s="62">
        <v>188931400</v>
      </c>
      <c r="F244" s="78">
        <v>377862800</v>
      </c>
      <c r="G244" s="78">
        <v>377862800</v>
      </c>
    </row>
    <row r="245" spans="1:7" s="2" customFormat="1">
      <c r="A245" s="22">
        <v>232</v>
      </c>
      <c r="B245" s="71" t="s">
        <v>79</v>
      </c>
      <c r="C245" s="71" t="s">
        <v>222</v>
      </c>
      <c r="D245" s="62">
        <v>891890000</v>
      </c>
      <c r="E245" s="62">
        <v>178378000</v>
      </c>
      <c r="F245" s="78">
        <v>356756000</v>
      </c>
      <c r="G245" s="78">
        <v>356756000</v>
      </c>
    </row>
    <row r="246" spans="1:7" s="2" customFormat="1">
      <c r="A246" s="22">
        <v>233</v>
      </c>
      <c r="B246" s="71" t="s">
        <v>79</v>
      </c>
      <c r="C246" s="71" t="s">
        <v>125</v>
      </c>
      <c r="D246" s="62">
        <v>967820000</v>
      </c>
      <c r="E246" s="62">
        <v>193564000</v>
      </c>
      <c r="F246" s="78">
        <v>387128000</v>
      </c>
      <c r="G246" s="78">
        <v>387128000</v>
      </c>
    </row>
    <row r="247" spans="1:7" s="2" customFormat="1">
      <c r="A247" s="22">
        <v>234</v>
      </c>
      <c r="B247" s="71" t="s">
        <v>79</v>
      </c>
      <c r="C247" s="71" t="s">
        <v>231</v>
      </c>
      <c r="D247" s="62">
        <v>920884000</v>
      </c>
      <c r="E247" s="62">
        <v>184176800</v>
      </c>
      <c r="F247" s="78">
        <v>368353600</v>
      </c>
      <c r="G247" s="78">
        <v>368353600</v>
      </c>
    </row>
    <row r="248" spans="1:7" s="2" customFormat="1">
      <c r="A248" s="22">
        <v>235</v>
      </c>
      <c r="B248" s="71" t="s">
        <v>79</v>
      </c>
      <c r="C248" s="71" t="s">
        <v>245</v>
      </c>
      <c r="D248" s="62">
        <v>918529000</v>
      </c>
      <c r="E248" s="62">
        <v>183705800</v>
      </c>
      <c r="F248" s="78">
        <v>367411600</v>
      </c>
      <c r="G248" s="78">
        <v>367411600</v>
      </c>
    </row>
    <row r="249" spans="1:7" s="2" customFormat="1">
      <c r="A249" s="22">
        <v>236</v>
      </c>
      <c r="B249" s="71" t="s">
        <v>79</v>
      </c>
      <c r="C249" s="71" t="s">
        <v>248</v>
      </c>
      <c r="D249" s="62">
        <v>1218745000</v>
      </c>
      <c r="E249" s="62">
        <v>243749000</v>
      </c>
      <c r="F249" s="78">
        <v>487498000</v>
      </c>
      <c r="G249" s="78">
        <v>487498000</v>
      </c>
    </row>
    <row r="250" spans="1:7" s="2" customFormat="1">
      <c r="A250" s="22">
        <v>237</v>
      </c>
      <c r="B250" s="71" t="s">
        <v>79</v>
      </c>
      <c r="C250" s="71" t="s">
        <v>259</v>
      </c>
      <c r="D250" s="62">
        <v>1086356000</v>
      </c>
      <c r="E250" s="62">
        <v>217271200</v>
      </c>
      <c r="F250" s="78">
        <v>434542400</v>
      </c>
      <c r="G250" s="78">
        <v>434542400</v>
      </c>
    </row>
    <row r="251" spans="1:7" s="2" customFormat="1">
      <c r="A251" s="22">
        <v>238</v>
      </c>
      <c r="B251" s="71" t="s">
        <v>79</v>
      </c>
      <c r="C251" s="71" t="s">
        <v>268</v>
      </c>
      <c r="D251" s="62">
        <v>1018898000</v>
      </c>
      <c r="E251" s="62">
        <v>203779600</v>
      </c>
      <c r="F251" s="78">
        <v>407559200</v>
      </c>
      <c r="G251" s="78">
        <v>407559200</v>
      </c>
    </row>
    <row r="252" spans="1:7" s="2" customFormat="1">
      <c r="A252" s="22">
        <v>239</v>
      </c>
      <c r="B252" s="71" t="s">
        <v>79</v>
      </c>
      <c r="C252" s="71" t="s">
        <v>255</v>
      </c>
      <c r="D252" s="62">
        <v>1229508000</v>
      </c>
      <c r="E252" s="62">
        <v>245901600</v>
      </c>
      <c r="F252" s="78">
        <v>491803200</v>
      </c>
      <c r="G252" s="78">
        <v>491803200</v>
      </c>
    </row>
    <row r="253" spans="1:7" s="2" customFormat="1">
      <c r="A253" s="22">
        <v>240</v>
      </c>
      <c r="B253" s="71" t="s">
        <v>79</v>
      </c>
      <c r="C253" s="71" t="s">
        <v>278</v>
      </c>
      <c r="D253" s="62">
        <v>991995000</v>
      </c>
      <c r="E253" s="62">
        <v>198399000</v>
      </c>
      <c r="F253" s="78">
        <v>396798000</v>
      </c>
      <c r="G253" s="78">
        <v>396798000</v>
      </c>
    </row>
    <row r="254" spans="1:7" s="2" customFormat="1">
      <c r="A254" s="22">
        <v>241</v>
      </c>
      <c r="B254" s="71" t="s">
        <v>79</v>
      </c>
      <c r="C254" s="71" t="s">
        <v>281</v>
      </c>
      <c r="D254" s="62">
        <v>1285351000</v>
      </c>
      <c r="E254" s="62">
        <v>257070200</v>
      </c>
      <c r="F254" s="78">
        <v>514140400</v>
      </c>
      <c r="G254" s="78">
        <v>514140400</v>
      </c>
    </row>
    <row r="255" spans="1:7" s="2" customFormat="1">
      <c r="A255" s="22">
        <v>242</v>
      </c>
      <c r="B255" s="71" t="s">
        <v>79</v>
      </c>
      <c r="C255" s="71" t="s">
        <v>291</v>
      </c>
      <c r="D255" s="62">
        <v>1030234000</v>
      </c>
      <c r="E255" s="62">
        <v>206046800</v>
      </c>
      <c r="F255" s="78">
        <v>412093600</v>
      </c>
      <c r="G255" s="78">
        <v>412093600</v>
      </c>
    </row>
    <row r="256" spans="1:7" s="2" customFormat="1">
      <c r="A256" s="22">
        <v>243</v>
      </c>
      <c r="B256" s="71" t="s">
        <v>79</v>
      </c>
      <c r="C256" s="71" t="s">
        <v>294</v>
      </c>
      <c r="D256" s="62">
        <v>887835000</v>
      </c>
      <c r="E256" s="62">
        <v>177567000</v>
      </c>
      <c r="F256" s="78">
        <v>355134000</v>
      </c>
      <c r="G256" s="78">
        <v>355134000</v>
      </c>
    </row>
    <row r="257" spans="1:10" s="2" customFormat="1">
      <c r="A257" s="97"/>
      <c r="B257" s="98"/>
      <c r="C257" s="98"/>
      <c r="D257" s="93"/>
      <c r="E257" s="93"/>
      <c r="F257" s="94">
        <f t="shared" ref="F257" si="0">0.6*D257</f>
        <v>0</v>
      </c>
      <c r="G257" s="94">
        <f t="shared" ref="G207:G257" si="1">D257*0.4</f>
        <v>0</v>
      </c>
    </row>
    <row r="258" spans="1:10" s="16" customFormat="1">
      <c r="A258" s="105" t="s">
        <v>26</v>
      </c>
      <c r="B258" s="105"/>
      <c r="C258" s="105"/>
      <c r="D258" s="95">
        <f>SUM(D14:D256)</f>
        <v>276950857000</v>
      </c>
      <c r="E258" s="96">
        <f>SUM(E14:E257)</f>
        <v>55390171400</v>
      </c>
      <c r="F258" s="96">
        <f>SUM(F14:F257)</f>
        <v>110780342800</v>
      </c>
      <c r="G258" s="96">
        <f>SUM(G14:G257)</f>
        <v>110780342800</v>
      </c>
      <c r="J258" s="100">
        <f>SUM(J14:J257)</f>
        <v>110780342800</v>
      </c>
    </row>
    <row r="259" spans="1:10">
      <c r="D259" s="63"/>
      <c r="E259" s="63"/>
    </row>
    <row r="260" spans="1:10" ht="15" hidden="1" customHeight="1">
      <c r="B260" s="106" t="s">
        <v>27</v>
      </c>
      <c r="C260" s="106"/>
      <c r="F260" s="64" t="s">
        <v>309</v>
      </c>
    </row>
    <row r="261" spans="1:10" hidden="1">
      <c r="B261" s="101" t="s">
        <v>50</v>
      </c>
      <c r="C261" s="102"/>
    </row>
    <row r="262" spans="1:10" hidden="1">
      <c r="B262" s="101" t="s">
        <v>51</v>
      </c>
      <c r="C262" s="102"/>
    </row>
    <row r="263" spans="1:10" hidden="1">
      <c r="B263" s="101" t="s">
        <v>52</v>
      </c>
      <c r="C263" s="102"/>
    </row>
    <row r="264" spans="1:10" hidden="1">
      <c r="B264" s="101" t="s">
        <v>53</v>
      </c>
      <c r="C264" s="102"/>
    </row>
    <row r="265" spans="1:10" hidden="1">
      <c r="B265" s="101" t="s">
        <v>54</v>
      </c>
      <c r="C265" s="102"/>
    </row>
    <row r="266" spans="1:10" hidden="1">
      <c r="B266" s="101" t="s">
        <v>55</v>
      </c>
      <c r="C266" s="102"/>
    </row>
    <row r="267" spans="1:10" hidden="1">
      <c r="B267" s="101" t="s">
        <v>56</v>
      </c>
      <c r="C267" s="102"/>
    </row>
    <row r="268" spans="1:10" ht="15" hidden="1" customHeight="1">
      <c r="A268" s="10"/>
      <c r="B268" s="101" t="s">
        <v>60</v>
      </c>
      <c r="C268" s="102"/>
    </row>
    <row r="269" spans="1:10" hidden="1">
      <c r="A269" s="10"/>
      <c r="B269" s="115" t="s">
        <v>30</v>
      </c>
      <c r="C269" s="115"/>
    </row>
    <row r="270" spans="1:10" hidden="1">
      <c r="A270" s="10"/>
      <c r="B270" s="10"/>
      <c r="C270" s="9"/>
    </row>
    <row r="271" spans="1:10" hidden="1">
      <c r="A271" s="10"/>
      <c r="B271" s="10"/>
      <c r="C271" s="66"/>
    </row>
    <row r="272" spans="1:10" hidden="1">
      <c r="A272" s="10"/>
      <c r="B272" s="10"/>
      <c r="C272" s="66"/>
    </row>
    <row r="273" spans="2:10" hidden="1">
      <c r="B273" s="10"/>
      <c r="C273" s="67"/>
    </row>
    <row r="274" spans="2:10" hidden="1">
      <c r="B274" s="10"/>
      <c r="C274" s="66"/>
    </row>
    <row r="275" spans="2:10" hidden="1"/>
    <row r="276" spans="2:10" hidden="1"/>
    <row r="277" spans="2:10" hidden="1"/>
    <row r="278" spans="2:10" hidden="1">
      <c r="D278" s="58" t="e">
        <f>INDEX($C$14:$C$256,MATCH(#REF!,#REF!,0),1)</f>
        <v>#REF!</v>
      </c>
    </row>
    <row r="279" spans="2:10" hidden="1">
      <c r="D279" s="58" t="e">
        <f>INDEX($C$14:$C$256,MATCH(#REF!,#REF!,0),1)</f>
        <v>#REF!</v>
      </c>
    </row>
    <row r="280" spans="2:10" hidden="1"/>
    <row r="281" spans="2:10" hidden="1"/>
    <row r="282" spans="2:10" hidden="1"/>
    <row r="283" spans="2:10" hidden="1"/>
    <row r="284" spans="2:10" hidden="1"/>
    <row r="286" spans="2:10">
      <c r="F286" s="68" t="s">
        <v>311</v>
      </c>
      <c r="J286" s="65">
        <f>J258-F258</f>
        <v>0</v>
      </c>
    </row>
    <row r="287" spans="2:10">
      <c r="F287" s="68"/>
    </row>
    <row r="288" spans="2:10">
      <c r="F288" s="68"/>
    </row>
    <row r="289" spans="6:6">
      <c r="F289" s="68"/>
    </row>
    <row r="290" spans="6:6">
      <c r="F290" s="68"/>
    </row>
    <row r="291" spans="6:6">
      <c r="F291" s="68" t="s">
        <v>312</v>
      </c>
    </row>
  </sheetData>
  <mergeCells count="19">
    <mergeCell ref="A8:G8"/>
    <mergeCell ref="B263:C263"/>
    <mergeCell ref="B264:C264"/>
    <mergeCell ref="B265:C265"/>
    <mergeCell ref="B266:C266"/>
    <mergeCell ref="F10:F12"/>
    <mergeCell ref="G10:G12"/>
    <mergeCell ref="A258:C258"/>
    <mergeCell ref="B260:C260"/>
    <mergeCell ref="B261:C261"/>
    <mergeCell ref="B262:C262"/>
    <mergeCell ref="A10:A12"/>
    <mergeCell ref="B10:B12"/>
    <mergeCell ref="C10:C12"/>
    <mergeCell ref="D10:D12"/>
    <mergeCell ref="E10:E12"/>
    <mergeCell ref="B269:C269"/>
    <mergeCell ref="B267:C267"/>
    <mergeCell ref="B268:C268"/>
  </mergeCells>
  <conditionalFormatting sqref="B14:C256">
    <cfRule type="notContainsBlanks" dxfId="0" priority="1">
      <formula>LEN(TRIM(B14))&gt;0</formula>
    </cfRule>
  </conditionalFormatting>
  <pageMargins left="0.70866141732283505" right="0.70866141732283505" top="0.74803149606299202" bottom="0.74803149606299202" header="0.31496062992126" footer="0.31496062992126"/>
  <pageSetup paperSize="9" scale="85" fitToHeight="6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Hitung Awal </vt:lpstr>
      <vt:lpstr>LAMP 1 DD2019 </vt:lpstr>
      <vt:lpstr>LAMP 1 DD2019 Terbesar kecil</vt:lpstr>
      <vt:lpstr>Lampiran II DD 2019</vt:lpstr>
      <vt:lpstr>'Hitung Awal '!Print_Area</vt:lpstr>
      <vt:lpstr>'LAMP 1 DD2019 '!Print_Area</vt:lpstr>
      <vt:lpstr>'Lampiran II DD 2019'!Print_Area</vt:lpstr>
      <vt:lpstr>'Hitung Awal '!Print_Titles</vt:lpstr>
      <vt:lpstr>'LAMP 1 DD2019 '!Print_Titles</vt:lpstr>
      <vt:lpstr>'Lampiran II DD 2019'!Print_Titles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user  pc</cp:lastModifiedBy>
  <cp:lastPrinted>2018-12-20T09:13:22Z</cp:lastPrinted>
  <dcterms:created xsi:type="dcterms:W3CDTF">2015-10-31T13:37:11Z</dcterms:created>
  <dcterms:modified xsi:type="dcterms:W3CDTF">2020-01-27T07:55:10Z</dcterms:modified>
</cp:coreProperties>
</file>