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952ACC9C-5F5B-4366-83C9-0EFF371B689A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7" i="1" l="1"/>
  <c r="F87" i="1"/>
  <c r="M87" i="1"/>
  <c r="L87" i="1"/>
  <c r="D84" i="1"/>
  <c r="O77" i="1"/>
  <c r="O60" i="1"/>
  <c r="O55" i="1"/>
  <c r="N55" i="1"/>
  <c r="O53" i="1"/>
  <c r="N53" i="1"/>
  <c r="O29" i="1"/>
  <c r="N29" i="1"/>
  <c r="O15" i="1"/>
  <c r="N15" i="1"/>
  <c r="O13" i="1"/>
  <c r="N13" i="1"/>
  <c r="O11" i="1"/>
  <c r="N11" i="1"/>
  <c r="E84" i="1" l="1"/>
  <c r="F84" i="1"/>
  <c r="G84" i="1"/>
  <c r="H84" i="1"/>
  <c r="I84" i="1"/>
  <c r="J84" i="1"/>
  <c r="K84" i="1"/>
  <c r="L84" i="1"/>
  <c r="M84" i="1"/>
  <c r="N84" i="1"/>
  <c r="O84" i="1"/>
  <c r="E55" i="1" l="1"/>
  <c r="D55" i="1"/>
  <c r="E53" i="1"/>
  <c r="D53" i="1"/>
  <c r="E52" i="1"/>
  <c r="D52" i="1"/>
  <c r="E35" i="1"/>
  <c r="D35" i="1"/>
  <c r="E11" i="1"/>
  <c r="D11" i="1"/>
</calcChain>
</file>

<file path=xl/sharedStrings.xml><?xml version="1.0" encoding="utf-8"?>
<sst xmlns="http://schemas.openxmlformats.org/spreadsheetml/2006/main" count="112" uniqueCount="96">
  <si>
    <t>No</t>
  </si>
  <si>
    <t>Januari</t>
  </si>
  <si>
    <t>Februari</t>
  </si>
  <si>
    <t>Maret</t>
  </si>
  <si>
    <t>Nama OPD</t>
  </si>
  <si>
    <t>PKM BONANG I</t>
  </si>
  <si>
    <t>PKM BONANG II</t>
  </si>
  <si>
    <t>PKM DEMAK I</t>
  </si>
  <si>
    <t>PKM DEMAK II</t>
  </si>
  <si>
    <t>PKM DEMAK III</t>
  </si>
  <si>
    <t>PKM DEMPET</t>
  </si>
  <si>
    <t>PKM GAJAH I</t>
  </si>
  <si>
    <t>PKM GAJAH II</t>
  </si>
  <si>
    <t>PKM GUNTUR I</t>
  </si>
  <si>
    <t>PKM GUNTUR II</t>
  </si>
  <si>
    <t>PKM KARANGANAYAR I</t>
  </si>
  <si>
    <t>PKM KARANGANAYAR II</t>
  </si>
  <si>
    <t>PKM KARANGAWEN I</t>
  </si>
  <si>
    <t>PKM KARANGAWEN II</t>
  </si>
  <si>
    <t>PKM KARANGTENGAH</t>
  </si>
  <si>
    <t>PKM KEBONAGUNG</t>
  </si>
  <si>
    <t>PKM MIJEN I</t>
  </si>
  <si>
    <t>PKM MIJEN II</t>
  </si>
  <si>
    <t>PKM MRANGGEN I</t>
  </si>
  <si>
    <t>PKM MRANGGEN II</t>
  </si>
  <si>
    <t>PKM MRANGGEN III</t>
  </si>
  <si>
    <t>PKM SAYUNG I</t>
  </si>
  <si>
    <t>PKM SAYUNG II</t>
  </si>
  <si>
    <t>PKM WEDUNG I</t>
  </si>
  <si>
    <t>PKM WEDUNG II</t>
  </si>
  <si>
    <t>PKM WONOSALAM I</t>
  </si>
  <si>
    <t>PKM WONOSALAM II</t>
  </si>
  <si>
    <t>Bagian Hukum</t>
  </si>
  <si>
    <t>Bagian Kesra</t>
  </si>
  <si>
    <t>Bagian Pemerintahan</t>
  </si>
  <si>
    <t>Bagian Organisasi</t>
  </si>
  <si>
    <t>Bagian Administrasi Pembangunan</t>
  </si>
  <si>
    <t>Bagian Pengadaan Barang dan Jasa</t>
  </si>
  <si>
    <t>Bagian Perekonomian dan SDA</t>
  </si>
  <si>
    <t>Bagian Prokompin</t>
  </si>
  <si>
    <t>Bagian Umum</t>
  </si>
  <si>
    <t>BAPPELITBANGDA</t>
  </si>
  <si>
    <t>BKPP</t>
  </si>
  <si>
    <t>BPBD</t>
  </si>
  <si>
    <t>BPKPAD</t>
  </si>
  <si>
    <t>DINDAGKOP UKM KAB. DEMAK</t>
  </si>
  <si>
    <t>DINAS PENDIDIKAN DAN KEBUDAYAAN</t>
  </si>
  <si>
    <t>DUKCAPIL</t>
  </si>
  <si>
    <t>DINAS PERHUBUNGAN</t>
  </si>
  <si>
    <t>DINAS KESEHATAN</t>
  </si>
  <si>
    <t>DIN. KOMINFO</t>
  </si>
  <si>
    <t>DIN. LH</t>
  </si>
  <si>
    <t>DIN. LUTKAN</t>
  </si>
  <si>
    <t>DIN. NAKERIN</t>
  </si>
  <si>
    <t>DIN. PARTA</t>
  </si>
  <si>
    <t>DIN. PERKIM</t>
  </si>
  <si>
    <t>DINPERMADES P2KB</t>
  </si>
  <si>
    <t>DIN. PERPUSAR</t>
  </si>
  <si>
    <t>DINAS PERTANIAN DAN PANGAN</t>
  </si>
  <si>
    <t>DIN. PM PTSP</t>
  </si>
  <si>
    <t>DIN. PORA</t>
  </si>
  <si>
    <t>DIN. PUTARU</t>
  </si>
  <si>
    <t>DIN. SOS P2PA</t>
  </si>
  <si>
    <t>INSPEKTORAT</t>
  </si>
  <si>
    <t>KECAMATAN BONANG</t>
  </si>
  <si>
    <t>KECAMATAN DEMAK</t>
  </si>
  <si>
    <t>KECAMATAN DEMPET</t>
  </si>
  <si>
    <t>KECAMATAN GAJAH</t>
  </si>
  <si>
    <t>KECAMATAN GUNTUR</t>
  </si>
  <si>
    <t>KECAMATAN KARANGANYAR</t>
  </si>
  <si>
    <t>KECAMATAN KARANGAWEN</t>
  </si>
  <si>
    <t>KECAMATAN KARANGTENGAH</t>
  </si>
  <si>
    <t>KECAMATAN KEBONAGUNG</t>
  </si>
  <si>
    <t>KECAMATAN MIJEN</t>
  </si>
  <si>
    <t>KECAMATAN MRANGGEN</t>
  </si>
  <si>
    <t>KECAMATAN SAYUNG</t>
  </si>
  <si>
    <t>KECAMATAN WEDUNG</t>
  </si>
  <si>
    <t>KECAMATAN WONOSALAM</t>
  </si>
  <si>
    <t>BADAN KESBANGPOL</t>
  </si>
  <si>
    <t>RSUD SUKA</t>
  </si>
  <si>
    <t>RSUD SULFA</t>
  </si>
  <si>
    <t>SATPOL PP</t>
  </si>
  <si>
    <t>SEKRETARIAT DPRD</t>
  </si>
  <si>
    <t>Target Fisik (%)</t>
  </si>
  <si>
    <t>Realisasi Fisik (%)</t>
  </si>
  <si>
    <t xml:space="preserve">             -  </t>
  </si>
  <si>
    <t xml:space="preserve">            -</t>
  </si>
  <si>
    <t xml:space="preserve">            -  </t>
  </si>
  <si>
    <t xml:space="preserve">          -  </t>
  </si>
  <si>
    <t>Rata-Rata Triwulan I</t>
  </si>
  <si>
    <t>April</t>
  </si>
  <si>
    <t>Mei</t>
  </si>
  <si>
    <t>Juni</t>
  </si>
  <si>
    <t>Rata-Rata</t>
  </si>
  <si>
    <t>Rata-Rata Triwulan 2</t>
  </si>
  <si>
    <t>Data Perkembangan Fisik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</si>
</sst>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&quot;Rp&quot;* #,##0_-;\-&quot;Rp&quot;* #,##0_-;_-&quot;Rp&quot;* &quot;-&quot;_-;_-@_-"/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 &quot;₹&quot;\ * #,##0.00_ ;_ &quot;₹&quot;\ * \-#,##0.00_ ;_ &quot;₹&quot;\ * &quot;-&quot;??_ ;_ @_ "/>
    <numFmt numFmtId="166" formatCode="_(* #,##0_);_(* \(#,##0\);_(* &quot;-&quot;??_);_(@_)"/>
    <numFmt numFmtId="167" formatCode="_ * #,##0_ ;_ * \-#,##0_ ;_ * &quot;-&quot;_ ;_ @_ "/>
    <numFmt numFmtId="168" formatCode="_-* #.##0.00_-;\-* #.##0.00_-;_-* &quot;-&quot;??_-;_-@_-"/>
    <numFmt numFmtId="169" formatCode="_ * #,##0.00_ ;_ * \-#,##0.00_ ;_ * &quot;-&quot;??_ ;_ @_ "/>
    <numFmt numFmtId="170" formatCode="_-* #,##0.00_-;\-* #,##0.00_-;_-* &quot;-&quot;??_-;_-@"/>
  </numFmts>
  <fonts count="2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charset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u/>
      <sz val="9"/>
      <color indexed="12"/>
      <name val="Tahoma"/>
      <family val="2"/>
    </font>
    <font>
      <b/>
      <sz val="18"/>
      <color indexed="8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342">
    <xf numFmtId="0" fontId="0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8" fillId="0" borderId="0">
      <alignment vertical="top"/>
    </xf>
    <xf numFmtId="0" fontId="3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7" fillId="0" borderId="0"/>
    <xf numFmtId="0" fontId="3" fillId="0" borderId="0"/>
    <xf numFmtId="0" fontId="8" fillId="0" borderId="0">
      <alignment vertical="top"/>
    </xf>
    <xf numFmtId="0" fontId="3" fillId="0" borderId="0"/>
    <xf numFmtId="0" fontId="3" fillId="0" borderId="0"/>
    <xf numFmtId="0" fontId="6" fillId="0" borderId="0"/>
    <xf numFmtId="0" fontId="3" fillId="0" borderId="0"/>
    <xf numFmtId="0" fontId="11" fillId="0" borderId="0"/>
    <xf numFmtId="0" fontId="12" fillId="0" borderId="0"/>
    <xf numFmtId="9" fontId="8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8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3" fillId="0" borderId="0">
      <alignment vertical="center"/>
    </xf>
    <xf numFmtId="41" fontId="10" fillId="0" borderId="0">
      <alignment vertical="top"/>
      <protection locked="0"/>
    </xf>
    <xf numFmtId="43" fontId="10" fillId="0" borderId="0">
      <alignment vertical="top"/>
      <protection locked="0"/>
    </xf>
    <xf numFmtId="0" fontId="13" fillId="0" borderId="0">
      <alignment vertical="center"/>
    </xf>
    <xf numFmtId="41" fontId="10" fillId="0" borderId="0">
      <alignment vertical="top"/>
      <protection locked="0"/>
    </xf>
    <xf numFmtId="43" fontId="10" fillId="0" borderId="0">
      <alignment vertical="top"/>
      <protection locked="0"/>
    </xf>
    <xf numFmtId="43" fontId="7" fillId="0" borderId="0" applyFont="0" applyFill="0" applyBorder="0" applyAlignment="0" applyProtection="0"/>
    <xf numFmtId="41" fontId="10" fillId="0" borderId="0">
      <alignment vertical="top"/>
      <protection locked="0"/>
    </xf>
    <xf numFmtId="43" fontId="3" fillId="0" borderId="0" applyFont="0" applyFill="0" applyBorder="0" applyAlignment="0" applyProtection="0"/>
    <xf numFmtId="41" fontId="10" fillId="0" borderId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10" fillId="0" borderId="0">
      <alignment vertical="top"/>
      <protection locked="0"/>
    </xf>
    <xf numFmtId="43" fontId="10" fillId="0" borderId="0">
      <alignment vertical="top"/>
      <protection locked="0"/>
    </xf>
    <xf numFmtId="0" fontId="13" fillId="0" borderId="0">
      <alignment vertical="center"/>
    </xf>
    <xf numFmtId="0" fontId="13" fillId="0" borderId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166" fontId="8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15" fillId="3" borderId="0">
      <alignment horizontal="left" vertical="top"/>
    </xf>
    <xf numFmtId="0" fontId="7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16" fillId="0" borderId="0">
      <alignment vertical="center"/>
    </xf>
    <xf numFmtId="0" fontId="8" fillId="0" borderId="0">
      <alignment vertical="top"/>
    </xf>
    <xf numFmtId="0" fontId="16" fillId="0" borderId="0">
      <alignment vertical="center"/>
    </xf>
    <xf numFmtId="0" fontId="1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6" fillId="0" borderId="0">
      <alignment vertical="center"/>
    </xf>
    <xf numFmtId="0" fontId="16" fillId="0" borderId="0"/>
    <xf numFmtId="0" fontId="7" fillId="0" borderId="0"/>
    <xf numFmtId="0" fontId="6" fillId="0" borderId="0"/>
    <xf numFmtId="0" fontId="6" fillId="0" borderId="0"/>
    <xf numFmtId="0" fontId="1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3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8" fillId="0" borderId="0" applyFont="0" applyFill="0" applyBorder="0" applyAlignment="0" applyProtection="0">
      <alignment vertical="top"/>
    </xf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3" fontId="1" fillId="0" borderId="1" xfId="1" applyFont="1" applyFill="1" applyBorder="1" applyAlignment="1">
      <alignment vertical="center"/>
    </xf>
    <xf numFmtId="43" fontId="1" fillId="0" borderId="1" xfId="1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164" fontId="1" fillId="0" borderId="1" xfId="2" applyNumberFormat="1" applyFont="1" applyFill="1" applyBorder="1" applyAlignment="1">
      <alignment horizontal="right" vertical="center" wrapText="1"/>
    </xf>
    <xf numFmtId="164" fontId="5" fillId="2" borderId="1" xfId="2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164" fontId="1" fillId="0" borderId="1" xfId="1843" applyNumberFormat="1" applyFont="1" applyFill="1" applyBorder="1" applyAlignment="1">
      <alignment horizontal="right" vertical="center"/>
    </xf>
    <xf numFmtId="164" fontId="1" fillId="0" borderId="1" xfId="4" applyNumberFormat="1" applyFont="1" applyBorder="1" applyAlignment="1">
      <alignment horizontal="right" vertical="center"/>
    </xf>
    <xf numFmtId="164" fontId="1" fillId="0" borderId="1" xfId="4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0" fontId="1" fillId="0" borderId="1" xfId="2337" applyNumberFormat="1" applyFont="1" applyBorder="1" applyAlignment="1">
      <alignment horizontal="right" vertical="center"/>
    </xf>
    <xf numFmtId="164" fontId="5" fillId="2" borderId="1" xfId="4" applyNumberFormat="1" applyFont="1" applyFill="1" applyBorder="1" applyAlignment="1">
      <alignment horizontal="right" vertical="center"/>
    </xf>
    <xf numFmtId="164" fontId="1" fillId="0" borderId="1" xfId="842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" xfId="1843" applyNumberFormat="1" applyFont="1" applyBorder="1" applyAlignment="1">
      <alignment horizontal="right" vertical="center"/>
    </xf>
    <xf numFmtId="43" fontId="2" fillId="0" borderId="1" xfId="0" applyNumberFormat="1" applyFont="1" applyFill="1" applyBorder="1" applyAlignment="1">
      <alignment horizontal="center" vertical="center" wrapText="1"/>
    </xf>
    <xf numFmtId="164" fontId="1" fillId="0" borderId="1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1" fillId="0" borderId="1" xfId="842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164" fontId="5" fillId="2" borderId="1" xfId="842" applyNumberFormat="1" applyFont="1" applyFill="1" applyBorder="1" applyAlignment="1">
      <alignment horizontal="right" vertical="center"/>
    </xf>
    <xf numFmtId="43" fontId="2" fillId="7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4" fontId="5" fillId="2" borderId="1" xfId="1843" applyNumberFormat="1" applyFont="1" applyFill="1" applyBorder="1" applyAlignment="1">
      <alignment horizontal="right" vertical="center"/>
    </xf>
    <xf numFmtId="164" fontId="1" fillId="0" borderId="1" xfId="2" applyNumberFormat="1" applyFont="1" applyBorder="1" applyAlignment="1">
      <alignment horizontal="right" vertical="center"/>
    </xf>
    <xf numFmtId="164" fontId="1" fillId="0" borderId="1" xfId="1349" applyNumberFormat="1" applyFont="1" applyFill="1" applyBorder="1" applyAlignment="1">
      <alignment horizontal="right" vertical="center"/>
    </xf>
    <xf numFmtId="164" fontId="5" fillId="2" borderId="1" xfId="1349" applyNumberFormat="1" applyFont="1" applyFill="1" applyBorder="1" applyAlignment="1">
      <alignment horizontal="right" vertical="center"/>
    </xf>
    <xf numFmtId="164" fontId="5" fillId="2" borderId="1" xfId="2" applyNumberFormat="1" applyFont="1" applyFill="1" applyBorder="1" applyAlignment="1">
      <alignment horizontal="right" vertical="center"/>
    </xf>
    <xf numFmtId="164" fontId="1" fillId="2" borderId="1" xfId="2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1349" applyNumberFormat="1" applyFont="1" applyBorder="1" applyAlignment="1">
      <alignment horizontal="right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342">
    <cellStyle name="Comma" xfId="1" builtinId="3"/>
    <cellStyle name="Comma [0]" xfId="2" builtinId="6"/>
    <cellStyle name="Comma [0] 10" xfId="5" xr:uid="{9865303E-B02D-4644-A6EE-3CC04313449E}"/>
    <cellStyle name="Comma [0] 10 2" xfId="115" xr:uid="{A6AED257-2A03-45CB-847C-1C8538AC8FBF}"/>
    <cellStyle name="Comma [0] 10 2 2" xfId="857" xr:uid="{71A2935A-86F6-474B-8522-9F804FEE3F14}"/>
    <cellStyle name="Comma [0] 10 2 2 2" xfId="1858" xr:uid="{8A64ECEC-06A5-49EA-B1AE-021035CA2D8F}"/>
    <cellStyle name="Comma [0] 10 3" xfId="606" xr:uid="{4B216680-0F9C-4576-9A86-CF44839F444F}"/>
    <cellStyle name="Comma [0] 10 3 2" xfId="1607" xr:uid="{6C63AEFD-CDA4-4578-B02D-D78C0699230A}"/>
    <cellStyle name="Comma [0] 10 4" xfId="169" xr:uid="{A879434D-6C97-4536-A9BC-EB98D11A7616}"/>
    <cellStyle name="Comma [0] 11" xfId="116" xr:uid="{AD15EDFD-6DA0-4A87-A7CE-CF2719322FC4}"/>
    <cellStyle name="Comma [0] 11 2" xfId="858" xr:uid="{2C47E491-FCFF-4D01-B057-25B7ECFB590F}"/>
    <cellStyle name="Comma [0] 11 2 2" xfId="1859" xr:uid="{693EF752-EE82-46F0-A6DC-F35677E74B32}"/>
    <cellStyle name="Comma [0] 11 3" xfId="1096" xr:uid="{46FBC6EF-B135-4020-B239-CC0A9D93B77E}"/>
    <cellStyle name="Comma [0] 11 3 2" xfId="2097" xr:uid="{28C7DFB2-AB77-475E-B49C-412CE998CABD}"/>
    <cellStyle name="Comma [0] 11 4" xfId="607" xr:uid="{D505AD5C-0DE0-4BDB-B38C-DF54430738B7}"/>
    <cellStyle name="Comma [0] 11 4 2" xfId="1608" xr:uid="{20ED586D-4034-48ED-B6E0-5FF9BE7417A4}"/>
    <cellStyle name="Comma [0] 11 5" xfId="170" xr:uid="{05E6AAF1-D7D0-4598-A52A-02CD2441A0F1}"/>
    <cellStyle name="Comma [0] 11 5 2" xfId="1371" xr:uid="{6FA3A9A3-9ED1-4682-A1F1-11BB19EED007}"/>
    <cellStyle name="Comma [0] 12" xfId="117" xr:uid="{C665385A-B480-4850-BBF8-D99DBAA1F053}"/>
    <cellStyle name="Comma [0] 12 2" xfId="853" xr:uid="{AD7E6B6F-1304-49C9-AF7F-415ED9A924E1}"/>
    <cellStyle name="Comma [0] 12 2 2" xfId="1854" xr:uid="{2B0AA974-8E89-4FC7-9612-7D79E97BA65E}"/>
    <cellStyle name="Comma [0] 12 3" xfId="602" xr:uid="{6A0692F3-2631-4845-8807-65B5290DED8C}"/>
    <cellStyle name="Comma [0] 12 3 2" xfId="1603" xr:uid="{5B26FDB8-94E5-48A1-A967-960B0760FD31}"/>
    <cellStyle name="Comma [0] 12 4" xfId="1332" xr:uid="{1571616A-DCC4-446B-83BB-0FA4568B6759}"/>
    <cellStyle name="Comma [0] 12 5" xfId="161" xr:uid="{504DCBA7-AD10-4BBA-8D3B-3AE2230B4D6C}"/>
    <cellStyle name="Comma [0] 13" xfId="122" xr:uid="{7BF2E09B-8A69-4CD6-96CF-AB8F79048465}"/>
    <cellStyle name="Comma [0] 13 2" xfId="842" xr:uid="{22532919-1C64-4353-80D7-1F6BBE0B48D9}"/>
    <cellStyle name="Comma [0] 13 2 2" xfId="1843" xr:uid="{8FCB5C7A-DE1E-4E96-B982-D804D07A90EB}"/>
    <cellStyle name="Comma [0] 13 3" xfId="591" xr:uid="{2CCFE4B8-57D7-44FD-9BE1-DCDA1598364D}"/>
    <cellStyle name="Comma [0] 14" xfId="123" xr:uid="{249A3E9F-5746-4660-9059-23DF4515BE27}"/>
    <cellStyle name="Comma [0] 14 2" xfId="840" xr:uid="{C5E6AF2E-DF47-4A0E-AD22-FB9DC412BBBB}"/>
    <cellStyle name="Comma [0] 14 2 2" xfId="1841" xr:uid="{C686931C-4B0B-44B5-AEF1-4B90E5C3F57D}"/>
    <cellStyle name="Comma [0] 14 3" xfId="589" xr:uid="{50DC3065-F22A-46F7-87FA-1A75AD8CB93F}"/>
    <cellStyle name="Comma [0] 14 3 2" xfId="1597" xr:uid="{CD13B615-A658-4AA6-A58F-66846B7367E9}"/>
    <cellStyle name="Comma [0] 15" xfId="124" xr:uid="{7A18DCA1-CE96-4BF4-9161-5995C0D1AEE7}"/>
    <cellStyle name="Comma [0] 16" xfId="126" xr:uid="{F44ACE22-3A1E-4A99-9B7B-E5F84234BE40}"/>
    <cellStyle name="Comma [0] 17" xfId="127" xr:uid="{9E421499-25B4-4ADA-941A-3C0F1E9B524F}"/>
    <cellStyle name="Comma [0] 18" xfId="129" xr:uid="{029364CF-A0D5-4DAD-BBCB-0F9C9EAB7C46}"/>
    <cellStyle name="Comma [0] 19" xfId="130" xr:uid="{EDD9B7FB-B227-4646-861C-48BEC6C51373}"/>
    <cellStyle name="Comma [0] 2" xfId="6" xr:uid="{AA67D27C-2446-46C5-ABC4-CF680D28FC85}"/>
    <cellStyle name="Comma [0] 2 10" xfId="172" xr:uid="{B15CA4FE-752F-4AEB-8E5A-1A2D77B416EE}"/>
    <cellStyle name="Comma [0] 2 10 2" xfId="173" xr:uid="{7EFEAEC2-820C-4D2E-8C06-E3AF47CC8BAC}"/>
    <cellStyle name="Comma [0] 2 10 2 2" xfId="174" xr:uid="{A520AA40-E844-485D-A209-7C4188FDA5C4}"/>
    <cellStyle name="Comma [0] 2 10 2 2 2" xfId="175" xr:uid="{4C07758B-586E-450C-9464-B818CF7B6A11}"/>
    <cellStyle name="Comma [0] 2 10 2 2 2 2" xfId="860" xr:uid="{E1581D43-3991-483C-86CC-2EAB83EC0FB3}"/>
    <cellStyle name="Comma [0] 2 10 2 2 2 2 2" xfId="1861" xr:uid="{FD3B0D1A-AE22-4B9D-BF7B-FD20BE5A8F21}"/>
    <cellStyle name="Comma [0] 2 10 2 2 2 3" xfId="1098" xr:uid="{3340C37F-1916-4D81-94B6-0B4CB8F7671C}"/>
    <cellStyle name="Comma [0] 2 10 2 2 2 3 2" xfId="2099" xr:uid="{AE8685B1-9FF7-4373-91DE-208C6F6F6737}"/>
    <cellStyle name="Comma [0] 2 10 2 2 2 4" xfId="609" xr:uid="{0FEFC465-5ED8-4A38-9625-F470C0426555}"/>
    <cellStyle name="Comma [0] 2 10 2 2 2 4 2" xfId="1610" xr:uid="{3E39F5E3-BAD2-49FA-BC93-4BC2AD287912}"/>
    <cellStyle name="Comma [0] 2 10 2 2 2 5" xfId="1333" xr:uid="{FF5B3CEA-25C9-4D28-8DA9-6D9B831DDA6B}"/>
    <cellStyle name="Comma [0] 2 10 2 2 2 5 2" xfId="2333" xr:uid="{44A405BF-A51B-4D74-BE29-F3C964553FF0}"/>
    <cellStyle name="Comma [0] 2 10 2 2 2 6" xfId="1373" xr:uid="{2BCC0AAD-1CCE-4142-88B6-A3F50E903116}"/>
    <cellStyle name="Comma [0] 2 10 2 3" xfId="176" xr:uid="{61E2E8D2-BD95-4BDC-A1BD-F3E72D0DB9E4}"/>
    <cellStyle name="Comma [0] 2 10 2 3 2" xfId="861" xr:uid="{ABFF3F77-FD92-41A9-9924-BC9A77F5461B}"/>
    <cellStyle name="Comma [0] 2 10 2 3 2 2" xfId="1862" xr:uid="{A13DC941-64C4-4829-8ECD-702DA02EF27B}"/>
    <cellStyle name="Comma [0] 2 10 2 3 3" xfId="1099" xr:uid="{B67F09FB-DDAB-4D46-9885-61D093C2FB54}"/>
    <cellStyle name="Comma [0] 2 10 2 3 3 2" xfId="2100" xr:uid="{EE9D0A82-BC50-463F-87F4-CCDC4F3DA6A2}"/>
    <cellStyle name="Comma [0] 2 10 2 3 4" xfId="610" xr:uid="{B0F76C2E-0047-4CF1-9B7E-620F41D86319}"/>
    <cellStyle name="Comma [0] 2 10 2 3 4 2" xfId="1611" xr:uid="{A1244483-EC0F-4C6E-9672-5C0B20B6D8A3}"/>
    <cellStyle name="Comma [0] 2 10 2 3 5" xfId="1374" xr:uid="{207132A3-93B4-4B84-B61B-0714CE79AE8E}"/>
    <cellStyle name="Comma [0] 2 10 3" xfId="177" xr:uid="{52A1D797-3910-4DF0-8E00-A87BF4F92B32}"/>
    <cellStyle name="Comma [0] 2 10 3 2" xfId="178" xr:uid="{73F3E8BC-7432-4F4F-9836-CE593F0C5E87}"/>
    <cellStyle name="Comma [0] 2 10 3 2 2" xfId="862" xr:uid="{AE6D74AE-AA95-48F2-803C-6E442685AF94}"/>
    <cellStyle name="Comma [0] 2 10 3 2 2 2" xfId="1863" xr:uid="{534A4938-0536-4C07-8FFE-E5D37E9BB901}"/>
    <cellStyle name="Comma [0] 2 10 3 2 3" xfId="1100" xr:uid="{F19428D1-030A-4FFD-989A-3E5D1E4C86BC}"/>
    <cellStyle name="Comma [0] 2 10 3 2 3 2" xfId="2101" xr:uid="{8EF09A94-4FF6-4D4C-A714-E72BA7911A11}"/>
    <cellStyle name="Comma [0] 2 10 3 2 4" xfId="611" xr:uid="{E85368E0-5D2C-44BA-BF2C-F57964BF652E}"/>
    <cellStyle name="Comma [0] 2 10 3 2 4 2" xfId="1612" xr:uid="{C664A46D-C224-4EDE-AD2B-2847CE347B3B}"/>
    <cellStyle name="Comma [0] 2 10 3 2 5" xfId="1375" xr:uid="{8B3B7A50-D158-47D0-9FCE-BF57D436E777}"/>
    <cellStyle name="Comma [0] 2 10 4" xfId="179" xr:uid="{04E04C62-70EE-4BBF-91AA-57C032509FCC}"/>
    <cellStyle name="Comma [0] 2 10 4 2" xfId="863" xr:uid="{E302E019-E154-46B6-B1C8-39260B03AF4C}"/>
    <cellStyle name="Comma [0] 2 10 4 2 2" xfId="1864" xr:uid="{DE88CDA0-6C37-4F8F-945D-31C437C38CEC}"/>
    <cellStyle name="Comma [0] 2 10 4 3" xfId="1101" xr:uid="{CA6DD953-E8B6-4E5A-955E-C0ED37B5DBC7}"/>
    <cellStyle name="Comma [0] 2 10 4 3 2" xfId="2102" xr:uid="{3C1A8C83-AA40-44C6-9F1C-92264B51B0E8}"/>
    <cellStyle name="Comma [0] 2 10 4 4" xfId="612" xr:uid="{8162CCE2-26A4-4183-86D0-E01FA8A38415}"/>
    <cellStyle name="Comma [0] 2 10 4 4 2" xfId="1613" xr:uid="{27E9C7D1-D987-478D-8D44-B0977771DF39}"/>
    <cellStyle name="Comma [0] 2 10 4 5" xfId="1376" xr:uid="{985154A6-B25C-4E5E-A81D-F2A897EDDAD7}"/>
    <cellStyle name="Comma [0] 2 11" xfId="180" xr:uid="{1840EE27-CF3A-4A5A-9A4B-D986EA05F9AF}"/>
    <cellStyle name="Comma [0] 2 11 2" xfId="181" xr:uid="{E4D68598-F487-4B03-9DA4-C0BE5C19AA05}"/>
    <cellStyle name="Comma [0] 2 11 2 2" xfId="865" xr:uid="{5EE0ACAE-B4A7-455D-8C50-53185DB1F81A}"/>
    <cellStyle name="Comma [0] 2 11 2 2 2" xfId="1866" xr:uid="{189A39B2-B104-4B3C-AB39-EAC76FAFBD31}"/>
    <cellStyle name="Comma [0] 2 11 2 3" xfId="1103" xr:uid="{E42825B0-D896-4B5F-A130-47099C801D48}"/>
    <cellStyle name="Comma [0] 2 11 2 3 2" xfId="2104" xr:uid="{F9A226EF-F687-405B-8C68-A53C20CAF5E5}"/>
    <cellStyle name="Comma [0] 2 11 2 4" xfId="614" xr:uid="{1977500F-DEEE-4DBF-B2C7-833BC97DD61A}"/>
    <cellStyle name="Comma [0] 2 11 2 4 2" xfId="1615" xr:uid="{283960D7-D351-4545-84FE-89A4447C11EF}"/>
    <cellStyle name="Comma [0] 2 11 2 5" xfId="1378" xr:uid="{09ADD03B-6E8D-436A-B2CD-077D59D6748F}"/>
    <cellStyle name="Comma [0] 2 11 3" xfId="864" xr:uid="{A19CA147-503F-45EE-95E0-19D1FA892A55}"/>
    <cellStyle name="Comma [0] 2 11 3 2" xfId="1865" xr:uid="{01309C03-45A0-43A7-95C6-290ABA43C7F3}"/>
    <cellStyle name="Comma [0] 2 11 4" xfId="1102" xr:uid="{89AF816F-68D4-407F-AF39-5D920A1D1A02}"/>
    <cellStyle name="Comma [0] 2 11 4 2" xfId="2103" xr:uid="{BA91D833-3AAF-454B-A057-21B94C263F38}"/>
    <cellStyle name="Comma [0] 2 11 5" xfId="613" xr:uid="{B6E6F0E2-4029-4AAC-8BEA-6A3364B3361D}"/>
    <cellStyle name="Comma [0] 2 11 5 2" xfId="1614" xr:uid="{EBC3BCBF-B89E-4EC3-B3BF-8C657F9B1DBA}"/>
    <cellStyle name="Comma [0] 2 11 6" xfId="1377" xr:uid="{837226F5-82E8-4DB9-8E6C-E902E0C89E49}"/>
    <cellStyle name="Comma [0] 2 12" xfId="182" xr:uid="{4F68806F-80E3-401B-9502-545291B2AC1E}"/>
    <cellStyle name="Comma [0] 2 12 2" xfId="183" xr:uid="{8A437038-ECF7-4A50-9211-7DA197AAA006}"/>
    <cellStyle name="Comma [0] 2 12 2 2" xfId="184" xr:uid="{6E6785F5-0246-4600-AE1D-223EE3820B93}"/>
    <cellStyle name="Comma [0] 2 12 2 2 2" xfId="866" xr:uid="{1E204970-37E5-4984-BA87-5AF9D2869114}"/>
    <cellStyle name="Comma [0] 2 12 2 2 2 2" xfId="1867" xr:uid="{B40C152F-17AB-406F-A79E-991B8C3E27E0}"/>
    <cellStyle name="Comma [0] 2 12 2 2 3" xfId="1104" xr:uid="{6B73EE56-979D-4D59-AC01-B04541F8E2C0}"/>
    <cellStyle name="Comma [0] 2 12 2 2 3 2" xfId="2105" xr:uid="{989F3651-31D8-4895-9F09-32B41C28C6F0}"/>
    <cellStyle name="Comma [0] 2 12 2 2 4" xfId="615" xr:uid="{4E579420-1181-4C8F-9CD8-F913AA701B77}"/>
    <cellStyle name="Comma [0] 2 12 2 2 4 2" xfId="1616" xr:uid="{72BAB477-FFA5-48F4-94DA-878B13D5DDB7}"/>
    <cellStyle name="Comma [0] 2 12 2 2 5" xfId="1379" xr:uid="{7F84CFA7-BE8E-41AA-8BFF-3CE8053C3BAD}"/>
    <cellStyle name="Comma [0] 2 12 3" xfId="185" xr:uid="{7815A21D-356B-4E68-B8F0-398A399959CD}"/>
    <cellStyle name="Comma [0] 2 12 3 2" xfId="867" xr:uid="{776C54F1-220B-4C93-A23D-163E018BEA41}"/>
    <cellStyle name="Comma [0] 2 12 3 2 2" xfId="1868" xr:uid="{0FACAD23-E5BA-452D-B1C8-3B2C006C21B7}"/>
    <cellStyle name="Comma [0] 2 12 3 3" xfId="1105" xr:uid="{451BD5B9-6138-4AEF-8C80-95FA80CD63B1}"/>
    <cellStyle name="Comma [0] 2 12 3 3 2" xfId="2106" xr:uid="{A8311D0E-0C34-414E-9208-35D2920A4FFE}"/>
    <cellStyle name="Comma [0] 2 12 3 4" xfId="616" xr:uid="{06FAA72E-AB29-4BE9-BDA0-102996A56DBE}"/>
    <cellStyle name="Comma [0] 2 12 3 4 2" xfId="1617" xr:uid="{81F42B2A-109D-4288-BBD7-92C269597101}"/>
    <cellStyle name="Comma [0] 2 12 3 5" xfId="1380" xr:uid="{40887F83-3A19-4765-9EE4-1E4B1B5B8376}"/>
    <cellStyle name="Comma [0] 2 13" xfId="186" xr:uid="{4FE9BE08-02D9-40A7-845E-9C041D090F67}"/>
    <cellStyle name="Comma [0] 2 13 2" xfId="868" xr:uid="{8A057848-E6EF-417E-A889-1B5D9F0BD76D}"/>
    <cellStyle name="Comma [0] 2 13 2 2" xfId="1869" xr:uid="{A58EA7B2-060B-4D44-A906-A57D885EA74C}"/>
    <cellStyle name="Comma [0] 2 13 3" xfId="1106" xr:uid="{87F9936A-7B72-4E76-BC1D-7E145A6EBC32}"/>
    <cellStyle name="Comma [0] 2 13 3 2" xfId="2107" xr:uid="{B174D5BB-F979-470B-B9DB-7AD397BAF8AA}"/>
    <cellStyle name="Comma [0] 2 13 4" xfId="617" xr:uid="{3341DA24-06C2-4B81-A052-B13D55BC75B4}"/>
    <cellStyle name="Comma [0] 2 13 4 2" xfId="1618" xr:uid="{4B33C096-58BF-40D6-AE5A-7008F0221674}"/>
    <cellStyle name="Comma [0] 2 13 5" xfId="1381" xr:uid="{74E7AABC-954C-4AED-AA5A-0B58386C2F8F}"/>
    <cellStyle name="Comma [0] 2 14" xfId="859" xr:uid="{1510AE52-DE83-4BCD-A029-E1BCBCE9F0B6}"/>
    <cellStyle name="Comma [0] 2 14 2" xfId="1860" xr:uid="{25E3EEB8-AF1D-4CC1-97F1-545EE3100C81}"/>
    <cellStyle name="Comma [0] 2 15" xfId="1097" xr:uid="{F4074441-7D74-4BAA-B08F-13956D0E19B7}"/>
    <cellStyle name="Comma [0] 2 15 2" xfId="2098" xr:uid="{B84ADCDE-D5DB-42FD-8BC9-7F6379EF5493}"/>
    <cellStyle name="Comma [0] 2 16" xfId="608" xr:uid="{4A35B81A-5D82-4096-9DB5-B7A9DA6FB0A5}"/>
    <cellStyle name="Comma [0] 2 16 2" xfId="1609" xr:uid="{399DA090-5C94-4F74-9A01-13A9467F244C}"/>
    <cellStyle name="Comma [0] 2 17" xfId="171" xr:uid="{64B7128B-5D67-42B5-A58F-A2DAE9B9E750}"/>
    <cellStyle name="Comma [0] 2 17 2" xfId="1372" xr:uid="{A3A336FA-C0CC-4A1E-ADB8-0F80CB1EFC2A}"/>
    <cellStyle name="Comma [0] 2 2" xfId="7" xr:uid="{36B54DA9-25A5-41FF-B762-64FA7622A4FC}"/>
    <cellStyle name="Comma [0] 2 2 2" xfId="8" xr:uid="{A4C85435-3BAD-4A2D-B829-2C8A2074B084}"/>
    <cellStyle name="Comma [0] 2 2 2 2" xfId="187" xr:uid="{A035E51B-8C4E-42CD-9043-982D65407DFA}"/>
    <cellStyle name="Comma [0] 2 2 2 2 2" xfId="869" xr:uid="{C069F415-58E8-4FA0-99EE-379617956F24}"/>
    <cellStyle name="Comma [0] 2 2 2 2 2 2" xfId="1870" xr:uid="{AEE3BAF5-9661-4002-8CEE-A5FB814EB2AA}"/>
    <cellStyle name="Comma [0] 2 2 2 2 3" xfId="1107" xr:uid="{08A712B3-B5FE-4774-9666-A02741DE0347}"/>
    <cellStyle name="Comma [0] 2 2 2 2 3 2" xfId="2108" xr:uid="{4ACCFF31-3CD0-490A-A3FD-481A0A694C01}"/>
    <cellStyle name="Comma [0] 2 2 2 2 4" xfId="618" xr:uid="{EBDF0A89-5424-46E7-82B5-8E3A026697EE}"/>
    <cellStyle name="Comma [0] 2 2 2 2 4 2" xfId="1619" xr:uid="{7CF8EF9D-F10D-4A13-88A8-86E20859B0A0}"/>
    <cellStyle name="Comma [0] 2 2 2 2 5" xfId="1382" xr:uid="{CF85E2D8-5BE6-4ECD-B36C-446DC085B640}"/>
    <cellStyle name="Comma [0] 2 2 3" xfId="111" xr:uid="{2E2E6E2F-8D83-4BA9-A0FC-4F89BD841E14}"/>
    <cellStyle name="Comma [0] 2 2 3 2" xfId="870" xr:uid="{18848368-751B-4556-8400-3CE95F0E2666}"/>
    <cellStyle name="Comma [0] 2 2 3 2 2" xfId="1871" xr:uid="{85BB4D2D-8FFF-4935-B1EA-893A9DD5C34A}"/>
    <cellStyle name="Comma [0] 2 2 3 3" xfId="1108" xr:uid="{BFBE8020-5793-4464-821F-04B345F16805}"/>
    <cellStyle name="Comma [0] 2 2 3 3 2" xfId="2109" xr:uid="{34CC9B48-E517-47A5-A627-FE035E7553E0}"/>
    <cellStyle name="Comma [0] 2 2 3 4" xfId="619" xr:uid="{0BC0E940-8FCB-431D-9BCE-587F871DF0FC}"/>
    <cellStyle name="Comma [0] 2 2 3 4 2" xfId="1620" xr:uid="{0364EAE4-A80C-416E-9088-53DD678534E4}"/>
    <cellStyle name="Comma [0] 2 2 3 5" xfId="188" xr:uid="{15917782-4127-4FBC-AA3C-F3699B7661CF}"/>
    <cellStyle name="Comma [0] 2 2 3 5 2" xfId="1383" xr:uid="{83703FA1-8D0E-41A7-B3FF-A0FD68BE5E06}"/>
    <cellStyle name="Comma [0] 2 2 4" xfId="1350" xr:uid="{3FB29E51-0703-4CE5-B03D-CB206D736865}"/>
    <cellStyle name="Comma [0] 2 3" xfId="9" xr:uid="{8F796149-B692-40CE-84B2-A0D12AB6B6AA}"/>
    <cellStyle name="Comma [0] 2 3 2" xfId="10" xr:uid="{3599FEE2-8B55-4ECD-B7E8-6359012DD559}"/>
    <cellStyle name="Comma [0] 2 3 2 2" xfId="871" xr:uid="{291ECDFA-CC27-4A77-AD00-54DBB7B5CD66}"/>
    <cellStyle name="Comma [0] 2 3 2 2 2" xfId="1872" xr:uid="{1C258D80-48EA-428E-AA52-D5665A9CE39F}"/>
    <cellStyle name="Comma [0] 2 3 2 3" xfId="1109" xr:uid="{375391C7-34F1-44A2-B2A8-BBFE44EADE0A}"/>
    <cellStyle name="Comma [0] 2 3 2 3 2" xfId="2110" xr:uid="{68994C4E-6D6D-4F53-A3B4-44B2FE0FD809}"/>
    <cellStyle name="Comma [0] 2 3 2 4" xfId="620" xr:uid="{6A346351-BF2D-47A8-9319-C917FC0A727F}"/>
    <cellStyle name="Comma [0] 2 3 2 4 2" xfId="1621" xr:uid="{9B871662-AB5B-4D10-8F3B-0930916BDB47}"/>
    <cellStyle name="Comma [0] 2 3 2 5" xfId="190" xr:uid="{787F8CE0-A520-4119-AE07-29EE1D6C3909}"/>
    <cellStyle name="Comma [0] 2 3 2 5 2" xfId="1384" xr:uid="{A046F6E5-4030-4F91-B84B-A5712CE581B6}"/>
    <cellStyle name="Comma [0] 2 3 3" xfId="189" xr:uid="{31D1347D-6148-4C89-AB85-24EDEEBFA58D}"/>
    <cellStyle name="Comma [0] 2 3 4" xfId="1351" xr:uid="{78EEAA6F-E44C-4307-95E9-AE7809E5FA99}"/>
    <cellStyle name="Comma [0] 2 4" xfId="11" xr:uid="{354348A9-5B4E-40D7-83E3-617B754141E8}"/>
    <cellStyle name="Comma [0] 2 4 2" xfId="192" xr:uid="{14633CFD-6115-427A-B1C8-0FB627CA9906}"/>
    <cellStyle name="Comma [0] 2 4 2 2" xfId="872" xr:uid="{C1D91EB0-1343-4CEC-AACF-004316750494}"/>
    <cellStyle name="Comma [0] 2 4 2 2 2" xfId="1873" xr:uid="{0CA63793-9F59-4FC7-8D4F-836C46DC6C3D}"/>
    <cellStyle name="Comma [0] 2 4 2 3" xfId="1110" xr:uid="{BC7427C5-D820-44DD-AFAA-C7B464E6B2AA}"/>
    <cellStyle name="Comma [0] 2 4 2 3 2" xfId="2111" xr:uid="{6905EE79-A3A5-4F6B-98D1-5C1EC323947E}"/>
    <cellStyle name="Comma [0] 2 4 2 4" xfId="621" xr:uid="{420F9019-561B-418D-AA22-DB650BACFAD0}"/>
    <cellStyle name="Comma [0] 2 4 2 4 2" xfId="1622" xr:uid="{9D9293C7-8258-448A-A5CE-0C79CE59669C}"/>
    <cellStyle name="Comma [0] 2 4 2 5" xfId="1385" xr:uid="{CD5F0551-BE06-4DFA-9172-6377A695FC4E}"/>
    <cellStyle name="Comma [0] 2 4 3" xfId="191" xr:uid="{3CB093A8-57A6-4538-9E8C-3525EB19697E}"/>
    <cellStyle name="Comma [0] 2 4 4" xfId="1352" xr:uid="{D9A530F2-4589-412E-A7EE-6C5E83730B88}"/>
    <cellStyle name="Comma [0] 2 5" xfId="12" xr:uid="{271E4AE8-6B8F-4522-A0E1-528826E8C9CD}"/>
    <cellStyle name="Comma [0] 2 5 2" xfId="194" xr:uid="{34BFFED3-4B39-48F4-A852-32FDE2B88B6D}"/>
    <cellStyle name="Comma [0] 2 5 2 2" xfId="873" xr:uid="{C61C25CB-6B6B-4224-80FA-317AEA4229C8}"/>
    <cellStyle name="Comma [0] 2 5 2 2 2" xfId="1874" xr:uid="{C1B0D08A-A11B-40FC-BFCC-0F166906F033}"/>
    <cellStyle name="Comma [0] 2 5 2 3" xfId="1111" xr:uid="{3C4E5C93-E437-4B4A-A61C-FBE12C7C201F}"/>
    <cellStyle name="Comma [0] 2 5 2 3 2" xfId="2112" xr:uid="{BB60B977-0F18-4675-B7D5-991CB8B0F81A}"/>
    <cellStyle name="Comma [0] 2 5 2 4" xfId="622" xr:uid="{9BAF88E2-39B1-4640-9A1B-E817E1C14081}"/>
    <cellStyle name="Comma [0] 2 5 2 4 2" xfId="1623" xr:uid="{523BDFE1-6F17-46A8-A75B-450D575AADBE}"/>
    <cellStyle name="Comma [0] 2 5 2 5" xfId="1386" xr:uid="{87911EF2-A02B-4983-A9A8-FAA6C3DD10E5}"/>
    <cellStyle name="Comma [0] 2 5 3" xfId="193" xr:uid="{DE65B447-8524-4500-AF9B-3EBC82E4A553}"/>
    <cellStyle name="Comma [0] 2 6" xfId="87" xr:uid="{54C861A1-0C56-456F-9F0A-EA13DE3D55F2}"/>
    <cellStyle name="Comma [0] 2 6 2" xfId="196" xr:uid="{AFF4090F-696C-49F7-B890-E4F0E70C864E}"/>
    <cellStyle name="Comma [0] 2 6 2 2" xfId="874" xr:uid="{FE9BA95D-1FB5-4A10-AA3D-99F026899CCC}"/>
    <cellStyle name="Comma [0] 2 6 2 2 2" xfId="1875" xr:uid="{D2DE7F59-2433-4DC1-85B6-CE9CD3B03DA7}"/>
    <cellStyle name="Comma [0] 2 6 2 3" xfId="1112" xr:uid="{F1B6F014-3342-4707-B1C4-958A89442CD7}"/>
    <cellStyle name="Comma [0] 2 6 2 3 2" xfId="2113" xr:uid="{BCF03D3C-7862-4B33-98D9-4AF6DC149F68}"/>
    <cellStyle name="Comma [0] 2 6 2 4" xfId="623" xr:uid="{064342D1-DEEA-43CD-AFCB-1941D0713932}"/>
    <cellStyle name="Comma [0] 2 6 2 4 2" xfId="1624" xr:uid="{015553BD-32F1-4036-B835-28C880C4C795}"/>
    <cellStyle name="Comma [0] 2 6 2 5" xfId="1387" xr:uid="{4F4233EA-9D29-4A2C-9375-CED1A06ED2DA}"/>
    <cellStyle name="Comma [0] 2 6 3" xfId="195" xr:uid="{23347728-EEBD-4803-B90A-81E37CFC1FD8}"/>
    <cellStyle name="Comma [0] 2 7" xfId="93" xr:uid="{0C6896E1-739F-4324-87F1-74BEA7AAB451}"/>
    <cellStyle name="Comma [0] 2 7 2" xfId="198" xr:uid="{A458DC32-777B-45FD-BC7C-E37F531CBCBB}"/>
    <cellStyle name="Comma [0] 2 7 2 2" xfId="875" xr:uid="{0FAA8373-E8A2-4CEF-AAD2-9D8D15C265DD}"/>
    <cellStyle name="Comma [0] 2 7 2 2 2" xfId="1876" xr:uid="{1A8B5ECE-6346-429C-8F4F-94AFD1862330}"/>
    <cellStyle name="Comma [0] 2 7 2 3" xfId="1113" xr:uid="{C6B3E598-EF16-4EE5-AF7C-7E2BF8233315}"/>
    <cellStyle name="Comma [0] 2 7 2 3 2" xfId="2114" xr:uid="{00E86573-E9E9-40A0-8B74-30E736F81329}"/>
    <cellStyle name="Comma [0] 2 7 2 4" xfId="624" xr:uid="{B10A99A5-4D99-4C5B-B526-167408E6D03D}"/>
    <cellStyle name="Comma [0] 2 7 2 4 2" xfId="1625" xr:uid="{FCEA1430-5156-4905-97BA-0102146066F8}"/>
    <cellStyle name="Comma [0] 2 7 2 5" xfId="1388" xr:uid="{0A6A18BE-6F3B-4D56-B762-686126646E31}"/>
    <cellStyle name="Comma [0] 2 7 3" xfId="197" xr:uid="{C36B6F87-6F84-450F-B869-A406041CCCC2}"/>
    <cellStyle name="Comma [0] 2 8" xfId="104" xr:uid="{B2A36C98-BC32-4D09-BC71-CFEB6135BCAD}"/>
    <cellStyle name="Comma [0] 2 8 2" xfId="200" xr:uid="{142D7C59-03C0-4EED-8DB0-10183DBF9663}"/>
    <cellStyle name="Comma [0] 2 8 2 2" xfId="876" xr:uid="{974C5CE2-CBFA-4A07-A29F-0BD534707CBB}"/>
    <cellStyle name="Comma [0] 2 8 2 2 2" xfId="1877" xr:uid="{9D009F80-5396-4354-9A54-69D5F70A7361}"/>
    <cellStyle name="Comma [0] 2 8 2 3" xfId="1114" xr:uid="{C19E20A2-2D8E-4D9B-859C-065BDDD16B63}"/>
    <cellStyle name="Comma [0] 2 8 2 3 2" xfId="2115" xr:uid="{C2EBCC22-960E-45D2-AF52-42C181A6E177}"/>
    <cellStyle name="Comma [0] 2 8 2 4" xfId="625" xr:uid="{91BF9478-375D-44C2-B06F-631E98FFD237}"/>
    <cellStyle name="Comma [0] 2 8 2 4 2" xfId="1626" xr:uid="{228A658A-9F30-4DA0-8D07-68412C77CE47}"/>
    <cellStyle name="Comma [0] 2 8 2 5" xfId="1389" xr:uid="{990876A7-8D42-49D0-A3F3-4A2CADF5F524}"/>
    <cellStyle name="Comma [0] 2 8 3" xfId="199" xr:uid="{B89AB670-522B-49CD-A782-FAD080677B39}"/>
    <cellStyle name="Comma [0] 2 9" xfId="201" xr:uid="{4068C76D-E2C9-4E12-8367-966FE7E1925F}"/>
    <cellStyle name="Comma [0] 2 9 2" xfId="202" xr:uid="{956B61B7-955E-4077-9838-FC2BF10803CC}"/>
    <cellStyle name="Comma [0] 2 9 2 2" xfId="877" xr:uid="{C169BDE0-8F91-4F3D-A9CD-01067B3B0396}"/>
    <cellStyle name="Comma [0] 2 9 2 2 2" xfId="1878" xr:uid="{A0CAFA81-80BE-40B9-99F3-0A27D10C39AE}"/>
    <cellStyle name="Comma [0] 2 9 2 3" xfId="1115" xr:uid="{44391D5A-933D-44E8-8407-69C8E15F6183}"/>
    <cellStyle name="Comma [0] 2 9 2 3 2" xfId="2116" xr:uid="{8BB02FA3-8F7D-4609-93D8-B908003A4E74}"/>
    <cellStyle name="Comma [0] 2 9 2 4" xfId="626" xr:uid="{87E72D62-37CE-44F4-B776-BBEAC638CEA8}"/>
    <cellStyle name="Comma [0] 2 9 2 4 2" xfId="1627" xr:uid="{CAF2E2A5-0470-4BB8-8413-1ADDD4F2CC5D}"/>
    <cellStyle name="Comma [0] 2 9 2 5" xfId="1390" xr:uid="{CB03A503-65B0-4E9A-869C-6659F466681B}"/>
    <cellStyle name="Comma [0] 20" xfId="131" xr:uid="{9EE11EBF-C1A2-4D64-8FFE-20B57B5E9919}"/>
    <cellStyle name="Comma [0] 21" xfId="138" xr:uid="{B7F833C3-A533-48FC-8260-642F16461DD7}"/>
    <cellStyle name="Comma [0] 22" xfId="141" xr:uid="{3850EA03-153B-4A46-AC0A-AB78E99A7CF2}"/>
    <cellStyle name="Comma [0] 23" xfId="143" xr:uid="{D88A4E15-9061-4E78-9219-7099B85957EC}"/>
    <cellStyle name="Comma [0] 24" xfId="148" xr:uid="{1F50EE83-B721-468D-BB7E-D0CE547A6164}"/>
    <cellStyle name="Comma [0] 25" xfId="150" xr:uid="{82BFD7AF-601B-416B-93F0-15F92C1C377C}"/>
    <cellStyle name="Comma [0] 26" xfId="152" xr:uid="{9683844E-B6F9-4960-8AD1-3DACBF7E483E}"/>
    <cellStyle name="Comma [0] 27" xfId="120" xr:uid="{36EA56A7-02D6-492B-B034-329C540504B2}"/>
    <cellStyle name="Comma [0] 28" xfId="1339" xr:uid="{3AB3CBDD-E1F6-4825-B1D9-C132B822C8AD}"/>
    <cellStyle name="Comma [0] 29" xfId="4" xr:uid="{9C3B206F-16CB-4E06-85D5-E6E49ACB7EB7}"/>
    <cellStyle name="Comma [0] 3" xfId="13" xr:uid="{51DB8ABF-7446-4B35-BBEA-A1183B4CA5FA}"/>
    <cellStyle name="Comma [0] 3 2" xfId="14" xr:uid="{357E91DF-B0C8-4063-B690-C3842253F338}"/>
    <cellStyle name="Comma [0] 3 2 2" xfId="205" xr:uid="{45F0C05E-2576-45D0-849A-FA231934D6D1}"/>
    <cellStyle name="Comma [0] 3 2 2 2" xfId="206" xr:uid="{4BDB10A0-326A-488B-9F9F-FA706F7FC67D}"/>
    <cellStyle name="Comma [0] 3 2 2 2 2" xfId="878" xr:uid="{D11AB085-FE2F-44D4-BF1C-FB937D149D64}"/>
    <cellStyle name="Comma [0] 3 2 2 2 2 2" xfId="1879" xr:uid="{D25CB79F-6F7A-4DF6-96AD-01BF3C67FFBD}"/>
    <cellStyle name="Comma [0] 3 2 2 2 3" xfId="1116" xr:uid="{71A8D2CE-E911-4109-81E8-6578B6D6F445}"/>
    <cellStyle name="Comma [0] 3 2 2 2 3 2" xfId="2117" xr:uid="{9B2BABF3-5A58-469C-9DB9-2661C2CC31DF}"/>
    <cellStyle name="Comma [0] 3 2 2 2 4" xfId="627" xr:uid="{6D542047-B2DB-44CD-881C-FCCA7442229C}"/>
    <cellStyle name="Comma [0] 3 2 2 2 4 2" xfId="1628" xr:uid="{21D51EDE-C4D6-43DA-A6F4-F1E350386DE5}"/>
    <cellStyle name="Comma [0] 3 2 2 2 5" xfId="1391" xr:uid="{E8B0B7F6-8E99-4DD6-B59C-88884B9E2FE7}"/>
    <cellStyle name="Comma [0] 3 2 3" xfId="207" xr:uid="{0227EFD6-0CDE-4C8F-9E9D-04FEF5F5C019}"/>
    <cellStyle name="Comma [0] 3 2 3 2" xfId="208" xr:uid="{9EFB64C6-E6F4-44A9-A782-10E1FDFFCF0C}"/>
    <cellStyle name="Comma [0] 3 2 3 2 2" xfId="879" xr:uid="{89A8A3DD-0508-4D23-84BC-4B73C2899785}"/>
    <cellStyle name="Comma [0] 3 2 3 2 2 2" xfId="1880" xr:uid="{61B2B92A-E4E1-4C79-899E-3AEE84EDDB85}"/>
    <cellStyle name="Comma [0] 3 2 3 2 3" xfId="1117" xr:uid="{889B211E-C2BB-424B-A29E-06AFDC8A8D6D}"/>
    <cellStyle name="Comma [0] 3 2 3 2 3 2" xfId="2118" xr:uid="{0DA9E8A9-8206-4F6A-9799-A1893907D2A3}"/>
    <cellStyle name="Comma [0] 3 2 3 2 4" xfId="628" xr:uid="{6BE784CF-4391-41F6-ADE7-A5BF135B6077}"/>
    <cellStyle name="Comma [0] 3 2 3 2 4 2" xfId="1629" xr:uid="{FF0B25DA-21B3-429D-911E-7504BB99F4B6}"/>
    <cellStyle name="Comma [0] 3 2 3 2 5" xfId="1392" xr:uid="{9CB58720-07B4-4AC2-B6BB-B885D7D15D7A}"/>
    <cellStyle name="Comma [0] 3 2 4" xfId="209" xr:uid="{68F91983-57D0-41FA-980D-F731D90A8ECB}"/>
    <cellStyle name="Comma [0] 3 2 4 2" xfId="880" xr:uid="{7D628474-83D1-416B-913B-AF4444DD3804}"/>
    <cellStyle name="Comma [0] 3 2 4 2 2" xfId="1881" xr:uid="{A151BD65-35F6-497B-8167-E120091881D0}"/>
    <cellStyle name="Comma [0] 3 2 4 3" xfId="1118" xr:uid="{C4DA7BD4-897C-472F-822E-E701AD6A5694}"/>
    <cellStyle name="Comma [0] 3 2 4 3 2" xfId="2119" xr:uid="{6DEF1E58-88C0-4EC2-9A6A-01CC38CA5526}"/>
    <cellStyle name="Comma [0] 3 2 4 4" xfId="629" xr:uid="{C7142465-3B65-435E-9754-6992148ECB56}"/>
    <cellStyle name="Comma [0] 3 2 4 4 2" xfId="1630" xr:uid="{A120A53F-A40A-42D9-A432-3EF83EC96531}"/>
    <cellStyle name="Comma [0] 3 2 4 5" xfId="1393" xr:uid="{BD725E9B-0D40-426F-B393-CD104ACAD7D2}"/>
    <cellStyle name="Comma [0] 3 2 5" xfId="204" xr:uid="{7B7A449D-EFF7-4124-8B8D-1BE5B822981E}"/>
    <cellStyle name="Comma [0] 3 3" xfId="90" xr:uid="{5F0CBD38-43F0-4CE2-A8E2-DE258C2B263D}"/>
    <cellStyle name="Comma [0] 3 3 2" xfId="211" xr:uid="{935D21CD-6D55-45D1-97AE-7F69B7E5738C}"/>
    <cellStyle name="Comma [0] 3 3 2 2" xfId="212" xr:uid="{6124B92A-EE1C-4730-9083-1D6B45EE4D7C}"/>
    <cellStyle name="Comma [0] 3 3 2 2 2" xfId="881" xr:uid="{EA676E86-3E91-43C8-B541-62C71172C42A}"/>
    <cellStyle name="Comma [0] 3 3 2 2 2 2" xfId="1882" xr:uid="{803E614B-3252-4C42-91A9-3D35D59699F0}"/>
    <cellStyle name="Comma [0] 3 3 2 2 3" xfId="1119" xr:uid="{FB540541-774D-4D9F-B425-6445CA3ED84C}"/>
    <cellStyle name="Comma [0] 3 3 2 2 3 2" xfId="2120" xr:uid="{11C82680-299F-461E-BC22-C8AED6DD523D}"/>
    <cellStyle name="Comma [0] 3 3 2 2 4" xfId="630" xr:uid="{41527B56-D8F8-4D87-9542-2BDC3E25C1C3}"/>
    <cellStyle name="Comma [0] 3 3 2 2 4 2" xfId="1631" xr:uid="{8CF800CC-E954-4624-BCA9-49D19F37049C}"/>
    <cellStyle name="Comma [0] 3 3 2 2 5" xfId="1394" xr:uid="{4AE36061-9AED-431C-99A5-B9A7B7B3E71E}"/>
    <cellStyle name="Comma [0] 3 3 3" xfId="213" xr:uid="{0EDCF7F1-B619-4405-AE80-D55F52FF1E85}"/>
    <cellStyle name="Comma [0] 3 3 3 2" xfId="882" xr:uid="{33215F57-79C7-47CA-A46B-EE1BBBA613D6}"/>
    <cellStyle name="Comma [0] 3 3 3 2 2" xfId="1883" xr:uid="{75195964-3C35-4E94-81B6-2D860BB876B3}"/>
    <cellStyle name="Comma [0] 3 3 3 3" xfId="1120" xr:uid="{AA502F51-41EA-41BD-9AD2-72DACB39C233}"/>
    <cellStyle name="Comma [0] 3 3 3 3 2" xfId="2121" xr:uid="{4A6F9D61-9187-41EE-89D7-37A626C4CEF6}"/>
    <cellStyle name="Comma [0] 3 3 3 4" xfId="631" xr:uid="{C8E1BEC7-6941-4626-BFBC-B2A0AA3C1D1D}"/>
    <cellStyle name="Comma [0] 3 3 3 4 2" xfId="1632" xr:uid="{50ADA770-465E-4616-82C3-22BAF674C38E}"/>
    <cellStyle name="Comma [0] 3 3 3 5" xfId="1395" xr:uid="{5DDC3586-27F8-44DE-B68E-D3137477EF23}"/>
    <cellStyle name="Comma [0] 3 3 4" xfId="210" xr:uid="{0E10E7A2-1809-47D7-9F79-22CF802B3761}"/>
    <cellStyle name="Comma [0] 3 4" xfId="95" xr:uid="{3FEF2B33-319B-4B5A-95C6-F864DC348113}"/>
    <cellStyle name="Comma [0] 3 4 2" xfId="883" xr:uid="{E84B00D0-0928-4258-884F-E2AF0BA5E04D}"/>
    <cellStyle name="Comma [0] 3 4 2 2" xfId="1884" xr:uid="{CC40DCDE-6A55-4672-8288-2F2D18C74CF1}"/>
    <cellStyle name="Comma [0] 3 4 3" xfId="1121" xr:uid="{DB8CEBE9-178D-4D6E-B424-C13FB386AB8F}"/>
    <cellStyle name="Comma [0] 3 4 3 2" xfId="2122" xr:uid="{00457FDA-07F1-4A41-A8F9-75EEC111A3AE}"/>
    <cellStyle name="Comma [0] 3 4 4" xfId="632" xr:uid="{139C2706-6CA7-4979-92CD-2610A80964F4}"/>
    <cellStyle name="Comma [0] 3 4 4 2" xfId="1633" xr:uid="{A3D3F145-B092-420E-9C75-B357727F3AB2}"/>
    <cellStyle name="Comma [0] 3 4 5" xfId="214" xr:uid="{F44475F2-69F3-4FCA-BFAB-8AE229467E50}"/>
    <cellStyle name="Comma [0] 3 4 5 2" xfId="1396" xr:uid="{FD13C0F7-2992-4C3C-AD48-C9FB0DA9636C}"/>
    <cellStyle name="Comma [0] 3 5" xfId="105" xr:uid="{1D50F608-A782-45AD-A096-8605646503EF}"/>
    <cellStyle name="Comma [0] 3 6" xfId="203" xr:uid="{F8292EEF-103E-4542-8CBC-77CD671A4831}"/>
    <cellStyle name="Comma [0] 3 7" xfId="1353" xr:uid="{E481EF49-8C91-4A6A-9722-1396A553662D}"/>
    <cellStyle name="Comma [0] 30" xfId="1349" xr:uid="{242B775D-F3E1-455A-BB6D-DBE9F706CB8D}"/>
    <cellStyle name="Comma [0] 4" xfId="15" xr:uid="{7DD13211-5CD0-413F-B64F-EC9D68268B40}"/>
    <cellStyle name="Comma [0] 4 2" xfId="71" xr:uid="{74770165-DC63-4B96-9919-9FD8B25EC707}"/>
    <cellStyle name="Comma [0] 4 2 2" xfId="72" xr:uid="{C541F80C-5858-48A7-AD85-C3E889E69B4F}"/>
    <cellStyle name="Comma [0] 4 2 2 2" xfId="73" xr:uid="{29F0B9CD-4CDB-4AE9-9DE3-0D9FB092B229}"/>
    <cellStyle name="Comma [0] 4 2 2 2 2" xfId="884" xr:uid="{1B57F2C9-F412-43AA-B20E-170CD2BA702F}"/>
    <cellStyle name="Comma [0] 4 2 2 2 2 2" xfId="1885" xr:uid="{65D585CC-08A0-4813-81D2-006A25FD349E}"/>
    <cellStyle name="Comma [0] 4 2 2 3" xfId="1122" xr:uid="{DA2B991B-9424-4F2D-BA2C-D95365F20689}"/>
    <cellStyle name="Comma [0] 4 2 2 3 2" xfId="2123" xr:uid="{F3150186-6EDA-49B7-A11E-52AD1F088075}"/>
    <cellStyle name="Comma [0] 4 2 2 4" xfId="633" xr:uid="{D7F28EE6-1A7A-44C6-88DF-761B528720D2}"/>
    <cellStyle name="Comma [0] 4 2 2 4 2" xfId="1634" xr:uid="{0C823B8E-77D3-4648-B65D-8500BCA14868}"/>
    <cellStyle name="Comma [0] 4 2 2 5" xfId="217" xr:uid="{B5F79978-A82B-4B6C-9375-83151B769DCD}"/>
    <cellStyle name="Comma [0] 4 2 2 5 2" xfId="1397" xr:uid="{4211901A-4D04-4DAF-BD54-B1FF257C6839}"/>
    <cellStyle name="Comma [0] 4 2 3" xfId="132" xr:uid="{B165A99D-A31F-4AD9-859A-F950BEEDEAF6}"/>
    <cellStyle name="Comma [0] 4 2 4" xfId="216" xr:uid="{AFF45EC2-E168-40C9-80C2-4F2B0A847AF1}"/>
    <cellStyle name="Comma [0] 4 3" xfId="107" xr:uid="{08A4D627-6E43-4D4E-8CCC-639B47BE9451}"/>
    <cellStyle name="Comma [0] 4 3 2" xfId="219" xr:uid="{3C447859-3EBA-445B-BB46-58D2369DB9A6}"/>
    <cellStyle name="Comma [0] 4 3 2 2" xfId="885" xr:uid="{D866A32E-F9E6-4648-915A-015060756B52}"/>
    <cellStyle name="Comma [0] 4 3 2 2 2" xfId="1886" xr:uid="{269CAD24-113E-4DA2-82CD-F0FF2CF6045E}"/>
    <cellStyle name="Comma [0] 4 3 2 3" xfId="1123" xr:uid="{52B9CEC9-A160-4F32-AD18-45EB94447BD3}"/>
    <cellStyle name="Comma [0] 4 3 2 3 2" xfId="2124" xr:uid="{757B5247-6588-4F63-A33F-FF797A83F062}"/>
    <cellStyle name="Comma [0] 4 3 2 4" xfId="634" xr:uid="{181EC9D6-0455-450C-9F71-328FCD6542A2}"/>
    <cellStyle name="Comma [0] 4 3 2 4 2" xfId="1635" xr:uid="{1695AC9F-E988-43E2-95EA-8274798B2C34}"/>
    <cellStyle name="Comma [0] 4 3 2 5" xfId="1398" xr:uid="{C9BED804-FA32-4643-91E4-BF6654B6347F}"/>
    <cellStyle name="Comma [0] 4 3 3" xfId="218" xr:uid="{3B50F982-84FD-4864-91CE-948894A398A8}"/>
    <cellStyle name="Comma [0] 4 4" xfId="220" xr:uid="{2EBCE2B2-1234-44D2-8E92-635322E3146C}"/>
    <cellStyle name="Comma [0] 4 4 2" xfId="886" xr:uid="{98AD3123-3C6E-4C7E-8DC5-DCDE0C2D434F}"/>
    <cellStyle name="Comma [0] 4 4 2 2" xfId="1887" xr:uid="{09B0E4E7-DB1C-4C66-B899-0B8C3C315B28}"/>
    <cellStyle name="Comma [0] 4 4 3" xfId="1124" xr:uid="{B921C669-7792-46CD-9726-10AB9C5A1012}"/>
    <cellStyle name="Comma [0] 4 4 3 2" xfId="2125" xr:uid="{558AA82C-B01F-40FD-9F44-9FEC52E13833}"/>
    <cellStyle name="Comma [0] 4 4 4" xfId="635" xr:uid="{779389F9-B5A7-44DB-8D0D-EEDD8E54B426}"/>
    <cellStyle name="Comma [0] 4 4 4 2" xfId="1636" xr:uid="{840CCBE0-8EA3-42E0-9B27-CBEFC26E607D}"/>
    <cellStyle name="Comma [0] 4 4 5" xfId="1399" xr:uid="{D1A2CA58-FB14-4359-8EDB-AE45AFB174E2}"/>
    <cellStyle name="Comma [0] 4 5" xfId="215" xr:uid="{1FAD6F62-380D-4351-99F9-1060962EC382}"/>
    <cellStyle name="Comma [0] 5" xfId="16" xr:uid="{B6E47430-B1CD-46AD-83CE-A94B7753E287}"/>
    <cellStyle name="Comma [0] 5 2" xfId="108" xr:uid="{26FB9419-0DC8-4C9F-BD9B-5D6F292860EF}"/>
    <cellStyle name="Comma [0] 5 2 2" xfId="223" xr:uid="{A24C76BF-21A6-423C-AF38-0B872A368EFC}"/>
    <cellStyle name="Comma [0] 5 2 2 2" xfId="887" xr:uid="{93B061A1-5300-4BE3-A4B8-FA6EA2D83C18}"/>
    <cellStyle name="Comma [0] 5 2 2 2 2" xfId="1888" xr:uid="{5ECAC49C-C57D-4E3C-ABF5-0205982FA6A9}"/>
    <cellStyle name="Comma [0] 5 2 2 3" xfId="1125" xr:uid="{2A8529CC-CF3D-4C5B-B784-5AB49612F50F}"/>
    <cellStyle name="Comma [0] 5 2 2 3 2" xfId="2126" xr:uid="{A7371AC6-752D-4C2C-8E85-27C4E0B55F33}"/>
    <cellStyle name="Comma [0] 5 2 2 4" xfId="636" xr:uid="{4E54A09F-108E-4DD9-849C-DBF9539BC253}"/>
    <cellStyle name="Comma [0] 5 2 2 4 2" xfId="1637" xr:uid="{7F416AAE-7222-494E-A7AA-762119CA5710}"/>
    <cellStyle name="Comma [0] 5 2 2 5" xfId="1400" xr:uid="{3B8B8104-E9A4-4C86-A728-C91AFC08AD7D}"/>
    <cellStyle name="Comma [0] 5 2 3" xfId="222" xr:uid="{745D1789-DFB7-4C15-9B8E-663E186FE351}"/>
    <cellStyle name="Comma [0] 5 3" xfId="224" xr:uid="{F430E90F-32AA-48F8-BED1-9181895A5085}"/>
    <cellStyle name="Comma [0] 5 3 2" xfId="225" xr:uid="{EA98BA63-A01A-49AF-AC0F-93E90612DCD4}"/>
    <cellStyle name="Comma [0] 5 3 2 2" xfId="888" xr:uid="{DB82B2FD-7496-4B97-ACC6-B54ACD0C5B46}"/>
    <cellStyle name="Comma [0] 5 3 2 2 2" xfId="1889" xr:uid="{0BAE3F1A-5307-4908-9800-C8AEC02440A8}"/>
    <cellStyle name="Comma [0] 5 3 2 3" xfId="1126" xr:uid="{B766C828-0DBD-4CAD-92D4-2BC668413BC0}"/>
    <cellStyle name="Comma [0] 5 3 2 3 2" xfId="2127" xr:uid="{8AE56C18-5191-4670-A4CE-C5CB736A3466}"/>
    <cellStyle name="Comma [0] 5 3 2 4" xfId="637" xr:uid="{4DBC7322-3E69-4B2E-B8BC-70CAC59EBB4E}"/>
    <cellStyle name="Comma [0] 5 3 2 4 2" xfId="1638" xr:uid="{417E3EA2-BA90-491B-A97B-FA63D57B0482}"/>
    <cellStyle name="Comma [0] 5 3 2 5" xfId="1401" xr:uid="{723DD453-3D12-480B-B0B2-D16C8E4D1BE9}"/>
    <cellStyle name="Comma [0] 5 4" xfId="226" xr:uid="{DEB0A305-D5A2-444A-BB9E-F7F5C0504272}"/>
    <cellStyle name="Comma [0] 5 4 2" xfId="889" xr:uid="{D731A82D-9BB2-471C-A359-5DD7E459CF31}"/>
    <cellStyle name="Comma [0] 5 4 2 2" xfId="1890" xr:uid="{6EF71BE9-535C-4A6B-816B-4E29E238C1B7}"/>
    <cellStyle name="Comma [0] 5 4 3" xfId="1127" xr:uid="{66543FBD-F67B-479F-8AA7-F2035AE7CA87}"/>
    <cellStyle name="Comma [0] 5 4 3 2" xfId="2128" xr:uid="{5B393377-234D-4C13-8797-474BAAA12965}"/>
    <cellStyle name="Comma [0] 5 4 4" xfId="638" xr:uid="{D7622118-DE33-47E7-A88E-356EAE44F32B}"/>
    <cellStyle name="Comma [0] 5 4 4 2" xfId="1639" xr:uid="{4543FE79-C506-4F3B-A3C9-17C747863F05}"/>
    <cellStyle name="Comma [0] 5 4 5" xfId="1402" xr:uid="{254E6FFE-DCA7-435B-968D-7A28265A9977}"/>
    <cellStyle name="Comma [0] 5 5" xfId="221" xr:uid="{A5635040-816C-4CAB-8C3A-F0980314FEF8}"/>
    <cellStyle name="Comma [0] 5 6" xfId="1354" xr:uid="{A9BA7F06-86C0-435F-9B7B-E1F787280B35}"/>
    <cellStyle name="Comma [0] 6" xfId="17" xr:uid="{A6863259-CF74-4E4E-B4E9-0556B80B8FF4}"/>
    <cellStyle name="Comma [0] 6 2" xfId="228" xr:uid="{F0AD243B-CFEE-4518-8779-0197054644BD}"/>
    <cellStyle name="Comma [0] 6 2 2" xfId="890" xr:uid="{698BF07D-2D53-400E-8EC9-8172F61487C4}"/>
    <cellStyle name="Comma [0] 6 2 2 2" xfId="1891" xr:uid="{D7B0BCC6-D578-4F47-9CC9-0FB0C51FFBF1}"/>
    <cellStyle name="Comma [0] 6 2 3" xfId="1128" xr:uid="{2660BF32-AB86-4652-8863-2757E932B9EB}"/>
    <cellStyle name="Comma [0] 6 2 3 2" xfId="2129" xr:uid="{0320A36F-BEED-4F0B-8226-EC65A65D37F0}"/>
    <cellStyle name="Comma [0] 6 2 4" xfId="639" xr:uid="{89E79DB6-FD0F-43E2-8E42-428F310AAE09}"/>
    <cellStyle name="Comma [0] 6 2 4 2" xfId="1640" xr:uid="{6FCAB375-2D15-4CE0-A1A7-89EF47AB7AAA}"/>
    <cellStyle name="Comma [0] 6 2 5" xfId="1403" xr:uid="{1EAFB97D-96E4-4760-AAD9-29297BAEC3E2}"/>
    <cellStyle name="Comma [0] 6 3" xfId="227" xr:uid="{227735CF-C4C9-4BD7-A5F3-253374E2335D}"/>
    <cellStyle name="Comma [0] 7" xfId="18" xr:uid="{BE11B07D-F766-4E0D-BF16-75DA2D258118}"/>
    <cellStyle name="Comma [0] 7 2" xfId="110" xr:uid="{3BD8CC61-52E4-4C58-88EB-61D26E5B6DC8}"/>
    <cellStyle name="Comma [0] 7 2 2" xfId="891" xr:uid="{4A5C12DF-D251-40D9-AC81-C2E233E26713}"/>
    <cellStyle name="Comma [0] 7 2 2 2" xfId="1892" xr:uid="{F7E43FB7-C0B2-4FCD-99D9-327F8B0D06C6}"/>
    <cellStyle name="Comma [0] 7 2 3" xfId="1129" xr:uid="{33A3385A-0289-46C3-8EC0-B916279689D1}"/>
    <cellStyle name="Comma [0] 7 2 3 2" xfId="2130" xr:uid="{3FD764E7-2E7F-416D-AB51-66358A4BCE65}"/>
    <cellStyle name="Comma [0] 7 2 4" xfId="640" xr:uid="{B188EC24-9A5B-4333-9C13-89428CB37B13}"/>
    <cellStyle name="Comma [0] 7 2 4 2" xfId="1641" xr:uid="{E942F879-D430-4ADC-B551-12F544E9F1E8}"/>
    <cellStyle name="Comma [0] 7 2 5" xfId="230" xr:uid="{2789944F-8D8E-4F12-9252-2AC5209786ED}"/>
    <cellStyle name="Comma [0] 7 2 5 2" xfId="1404" xr:uid="{3CF09697-F9FF-4AC9-9114-147817E0BD1D}"/>
    <cellStyle name="Comma [0] 7 3" xfId="229" xr:uid="{B28580A8-36D5-40A5-A876-5D21AB6C17C8}"/>
    <cellStyle name="Comma [0] 8" xfId="19" xr:uid="{39B086FB-9D95-4619-90D2-ABF30666BF69}"/>
    <cellStyle name="Comma [0] 8 2" xfId="113" xr:uid="{21ADF5BC-C0D2-4C9E-8F05-327B17CE5ACE}"/>
    <cellStyle name="Comma [0] 8 2 2" xfId="233" xr:uid="{24D107A1-D9B6-4E21-B867-3B1455980040}"/>
    <cellStyle name="Comma [0] 8 2 2 2" xfId="234" xr:uid="{427A23E8-5212-4DB3-8AB6-B106AEBC47D9}"/>
    <cellStyle name="Comma [0] 8 2 2 2 2" xfId="892" xr:uid="{DF2805F9-4DF8-41A7-A9E7-117F0520C580}"/>
    <cellStyle name="Comma [0] 8 2 2 2 2 2" xfId="1893" xr:uid="{B25EF68E-6CFD-4E6E-93A6-ED32A9A9F88A}"/>
    <cellStyle name="Comma [0] 8 2 2 2 3" xfId="1130" xr:uid="{32A9EEDD-AE9A-4FA6-B288-D130D4FC5E14}"/>
    <cellStyle name="Comma [0] 8 2 2 2 3 2" xfId="2131" xr:uid="{8D663CBA-B5B9-456F-99FD-E79B45AD6A78}"/>
    <cellStyle name="Comma [0] 8 2 2 2 4" xfId="641" xr:uid="{D5C24222-D0B0-4E80-A804-42A0F1E69A24}"/>
    <cellStyle name="Comma [0] 8 2 2 2 4 2" xfId="1642" xr:uid="{7F996A8E-6924-4F36-A40F-A6EC327EEAEE}"/>
    <cellStyle name="Comma [0] 8 2 2 2 5" xfId="1405" xr:uid="{EA017EFC-FDAD-4865-A7D6-41967637C416}"/>
    <cellStyle name="Comma [0] 8 2 3" xfId="235" xr:uid="{79E08DE6-481C-41D4-ABA0-986B73499C71}"/>
    <cellStyle name="Comma [0] 8 2 3 2" xfId="893" xr:uid="{DDE519F4-DDB1-4DD7-ADBC-F10D99A36BBF}"/>
    <cellStyle name="Comma [0] 8 2 3 2 2" xfId="1894" xr:uid="{5A442296-FD47-492C-8600-B7BF6BE6DF1E}"/>
    <cellStyle name="Comma [0] 8 2 3 3" xfId="1131" xr:uid="{08423D8D-CF9C-47B9-AA3C-9F74828CF597}"/>
    <cellStyle name="Comma [0] 8 2 3 3 2" xfId="2132" xr:uid="{2BD1AC3A-44B0-4D50-82D9-5D86212BC5EE}"/>
    <cellStyle name="Comma [0] 8 2 3 4" xfId="642" xr:uid="{06286F06-1041-4DFF-867C-762967712572}"/>
    <cellStyle name="Comma [0] 8 2 3 4 2" xfId="1643" xr:uid="{9A6CBB1A-B77A-4B4B-8828-3AA91CF6AEEF}"/>
    <cellStyle name="Comma [0] 8 2 3 5" xfId="1406" xr:uid="{E9900ED4-B958-4497-8508-E1545E457CE7}"/>
    <cellStyle name="Comma [0] 8 2 4" xfId="232" xr:uid="{232538FA-52EA-4A49-A06F-A4A8533AAE2C}"/>
    <cellStyle name="Comma [0] 8 3" xfId="236" xr:uid="{00FC7351-1DE9-48D8-8DF4-48B283EACE76}"/>
    <cellStyle name="Comma [0] 8 3 2" xfId="237" xr:uid="{72D3AC6E-EF4C-4857-8B92-654FEB3931C2}"/>
    <cellStyle name="Comma [0] 8 3 2 2" xfId="894" xr:uid="{915D1076-93A9-42C1-8F04-44A2858AF59C}"/>
    <cellStyle name="Comma [0] 8 3 2 2 2" xfId="1895" xr:uid="{481A30FB-8DDF-4E1F-8A5D-BA3D30AEFC0F}"/>
    <cellStyle name="Comma [0] 8 3 2 3" xfId="1132" xr:uid="{FA9F6A92-CD5C-42E9-A319-F0B70C5A0F0D}"/>
    <cellStyle name="Comma [0] 8 3 2 3 2" xfId="2133" xr:uid="{1073DB11-9736-46EA-9ABE-9BDDDAF1598E}"/>
    <cellStyle name="Comma [0] 8 3 2 4" xfId="643" xr:uid="{C9A7A531-A453-4771-AE32-7F5DF5C86251}"/>
    <cellStyle name="Comma [0] 8 3 2 4 2" xfId="1644" xr:uid="{EBC7BFC1-DCBE-4A3C-B215-D7CD17F4C4C8}"/>
    <cellStyle name="Comma [0] 8 3 2 5" xfId="1407" xr:uid="{634DFB5B-0700-4F1C-83BE-B2713D39E442}"/>
    <cellStyle name="Comma [0] 8 4" xfId="238" xr:uid="{7BE817BE-B8A0-4E41-888E-8D86AD30AD49}"/>
    <cellStyle name="Comma [0] 8 4 2" xfId="895" xr:uid="{B7B0C88D-D009-4A6B-9C9E-1FD172F05A16}"/>
    <cellStyle name="Comma [0] 8 4 2 2" xfId="1896" xr:uid="{D7C674C4-6F7E-4022-8361-BB9B3EBA8A41}"/>
    <cellStyle name="Comma [0] 8 4 3" xfId="1133" xr:uid="{5FB388DB-93B5-4F0A-ADCC-8E9A539BC0BB}"/>
    <cellStyle name="Comma [0] 8 4 3 2" xfId="2134" xr:uid="{B09476FB-3F34-4856-9C31-973F9E1A7C6A}"/>
    <cellStyle name="Comma [0] 8 4 4" xfId="644" xr:uid="{F67F2146-DBA5-4D4A-8481-62A5554ECB5D}"/>
    <cellStyle name="Comma [0] 8 4 4 2" xfId="1645" xr:uid="{4512299F-22EB-4EC8-B16C-1287D83275C2}"/>
    <cellStyle name="Comma [0] 8 4 5" xfId="1408" xr:uid="{7703CB6E-9672-47D4-A50A-7E3D78C24CF1}"/>
    <cellStyle name="Comma [0] 8 5" xfId="231" xr:uid="{1735A272-D6EB-4591-B91D-3BA316F3C955}"/>
    <cellStyle name="Comma [0] 9" xfId="20" xr:uid="{99257214-FAE2-4B1C-997C-5886475F6142}"/>
    <cellStyle name="Comma [0] 9 2" xfId="114" xr:uid="{4419000F-2D00-41DF-B407-B365BD08F4AC}"/>
    <cellStyle name="Comma [0] 9 2 2" xfId="896" xr:uid="{0B8545AA-7021-4781-9BD2-D2D435278764}"/>
    <cellStyle name="Comma [0] 9 2 2 2" xfId="1897" xr:uid="{C8E2A8A7-3C67-44DF-B8A5-50BFBD9FC19C}"/>
    <cellStyle name="Comma [0] 9 2 3" xfId="1134" xr:uid="{69D4BB80-3E51-46B5-BD89-50EB635B1B53}"/>
    <cellStyle name="Comma [0] 9 2 3 2" xfId="2135" xr:uid="{707E7EBC-C4D7-4909-9624-C64E55778204}"/>
    <cellStyle name="Comma [0] 9 2 4" xfId="645" xr:uid="{862B8BEE-BA54-48C7-A192-70C835E3FC71}"/>
    <cellStyle name="Comma [0] 9 2 4 2" xfId="1646" xr:uid="{7F169F3C-A2B1-4A4B-90E2-AC31E98653E3}"/>
    <cellStyle name="Comma [0] 9 2 5" xfId="240" xr:uid="{C83E4E43-016A-44A6-96B4-665A5BBB2349}"/>
    <cellStyle name="Comma [0] 9 2 5 2" xfId="1409" xr:uid="{4442FE6A-4CCB-4F89-860B-FBBDED9348D0}"/>
    <cellStyle name="Comma [0] 9 3" xfId="239" xr:uid="{D926FB7E-6090-413A-A99A-A54EC3CE4B1F}"/>
    <cellStyle name="Comma 10" xfId="21" xr:uid="{A08F0886-30E7-48D1-8106-7FB7979A9957}"/>
    <cellStyle name="Comma 10 2" xfId="149" xr:uid="{68A8158C-8CE4-4E7E-A66D-033254B4AAE1}"/>
    <cellStyle name="Comma 10 2 2" xfId="242" xr:uid="{B5978A04-9747-4B2E-A8A5-4984CA40A070}"/>
    <cellStyle name="Comma 10 2 2 2" xfId="897" xr:uid="{4D6E166C-C561-4387-9B74-753FD79906BD}"/>
    <cellStyle name="Comma 10 2 2 2 2" xfId="1898" xr:uid="{23D500A6-36DA-4D40-91EB-2EDE0822DB67}"/>
    <cellStyle name="Comma 10 2 2 3" xfId="1135" xr:uid="{1CA7675A-680F-4BE3-B7AF-032199690559}"/>
    <cellStyle name="Comma 10 2 2 3 2" xfId="2136" xr:uid="{0E6E4D77-DDCB-4224-B44E-F5A973471639}"/>
    <cellStyle name="Comma 10 2 2 4" xfId="646" xr:uid="{E5225C71-73C8-4F2D-A76A-D9FF605747E0}"/>
    <cellStyle name="Comma 10 2 2 4 2" xfId="1647" xr:uid="{82ED8766-A3AA-49E9-BD75-583388F0A716}"/>
    <cellStyle name="Comma 10 2 2 5" xfId="1410" xr:uid="{3AC729E7-1AA4-4BD3-B4A0-D1F72BB58AF5}"/>
    <cellStyle name="Comma 10 2 3" xfId="241" xr:uid="{760D9EF9-42D6-41A9-B684-D7F812EC1C27}"/>
    <cellStyle name="Comma 10 2 4" xfId="1364" xr:uid="{4D7DCEAF-4043-49C3-9D1A-61B6FE677B6A}"/>
    <cellStyle name="Comma 10 3" xfId="243" xr:uid="{DF07C500-1B26-4DB7-AB43-EB38B1EF89AC}"/>
    <cellStyle name="Comma 10 3 2" xfId="244" xr:uid="{E308C166-B04D-44B7-9FCE-2942979378E0}"/>
    <cellStyle name="Comma 10 3 2 2" xfId="899" xr:uid="{3CF8020D-488E-4FFA-AD6D-D7897899C66F}"/>
    <cellStyle name="Comma 10 3 2 2 2" xfId="1900" xr:uid="{55E94A43-B6C5-4CB9-AC8B-399A1417A2F9}"/>
    <cellStyle name="Comma 10 3 2 3" xfId="1137" xr:uid="{38B38966-1FA3-43CC-9E35-63BA98E46E61}"/>
    <cellStyle name="Comma 10 3 2 3 2" xfId="2138" xr:uid="{4AB71F5D-E7B9-4497-8D68-908962E64AB7}"/>
    <cellStyle name="Comma 10 3 2 4" xfId="648" xr:uid="{FFC8236F-60D9-4619-93D9-5BCFDF172613}"/>
    <cellStyle name="Comma 10 3 2 4 2" xfId="1649" xr:uid="{71299214-25FE-4BB4-AB30-28567B42989D}"/>
    <cellStyle name="Comma 10 3 2 5" xfId="1412" xr:uid="{28824CFD-F0CE-4F9A-9C2F-3A397D47664D}"/>
    <cellStyle name="Comma 10 3 3" xfId="898" xr:uid="{7CDCDE1A-AC98-44DC-8682-4EADBCE44409}"/>
    <cellStyle name="Comma 10 3 3 2" xfId="1899" xr:uid="{F28767B6-E0E4-4020-8B03-84E302B5AE47}"/>
    <cellStyle name="Comma 10 3 4" xfId="1136" xr:uid="{B03DB634-7594-4362-95E8-3171BC4BF88C}"/>
    <cellStyle name="Comma 10 3 4 2" xfId="2137" xr:uid="{66C8D79E-D75E-4178-A6F4-7C722379A26F}"/>
    <cellStyle name="Comma 10 3 5" xfId="647" xr:uid="{6BEADB65-F655-454C-B0B9-AFB0332E4618}"/>
    <cellStyle name="Comma 10 3 5 2" xfId="1648" xr:uid="{F4E16CF4-8B59-4A7D-BB01-AF254033210A}"/>
    <cellStyle name="Comma 10 3 6" xfId="1411" xr:uid="{7FC78F1C-8FFC-449D-B18D-F7714B9D32FB}"/>
    <cellStyle name="Comma 10 4" xfId="856" xr:uid="{CD37A9EF-B466-4038-8E58-F402F8004477}"/>
    <cellStyle name="Comma 10 4 2" xfId="1857" xr:uid="{BAAE1E69-2319-496A-9846-BF94F9A8FE7B}"/>
    <cellStyle name="Comma 10 5" xfId="1095" xr:uid="{C0DD8CF9-FF4B-4F8A-824F-C6E304C3F200}"/>
    <cellStyle name="Comma 10 5 2" xfId="2096" xr:uid="{2085A75F-C43F-4BAD-8631-6E92B7826E18}"/>
    <cellStyle name="Comma 10 6" xfId="605" xr:uid="{DB39F865-4A9C-4A7E-8D3D-7B0DD7976C5E}"/>
    <cellStyle name="Comma 10 6 2" xfId="1606" xr:uid="{256C6F69-D3A5-4012-BD16-D10D41E650A5}"/>
    <cellStyle name="Comma 10 7" xfId="164" xr:uid="{73BF41FF-5E79-4090-83CD-A4ECA6E9E61F}"/>
    <cellStyle name="Comma 10 7 2" xfId="1370" xr:uid="{44C2730A-D0C9-4114-85DD-8ED4AAC5DB0D}"/>
    <cellStyle name="Comma 100" xfId="245" xr:uid="{BFA66757-5B53-4F23-9F26-D98BFED5AF26}"/>
    <cellStyle name="Comma 101" xfId="246" xr:uid="{AB64AF38-48D8-4DA8-A0DF-99FC0E0599AC}"/>
    <cellStyle name="Comma 102" xfId="247" xr:uid="{441CA62E-50D7-4BB7-A0A2-5E79F164E749}"/>
    <cellStyle name="Comma 103" xfId="1086" xr:uid="{644104E9-262E-4F4D-92CB-3B74F3B268FD}"/>
    <cellStyle name="Comma 103 2" xfId="2087" xr:uid="{B1A42CDF-5CEB-47B5-B94B-28980816E5A5}"/>
    <cellStyle name="Comma 104" xfId="1092" xr:uid="{22F698E5-E448-4189-83EB-664BC7234A9A}"/>
    <cellStyle name="Comma 104 2" xfId="2093" xr:uid="{12DEA96E-1658-4F55-85FA-C4AC42471A49}"/>
    <cellStyle name="Comma 105" xfId="1323" xr:uid="{6EC1C169-F937-4EE9-B9D0-92BF5646D16B}"/>
    <cellStyle name="Comma 105 2" xfId="2324" xr:uid="{99F4E741-C199-450F-A24D-DBCC2FD1F764}"/>
    <cellStyle name="Comma 106" xfId="1321" xr:uid="{3FF8BEA5-55F0-49B2-AC10-DAD19AAD32AF}"/>
    <cellStyle name="Comma 106 2" xfId="2322" xr:uid="{14F989CA-7B1E-4947-AB30-8970545DECAB}"/>
    <cellStyle name="Comma 107" xfId="1322" xr:uid="{A33D6D1D-5D81-49A5-AF2D-679DB41B5FB2}"/>
    <cellStyle name="Comma 107 2" xfId="2323" xr:uid="{765E819F-EE80-4C09-820A-E240E1F52DC1}"/>
    <cellStyle name="Comma 108" xfId="598" xr:uid="{1C029C18-C457-4280-BD17-D348C9B46713}"/>
    <cellStyle name="Comma 108 2" xfId="1599" xr:uid="{0E3181FC-8E4C-4715-9006-72A7833B8A5A}"/>
    <cellStyle name="Comma 109" xfId="604" xr:uid="{635420B7-24A1-4F6B-AE57-E86C074873F1}"/>
    <cellStyle name="Comma 109 2" xfId="1605" xr:uid="{26571295-70F7-4DDB-8079-6E6EC837570D}"/>
    <cellStyle name="Comma 11" xfId="22" xr:uid="{28863D0C-E22F-4CA7-859D-3C8786A8F3E8}"/>
    <cellStyle name="Comma 11 2" xfId="153" xr:uid="{CBF8BFA1-2E26-4740-BA75-24A901F6C93A}"/>
    <cellStyle name="Comma 11 2 2" xfId="250" xr:uid="{7C33C823-8577-4DD8-8F0E-ED5FBFA8AE8C}"/>
    <cellStyle name="Comma 11 2 2 2" xfId="901" xr:uid="{C17C14A8-7365-4C92-81C0-BDFD32089EC1}"/>
    <cellStyle name="Comma 11 2 2 2 2" xfId="1902" xr:uid="{31415E61-847F-431A-B59F-A48845E3F6CC}"/>
    <cellStyle name="Comma 11 2 2 3" xfId="1139" xr:uid="{25F64432-D062-4131-9867-67BABEE92DE9}"/>
    <cellStyle name="Comma 11 2 2 3 2" xfId="2140" xr:uid="{7595C574-8C99-4B53-9C76-87E579CC3C4E}"/>
    <cellStyle name="Comma 11 2 2 4" xfId="650" xr:uid="{4B292E96-D89E-402F-9A82-F7F878F25D80}"/>
    <cellStyle name="Comma 11 2 2 4 2" xfId="1651" xr:uid="{AFA97050-3A63-400E-A2CE-A568D1D787F3}"/>
    <cellStyle name="Comma 11 2 2 5" xfId="1414" xr:uid="{38930A80-C34C-438C-85AB-B194CCDD05CD}"/>
    <cellStyle name="Comma 11 2 3" xfId="249" xr:uid="{01C007E0-5D50-49EC-A55B-45F7D261A0F9}"/>
    <cellStyle name="Comma 11 2 4" xfId="1365" xr:uid="{D090820A-6D83-47F1-9940-41B2079A0F82}"/>
    <cellStyle name="Comma 11 3" xfId="251" xr:uid="{46B342D3-6FBE-4225-87D8-66F675059824}"/>
    <cellStyle name="Comma 11 3 2" xfId="252" xr:uid="{7D406964-6289-444D-8978-4AD8CE436C9D}"/>
    <cellStyle name="Comma 11 3 2 2" xfId="903" xr:uid="{06998868-5937-4250-935E-C5A6BA81F49F}"/>
    <cellStyle name="Comma 11 3 2 2 2" xfId="1904" xr:uid="{3668ABC7-BEEE-42C7-BA55-548FF5ECEC3A}"/>
    <cellStyle name="Comma 11 3 2 3" xfId="1141" xr:uid="{02CDEAB0-6F29-477E-B75A-1FDBF4950954}"/>
    <cellStyle name="Comma 11 3 2 3 2" xfId="2142" xr:uid="{18AFE14D-76CD-43DA-899D-435D2DB80627}"/>
    <cellStyle name="Comma 11 3 2 4" xfId="652" xr:uid="{D0B9DD13-BFFF-40B8-ACA3-02632973BDA5}"/>
    <cellStyle name="Comma 11 3 2 4 2" xfId="1653" xr:uid="{19BE2780-E92E-490B-93F4-F205F3BA6307}"/>
    <cellStyle name="Comma 11 3 2 5" xfId="1416" xr:uid="{154FD091-14BB-4AC5-B8A6-9FAB3B3F8613}"/>
    <cellStyle name="Comma 11 3 3" xfId="902" xr:uid="{8F161F04-F205-4EFA-B0A8-2BBE90B327DC}"/>
    <cellStyle name="Comma 11 3 3 2" xfId="1903" xr:uid="{9D4A1D00-AD5A-4DA1-B316-41CD09A57898}"/>
    <cellStyle name="Comma 11 3 4" xfId="1140" xr:uid="{E239A7E2-6419-4656-8CE4-4AD1164276B8}"/>
    <cellStyle name="Comma 11 3 4 2" xfId="2141" xr:uid="{A303C55D-E3DD-46E3-9BCD-5F1AB5F472E0}"/>
    <cellStyle name="Comma 11 3 5" xfId="651" xr:uid="{660017B8-C235-4245-8290-7F182DEC6248}"/>
    <cellStyle name="Comma 11 3 5 2" xfId="1652" xr:uid="{95CC4901-F43D-428F-B3F6-1645AC8CD783}"/>
    <cellStyle name="Comma 11 3 6" xfId="1415" xr:uid="{9EEE6295-13DD-453E-9304-82AA3AC4288A}"/>
    <cellStyle name="Comma 11 4" xfId="900" xr:uid="{B58ABB6D-C923-43BD-B828-BF56A3BBA333}"/>
    <cellStyle name="Comma 11 4 2" xfId="1901" xr:uid="{0A32F04B-1A76-4397-84C1-19073194C08A}"/>
    <cellStyle name="Comma 11 5" xfId="1138" xr:uid="{FA325E8E-5D81-4CE0-8A40-B61EFADA8E88}"/>
    <cellStyle name="Comma 11 5 2" xfId="2139" xr:uid="{6ED6626F-0026-456C-95A9-132B18BB8D8C}"/>
    <cellStyle name="Comma 11 6" xfId="649" xr:uid="{E6743AD8-2EF7-4E31-B3AA-D4D15304AC8C}"/>
    <cellStyle name="Comma 11 6 2" xfId="1650" xr:uid="{923BC261-58F9-4170-9B47-ECB89C2ED6B1}"/>
    <cellStyle name="Comma 11 7" xfId="248" xr:uid="{07F6C052-509C-42BB-95E6-95B1C4820CAE}"/>
    <cellStyle name="Comma 11 7 2" xfId="1413" xr:uid="{1A049FC6-B69F-4744-863B-44AC78226CA5}"/>
    <cellStyle name="Comma 110" xfId="599" xr:uid="{10B4BB47-9D21-4DEB-A0E0-F38DA89A164B}"/>
    <cellStyle name="Comma 110 2" xfId="1600" xr:uid="{B001B772-72B2-48BB-9073-90C97FC1DC9D}"/>
    <cellStyle name="Comma 111" xfId="832" xr:uid="{4032FA01-7AAD-44D9-9911-0A271ECE788F}"/>
    <cellStyle name="Comma 111 2" xfId="1833" xr:uid="{280D9AF0-4584-4DDD-9ECB-E1B51ACB32F2}"/>
    <cellStyle name="Comma 112" xfId="1326" xr:uid="{F4D261BB-4ACF-4CEA-8A1A-C6403C9BE563}"/>
    <cellStyle name="Comma 112 2" xfId="2327" xr:uid="{839E1E3F-A01C-42F8-9F53-2D935AE3087C}"/>
    <cellStyle name="Comma 113" xfId="1324" xr:uid="{2A1FB9DE-0125-4E28-B0E7-21AD4E29425A}"/>
    <cellStyle name="Comma 113 2" xfId="2325" xr:uid="{20F11483-4E47-4E56-A7EC-CEABE599E0B1}"/>
    <cellStyle name="Comma 114" xfId="1325" xr:uid="{0C802401-7859-4699-8CE5-65DB8D0F7275}"/>
    <cellStyle name="Comma 114 2" xfId="2326" xr:uid="{9DDE1B17-7808-47BC-B599-F909D65515ED}"/>
    <cellStyle name="Comma 115" xfId="1329" xr:uid="{EEC13D90-18E0-4666-8D00-715EDA130D25}"/>
    <cellStyle name="Comma 115 2" xfId="2330" xr:uid="{10EBE290-723B-47A3-B6A9-8B6492FEB8D4}"/>
    <cellStyle name="Comma 116" xfId="1327" xr:uid="{1F7A06C6-FF61-4226-807B-E813CC7C15CD}"/>
    <cellStyle name="Comma 116 2" xfId="2328" xr:uid="{954D2BD5-F933-44D5-A750-BA70E42A7299}"/>
    <cellStyle name="Comma 117" xfId="1330" xr:uid="{B6324C80-8682-4332-861D-1A55B470B920}"/>
    <cellStyle name="Comma 117 2" xfId="2331" xr:uid="{C3BB0DD4-84F7-4A81-8C3F-C32AA11E1BC5}"/>
    <cellStyle name="Comma 118" xfId="1328" xr:uid="{91A4C21C-6AD8-4353-B3C1-17E8B475F5E0}"/>
    <cellStyle name="Comma 118 2" xfId="2329" xr:uid="{8F529C32-7826-4267-B298-6764946514C5}"/>
    <cellStyle name="Comma 119" xfId="1331" xr:uid="{36CAF3B7-077C-4274-9880-699CB8D56700}"/>
    <cellStyle name="Comma 119 2" xfId="2332" xr:uid="{9E02D0C3-5B88-49F5-99FA-FD91E0DF9927}"/>
    <cellStyle name="Comma 12" xfId="70" xr:uid="{D8EF58B3-AEBF-4420-A99F-037F48F2BC5B}"/>
    <cellStyle name="Comma 12 2" xfId="154" xr:uid="{3AF88767-7D79-454E-848A-F147D6ACC4A9}"/>
    <cellStyle name="Comma 12 2 2" xfId="255" xr:uid="{6831E698-1697-45EF-B492-AF3603EA5B9D}"/>
    <cellStyle name="Comma 12 2 2 2" xfId="905" xr:uid="{0B3F5458-7561-4A69-9B8B-7E8F7FBCBC5F}"/>
    <cellStyle name="Comma 12 2 2 2 2" xfId="1906" xr:uid="{FAF5E830-C364-4404-8F84-B01C444F9C7D}"/>
    <cellStyle name="Comma 12 2 2 3" xfId="1143" xr:uid="{64B4EDDD-4960-493F-BCA7-E801B5F53D38}"/>
    <cellStyle name="Comma 12 2 2 3 2" xfId="2144" xr:uid="{BEE285DB-CF5C-480E-B947-49701481374F}"/>
    <cellStyle name="Comma 12 2 2 4" xfId="654" xr:uid="{B1CC70F0-8804-4D72-93BE-B4669DD92C7F}"/>
    <cellStyle name="Comma 12 2 2 4 2" xfId="1655" xr:uid="{F7D1354F-7332-4228-AAED-5E3987AF888C}"/>
    <cellStyle name="Comma 12 2 2 5" xfId="1418" xr:uid="{3A2D180F-C582-467E-A3E3-966A453427BD}"/>
    <cellStyle name="Comma 12 2 3" xfId="254" xr:uid="{1503137E-6F64-4178-AC6E-A93CD15B47DD}"/>
    <cellStyle name="Comma 12 2 4" xfId="1366" xr:uid="{F23DC0F8-E270-421D-B616-482FEBC8E87B}"/>
    <cellStyle name="Comma 12 3" xfId="256" xr:uid="{6A8D614F-672F-406F-9BBC-BF2025CFAA5C}"/>
    <cellStyle name="Comma 12 3 2" xfId="257" xr:uid="{786E652E-E297-4C3D-879E-598D9F0CA5D1}"/>
    <cellStyle name="Comma 12 3 2 2" xfId="907" xr:uid="{F1A1B104-D40A-4E99-9A71-4B3B8EB683A1}"/>
    <cellStyle name="Comma 12 3 2 2 2" xfId="1908" xr:uid="{0ACFC086-B42D-404C-931F-FA56F070B339}"/>
    <cellStyle name="Comma 12 3 2 3" xfId="1145" xr:uid="{2CFE0B97-6957-4B39-80C7-47C64A755124}"/>
    <cellStyle name="Comma 12 3 2 3 2" xfId="2146" xr:uid="{60578A66-A5A8-4A83-B7A5-2F29AA8918D7}"/>
    <cellStyle name="Comma 12 3 2 4" xfId="656" xr:uid="{3C879998-E0DA-4D09-BF3B-F47D112BA82B}"/>
    <cellStyle name="Comma 12 3 2 4 2" xfId="1657" xr:uid="{988AB354-D995-47A4-89B2-6201D7E0E751}"/>
    <cellStyle name="Comma 12 3 2 5" xfId="1420" xr:uid="{6019DCFE-4490-479D-B4A7-5942BF997D8E}"/>
    <cellStyle name="Comma 12 3 3" xfId="906" xr:uid="{3BA79FED-6C5A-4278-9B63-4BBA46EE5094}"/>
    <cellStyle name="Comma 12 3 3 2" xfId="1907" xr:uid="{7DCB1B28-5DB2-4BD4-BB62-491B13D8E534}"/>
    <cellStyle name="Comma 12 3 4" xfId="1144" xr:uid="{61E31C57-63C4-43AA-A21E-897BDDAF155A}"/>
    <cellStyle name="Comma 12 3 4 2" xfId="2145" xr:uid="{9203FE85-BE89-4D38-91F4-E65C4F2454DD}"/>
    <cellStyle name="Comma 12 3 5" xfId="655" xr:uid="{F6253ACF-D0F7-4DA1-B535-72391379C11D}"/>
    <cellStyle name="Comma 12 3 5 2" xfId="1656" xr:uid="{68A9C8A4-9469-422C-8E3D-32D2F2891E94}"/>
    <cellStyle name="Comma 12 3 6" xfId="1419" xr:uid="{34BE24AB-B5CD-4085-9705-71814101CE1A}"/>
    <cellStyle name="Comma 12 4" xfId="904" xr:uid="{642C33EB-4BC8-4EEA-884F-94F34F591BBA}"/>
    <cellStyle name="Comma 12 4 2" xfId="1905" xr:uid="{50816CEF-65EF-49DE-AF70-4D405A3CD58D}"/>
    <cellStyle name="Comma 12 5" xfId="1142" xr:uid="{7C5F2B2A-A6C3-410A-9BE4-379AEE910A2A}"/>
    <cellStyle name="Comma 12 5 2" xfId="2143" xr:uid="{2746CE4E-E8C6-41FB-A3D6-7C22CCDB205B}"/>
    <cellStyle name="Comma 12 6" xfId="653" xr:uid="{9DBF4268-AF1A-4334-B092-289B5E01E465}"/>
    <cellStyle name="Comma 12 6 2" xfId="1654" xr:uid="{6FFC51F0-AEE0-49B3-9D98-548314EB6B26}"/>
    <cellStyle name="Comma 12 7" xfId="253" xr:uid="{20893149-DA06-4460-B6A5-B3ACEC977E0F}"/>
    <cellStyle name="Comma 12 7 2" xfId="1417" xr:uid="{3A44B22B-DE08-4FAA-BDE5-32D496C15D70}"/>
    <cellStyle name="Comma 120" xfId="1334" xr:uid="{E21F170D-4B4D-4A3B-B40C-DB4E46C07EB5}"/>
    <cellStyle name="Comma 120 2" xfId="2334" xr:uid="{4E34769E-BFFF-4CD6-A71A-F3737F3EED49}"/>
    <cellStyle name="Comma 121" xfId="103" xr:uid="{2BE45255-BB38-4422-A0F9-29E88A888084}"/>
    <cellStyle name="Comma 122" xfId="573" xr:uid="{F0BFC797-31A8-44CB-9D6A-A3F36237A986}"/>
    <cellStyle name="Comma 123" xfId="1335" xr:uid="{0DE56E82-1997-437D-9571-F083CFE74C59}"/>
    <cellStyle name="Comma 123 2" xfId="2335" xr:uid="{30251CF7-0236-4D60-B6CD-8F68893CADE1}"/>
    <cellStyle name="Comma 124" xfId="1338" xr:uid="{182793AF-3CB6-456C-91D9-55E579ABE84F}"/>
    <cellStyle name="Comma 125" xfId="560" xr:uid="{2322431F-57CD-4871-A1E6-FE7B581AF09F}"/>
    <cellStyle name="Comma 126" xfId="1340" xr:uid="{B902BF56-B118-41CB-8228-1021DE4B6C52}"/>
    <cellStyle name="Comma 127" xfId="1342" xr:uid="{5ABE124B-5793-4DE6-BC48-D0D3DC7CC1DA}"/>
    <cellStyle name="Comma 128" xfId="1343" xr:uid="{1985FA26-50B9-490D-B7B0-6A85EC5B33F4}"/>
    <cellStyle name="Comma 129" xfId="3" xr:uid="{B93CEF42-536E-464E-87B2-538D585FB19D}"/>
    <cellStyle name="Comma 13" xfId="23" xr:uid="{339032C2-ED99-4CAD-B4A6-1C5233684E57}"/>
    <cellStyle name="Comma 13 2" xfId="155" xr:uid="{85BC46DA-A818-4A1B-96AC-8A571D67581A}"/>
    <cellStyle name="Comma 13 2 2" xfId="260" xr:uid="{E381D5C3-224C-4D1A-B45B-85B4C9B56D09}"/>
    <cellStyle name="Comma 13 2 2 2" xfId="909" xr:uid="{9183A9AD-D163-4B14-ADD2-653E161D8BE6}"/>
    <cellStyle name="Comma 13 2 2 2 2" xfId="1910" xr:uid="{766E418B-09DD-438E-BAD1-F6FFB14698CD}"/>
    <cellStyle name="Comma 13 2 2 3" xfId="1147" xr:uid="{2196D188-9308-4ABF-A491-7FCD873FB5BA}"/>
    <cellStyle name="Comma 13 2 2 3 2" xfId="2148" xr:uid="{CC3D3999-756C-490F-9E62-1013773B22F6}"/>
    <cellStyle name="Comma 13 2 2 4" xfId="658" xr:uid="{B109BEAB-3CA1-41FD-8F2B-07B0A3318163}"/>
    <cellStyle name="Comma 13 2 2 4 2" xfId="1659" xr:uid="{5EA35BFD-EB46-49D0-9644-E1D3E8D9EE23}"/>
    <cellStyle name="Comma 13 2 2 5" xfId="1422" xr:uid="{3CBFF5FC-1A52-4AF4-BF71-285B279DD570}"/>
    <cellStyle name="Comma 13 2 3" xfId="259" xr:uid="{1310164D-7B8B-46D0-A880-E23D8F2367D8}"/>
    <cellStyle name="Comma 13 2 4" xfId="1367" xr:uid="{E6215177-5EAE-4918-BF99-5177CE2BBB36}"/>
    <cellStyle name="Comma 13 3" xfId="261" xr:uid="{BD4B7629-BC21-4036-AA15-B595A5250375}"/>
    <cellStyle name="Comma 13 3 2" xfId="262" xr:uid="{5BC10B27-6188-42DC-A652-4E885910DD3A}"/>
    <cellStyle name="Comma 13 3 2 2" xfId="911" xr:uid="{9E880738-847A-47AF-A24A-BC8216DC6553}"/>
    <cellStyle name="Comma 13 3 2 2 2" xfId="1912" xr:uid="{862BD13B-7790-449A-9528-5732B1A50E4B}"/>
    <cellStyle name="Comma 13 3 2 3" xfId="1149" xr:uid="{4A0B0B09-CFB7-42D6-8C22-414A5C387887}"/>
    <cellStyle name="Comma 13 3 2 3 2" xfId="2150" xr:uid="{19AA6039-795E-42E7-BE7A-A133BA12FD77}"/>
    <cellStyle name="Comma 13 3 2 4" xfId="660" xr:uid="{58536667-F70A-41E3-BB43-7E662D205C67}"/>
    <cellStyle name="Comma 13 3 2 4 2" xfId="1661" xr:uid="{EB27DEF0-FB1D-4BAB-88A9-97E8CB215C4E}"/>
    <cellStyle name="Comma 13 3 2 5" xfId="1424" xr:uid="{0267F008-F840-4219-9A7B-89A7E63CFA65}"/>
    <cellStyle name="Comma 13 3 3" xfId="910" xr:uid="{3E13075C-B918-4D66-8C8A-CA3AE5140D2A}"/>
    <cellStyle name="Comma 13 3 3 2" xfId="1911" xr:uid="{D3027D8D-36E2-45BC-BB68-E07E137CD39F}"/>
    <cellStyle name="Comma 13 3 4" xfId="1148" xr:uid="{2F4B6741-7107-43F0-9C3A-A283F305DEEB}"/>
    <cellStyle name="Comma 13 3 4 2" xfId="2149" xr:uid="{CE43BC6F-0E38-41E0-A24F-38A55FFC7547}"/>
    <cellStyle name="Comma 13 3 5" xfId="659" xr:uid="{A217EA8E-EEC1-4C25-8A3F-FEB9E8E2FAC7}"/>
    <cellStyle name="Comma 13 3 5 2" xfId="1660" xr:uid="{3CCAC9EC-6B3A-4924-819E-4D4DAE4F329C}"/>
    <cellStyle name="Comma 13 3 6" xfId="1423" xr:uid="{CBCD58A2-F78B-4E63-8977-EBE000C739E6}"/>
    <cellStyle name="Comma 13 4" xfId="908" xr:uid="{C74B9FD0-DBC3-4619-A976-4909AE99B133}"/>
    <cellStyle name="Comma 13 4 2" xfId="1909" xr:uid="{7AA25758-A56A-4DFC-B04D-D4D32FF3F00E}"/>
    <cellStyle name="Comma 13 5" xfId="1146" xr:uid="{2C699491-CB63-4825-8446-A1FF492A34C1}"/>
    <cellStyle name="Comma 13 5 2" xfId="2147" xr:uid="{970B19E3-78BA-4B53-AB02-F011B5A15361}"/>
    <cellStyle name="Comma 13 6" xfId="657" xr:uid="{B8EC5D7F-9A46-4B55-9094-19537FA0CF0F}"/>
    <cellStyle name="Comma 13 6 2" xfId="1658" xr:uid="{A1C25811-11AD-4B0C-A3B8-4B5043E35B3E}"/>
    <cellStyle name="Comma 13 7" xfId="258" xr:uid="{FD5C570B-915F-4C20-B54F-F97F0A06089F}"/>
    <cellStyle name="Comma 13 7 2" xfId="1421" xr:uid="{44B414ED-B1C6-4CA5-9696-4D2C889A50FF}"/>
    <cellStyle name="Comma 130" xfId="1336" xr:uid="{22D06FF1-DD0B-4B58-A5B8-B69B39BB28E0}"/>
    <cellStyle name="Comma 130 2" xfId="2336" xr:uid="{874C6F63-2C08-4614-9976-76D19A76C967}"/>
    <cellStyle name="Comma 131" xfId="1344" xr:uid="{3A6921E5-47EE-4680-9E79-0E7EECF8982C}"/>
    <cellStyle name="Comma 132" xfId="1345" xr:uid="{6A20EB11-1BB8-4DA1-A7E2-2A8C440B445F}"/>
    <cellStyle name="Comma 133" xfId="1346" xr:uid="{9A06A36B-E870-40F0-9995-6338276367BB}"/>
    <cellStyle name="Comma 134" xfId="1348" xr:uid="{6C7EA7AD-4215-4BFF-AB0C-BF59E514C0CB}"/>
    <cellStyle name="Comma 135" xfId="1368" xr:uid="{EFA3E570-944C-4010-9B29-363547856C8F}"/>
    <cellStyle name="Comma 136" xfId="1593" xr:uid="{A3876926-5E50-419D-9C9E-985B0E7BD003}"/>
    <cellStyle name="Comma 137" xfId="2338" xr:uid="{144F3718-C727-477A-B356-F3BCEEE043D8}"/>
    <cellStyle name="Comma 138" xfId="2340" xr:uid="{C60E970E-DF7B-4ABB-AA77-18D6D4EFA5D3}"/>
    <cellStyle name="Comma 139" xfId="2341" xr:uid="{1CFB265C-0F18-4DC8-A573-8DE89E1F78D2}"/>
    <cellStyle name="Comma 14" xfId="74" xr:uid="{E01BE51A-7029-45AD-9D0A-BF28EBE6D9CC}"/>
    <cellStyle name="Comma 14 2" xfId="264" xr:uid="{28524986-670F-44EE-A446-CBA2DAC94F16}"/>
    <cellStyle name="Comma 14 2 2" xfId="265" xr:uid="{AEFCA842-D1E3-43EB-8239-1BCBDCB9C440}"/>
    <cellStyle name="Comma 14 2 2 2" xfId="913" xr:uid="{6D6337A7-BC56-46D4-A6E3-E3441D6EA239}"/>
    <cellStyle name="Comma 14 2 2 2 2" xfId="1914" xr:uid="{A4A8BFC2-9E51-4C67-97D7-AD590B2088BA}"/>
    <cellStyle name="Comma 14 2 2 3" xfId="1151" xr:uid="{E43E0509-74BC-4F4C-8793-1203BB8729FC}"/>
    <cellStyle name="Comma 14 2 2 3 2" xfId="2152" xr:uid="{90CB8BD4-93C5-4CFC-B48E-41C39555DFCA}"/>
    <cellStyle name="Comma 14 2 2 4" xfId="662" xr:uid="{32EB54A4-89EA-4DE5-AAAD-A89D8E7A18DB}"/>
    <cellStyle name="Comma 14 2 2 4 2" xfId="1663" xr:uid="{2C7BDB81-AD67-453D-B8BA-6E338C6725F6}"/>
    <cellStyle name="Comma 14 2 2 5" xfId="1426" xr:uid="{A482194F-5538-4655-9462-9923E4399B58}"/>
    <cellStyle name="Comma 14 3" xfId="266" xr:uid="{94CC6B89-4268-45CE-9171-A38B98180568}"/>
    <cellStyle name="Comma 14 3 2" xfId="267" xr:uid="{CA52097E-CE98-4F0E-B957-D5A2A05B204C}"/>
    <cellStyle name="Comma 14 3 2 2" xfId="915" xr:uid="{061B59CA-6F67-48B9-8804-948C47BAE760}"/>
    <cellStyle name="Comma 14 3 2 2 2" xfId="1916" xr:uid="{750AF95D-3F93-4E36-A231-31EB92A14038}"/>
    <cellStyle name="Comma 14 3 2 3" xfId="1153" xr:uid="{0C343B27-8309-4789-8C49-1B024CF44C93}"/>
    <cellStyle name="Comma 14 3 2 3 2" xfId="2154" xr:uid="{D44CAC24-87CE-42C6-9924-B7D1135FC2A6}"/>
    <cellStyle name="Comma 14 3 2 4" xfId="664" xr:uid="{B9A7FBE0-B6D6-470F-BF09-09654A66263E}"/>
    <cellStyle name="Comma 14 3 2 4 2" xfId="1665" xr:uid="{B6C179E4-F901-454D-9BEE-1EC052189419}"/>
    <cellStyle name="Comma 14 3 2 5" xfId="1428" xr:uid="{B8EEC32E-36A2-4A64-AF20-0EF93D5972AB}"/>
    <cellStyle name="Comma 14 3 3" xfId="914" xr:uid="{C33C4C5D-2B2D-4CCD-8298-381295734128}"/>
    <cellStyle name="Comma 14 3 3 2" xfId="1915" xr:uid="{01E8AB80-B8ED-4919-B0A1-B2127789835F}"/>
    <cellStyle name="Comma 14 3 4" xfId="1152" xr:uid="{71E2D902-F3DF-4FE1-B4C5-D79E42AC3656}"/>
    <cellStyle name="Comma 14 3 4 2" xfId="2153" xr:uid="{E24DCE35-4E23-4D71-9291-F0BF0F3296B2}"/>
    <cellStyle name="Comma 14 3 5" xfId="663" xr:uid="{88C9FAFA-8A0E-4980-8F24-998B2E2FB486}"/>
    <cellStyle name="Comma 14 3 5 2" xfId="1664" xr:uid="{450633BC-6CB0-4E0E-AEC3-7A936E4D1E87}"/>
    <cellStyle name="Comma 14 3 6" xfId="1427" xr:uid="{3C0BA301-141E-4F53-931A-1C329503F055}"/>
    <cellStyle name="Comma 14 4" xfId="912" xr:uid="{81F09267-BD6B-4EFA-B6DB-125098A85A36}"/>
    <cellStyle name="Comma 14 4 2" xfId="1913" xr:uid="{FC44BB43-2FDF-4FE2-973A-BB3EEF4DFDB9}"/>
    <cellStyle name="Comma 14 5" xfId="1150" xr:uid="{3570CE5C-B56A-429D-A2D1-F3FA8A395DFE}"/>
    <cellStyle name="Comma 14 5 2" xfId="2151" xr:uid="{C3D3B53F-A69D-49EF-AE50-534F5FEEE271}"/>
    <cellStyle name="Comma 14 6" xfId="661" xr:uid="{C9107DDF-49D7-4DC2-B029-A6F6C146B954}"/>
    <cellStyle name="Comma 14 6 2" xfId="1662" xr:uid="{16BAE0C9-85A5-4533-8316-B4E902F05C64}"/>
    <cellStyle name="Comma 14 7" xfId="263" xr:uid="{5CDE12C7-4E76-455A-A170-F18AEE872BA7}"/>
    <cellStyle name="Comma 14 7 2" xfId="1425" xr:uid="{DCA1FE40-D051-4D48-BFBE-29EF942B1BFC}"/>
    <cellStyle name="Comma 140" xfId="2339" xr:uid="{4ED9B190-03E9-4372-B9CD-A8245185BB40}"/>
    <cellStyle name="Comma 15" xfId="85" xr:uid="{5FAA3CFA-A5E0-4916-BB5D-CDEB05D9F32B}"/>
    <cellStyle name="Comma 15 2" xfId="269" xr:uid="{CDD9AC52-3C55-4B23-A022-4BDB2A6DD8E2}"/>
    <cellStyle name="Comma 15 2 2" xfId="270" xr:uid="{80847846-DC2F-4A23-BECF-560FE46B283F}"/>
    <cellStyle name="Comma 15 2 2 2" xfId="917" xr:uid="{FFB20D4D-51AD-4858-AFD0-CA6513FA1841}"/>
    <cellStyle name="Comma 15 2 2 2 2" xfId="1918" xr:uid="{CCA97E6E-738C-43BF-BB69-CEADB7E33C97}"/>
    <cellStyle name="Comma 15 2 2 3" xfId="1155" xr:uid="{D6995CD7-8111-41E9-BA74-54D4D24D895A}"/>
    <cellStyle name="Comma 15 2 2 3 2" xfId="2156" xr:uid="{033DCC6F-4A66-4139-BB42-9DE7D1C8B050}"/>
    <cellStyle name="Comma 15 2 2 4" xfId="666" xr:uid="{692DBCA9-195A-4BDE-9FF4-B535A705DCD7}"/>
    <cellStyle name="Comma 15 2 2 4 2" xfId="1667" xr:uid="{F8C6CFEF-B48C-4F1C-9B90-ED132F0C5ACB}"/>
    <cellStyle name="Comma 15 2 2 5" xfId="1430" xr:uid="{1DB54E48-1022-4AD2-ADE5-CF9EFE900FBC}"/>
    <cellStyle name="Comma 15 3" xfId="271" xr:uid="{10FB1C5D-D44F-4E9B-A8B5-CBB74A393F3C}"/>
    <cellStyle name="Comma 15 3 2" xfId="272" xr:uid="{22DAA5E9-9E18-41F6-9782-0677F9742D40}"/>
    <cellStyle name="Comma 15 3 2 2" xfId="919" xr:uid="{CA4C52D6-5947-4E70-A6CF-C5B412B6318F}"/>
    <cellStyle name="Comma 15 3 2 2 2" xfId="1920" xr:uid="{F3185072-3DFD-4FFC-8063-ED7CD61BF566}"/>
    <cellStyle name="Comma 15 3 2 3" xfId="1157" xr:uid="{A5A2BEF5-E688-423B-B2A4-3AD8A3E90A74}"/>
    <cellStyle name="Comma 15 3 2 3 2" xfId="2158" xr:uid="{7F6ADC43-01B7-43C3-8FB2-160DFF18B82C}"/>
    <cellStyle name="Comma 15 3 2 4" xfId="668" xr:uid="{134A2CBB-E08E-4A49-891A-D6E9755525DF}"/>
    <cellStyle name="Comma 15 3 2 4 2" xfId="1669" xr:uid="{0A85FB6B-24B4-4D97-9FBB-C23DFCF05D9F}"/>
    <cellStyle name="Comma 15 3 2 5" xfId="1432" xr:uid="{E45DD6A7-5A13-4897-AA81-E609959423FC}"/>
    <cellStyle name="Comma 15 3 3" xfId="918" xr:uid="{E9686E3E-DCB1-472D-A916-59F66E6B3E5C}"/>
    <cellStyle name="Comma 15 3 3 2" xfId="1919" xr:uid="{E4CA16C5-802F-41AA-BD1F-6B10A0508A63}"/>
    <cellStyle name="Comma 15 3 4" xfId="1156" xr:uid="{D48A1EDE-B7CD-4156-9679-203FAFF6B105}"/>
    <cellStyle name="Comma 15 3 4 2" xfId="2157" xr:uid="{3790D641-F975-4ADB-8736-969A09FF2199}"/>
    <cellStyle name="Comma 15 3 5" xfId="667" xr:uid="{2A01C024-FFF3-44B3-AB3C-808A16F02189}"/>
    <cellStyle name="Comma 15 3 5 2" xfId="1668" xr:uid="{30502FD0-362F-414F-B5C1-3AF1C64206D0}"/>
    <cellStyle name="Comma 15 3 6" xfId="1431" xr:uid="{4505D4F2-F618-43F1-83BF-6304FFCD3EC0}"/>
    <cellStyle name="Comma 15 4" xfId="916" xr:uid="{D07C7780-6AA4-4CB6-8E53-E4006496BE99}"/>
    <cellStyle name="Comma 15 4 2" xfId="1917" xr:uid="{EAA728D3-771E-4CC6-96B1-ADE948450E85}"/>
    <cellStyle name="Comma 15 5" xfId="1154" xr:uid="{A7C1FE6D-5C54-4072-A2D5-90D5CE69717A}"/>
    <cellStyle name="Comma 15 5 2" xfId="2155" xr:uid="{D6570894-2401-4FAD-9276-D3655AECCB01}"/>
    <cellStyle name="Comma 15 6" xfId="665" xr:uid="{4A37F2A5-2BF5-451D-917A-7A8CDBE886CE}"/>
    <cellStyle name="Comma 15 6 2" xfId="1666" xr:uid="{8052E8AB-A607-4E2E-B5A9-08A8659BF36F}"/>
    <cellStyle name="Comma 15 7" xfId="268" xr:uid="{316B05AE-1D58-4796-8FE3-44950558B27E}"/>
    <cellStyle name="Comma 15 7 2" xfId="1429" xr:uid="{BB3B0213-74FA-4E56-ADA3-B910A1FDF12D}"/>
    <cellStyle name="Comma 16" xfId="92" xr:uid="{8F85704C-2C86-459F-A338-732FAD7ECE3A}"/>
    <cellStyle name="Comma 16 2" xfId="274" xr:uid="{830B8189-DA9B-47E9-A58F-35BE68DA68C6}"/>
    <cellStyle name="Comma 16 2 2" xfId="275" xr:uid="{24B7ECD3-1BB2-4DE3-B5FC-3B7D31EA9A42}"/>
    <cellStyle name="Comma 16 2 2 2" xfId="921" xr:uid="{07EB901B-811A-49CB-AC56-44CC75E20171}"/>
    <cellStyle name="Comma 16 2 2 2 2" xfId="1922" xr:uid="{FEC65DF1-0B92-424E-9D9E-6859A266D5CA}"/>
    <cellStyle name="Comma 16 2 2 3" xfId="1159" xr:uid="{FDDADA0F-6367-4598-AC6E-38D8FB8231B4}"/>
    <cellStyle name="Comma 16 2 2 3 2" xfId="2160" xr:uid="{36DFEA75-6E36-43B5-921E-A95D9D125F30}"/>
    <cellStyle name="Comma 16 2 2 4" xfId="670" xr:uid="{CD7CCFE3-8B99-4C7A-8688-58E42D147088}"/>
    <cellStyle name="Comma 16 2 2 4 2" xfId="1671" xr:uid="{28463F05-70BD-4344-9F89-086B2CC324FE}"/>
    <cellStyle name="Comma 16 2 2 5" xfId="1434" xr:uid="{1B200146-57E0-4CD6-BF08-224940F7A3A5}"/>
    <cellStyle name="Comma 16 3" xfId="276" xr:uid="{5643E354-1A81-40D9-BD90-338CF2710195}"/>
    <cellStyle name="Comma 16 3 2" xfId="277" xr:uid="{DCB0F2E2-25E6-408C-A67A-AFCE808AD031}"/>
    <cellStyle name="Comma 16 3 2 2" xfId="923" xr:uid="{EA9DE2F4-B492-43F0-BDE9-23962694F3C0}"/>
    <cellStyle name="Comma 16 3 2 2 2" xfId="1924" xr:uid="{A077E799-C3CA-4493-95DB-B8CA9D5767A4}"/>
    <cellStyle name="Comma 16 3 2 3" xfId="1161" xr:uid="{4B108B7F-35F1-4130-BE44-33065EE04153}"/>
    <cellStyle name="Comma 16 3 2 3 2" xfId="2162" xr:uid="{51A740B3-69F4-420F-A069-DADA654A3CC5}"/>
    <cellStyle name="Comma 16 3 2 4" xfId="672" xr:uid="{BE0724A4-3441-4579-9F3F-9E7E0E92CAE7}"/>
    <cellStyle name="Comma 16 3 2 4 2" xfId="1673" xr:uid="{8D0BA87F-5182-45A1-B2A6-1C0B89DB6CF4}"/>
    <cellStyle name="Comma 16 3 2 5" xfId="1436" xr:uid="{AA1A550E-39BE-4542-92BD-C1E1BA5B08AC}"/>
    <cellStyle name="Comma 16 3 3" xfId="922" xr:uid="{3CBBFBBC-AAF6-4848-A6F4-D604328B1ECA}"/>
    <cellStyle name="Comma 16 3 3 2" xfId="1923" xr:uid="{07E8823E-DBCF-442C-98E3-1B48E890B196}"/>
    <cellStyle name="Comma 16 3 4" xfId="1160" xr:uid="{0ED7531D-FD06-4C1B-A0FF-AC8752AB90A2}"/>
    <cellStyle name="Comma 16 3 4 2" xfId="2161" xr:uid="{3E92B2C6-D6BF-46CD-9F45-CD2E0BF571C6}"/>
    <cellStyle name="Comma 16 3 5" xfId="671" xr:uid="{31DC3B0E-836F-4B0D-BB11-F66BF09BD60E}"/>
    <cellStyle name="Comma 16 3 5 2" xfId="1672" xr:uid="{E44A60F0-E12A-42F1-A36F-93E8F3E9EF1C}"/>
    <cellStyle name="Comma 16 3 6" xfId="1435" xr:uid="{F3266667-CFCE-43EF-B591-54E7CBA29881}"/>
    <cellStyle name="Comma 16 4" xfId="920" xr:uid="{0542F0C3-11FB-4F38-B4A7-5A5EDF3ED1BE}"/>
    <cellStyle name="Comma 16 4 2" xfId="1921" xr:uid="{97F06D9B-DFF6-4E98-AA2D-5DABF83C782F}"/>
    <cellStyle name="Comma 16 5" xfId="1158" xr:uid="{9D4A337D-18A0-493D-8EE4-E62A50124E8C}"/>
    <cellStyle name="Comma 16 5 2" xfId="2159" xr:uid="{C6D951AC-DE6A-45E1-A7D3-648F9B6C8423}"/>
    <cellStyle name="Comma 16 6" xfId="669" xr:uid="{348BE70D-AF96-4877-A44F-D5D6FE11244E}"/>
    <cellStyle name="Comma 16 6 2" xfId="1670" xr:uid="{EA763F27-1334-4A2B-8DA9-042B2A0C18DC}"/>
    <cellStyle name="Comma 16 7" xfId="273" xr:uid="{8349CE79-E25E-4688-B373-F2EE6946C5B5}"/>
    <cellStyle name="Comma 16 7 2" xfId="1433" xr:uid="{5E38908C-E0A9-4236-95D4-76CD172E1210}"/>
    <cellStyle name="Comma 17" xfId="94" xr:uid="{2F147D22-26D4-43F5-BB48-99AB1B73D967}"/>
    <cellStyle name="Comma 17 2" xfId="279" xr:uid="{FB9729C9-40DF-4E4E-A1FC-4F3F3554D529}"/>
    <cellStyle name="Comma 17 2 2" xfId="280" xr:uid="{18D163CE-D032-4338-B0EF-41FD34360BC5}"/>
    <cellStyle name="Comma 17 2 2 2" xfId="925" xr:uid="{164B0548-ACEB-4C8B-BAE3-D6FD8945506E}"/>
    <cellStyle name="Comma 17 2 2 2 2" xfId="1926" xr:uid="{C2370F52-4668-417A-BE55-3FEC54F89BB2}"/>
    <cellStyle name="Comma 17 2 2 3" xfId="1163" xr:uid="{8C8CD298-F3A4-4D76-8CCD-00C12E7C168C}"/>
    <cellStyle name="Comma 17 2 2 3 2" xfId="2164" xr:uid="{799B8D22-F62E-4EEB-A3F3-3417AA1715A8}"/>
    <cellStyle name="Comma 17 2 2 4" xfId="674" xr:uid="{75A15E15-BC01-434A-A17F-BF39F4A45D12}"/>
    <cellStyle name="Comma 17 2 2 4 2" xfId="1675" xr:uid="{D582F838-5CDC-45F6-8833-FE23600E27EF}"/>
    <cellStyle name="Comma 17 2 2 5" xfId="1438" xr:uid="{52505322-AF54-44FC-9B5C-2E4CA8398682}"/>
    <cellStyle name="Comma 17 3" xfId="281" xr:uid="{34A0898B-023B-4AF6-AFC7-ABF61262859E}"/>
    <cellStyle name="Comma 17 3 2" xfId="282" xr:uid="{A7AC86AE-9B10-4F27-9BB1-CE6E47EE089E}"/>
    <cellStyle name="Comma 17 3 2 2" xfId="927" xr:uid="{DFCDB934-0026-4F93-93B8-1823A0CADAF0}"/>
    <cellStyle name="Comma 17 3 2 2 2" xfId="1928" xr:uid="{6561DDA3-65E1-4E22-B898-C95C712D2E08}"/>
    <cellStyle name="Comma 17 3 2 3" xfId="1165" xr:uid="{109B4DA7-C638-43BF-8A80-287B104D4F09}"/>
    <cellStyle name="Comma 17 3 2 3 2" xfId="2166" xr:uid="{081B723F-7AAD-4B50-8A45-015EC8C7895B}"/>
    <cellStyle name="Comma 17 3 2 4" xfId="676" xr:uid="{5021D1AF-490C-41BE-99B9-096A0B4A0C0B}"/>
    <cellStyle name="Comma 17 3 2 4 2" xfId="1677" xr:uid="{9B3E2C48-10AB-4186-9BC1-C30031803DB1}"/>
    <cellStyle name="Comma 17 3 2 5" xfId="1440" xr:uid="{CAA027ED-B9FC-4661-9138-7AE2F87466DD}"/>
    <cellStyle name="Comma 17 3 3" xfId="926" xr:uid="{0C67A397-895A-4C52-AF71-C33ADC3D1BAB}"/>
    <cellStyle name="Comma 17 3 3 2" xfId="1927" xr:uid="{BA5B0BEB-D1BA-4442-BDCB-1F0DBC170099}"/>
    <cellStyle name="Comma 17 3 4" xfId="1164" xr:uid="{7A606E2F-0EFE-481B-9E98-F848C1085C26}"/>
    <cellStyle name="Comma 17 3 4 2" xfId="2165" xr:uid="{D0BCC324-F897-4B80-A560-9B907B969820}"/>
    <cellStyle name="Comma 17 3 5" xfId="675" xr:uid="{17C0067B-1ED4-4CCD-AA37-CD395A95C24A}"/>
    <cellStyle name="Comma 17 3 5 2" xfId="1676" xr:uid="{50C7833D-368B-4E6C-8F2C-27D22231173B}"/>
    <cellStyle name="Comma 17 3 6" xfId="1439" xr:uid="{ED55F06A-35DA-4FCE-A479-00105CFE8C8D}"/>
    <cellStyle name="Comma 17 4" xfId="924" xr:uid="{FF3082C0-379E-43AE-A880-8E96AC40D3C3}"/>
    <cellStyle name="Comma 17 4 2" xfId="1925" xr:uid="{95616AB6-BC74-40FF-A18C-44E99A0E64FB}"/>
    <cellStyle name="Comma 17 5" xfId="1162" xr:uid="{D6879BD5-F448-4FCA-A889-81E660186DBB}"/>
    <cellStyle name="Comma 17 5 2" xfId="2163" xr:uid="{3EB216E1-699A-4FFD-AEF8-5D02E4CC499E}"/>
    <cellStyle name="Comma 17 6" xfId="673" xr:uid="{7E82D5C3-7B6B-4118-B8F2-F99B5AB3B03D}"/>
    <cellStyle name="Comma 17 6 2" xfId="1674" xr:uid="{84BD2FEB-C376-4C65-9659-60CCC24D9842}"/>
    <cellStyle name="Comma 17 7" xfId="278" xr:uid="{6FF3B2C5-BA8E-4D8C-9CAE-B763B3CC2B97}"/>
    <cellStyle name="Comma 17 7 2" xfId="1437" xr:uid="{96854C84-FF9B-4D37-A9BA-956A2BDB3B7B}"/>
    <cellStyle name="Comma 18" xfId="96" xr:uid="{21C2E690-9487-4F56-8229-8E71E8A548BE}"/>
    <cellStyle name="Comma 18 2" xfId="284" xr:uid="{74410EAF-D605-4C5F-93FC-83E7B9357769}"/>
    <cellStyle name="Comma 18 2 2" xfId="285" xr:uid="{ED6EB2E5-6C43-45FF-8D3E-C9BD55FA8B7D}"/>
    <cellStyle name="Comma 18 2 2 2" xfId="929" xr:uid="{B29A9338-69FB-4FDE-9193-E0536976D6E2}"/>
    <cellStyle name="Comma 18 2 2 2 2" xfId="1930" xr:uid="{DC42EF0E-DC3F-4D71-BD51-CF23E513497C}"/>
    <cellStyle name="Comma 18 2 2 3" xfId="1167" xr:uid="{22BBC334-0FD2-40D2-9DE7-796730BC630F}"/>
    <cellStyle name="Comma 18 2 2 3 2" xfId="2168" xr:uid="{4B298CBA-5281-4FF9-BAF6-DBCDCA8AAF1A}"/>
    <cellStyle name="Comma 18 2 2 4" xfId="678" xr:uid="{2EF743B5-955F-49C2-BFAB-8F752D64E2D5}"/>
    <cellStyle name="Comma 18 2 2 4 2" xfId="1679" xr:uid="{BD319A63-498A-463B-9CFC-413B9E18C52B}"/>
    <cellStyle name="Comma 18 2 2 5" xfId="1442" xr:uid="{9170C01E-5024-4037-89A7-7166C7FF9F36}"/>
    <cellStyle name="Comma 18 3" xfId="286" xr:uid="{3D2BE5CE-A130-4C08-9D2F-2E5028462B39}"/>
    <cellStyle name="Comma 18 3 2" xfId="287" xr:uid="{98A75EEC-F4CA-4247-9FD2-6E1ECEB94834}"/>
    <cellStyle name="Comma 18 3 2 2" xfId="931" xr:uid="{AA2119BF-71B6-4464-B453-4160B8DC9573}"/>
    <cellStyle name="Comma 18 3 2 2 2" xfId="1932" xr:uid="{A4DAF8C6-ECDC-4EF7-9F69-63048C2F2399}"/>
    <cellStyle name="Comma 18 3 2 3" xfId="1169" xr:uid="{E5CFA770-40C6-4EB8-B5A8-174B14CCC489}"/>
    <cellStyle name="Comma 18 3 2 3 2" xfId="2170" xr:uid="{A711EC75-BFC3-4669-B2E8-43F5D34C46F9}"/>
    <cellStyle name="Comma 18 3 2 4" xfId="680" xr:uid="{42C50570-D46B-4519-A997-1ACD091D18D0}"/>
    <cellStyle name="Comma 18 3 2 4 2" xfId="1681" xr:uid="{4AF6F47C-F327-4772-9DDA-822386EA5F6E}"/>
    <cellStyle name="Comma 18 3 2 5" xfId="1444" xr:uid="{CD982FAD-B673-401B-8035-BF8BD73BB12B}"/>
    <cellStyle name="Comma 18 3 3" xfId="930" xr:uid="{9D3045DE-F536-43A1-A032-2BDC2B1816FB}"/>
    <cellStyle name="Comma 18 3 3 2" xfId="1931" xr:uid="{C6E5ECC3-33BE-44C5-B841-51E34B749D2E}"/>
    <cellStyle name="Comma 18 3 4" xfId="1168" xr:uid="{4B97A501-CCB4-4DD2-8C8B-C33138432BBB}"/>
    <cellStyle name="Comma 18 3 4 2" xfId="2169" xr:uid="{DA2F1A9C-039E-4872-BEEF-B136F0013BFA}"/>
    <cellStyle name="Comma 18 3 5" xfId="679" xr:uid="{26E89FBB-E5A9-483B-9401-113BAEADF909}"/>
    <cellStyle name="Comma 18 3 5 2" xfId="1680" xr:uid="{7F956590-E2AC-4AD0-974E-18F1EC2BFAA3}"/>
    <cellStyle name="Comma 18 3 6" xfId="1443" xr:uid="{501CB211-7C1D-4B68-B9B8-C8CAC02246DC}"/>
    <cellStyle name="Comma 18 4" xfId="928" xr:uid="{5D353C0B-20E4-4A71-85E8-430856E97C72}"/>
    <cellStyle name="Comma 18 4 2" xfId="1929" xr:uid="{BD8F18B6-9EAA-4728-BDA1-259B81BE05D2}"/>
    <cellStyle name="Comma 18 5" xfId="1166" xr:uid="{91FE088F-C30E-4313-A78A-B2496A67723C}"/>
    <cellStyle name="Comma 18 5 2" xfId="2167" xr:uid="{C7DC3514-DE0B-480B-8C3F-8FEED2BC62A5}"/>
    <cellStyle name="Comma 18 6" xfId="677" xr:uid="{EA6886CF-A081-4875-86B0-F65F3245D535}"/>
    <cellStyle name="Comma 18 6 2" xfId="1678" xr:uid="{92633FE4-2FCE-411F-9529-9C4D67F5D6C1}"/>
    <cellStyle name="Comma 18 7" xfId="283" xr:uid="{67AF9CC9-1318-4CE4-838F-D59911B291B4}"/>
    <cellStyle name="Comma 18 7 2" xfId="1441" xr:uid="{66659E40-709C-48AA-8655-28D84F6C4D41}"/>
    <cellStyle name="Comma 19" xfId="102" xr:uid="{17A2464C-ABF9-42D9-BA4C-4989C9A7BC38}"/>
    <cellStyle name="Comma 19 2" xfId="289" xr:uid="{02220FD8-EDD3-4769-B9AE-9D0CB5BC69A5}"/>
    <cellStyle name="Comma 19 2 2" xfId="290" xr:uid="{C99CED4D-3D90-48CE-8634-0E0C377ED886}"/>
    <cellStyle name="Comma 19 2 2 2" xfId="933" xr:uid="{E2C32364-8D17-420D-A48C-BAB315F7D63F}"/>
    <cellStyle name="Comma 19 2 2 2 2" xfId="1934" xr:uid="{A778A9A4-27FF-456F-9B8D-CB76ECE5BD5E}"/>
    <cellStyle name="Comma 19 2 2 3" xfId="1171" xr:uid="{00FF77E8-4DA8-4CDB-ABBA-2E936F41170C}"/>
    <cellStyle name="Comma 19 2 2 3 2" xfId="2172" xr:uid="{96E79AB0-ADEF-463F-9360-290302DF6C01}"/>
    <cellStyle name="Comma 19 2 2 4" xfId="682" xr:uid="{D85B7C79-751F-4740-A310-31633E171385}"/>
    <cellStyle name="Comma 19 2 2 4 2" xfId="1683" xr:uid="{0FB593BE-BD8E-48A9-85A6-35E69203A203}"/>
    <cellStyle name="Comma 19 2 2 5" xfId="1446" xr:uid="{8F593598-E14D-4620-91AC-D74E3A3CF1E0}"/>
    <cellStyle name="Comma 19 3" xfId="291" xr:uid="{85E77EC4-578A-407D-A413-5C7E4CAC9232}"/>
    <cellStyle name="Comma 19 3 2" xfId="292" xr:uid="{300BEA8E-B01A-469E-B94A-296D659B03E0}"/>
    <cellStyle name="Comma 19 3 2 2" xfId="935" xr:uid="{C7E8518F-8D3E-47A0-81DA-98C62CF6656B}"/>
    <cellStyle name="Comma 19 3 2 2 2" xfId="1936" xr:uid="{D8DBA1DB-F2EF-4168-B11A-FC11E668CADD}"/>
    <cellStyle name="Comma 19 3 2 3" xfId="1173" xr:uid="{E001EF16-7FBA-4E04-888A-74968D8155AE}"/>
    <cellStyle name="Comma 19 3 2 3 2" xfId="2174" xr:uid="{6AD44045-75B5-48B8-81E9-9CD451C6C551}"/>
    <cellStyle name="Comma 19 3 2 4" xfId="684" xr:uid="{4DC1884E-A266-40D0-AEF6-DCF25C11089D}"/>
    <cellStyle name="Comma 19 3 2 4 2" xfId="1685" xr:uid="{9382619A-1B68-4303-962F-8B012B4A03CF}"/>
    <cellStyle name="Comma 19 3 2 5" xfId="1448" xr:uid="{055622D2-DA7C-4F64-AB06-334268FE2083}"/>
    <cellStyle name="Comma 19 3 3" xfId="934" xr:uid="{4634E011-DBFD-4D6F-A1C4-D56A44B70881}"/>
    <cellStyle name="Comma 19 3 3 2" xfId="1935" xr:uid="{D89CCDC7-EDE6-4E2D-BBAF-AA211D2E3F05}"/>
    <cellStyle name="Comma 19 3 4" xfId="1172" xr:uid="{6AF12983-CFA4-4857-A1DF-0A33828F9CF8}"/>
    <cellStyle name="Comma 19 3 4 2" xfId="2173" xr:uid="{7EF15405-01BA-42BA-92E1-AE805BC2704D}"/>
    <cellStyle name="Comma 19 3 5" xfId="683" xr:uid="{1FD23CE5-BDDA-4826-B5A9-15E5B9F24A62}"/>
    <cellStyle name="Comma 19 3 5 2" xfId="1684" xr:uid="{7CC58050-D02A-41D2-8C7E-9CA33AD94314}"/>
    <cellStyle name="Comma 19 3 6" xfId="1447" xr:uid="{C3777026-A3B6-4AD7-BBD8-3DD8CA8DF395}"/>
    <cellStyle name="Comma 19 4" xfId="932" xr:uid="{B72B3367-2677-44B2-BD37-002ED01CA581}"/>
    <cellStyle name="Comma 19 4 2" xfId="1933" xr:uid="{A5477A2F-18FB-4A7F-9FC2-C5AFB977F9B7}"/>
    <cellStyle name="Comma 19 5" xfId="1170" xr:uid="{E419FBD5-43DC-4D29-85BC-ADF840252437}"/>
    <cellStyle name="Comma 19 5 2" xfId="2171" xr:uid="{F436C453-C586-48F9-B378-1A720AF62BBA}"/>
    <cellStyle name="Comma 19 6" xfId="681" xr:uid="{016861AF-AB50-487F-AC01-F54663AAFD9A}"/>
    <cellStyle name="Comma 19 6 2" xfId="1682" xr:uid="{B6474444-4829-408D-9BBD-94C15CD2CF78}"/>
    <cellStyle name="Comma 19 7" xfId="288" xr:uid="{180D9059-7E69-4F7D-A9DA-964CD5F37C75}"/>
    <cellStyle name="Comma 19 7 2" xfId="1445" xr:uid="{DC02FDED-54A1-48B1-A596-0D2862DF5215}"/>
    <cellStyle name="Comma 2" xfId="24" xr:uid="{53977831-0AD3-4E2C-B4A0-0F5411D5DD9D}"/>
    <cellStyle name="Comma 2 10" xfId="600" xr:uid="{BB086B8E-F69D-4221-9881-E7C6D1FED3C4}"/>
    <cellStyle name="Comma 2 10 2" xfId="1601" xr:uid="{59841C64-74D4-46C7-ADFE-2E728D5B515C}"/>
    <cellStyle name="Comma 2 2" xfId="25" xr:uid="{D07934D4-65F1-4057-8849-C2C487CD019E}"/>
    <cellStyle name="Comma 2 2 2" xfId="133" xr:uid="{F5B1450C-13F4-435B-AC4C-84DE56EB1D39}"/>
    <cellStyle name="Comma 2 2 2 2" xfId="296" xr:uid="{ABE3A741-0986-4672-9371-5DCC9ED21B4F}"/>
    <cellStyle name="Comma 2 2 2 2 2" xfId="938" xr:uid="{A6DDF563-AEEF-414A-B138-47E5D5190AA9}"/>
    <cellStyle name="Comma 2 2 2 2 2 2" xfId="1939" xr:uid="{3FBE0CFF-5D19-4F72-B8FD-F52ECF1878A6}"/>
    <cellStyle name="Comma 2 2 2 2 3" xfId="1176" xr:uid="{B3C6E8CE-F671-413B-A742-55574305C38A}"/>
    <cellStyle name="Comma 2 2 2 2 3 2" xfId="2177" xr:uid="{748DB5C0-765D-4A13-BB72-12ABBF987B92}"/>
    <cellStyle name="Comma 2 2 2 2 4" xfId="687" xr:uid="{AAB9B0C7-4EFD-42DA-B27F-ACDB7EECA8BD}"/>
    <cellStyle name="Comma 2 2 2 2 4 2" xfId="1688" xr:uid="{6DF7285C-7D52-4A9E-BE1C-24A4A507C751}"/>
    <cellStyle name="Comma 2 2 2 2 5" xfId="1451" xr:uid="{3ED0B4B7-396C-4B0A-8066-BB9C614ACD76}"/>
    <cellStyle name="Comma 2 2 2 3" xfId="295" xr:uid="{A36A879B-8B04-4FE4-A7C6-03E20E82325D}"/>
    <cellStyle name="Comma 2 2 2 4" xfId="1358" xr:uid="{2B8AD8B2-B5CE-44A4-A6F3-22437F3F713B}"/>
    <cellStyle name="Comma 2 2 3" xfId="297" xr:uid="{8420974F-BFC0-4A53-A9FD-CBE9C940F80F}"/>
    <cellStyle name="Comma 2 2 3 2" xfId="939" xr:uid="{0EECFBA2-B4FA-4AD8-9CE9-5805CB5D81D6}"/>
    <cellStyle name="Comma 2 2 3 2 2" xfId="1940" xr:uid="{79338620-6471-4CE2-A06C-438A14EFBE60}"/>
    <cellStyle name="Comma 2 2 3 3" xfId="1177" xr:uid="{1AAA575E-A1C7-4C33-9FA0-05D5A29E3570}"/>
    <cellStyle name="Comma 2 2 3 3 2" xfId="2178" xr:uid="{ED2EA412-DE97-4146-8DE7-DB4D5F3D4FB2}"/>
    <cellStyle name="Comma 2 2 3 4" xfId="688" xr:uid="{EF89F69E-7B80-4301-81B4-28A7CFFF861D}"/>
    <cellStyle name="Comma 2 2 3 4 2" xfId="1689" xr:uid="{ABD07AC6-87F3-4E0D-A8A1-516AD3802025}"/>
    <cellStyle name="Comma 2 2 3 5" xfId="1452" xr:uid="{CDFAEC53-29E5-45A0-9997-157562C473F7}"/>
    <cellStyle name="Comma 2 2 4" xfId="937" xr:uid="{034AE218-2F46-4C1A-9C40-085032BD5A25}"/>
    <cellStyle name="Comma 2 2 4 2" xfId="1938" xr:uid="{D27B8E28-3FDD-45C5-B302-D8C8E9AAD341}"/>
    <cellStyle name="Comma 2 2 5" xfId="1175" xr:uid="{4EC57559-24A8-4FAD-AA8F-31E28D351FCB}"/>
    <cellStyle name="Comma 2 2 5 2" xfId="2176" xr:uid="{800EA6E0-B73E-4C91-98F8-7CDFFB1C0600}"/>
    <cellStyle name="Comma 2 2 6" xfId="686" xr:uid="{9EBD2D8C-BAE3-4617-A804-A1D69E43DCD1}"/>
    <cellStyle name="Comma 2 2 6 2" xfId="1687" xr:uid="{52E79173-8AFB-4E84-BD9E-25E686C1293C}"/>
    <cellStyle name="Comma 2 2 7" xfId="294" xr:uid="{E38F2F46-EB30-426C-99FF-89A97589A481}"/>
    <cellStyle name="Comma 2 2 7 2" xfId="1450" xr:uid="{7D4173D2-6D4F-439B-A4B7-4B53D6AB9E52}"/>
    <cellStyle name="Comma 2 2 8" xfId="1355" xr:uid="{0AF76DF6-C807-4B1A-B909-478F42247602}"/>
    <cellStyle name="Comma 2 3" xfId="26" xr:uid="{1CDBBD56-6CA4-4304-ADBC-955ED4BCD232}"/>
    <cellStyle name="Comma 2 3 2" xfId="298" xr:uid="{B8D6D0D2-2E98-49E7-B540-7AC4BA41B28E}"/>
    <cellStyle name="Comma 2 3 2 2" xfId="940" xr:uid="{3B3C26C6-993E-416D-A1A0-4F30E7A39B6A}"/>
    <cellStyle name="Comma 2 3 2 2 2" xfId="1941" xr:uid="{343FEC06-1164-47E4-84C9-63CEF1A1BAA6}"/>
    <cellStyle name="Comma 2 3 2 3" xfId="1178" xr:uid="{B282298E-4F5A-4EFD-81FB-0AD340F1D0A8}"/>
    <cellStyle name="Comma 2 3 2 3 2" xfId="2179" xr:uid="{127250B6-E1BE-43F5-A7DD-F540E92F9E99}"/>
    <cellStyle name="Comma 2 3 2 4" xfId="689" xr:uid="{C76C9402-2B2F-414C-A920-B869F0793C5D}"/>
    <cellStyle name="Comma 2 3 2 4 2" xfId="1690" xr:uid="{07A0D0D9-B260-4F9C-BB9F-AC875DDF8454}"/>
    <cellStyle name="Comma 2 3 2 5" xfId="1453" xr:uid="{3F472452-69DE-417A-A82E-16442F1335FD}"/>
    <cellStyle name="Comma 2 4" xfId="118" xr:uid="{21EA99A9-4243-4A30-969D-16F3C080C7C6}"/>
    <cellStyle name="Comma 2 4 2" xfId="300" xr:uid="{E66AF4CB-829B-4216-A787-2EA5BEEA42C5}"/>
    <cellStyle name="Comma 2 4 2 2" xfId="941" xr:uid="{C3026765-F512-4B84-B452-8163804CD7B8}"/>
    <cellStyle name="Comma 2 4 2 2 2" xfId="1942" xr:uid="{9D9119BD-F67F-48F2-87CC-3C196761E5DB}"/>
    <cellStyle name="Comma 2 4 2 3" xfId="1179" xr:uid="{C892573A-DF4A-444E-9AAE-287EECC8B363}"/>
    <cellStyle name="Comma 2 4 2 3 2" xfId="2180" xr:uid="{881090C3-4175-41DC-A1A5-213A939DB6AD}"/>
    <cellStyle name="Comma 2 4 2 4" xfId="690" xr:uid="{BF360242-25CC-4DEB-8C1A-1517AABF51B0}"/>
    <cellStyle name="Comma 2 4 2 4 2" xfId="1691" xr:uid="{41755D19-8BCD-4F61-9B76-9E239F666AE3}"/>
    <cellStyle name="Comma 2 4 2 5" xfId="1454" xr:uid="{36EDF037-BE88-4570-8FE2-2CE6458D1B54}"/>
    <cellStyle name="Comma 2 4 3" xfId="299" xr:uid="{482F8BA4-C6A4-4DA9-86F1-6B4B0610A65D}"/>
    <cellStyle name="Comma 2 5" xfId="301" xr:uid="{EABD4A25-2450-42F0-92A2-F5FC6CC6B198}"/>
    <cellStyle name="Comma 2 5 2" xfId="582" xr:uid="{F77EC43A-321D-41DB-9A1D-BE234CFAE764}"/>
    <cellStyle name="Comma 2 5 2 2" xfId="1088" xr:uid="{04881D51-F9E8-4DB2-BF81-7BD2CCE72A39}"/>
    <cellStyle name="Comma 2 5 2 2 2" xfId="2089" xr:uid="{F9EE3305-8C96-410F-927C-4BE86C033CB4}"/>
    <cellStyle name="Comma 2 5 2 3" xfId="833" xr:uid="{3773AE08-0F9C-40B2-AACB-0E32B426E044}"/>
    <cellStyle name="Comma 2 5 2 3 2" xfId="1834" xr:uid="{EAE313AA-057D-4319-A37B-7CBB0F9BCC16}"/>
    <cellStyle name="Comma 2 5 3" xfId="942" xr:uid="{F0C86772-4B15-4C96-92A0-4EDD29C869AA}"/>
    <cellStyle name="Comma 2 5 3 2" xfId="1943" xr:uid="{3743BC0F-2034-4033-A9DB-6A906BC51A80}"/>
    <cellStyle name="Comma 2 5 4" xfId="1180" xr:uid="{EE1F72B5-23C6-477F-BC70-AE152874D0A6}"/>
    <cellStyle name="Comma 2 5 4 2" xfId="2181" xr:uid="{3DF90153-71FE-4D92-88EA-B6DDBB6FBA7D}"/>
    <cellStyle name="Comma 2 5 5" xfId="691" xr:uid="{6F1A99AE-F647-4E30-BE2B-0661C04F29D2}"/>
    <cellStyle name="Comma 2 5 5 2" xfId="1692" xr:uid="{6337F693-7287-484E-9E97-057B351015EA}"/>
    <cellStyle name="Comma 2 5 6" xfId="1455" xr:uid="{70AD07F2-49F8-4065-A148-67B52C994BF7}"/>
    <cellStyle name="Comma 2 6" xfId="293" xr:uid="{F86D4897-42C4-4CE4-8C24-0E4F8E5F06E7}"/>
    <cellStyle name="Comma 2 6 2" xfId="936" xr:uid="{C7E08C55-8D63-4B08-AEE6-4259350B77E8}"/>
    <cellStyle name="Comma 2 6 2 2" xfId="1937" xr:uid="{5BE31E7A-9FDF-47AB-8B35-5AF2A637048A}"/>
    <cellStyle name="Comma 2 6 3" xfId="1174" xr:uid="{064D49F4-A89F-49F5-8384-1D1DB055D874}"/>
    <cellStyle name="Comma 2 6 3 2" xfId="2175" xr:uid="{3C523D16-9B05-4D44-B012-EFB4F5DF1A8B}"/>
    <cellStyle name="Comma 2 6 4" xfId="685" xr:uid="{88A99DB6-F212-43A1-89C7-3871F3A0467C}"/>
    <cellStyle name="Comma 2 6 4 2" xfId="1686" xr:uid="{D5418F96-A194-4F24-B297-A0EFD0C2F323}"/>
    <cellStyle name="Comma 2 6 5" xfId="1449" xr:uid="{D1CFAB31-887A-4620-AB0C-2EB0961C70A7}"/>
    <cellStyle name="Comma 2 7" xfId="592" xr:uid="{B76D8210-2B7C-4F6B-8931-A3E1AD1B4AA9}"/>
    <cellStyle name="Comma 2 7 2" xfId="843" xr:uid="{645B7847-8362-4185-A194-1D715376062D}"/>
    <cellStyle name="Comma 2 7 2 2" xfId="1844" xr:uid="{A2FC1FCA-360E-4E4E-9F47-8BF6B6D25AC3}"/>
    <cellStyle name="Comma 2 7 3" xfId="1598" xr:uid="{BBA0E7AF-9055-4563-963B-C12DC784DC8A}"/>
    <cellStyle name="Comma 2 8" xfId="851" xr:uid="{EB2D68B0-2995-4234-91C3-B22937E5C73E}"/>
    <cellStyle name="Comma 2 8 2" xfId="1852" xr:uid="{BE5EA592-A7FC-4C2A-8D83-AE10BAC2ECB0}"/>
    <cellStyle name="Comma 2 9" xfId="1093" xr:uid="{6612C2C4-96BB-410C-AFCF-5896974787B6}"/>
    <cellStyle name="Comma 2 9 2" xfId="2094" xr:uid="{DAD9CFCA-45DB-4C50-A3D9-D987A646A439}"/>
    <cellStyle name="Comma 20" xfId="112" xr:uid="{545C5251-F4BB-4EE8-BE7A-0BCD2A2EB8F1}"/>
    <cellStyle name="Comma 20 2" xfId="303" xr:uid="{47EBC705-CFD3-468A-87F8-6A8451DD1FD9}"/>
    <cellStyle name="Comma 20 2 2" xfId="944" xr:uid="{B00F015A-D4B0-434E-A43D-BB23977A5C29}"/>
    <cellStyle name="Comma 20 2 2 2" xfId="1945" xr:uid="{BBC3C586-BF9D-4D48-A084-CA0A46451456}"/>
    <cellStyle name="Comma 20 2 3" xfId="1182" xr:uid="{AC2A139C-EDE6-483D-B397-F4D1AEAE6311}"/>
    <cellStyle name="Comma 20 2 3 2" xfId="2183" xr:uid="{7341EE06-9A9C-43AC-B649-ADD989209F8A}"/>
    <cellStyle name="Comma 20 2 4" xfId="693" xr:uid="{1A2A70B8-9EDC-472B-9D04-6BFD9CAF5B00}"/>
    <cellStyle name="Comma 20 2 4 2" xfId="1694" xr:uid="{94E5DF56-99CB-4B0D-BC31-48B160BB5FFB}"/>
    <cellStyle name="Comma 20 2 5" xfId="1457" xr:uid="{089A68BD-76ED-428F-9E7B-F637A58804B7}"/>
    <cellStyle name="Comma 20 3" xfId="943" xr:uid="{E87DE052-FE5F-4B31-8B61-A06280DD503E}"/>
    <cellStyle name="Comma 20 3 2" xfId="1944" xr:uid="{E760DE5A-D63F-43D9-8B73-46BEEC393E2C}"/>
    <cellStyle name="Comma 20 4" xfId="1181" xr:uid="{FDB89237-8D87-4E7C-ABB7-5DB268FBBE5A}"/>
    <cellStyle name="Comma 20 4 2" xfId="2182" xr:uid="{D1380F2C-1335-45C4-B2AF-00AD5A079FD3}"/>
    <cellStyle name="Comma 20 5" xfId="692" xr:uid="{38BA861C-6AC6-433B-8850-7889071E5E97}"/>
    <cellStyle name="Comma 20 5 2" xfId="1693" xr:uid="{81C0E22E-3674-449C-9A83-F57E80424DE7}"/>
    <cellStyle name="Comma 20 6" xfId="302" xr:uid="{5972F7D2-BFFE-4341-8626-72669C229F59}"/>
    <cellStyle name="Comma 20 6 2" xfId="1456" xr:uid="{61772DF1-7E3F-4163-8DC7-05BE2834E1D6}"/>
    <cellStyle name="Comma 21" xfId="304" xr:uid="{5970F7EB-AC85-4D07-8487-11118B737194}"/>
    <cellStyle name="Comma 21 2" xfId="305" xr:uid="{8B454783-87F7-4320-9030-72F0E6D7015A}"/>
    <cellStyle name="Comma 21 2 2" xfId="946" xr:uid="{834EEC1B-7593-4928-BECA-B05358D77CE5}"/>
    <cellStyle name="Comma 21 2 2 2" xfId="1947" xr:uid="{4A12365F-311D-4C75-9078-990D5738F985}"/>
    <cellStyle name="Comma 21 2 3" xfId="1184" xr:uid="{CB792030-422D-4500-886E-E29A45AB943A}"/>
    <cellStyle name="Comma 21 2 3 2" xfId="2185" xr:uid="{D558913F-26A7-4080-A4B4-9BE451C72935}"/>
    <cellStyle name="Comma 21 2 4" xfId="695" xr:uid="{DD7FF403-4CA5-4042-A713-707B1A7A6CF0}"/>
    <cellStyle name="Comma 21 2 4 2" xfId="1696" xr:uid="{96C33B8C-827C-426A-B17E-A73EADE6C91E}"/>
    <cellStyle name="Comma 21 2 5" xfId="1459" xr:uid="{7317FF79-1F71-44BB-B087-18024C4A8A48}"/>
    <cellStyle name="Comma 21 3" xfId="945" xr:uid="{A2D4BB9F-1D0A-4868-B6BA-FBF0D8BC3708}"/>
    <cellStyle name="Comma 21 3 2" xfId="1946" xr:uid="{208649CD-35CB-4CA3-9F49-9561EFBF7C4C}"/>
    <cellStyle name="Comma 21 4" xfId="1183" xr:uid="{E2CA7EF6-9026-4628-A8AF-29029009E62E}"/>
    <cellStyle name="Comma 21 4 2" xfId="2184" xr:uid="{A6A156EC-EB0B-41B1-8589-8C3982246E24}"/>
    <cellStyle name="Comma 21 5" xfId="694" xr:uid="{DB78E7D2-DFA7-4B09-B43C-F461F33FD3B1}"/>
    <cellStyle name="Comma 21 5 2" xfId="1695" xr:uid="{9A7FD2CE-59AE-4F80-93E7-5196D7ABAE72}"/>
    <cellStyle name="Comma 21 6" xfId="1458" xr:uid="{786A35A1-CCFF-485A-A8AC-FB55137232BA}"/>
    <cellStyle name="Comma 22" xfId="306" xr:uid="{DB066174-1144-4FAC-B44E-7B6ED20EF502}"/>
    <cellStyle name="Comma 22 2" xfId="307" xr:uid="{BABC60EF-350F-4F73-967A-BB21A87D855A}"/>
    <cellStyle name="Comma 22 2 2" xfId="948" xr:uid="{CED110F9-D060-4FF1-9EC8-ED2BBAFCD124}"/>
    <cellStyle name="Comma 22 2 2 2" xfId="1949" xr:uid="{C7F877BF-8E5B-4B1D-AC93-213DF7DD56EC}"/>
    <cellStyle name="Comma 22 2 3" xfId="1186" xr:uid="{9A502A32-A568-4805-8701-659C3D4D4546}"/>
    <cellStyle name="Comma 22 2 3 2" xfId="2187" xr:uid="{402978BB-0FEB-4209-A192-27ED9C4948FE}"/>
    <cellStyle name="Comma 22 2 4" xfId="697" xr:uid="{CB9DA9E9-F766-4D12-9C6F-96A7DF83D05E}"/>
    <cellStyle name="Comma 22 2 4 2" xfId="1698" xr:uid="{1817D3F6-9738-4B7A-93CF-5BDA90B735A7}"/>
    <cellStyle name="Comma 22 2 5" xfId="1461" xr:uid="{B875C32F-8DD5-4DBB-8B6C-84DD9DA01996}"/>
    <cellStyle name="Comma 22 3" xfId="947" xr:uid="{23AF5190-6C98-4BC8-9DFC-8EAB681A541E}"/>
    <cellStyle name="Comma 22 3 2" xfId="1948" xr:uid="{E853A478-05CA-40DF-94DE-7E846FC50BF4}"/>
    <cellStyle name="Comma 22 4" xfId="1185" xr:uid="{0F22A5B4-77DC-4654-A2C0-E616E6BAA454}"/>
    <cellStyle name="Comma 22 4 2" xfId="2186" xr:uid="{13BA219D-5ACD-4C5B-BE8D-BFBE793B4E39}"/>
    <cellStyle name="Comma 22 5" xfId="696" xr:uid="{A49783BF-304F-4172-AD19-9E1BB9F9DADB}"/>
    <cellStyle name="Comma 22 5 2" xfId="1697" xr:uid="{D25855C4-01EB-4EEC-8F5E-E83DA023652C}"/>
    <cellStyle name="Comma 22 6" xfId="1460" xr:uid="{E4E28827-205D-4215-9FE6-05986DFBE50A}"/>
    <cellStyle name="Comma 23" xfId="308" xr:uid="{81A04397-2986-4BEE-B9DA-1E5974EE35A7}"/>
    <cellStyle name="Comma 23 2" xfId="309" xr:uid="{CA3B7FD2-49CB-4166-BDDD-4A5C221B4AA1}"/>
    <cellStyle name="Comma 23 2 2" xfId="950" xr:uid="{36DF678F-8C72-4B7C-8387-940697140016}"/>
    <cellStyle name="Comma 23 2 2 2" xfId="1951" xr:uid="{07B390EF-8F53-4A52-8309-9FA153DC0165}"/>
    <cellStyle name="Comma 23 2 3" xfId="1188" xr:uid="{F96D3A1B-327F-428D-82E9-68555ABC0954}"/>
    <cellStyle name="Comma 23 2 3 2" xfId="2189" xr:uid="{F2D5E2C9-9259-4826-8A15-D7745AC66155}"/>
    <cellStyle name="Comma 23 2 4" xfId="699" xr:uid="{0273E530-78A6-4C01-A97E-43B394FE75CD}"/>
    <cellStyle name="Comma 23 2 4 2" xfId="1700" xr:uid="{D8D60557-A547-4BA9-B48C-AB14355EA180}"/>
    <cellStyle name="Comma 23 2 5" xfId="1463" xr:uid="{818CB5C3-85C0-4E0D-B2D9-842ACBFD647D}"/>
    <cellStyle name="Comma 23 3" xfId="949" xr:uid="{F7454596-4287-4CAB-A7A9-87E5FEE2BE60}"/>
    <cellStyle name="Comma 23 3 2" xfId="1950" xr:uid="{85BBD490-43B3-4D99-B2EB-7F58FB5F566D}"/>
    <cellStyle name="Comma 23 4" xfId="1187" xr:uid="{C3113525-2EC7-4C5B-9AA9-390C3448DBDB}"/>
    <cellStyle name="Comma 23 4 2" xfId="2188" xr:uid="{A4A47FD0-FB33-4EB2-8AFD-129CE2D312EA}"/>
    <cellStyle name="Comma 23 5" xfId="698" xr:uid="{E4FFB6F1-69C7-4546-88B5-081C694BB422}"/>
    <cellStyle name="Comma 23 5 2" xfId="1699" xr:uid="{E99ADFEA-D436-4940-942D-36058B213DA0}"/>
    <cellStyle name="Comma 23 6" xfId="1462" xr:uid="{771E2697-71C7-4EF4-AD42-B9568C8BCBA8}"/>
    <cellStyle name="Comma 24" xfId="310" xr:uid="{A683EBCD-03C6-46AD-BC40-5D49544741DB}"/>
    <cellStyle name="Comma 24 2" xfId="311" xr:uid="{415E6F26-DD8E-4C62-8BDF-8D419AC2E71A}"/>
    <cellStyle name="Comma 24 2 2" xfId="952" xr:uid="{28B5DB6E-E71B-4931-B3F3-1F0D91E2CA55}"/>
    <cellStyle name="Comma 24 2 2 2" xfId="1953" xr:uid="{536561DF-228A-485E-A143-EC4B37884F6F}"/>
    <cellStyle name="Comma 24 2 3" xfId="1190" xr:uid="{71A6D74A-C734-48A6-8778-1BA5423B5CC7}"/>
    <cellStyle name="Comma 24 2 3 2" xfId="2191" xr:uid="{990989F5-67B0-4FBC-A010-3CE19AB056F2}"/>
    <cellStyle name="Comma 24 2 4" xfId="701" xr:uid="{11B9EEE5-58F5-4E0C-9D4F-60948CC4FC27}"/>
    <cellStyle name="Comma 24 2 4 2" xfId="1702" xr:uid="{17C4BE02-E275-480F-AF5F-B5A9B591D022}"/>
    <cellStyle name="Comma 24 2 5" xfId="1465" xr:uid="{2387DBB9-0E1C-482F-BD16-4CCF5123D904}"/>
    <cellStyle name="Comma 24 3" xfId="951" xr:uid="{263A425D-1846-42A8-87AB-953E6F25AECE}"/>
    <cellStyle name="Comma 24 3 2" xfId="1952" xr:uid="{57283888-F480-45E9-B53A-9EB72732D30A}"/>
    <cellStyle name="Comma 24 4" xfId="1189" xr:uid="{D9285093-2528-463E-AB13-98B60D636321}"/>
    <cellStyle name="Comma 24 4 2" xfId="2190" xr:uid="{3F0B6413-6DAF-47DC-B9EF-28D3A4AD493B}"/>
    <cellStyle name="Comma 24 5" xfId="700" xr:uid="{9F90F239-E9D4-46AA-93EA-11D7988B2E7D}"/>
    <cellStyle name="Comma 24 5 2" xfId="1701" xr:uid="{B17B491F-141C-4E18-A52E-66E864909552}"/>
    <cellStyle name="Comma 24 6" xfId="1464" xr:uid="{8734D2E3-CA48-4644-A81F-43C832B9157C}"/>
    <cellStyle name="Comma 25" xfId="312" xr:uid="{D0BEB4FA-8680-4910-9EBB-5DF8AF9A3D40}"/>
    <cellStyle name="Comma 25 2" xfId="313" xr:uid="{3D44EC60-C135-41E2-855F-C9075F49FA63}"/>
    <cellStyle name="Comma 25 2 2" xfId="954" xr:uid="{D3D5CC92-BC60-4728-9130-E2EDC3A05A33}"/>
    <cellStyle name="Comma 25 2 2 2" xfId="1955" xr:uid="{3A574A86-611D-4004-AD9F-FDB157F0BCDD}"/>
    <cellStyle name="Comma 25 2 3" xfId="1192" xr:uid="{8FBB882B-9C01-4719-A596-F0BFAD88FB4C}"/>
    <cellStyle name="Comma 25 2 3 2" xfId="2193" xr:uid="{3E867DB0-9002-4199-AAAC-1688F3445DCE}"/>
    <cellStyle name="Comma 25 2 4" xfId="703" xr:uid="{DD9B50EE-CFB1-47F3-91F1-E83A7E5ACC04}"/>
    <cellStyle name="Comma 25 2 4 2" xfId="1704" xr:uid="{A1092549-E998-4ADF-9E04-C276CCE96E98}"/>
    <cellStyle name="Comma 25 2 5" xfId="1467" xr:uid="{4DB57D0D-F6D7-4710-ADEC-1B4CCFEA4710}"/>
    <cellStyle name="Comma 25 3" xfId="953" xr:uid="{D4BAD4AC-63F1-43CA-AB70-CFA0DBC1706C}"/>
    <cellStyle name="Comma 25 3 2" xfId="1954" xr:uid="{9FE5AA6D-C22D-4C16-9970-0A948CBEA2B5}"/>
    <cellStyle name="Comma 25 4" xfId="1191" xr:uid="{67DD728B-9288-44A6-9B55-ED7E20CCBE7A}"/>
    <cellStyle name="Comma 25 4 2" xfId="2192" xr:uid="{3046B276-84C6-4E03-82CD-DE9333E26B55}"/>
    <cellStyle name="Comma 25 5" xfId="702" xr:uid="{150CEB1F-8034-4A81-B5A3-EA844D91D502}"/>
    <cellStyle name="Comma 25 5 2" xfId="1703" xr:uid="{2159B250-0F3A-4648-B205-F47F97417AFA}"/>
    <cellStyle name="Comma 25 6" xfId="1466" xr:uid="{3E5D32DC-9449-4F0F-BE0A-4C813D3FFC65}"/>
    <cellStyle name="Comma 26" xfId="314" xr:uid="{7BB51F0E-794F-427C-8C9C-38F1CDEAB8BA}"/>
    <cellStyle name="Comma 26 2" xfId="315" xr:uid="{B0CF1784-D1FE-44DE-8D66-85F7BFB27D6C}"/>
    <cellStyle name="Comma 26 2 2" xfId="956" xr:uid="{EAF7757A-2208-4258-9BA3-500B14A310B0}"/>
    <cellStyle name="Comma 26 2 2 2" xfId="1957" xr:uid="{98101E57-A8D2-4805-9C35-8CCBC606874B}"/>
    <cellStyle name="Comma 26 2 3" xfId="1194" xr:uid="{29EFB357-6C86-4FF8-BD7E-A9B176B0AA60}"/>
    <cellStyle name="Comma 26 2 3 2" xfId="2195" xr:uid="{656BDC4E-CCBE-4315-B912-B9595DC1BF06}"/>
    <cellStyle name="Comma 26 2 4" xfId="705" xr:uid="{2A0D612D-C531-4ACF-9148-8A6E5EB2F9E8}"/>
    <cellStyle name="Comma 26 2 4 2" xfId="1706" xr:uid="{B9118898-4CA1-4A02-B5A7-1D511C2D7DD5}"/>
    <cellStyle name="Comma 26 2 5" xfId="1469" xr:uid="{82157032-1F1E-47D2-BCE0-B99209F7AA6C}"/>
    <cellStyle name="Comma 26 3" xfId="955" xr:uid="{78C42339-E1E2-4513-AA2C-B36A1C5C9417}"/>
    <cellStyle name="Comma 26 3 2" xfId="1956" xr:uid="{C29E9015-8301-4041-9D60-D6077EBE66BA}"/>
    <cellStyle name="Comma 26 4" xfId="1193" xr:uid="{76E9D037-6B5D-4DFA-A471-62AD13938816}"/>
    <cellStyle name="Comma 26 4 2" xfId="2194" xr:uid="{80EFB370-0347-431A-AB77-68A09A375D07}"/>
    <cellStyle name="Comma 26 5" xfId="704" xr:uid="{DF745A8E-4950-4BCB-915C-F9B7CE9BD8D7}"/>
    <cellStyle name="Comma 26 5 2" xfId="1705" xr:uid="{2E8106FC-E95D-4370-A61B-5C3E727AB473}"/>
    <cellStyle name="Comma 26 6" xfId="1468" xr:uid="{8FF4AA25-8405-4A66-9AD0-9D592E308E0E}"/>
    <cellStyle name="Comma 27" xfId="316" xr:uid="{B2E2513C-6112-48DE-B860-5477C98EF9AC}"/>
    <cellStyle name="Comma 27 2" xfId="317" xr:uid="{E3D84C4D-6540-4016-B7E3-F89A724F2219}"/>
    <cellStyle name="Comma 27 2 2" xfId="958" xr:uid="{2DADA8A3-4AFF-4CC3-BDA8-474FC90E66A9}"/>
    <cellStyle name="Comma 27 2 2 2" xfId="1959" xr:uid="{DADDFFD6-71CE-4D8F-9A3F-288190AEE153}"/>
    <cellStyle name="Comma 27 2 3" xfId="1196" xr:uid="{61D73430-394E-4758-8F6E-C9DB8DD2E840}"/>
    <cellStyle name="Comma 27 2 3 2" xfId="2197" xr:uid="{F0E2E560-ADBE-42AE-801A-DFDB16231ACD}"/>
    <cellStyle name="Comma 27 2 4" xfId="707" xr:uid="{EA6566A2-9768-43E8-AB77-CB267A2DF445}"/>
    <cellStyle name="Comma 27 2 4 2" xfId="1708" xr:uid="{B299637C-52F1-4C32-9933-44387C4F92F2}"/>
    <cellStyle name="Comma 27 2 5" xfId="1471" xr:uid="{9052D46A-1E9F-404B-826A-3A0639EE8568}"/>
    <cellStyle name="Comma 27 3" xfId="957" xr:uid="{FBD164FA-EAED-4EE6-AC40-FD0D1B297065}"/>
    <cellStyle name="Comma 27 3 2" xfId="1958" xr:uid="{C4E037B4-0269-468E-9E9A-2F96092FAAB3}"/>
    <cellStyle name="Comma 27 4" xfId="1195" xr:uid="{D0338622-D110-4E5F-801E-959B7442F310}"/>
    <cellStyle name="Comma 27 4 2" xfId="2196" xr:uid="{36E9077F-9628-40B7-8048-3B8E448A9D14}"/>
    <cellStyle name="Comma 27 5" xfId="706" xr:uid="{C8360BC5-0588-4A44-B224-04B61FBFFED5}"/>
    <cellStyle name="Comma 27 5 2" xfId="1707" xr:uid="{F4FEDFBB-AC93-4919-841E-7EBAE5603891}"/>
    <cellStyle name="Comma 27 6" xfId="1470" xr:uid="{20B808CA-4C56-496C-AA24-DC2D58927B10}"/>
    <cellStyle name="Comma 28" xfId="318" xr:uid="{88BED045-8463-41CE-AD06-752066D08BB1}"/>
    <cellStyle name="Comma 28 2" xfId="319" xr:uid="{2B6F2AE5-8B5D-4D44-8F33-C031E5859F0D}"/>
    <cellStyle name="Comma 28 2 2" xfId="960" xr:uid="{CE48D708-5BA1-4468-9517-6B420897637C}"/>
    <cellStyle name="Comma 28 2 2 2" xfId="1961" xr:uid="{9EACF02F-8409-4210-9148-4582209C939F}"/>
    <cellStyle name="Comma 28 2 3" xfId="1198" xr:uid="{AB6F1B05-C26D-448C-8CDD-760553A9C56C}"/>
    <cellStyle name="Comma 28 2 3 2" xfId="2199" xr:uid="{D31EB3FA-BF4D-4338-B1F3-98FA02CDCFC3}"/>
    <cellStyle name="Comma 28 2 4" xfId="709" xr:uid="{9FC8D5A1-E56E-4D0E-A651-59639485D1D7}"/>
    <cellStyle name="Comma 28 2 4 2" xfId="1710" xr:uid="{C932B2A1-3C70-4E72-B338-6EF9ED2B472A}"/>
    <cellStyle name="Comma 28 2 5" xfId="1473" xr:uid="{2594693A-42BB-4B29-AD01-4FA730335991}"/>
    <cellStyle name="Comma 28 3" xfId="959" xr:uid="{4E37AA5C-328D-4254-B19B-1CF36EE1ABF2}"/>
    <cellStyle name="Comma 28 3 2" xfId="1960" xr:uid="{BCE78181-67CA-4AED-9DD6-FCA918200EA5}"/>
    <cellStyle name="Comma 28 4" xfId="1197" xr:uid="{0507278B-58D6-4027-AF61-19E2C97BC09B}"/>
    <cellStyle name="Comma 28 4 2" xfId="2198" xr:uid="{4DF7B588-0909-4F04-8F49-3C85B95395F8}"/>
    <cellStyle name="Comma 28 5" xfId="708" xr:uid="{F4285521-266E-49E1-9BA7-91152F4AEA0F}"/>
    <cellStyle name="Comma 28 5 2" xfId="1709" xr:uid="{F661FF09-D929-4B27-A872-6FDC85E4D1DD}"/>
    <cellStyle name="Comma 28 6" xfId="1472" xr:uid="{59928EB7-1019-4002-BCE5-170F1B313010}"/>
    <cellStyle name="Comma 29" xfId="320" xr:uid="{EF1D0A19-27E0-4BCD-AE00-5CC8790C03F6}"/>
    <cellStyle name="Comma 29 2" xfId="321" xr:uid="{0B96A909-CD35-46D6-ACA1-A4C6964A659B}"/>
    <cellStyle name="Comma 29 2 2" xfId="962" xr:uid="{645D728A-9AF9-4C31-BD40-8AEE44B2EC75}"/>
    <cellStyle name="Comma 29 2 2 2" xfId="1963" xr:uid="{CB934F09-9987-4E9C-9F5F-B9A77BE74D2A}"/>
    <cellStyle name="Comma 29 2 3" xfId="1200" xr:uid="{DE774DC0-A8F1-4A5D-A337-F388626C0B49}"/>
    <cellStyle name="Comma 29 2 3 2" xfId="2201" xr:uid="{5598F10D-A094-4322-871B-A5E493C90B6E}"/>
    <cellStyle name="Comma 29 2 4" xfId="711" xr:uid="{FDF0C501-8FEC-4B75-B5F8-1B271193C534}"/>
    <cellStyle name="Comma 29 2 4 2" xfId="1712" xr:uid="{99DFE493-0971-42B2-AE1F-B8AF1DB088AA}"/>
    <cellStyle name="Comma 29 2 5" xfId="1475" xr:uid="{83B282E0-8208-4C26-9F0B-2D10DE577C2D}"/>
    <cellStyle name="Comma 29 3" xfId="961" xr:uid="{D488CD30-FE42-47E8-826C-493861EA3FEA}"/>
    <cellStyle name="Comma 29 3 2" xfId="1962" xr:uid="{12DBEC26-A5A9-41FC-9AF8-303884F0F5F3}"/>
    <cellStyle name="Comma 29 4" xfId="1199" xr:uid="{09F95773-6844-438A-ABF8-1D527F6DC606}"/>
    <cellStyle name="Comma 29 4 2" xfId="2200" xr:uid="{359031C5-52EA-438A-8D4A-64FBE9D4664B}"/>
    <cellStyle name="Comma 29 5" xfId="710" xr:uid="{2151C304-51B0-407A-9DB0-63342CEBC98E}"/>
    <cellStyle name="Comma 29 5 2" xfId="1711" xr:uid="{0E46B2DA-A51B-40ED-B905-D11592427E2A}"/>
    <cellStyle name="Comma 29 6" xfId="1474" xr:uid="{83F34401-BA59-463C-BE54-44B209902875}"/>
    <cellStyle name="Comma 3" xfId="27" xr:uid="{D298BBFF-BECA-4F65-B71C-62413F5C2B73}"/>
    <cellStyle name="Comma 3 10" xfId="963" xr:uid="{EEE30007-C054-44E3-A3B0-FB873AF61FD1}"/>
    <cellStyle name="Comma 3 10 2" xfId="1964" xr:uid="{09E54AB5-6CE4-4333-B403-6C5A15225096}"/>
    <cellStyle name="Comma 3 11" xfId="1201" xr:uid="{8BA1A53E-A774-4829-9A0A-C3337FB09D55}"/>
    <cellStyle name="Comma 3 11 2" xfId="2202" xr:uid="{93DA74DC-476A-4D49-95AF-81923BC21121}"/>
    <cellStyle name="Comma 3 12" xfId="712" xr:uid="{B6FE5822-9159-4410-BA60-A443A9F0CC6E}"/>
    <cellStyle name="Comma 3 12 2" xfId="1713" xr:uid="{D65B26FD-71C7-4062-8503-FEA16C5B1841}"/>
    <cellStyle name="Comma 3 13" xfId="322" xr:uid="{8966FB51-DC6D-4375-AD69-2F5989FB12F2}"/>
    <cellStyle name="Comma 3 13 2" xfId="1476" xr:uid="{62711C37-6F33-44DA-8793-95BE4466A768}"/>
    <cellStyle name="Comma 3 14" xfId="1356" xr:uid="{A3C08D2B-1E8F-4B70-9261-7D8A4BC42639}"/>
    <cellStyle name="Comma 3 2" xfId="28" xr:uid="{5407F338-7946-46FB-AC47-B9CF1247727E}"/>
    <cellStyle name="Comma 3 2 2" xfId="91" xr:uid="{CB19C5A5-86F4-4CF6-8B3E-15604BDB9858}"/>
    <cellStyle name="Comma 3 2 2 2" xfId="964" xr:uid="{F054C01A-15E3-4D0D-9124-58C7F532B423}"/>
    <cellStyle name="Comma 3 2 2 2 2" xfId="1965" xr:uid="{795C7927-BBA3-4DAF-83B8-E38C25360536}"/>
    <cellStyle name="Comma 3 2 2 3" xfId="1202" xr:uid="{955A8D03-3E10-42A4-8B05-211527A4B3FA}"/>
    <cellStyle name="Comma 3 2 2 3 2" xfId="2203" xr:uid="{3DF1AC4D-A258-4AF9-8311-C1CEF70E02A3}"/>
    <cellStyle name="Comma 3 2 2 4" xfId="713" xr:uid="{2DEC4F66-DE09-4DA4-9360-FC0877E08BE5}"/>
    <cellStyle name="Comma 3 2 2 4 2" xfId="1714" xr:uid="{AC60446A-EB02-4C4F-9B00-8F63A992DB6F}"/>
    <cellStyle name="Comma 3 2 2 5" xfId="324" xr:uid="{67037B44-F7EE-4571-83EA-AD8E6AF13138}"/>
    <cellStyle name="Comma 3 2 2 5 2" xfId="1477" xr:uid="{6370838A-F459-4600-A23F-3D6CC1A60E87}"/>
    <cellStyle name="Comma 3 2 3" xfId="99" xr:uid="{DCE192F7-31E1-4AC1-9D20-116994F2981C}"/>
    <cellStyle name="Comma 3 2 4" xfId="323" xr:uid="{211A4FF8-3F0C-48D1-A087-C02DB6748B69}"/>
    <cellStyle name="Comma 3 3" xfId="88" xr:uid="{072172D2-7CD3-48B9-97B4-75833816482F}"/>
    <cellStyle name="Comma 3 3 2" xfId="326" xr:uid="{5E5BA9F8-4EA8-4541-A59E-7E3DD15EEE88}"/>
    <cellStyle name="Comma 3 3 2 2" xfId="965" xr:uid="{3FA6FF9A-0011-4671-89B8-47FEF9FD40A2}"/>
    <cellStyle name="Comma 3 3 2 2 2" xfId="1966" xr:uid="{EBC61E76-C7B7-4BC6-A603-6412F81F047B}"/>
    <cellStyle name="Comma 3 3 2 3" xfId="1203" xr:uid="{54A6C42A-F62E-4C48-9A8A-CB4AE314F2F7}"/>
    <cellStyle name="Comma 3 3 2 3 2" xfId="2204" xr:uid="{05EEE0D1-DB3C-4798-9F2E-4E8075584039}"/>
    <cellStyle name="Comma 3 3 2 4" xfId="714" xr:uid="{9F51415E-4656-49A6-BEA7-4CD16F13E085}"/>
    <cellStyle name="Comma 3 3 2 4 2" xfId="1715" xr:uid="{F16D904A-5AFB-4BB2-A4DA-9993C2231191}"/>
    <cellStyle name="Comma 3 3 2 5" xfId="1478" xr:uid="{BBC978DA-6F2C-429E-9ADE-7A1A3A078042}"/>
    <cellStyle name="Comma 3 3 3" xfId="325" xr:uid="{B55D2680-DB0C-4045-9A1F-3CBA64216EF0}"/>
    <cellStyle name="Comma 3 4" xfId="98" xr:uid="{9619F1D9-B360-4F11-BF12-F5101A37E226}"/>
    <cellStyle name="Comma 3 4 2" xfId="328" xr:uid="{D182CA72-2EFA-408F-B49D-5C7C0C11F9F3}"/>
    <cellStyle name="Comma 3 4 2 2" xfId="966" xr:uid="{5D454C1C-B2B3-4867-9D0F-F81ABC9D872E}"/>
    <cellStyle name="Comma 3 4 2 2 2" xfId="1967" xr:uid="{5EB9A23D-796E-4BA8-970C-E4A0C4BD8446}"/>
    <cellStyle name="Comma 3 4 2 3" xfId="1204" xr:uid="{B16D5E24-29B9-4AB7-8F8B-041FDBA1D0D4}"/>
    <cellStyle name="Comma 3 4 2 3 2" xfId="2205" xr:uid="{5FBFF075-D2E6-4E05-AC0D-32814BD8F1EF}"/>
    <cellStyle name="Comma 3 4 2 4" xfId="715" xr:uid="{76C2652F-AA0E-4B05-9FE9-BC710FC49AD1}"/>
    <cellStyle name="Comma 3 4 2 4 2" xfId="1716" xr:uid="{7F30F457-F934-4B42-854B-C0CB1EB32685}"/>
    <cellStyle name="Comma 3 4 2 5" xfId="1479" xr:uid="{23884860-1D36-4CE7-8F66-7318761F5AC5}"/>
    <cellStyle name="Comma 3 4 3" xfId="327" xr:uid="{DA035091-67FA-4953-AFCD-62FFB9FFC224}"/>
    <cellStyle name="Comma 3 5" xfId="119" xr:uid="{0A55568E-D576-45E2-864E-20D8FF147043}"/>
    <cellStyle name="Comma 3 5 2" xfId="329" xr:uid="{F77ABF6C-7593-47AD-A405-FF1366F0D3F8}"/>
    <cellStyle name="Comma 3 5 2 2" xfId="967" xr:uid="{3A33B754-48BE-40A6-93DE-263ADE8961FA}"/>
    <cellStyle name="Comma 3 5 2 2 2" xfId="1968" xr:uid="{1799446B-FDF9-4CDF-9791-42B5B659D1C9}"/>
    <cellStyle name="Comma 3 5 2 3" xfId="1205" xr:uid="{6B9C857A-6565-4EC6-ACC6-F13371234BF2}"/>
    <cellStyle name="Comma 3 5 2 3 2" xfId="2206" xr:uid="{4887ABA2-B6C1-4E64-978C-82FDFB147660}"/>
    <cellStyle name="Comma 3 5 2 4" xfId="716" xr:uid="{452FF1C4-7B08-48BD-95D8-11E1A4E0B64B}"/>
    <cellStyle name="Comma 3 5 2 4 2" xfId="1717" xr:uid="{F3BE8AC5-8D81-407C-AB30-34358A432B43}"/>
    <cellStyle name="Comma 3 5 2 5" xfId="1480" xr:uid="{293D240B-E496-4863-8E5D-F97E1EBFEE72}"/>
    <cellStyle name="Comma 3 6" xfId="330" xr:uid="{CC6975C6-4132-4E16-9DFA-B7AFFA606E73}"/>
    <cellStyle name="Comma 3 6 2" xfId="331" xr:uid="{B6ABBCD9-3E76-4661-B706-D2D91A51B7CC}"/>
    <cellStyle name="Comma 3 6 2 2" xfId="168" xr:uid="{2F03D902-1B0C-4139-9D4F-F3BBC04C4845}"/>
    <cellStyle name="Comma 3 6 2 2 2" xfId="332" xr:uid="{C1E86E27-176B-4FE2-91E7-5551EEDC0B20}"/>
    <cellStyle name="Comma 3 6 2 2 2 2" xfId="968" xr:uid="{2A5BF5A4-1C2E-4449-8F91-9D884DF81963}"/>
    <cellStyle name="Comma 3 6 2 2 2 2 2" xfId="1969" xr:uid="{70B4F8F5-FF4B-4778-BA28-E0C3C47079FA}"/>
    <cellStyle name="Comma 3 6 2 2 2 3" xfId="1206" xr:uid="{9B5448BC-9F69-49F7-9CB5-45E39880DF46}"/>
    <cellStyle name="Comma 3 6 2 2 2 3 2" xfId="2207" xr:uid="{6BDD0CB0-5E36-45E8-AD6D-A510D24A57D6}"/>
    <cellStyle name="Comma 3 6 2 2 2 4" xfId="717" xr:uid="{33637B52-2024-4914-9FA0-8F95F79CD9E8}"/>
    <cellStyle name="Comma 3 6 2 2 2 4 2" xfId="1718" xr:uid="{D53B8B92-6282-413B-A532-5159510CA0D2}"/>
    <cellStyle name="Comma 3 6 2 2 2 5" xfId="1481" xr:uid="{82650D78-7DAD-414B-935B-5582FE35F333}"/>
    <cellStyle name="Comma 3 6 2 2 4" xfId="333" xr:uid="{AF1704D9-2217-47C4-9414-109F513D38D3}"/>
    <cellStyle name="Comma 3 6 2 3" xfId="334" xr:uid="{FEE2EB22-87CB-49B6-A461-68B509FDFC00}"/>
    <cellStyle name="Comma 3 6 2 3 2" xfId="969" xr:uid="{1B82E023-8984-4C1C-9A88-BD18DC0B11CE}"/>
    <cellStyle name="Comma 3 6 2 3 2 2" xfId="1970" xr:uid="{1B7F9819-7127-4AC7-8AEA-21AC5DFBB3C1}"/>
    <cellStyle name="Comma 3 6 2 3 3" xfId="1207" xr:uid="{59BDBAAF-B0CA-40C5-8994-3EF520BBC04A}"/>
    <cellStyle name="Comma 3 6 2 3 3 2" xfId="2208" xr:uid="{6C39BAD5-DE2F-469B-A26E-155BC64A6E64}"/>
    <cellStyle name="Comma 3 6 2 3 4" xfId="718" xr:uid="{882F5BC3-E8FD-49C8-ACD0-48E36B9BB33A}"/>
    <cellStyle name="Comma 3 6 2 3 4 2" xfId="1719" xr:uid="{AB810E0D-1A8D-431C-977C-416703143100}"/>
    <cellStyle name="Comma 3 6 2 3 5" xfId="1482" xr:uid="{5C39816C-ACAF-4150-B987-0F3787C5786D}"/>
    <cellStyle name="Comma 3 6 3" xfId="335" xr:uid="{EC48999B-D24D-4251-A378-1286CC107E04}"/>
    <cellStyle name="Comma 3 6 3 2" xfId="336" xr:uid="{86600EDE-EA59-4D07-8B0E-E5724A253886}"/>
    <cellStyle name="Comma 3 6 3 2 2" xfId="970" xr:uid="{769EFCDF-6430-4DCC-A941-61EBCCF8229B}"/>
    <cellStyle name="Comma 3 6 3 2 2 2" xfId="1971" xr:uid="{187719F6-0930-4CA9-9E5F-593C320AE593}"/>
    <cellStyle name="Comma 3 6 3 2 3" xfId="1208" xr:uid="{783BD04B-0F63-4711-B95B-F2F811DE77CA}"/>
    <cellStyle name="Comma 3 6 3 2 3 2" xfId="2209" xr:uid="{5CD4ACF4-F76F-4E4D-A982-69D1778D55D0}"/>
    <cellStyle name="Comma 3 6 3 2 4" xfId="719" xr:uid="{73B21574-6139-46DA-87EE-8218088ACAA5}"/>
    <cellStyle name="Comma 3 6 3 2 4 2" xfId="1720" xr:uid="{92A884EE-0ED7-4259-ACA3-D89407364A90}"/>
    <cellStyle name="Comma 3 6 3 2 5" xfId="1483" xr:uid="{16EC0F40-7F22-434F-A978-BC3A7C369647}"/>
    <cellStyle name="Comma 3 6 4" xfId="337" xr:uid="{3FEB3700-7C68-474E-9E3F-A702BE64D0E1}"/>
    <cellStyle name="Comma 3 6 4 2" xfId="971" xr:uid="{03B5702D-2EA6-42B6-9649-6CA07FBEF79E}"/>
    <cellStyle name="Comma 3 6 4 2 2" xfId="1972" xr:uid="{CB67AD7B-4D48-4EB5-B787-5C4395D2B91B}"/>
    <cellStyle name="Comma 3 6 4 3" xfId="1209" xr:uid="{461852ED-0403-4B39-8173-967DEAA4D24A}"/>
    <cellStyle name="Comma 3 6 4 3 2" xfId="2210" xr:uid="{1F381EDD-8BE1-40B3-9AC5-21C91128D6DE}"/>
    <cellStyle name="Comma 3 6 4 4" xfId="720" xr:uid="{6AAC2F1B-CDD2-46D1-8DEC-9735D17564FB}"/>
    <cellStyle name="Comma 3 6 4 4 2" xfId="1721" xr:uid="{9C2DDD77-953B-469F-889E-8FEF68CC44A6}"/>
    <cellStyle name="Comma 3 6 4 5" xfId="1484" xr:uid="{7B70ED60-C88D-46E9-A230-C22E1F315714}"/>
    <cellStyle name="Comma 3 7" xfId="338" xr:uid="{3ABEB484-58F8-48C5-ADB7-1C2EE23589E6}"/>
    <cellStyle name="Comma 3 7 2" xfId="339" xr:uid="{92643CE6-6315-4FDA-8969-3E3CE8F8587D}"/>
    <cellStyle name="Comma 3 7 2 2" xfId="973" xr:uid="{494230A0-7B27-4458-93B6-1986BCD3FA24}"/>
    <cellStyle name="Comma 3 7 2 2 2" xfId="1974" xr:uid="{69CF36E9-A7E8-4BD8-9204-7A9A7AD8992D}"/>
    <cellStyle name="Comma 3 7 2 3" xfId="1211" xr:uid="{C5038F88-307E-4602-B17F-D49134F0D1C1}"/>
    <cellStyle name="Comma 3 7 2 3 2" xfId="2212" xr:uid="{92A8A593-F58B-4CB2-853D-C09BAD8F8465}"/>
    <cellStyle name="Comma 3 7 2 4" xfId="722" xr:uid="{F13FAB05-F933-4B9C-B9DF-2EAD436C9337}"/>
    <cellStyle name="Comma 3 7 2 4 2" xfId="1723" xr:uid="{CDAF2759-B525-4871-8A47-E91ABA6297B9}"/>
    <cellStyle name="Comma 3 7 2 5" xfId="1486" xr:uid="{7CC70757-3687-4017-8D29-C1848485A665}"/>
    <cellStyle name="Comma 3 7 3" xfId="972" xr:uid="{AE9B691B-23BD-4C31-BF25-1D71707177A7}"/>
    <cellStyle name="Comma 3 7 3 2" xfId="1973" xr:uid="{E4C4AD25-7223-4FD8-A0FC-1BF4B0225BEE}"/>
    <cellStyle name="Comma 3 7 4" xfId="1210" xr:uid="{76A9DE87-75EC-49E2-9EC5-52EEAA4D58B6}"/>
    <cellStyle name="Comma 3 7 4 2" xfId="2211" xr:uid="{8C99C9CA-B482-49F0-B2D2-7C2421428152}"/>
    <cellStyle name="Comma 3 7 5" xfId="721" xr:uid="{E74F4F89-021A-435B-8E00-FACDC27F91A8}"/>
    <cellStyle name="Comma 3 7 5 2" xfId="1722" xr:uid="{1E52BB6A-5D92-4AF1-9539-E7EE6D81C682}"/>
    <cellStyle name="Comma 3 7 6" xfId="1485" xr:uid="{35FD14AB-F318-46B9-A0AC-51689086BEA3}"/>
    <cellStyle name="Comma 3 8" xfId="340" xr:uid="{84A3CFD2-0713-45D8-86C4-A232107B0A0D}"/>
    <cellStyle name="Comma 3 8 2" xfId="341" xr:uid="{7C16F337-FA1B-4FAA-838C-97B4D8510ADB}"/>
    <cellStyle name="Comma 3 8 2 2" xfId="342" xr:uid="{E469FC43-C038-4E88-94F8-8C7220243526}"/>
    <cellStyle name="Comma 3 8 2 2 2" xfId="974" xr:uid="{40D55E7C-8582-4A79-BB24-F0A101199972}"/>
    <cellStyle name="Comma 3 8 2 2 2 2" xfId="1975" xr:uid="{AA5CF54F-1D8F-4A0C-BFA5-A0D8686AB816}"/>
    <cellStyle name="Comma 3 8 2 2 3" xfId="1212" xr:uid="{DBA172EA-39C9-435B-8103-776D676C55A1}"/>
    <cellStyle name="Comma 3 8 2 2 3 2" xfId="2213" xr:uid="{C0FCF3D5-4CC1-4987-9242-5CCE08D1A43B}"/>
    <cellStyle name="Comma 3 8 2 2 4" xfId="723" xr:uid="{2D812886-386C-48FE-B416-2D4DED5E4D3B}"/>
    <cellStyle name="Comma 3 8 2 2 4 2" xfId="1724" xr:uid="{6D395626-8EF5-4B16-9488-8BF79B155256}"/>
    <cellStyle name="Comma 3 8 2 2 5" xfId="1487" xr:uid="{35752FD3-6307-486B-88C5-B29BD19D46D1}"/>
    <cellStyle name="Comma 3 8 3" xfId="343" xr:uid="{23D2D347-2F7B-4277-A966-A22BFDE4E603}"/>
    <cellStyle name="Comma 3 8 3 2" xfId="975" xr:uid="{59DA2111-1C4B-4965-8B36-DCE0E5C269DA}"/>
    <cellStyle name="Comma 3 8 3 2 2" xfId="1976" xr:uid="{BDC7EB1B-449C-4823-8458-68B84DF7ABAB}"/>
    <cellStyle name="Comma 3 8 3 3" xfId="1213" xr:uid="{802DB356-3BEE-45A7-9AA9-9D6CC95B22C6}"/>
    <cellStyle name="Comma 3 8 3 3 2" xfId="2214" xr:uid="{7B1D15EF-B397-4E53-9F2A-AFA0216DC123}"/>
    <cellStyle name="Comma 3 8 3 4" xfId="724" xr:uid="{DD8EB6FB-844A-4EC1-A16D-121A6AC51D36}"/>
    <cellStyle name="Comma 3 8 3 4 2" xfId="1725" xr:uid="{3A4D23C1-BAF8-42B3-AAFC-64136159910F}"/>
    <cellStyle name="Comma 3 8 3 5" xfId="1488" xr:uid="{79FDA007-E026-48DE-BD89-10DF786D1DD2}"/>
    <cellStyle name="Comma 3 9" xfId="344" xr:uid="{3B9EF14D-F588-44B7-86F2-CC2AD6060826}"/>
    <cellStyle name="Comma 3 9 2" xfId="976" xr:uid="{3640069B-A63D-4202-82D1-1A4EFD0CC131}"/>
    <cellStyle name="Comma 3 9 2 2" xfId="1977" xr:uid="{677B8C13-F55D-4F37-ADB7-44D5774FF853}"/>
    <cellStyle name="Comma 3 9 3" xfId="1214" xr:uid="{E0225D6C-2FFB-4A39-8F7D-327182B7589B}"/>
    <cellStyle name="Comma 3 9 3 2" xfId="2215" xr:uid="{5CF04F59-F341-4748-9AB7-A4457C22DFA0}"/>
    <cellStyle name="Comma 3 9 4" xfId="725" xr:uid="{D8C4347B-EFF3-4518-B1E5-CE8B8EF67D87}"/>
    <cellStyle name="Comma 3 9 4 2" xfId="1726" xr:uid="{3D6142AB-D3D1-4FE9-8BB3-BD73F3F06CF1}"/>
    <cellStyle name="Comma 3 9 5" xfId="1489" xr:uid="{AB3FF254-E450-4710-9F48-3D6FF1B640A0}"/>
    <cellStyle name="Comma 30" xfId="345" xr:uid="{723E8A28-A403-4316-9075-E51EF19862F6}"/>
    <cellStyle name="Comma 30 2" xfId="346" xr:uid="{64AC1FFE-9A76-4348-A2EC-FBF3F7417E53}"/>
    <cellStyle name="Comma 30 2 2" xfId="978" xr:uid="{497D016F-F628-4A8F-9034-07E2A84C3049}"/>
    <cellStyle name="Comma 30 2 2 2" xfId="1979" xr:uid="{3B57F52F-2CF5-4EBC-870B-C19E616FF01E}"/>
    <cellStyle name="Comma 30 2 3" xfId="1216" xr:uid="{D1EE6C81-A6C6-4EEB-AD13-E055FF6E1851}"/>
    <cellStyle name="Comma 30 2 3 2" xfId="2217" xr:uid="{A37EF1BA-A153-4FBB-86F6-9816D3D71FC1}"/>
    <cellStyle name="Comma 30 2 4" xfId="727" xr:uid="{A9500F63-415A-43BA-A1D1-7CBC468071E5}"/>
    <cellStyle name="Comma 30 2 4 2" xfId="1728" xr:uid="{57C01FBA-1ECA-468D-A0A1-1BAE00943BA5}"/>
    <cellStyle name="Comma 30 2 5" xfId="1491" xr:uid="{E8E7D4CA-9BFC-4ED8-AB77-D0A63C9684E4}"/>
    <cellStyle name="Comma 30 3" xfId="977" xr:uid="{918C9A19-F28E-4E23-85C3-D9697AA1D79B}"/>
    <cellStyle name="Comma 30 3 2" xfId="1978" xr:uid="{3DB07EBD-C724-444A-99AB-B978597DEC0A}"/>
    <cellStyle name="Comma 30 4" xfId="1215" xr:uid="{3D04871F-8001-4A24-BEAF-6E7F71EE4334}"/>
    <cellStyle name="Comma 30 4 2" xfId="2216" xr:uid="{143F85BA-725F-492C-AD82-45C5E7F3D607}"/>
    <cellStyle name="Comma 30 5" xfId="726" xr:uid="{FF15CCB0-9E08-439C-B72B-B8EA29AFE90A}"/>
    <cellStyle name="Comma 30 5 2" xfId="1727" xr:uid="{886DA0DA-59F3-4B4C-BDDE-B6F819BA5A0C}"/>
    <cellStyle name="Comma 30 6" xfId="1490" xr:uid="{BCEED40B-0299-40E8-AD3C-3C3AE699CB53}"/>
    <cellStyle name="Comma 31" xfId="347" xr:uid="{3F690A77-206F-4300-8782-3CA64D6B9490}"/>
    <cellStyle name="Comma 31 2" xfId="348" xr:uid="{9D27AEE5-02E2-4C18-80FD-65F7D285BE43}"/>
    <cellStyle name="Comma 31 2 2" xfId="980" xr:uid="{E275F407-FCE6-4A78-964A-7E782CCC8021}"/>
    <cellStyle name="Comma 31 2 2 2" xfId="1981" xr:uid="{37B58B75-D87F-40AB-AD2B-65BB42D57C1E}"/>
    <cellStyle name="Comma 31 2 3" xfId="1218" xr:uid="{83DA3328-3B7C-42C8-AF1C-3E1A99D9E664}"/>
    <cellStyle name="Comma 31 2 3 2" xfId="2219" xr:uid="{51DB9743-64DA-4FE7-80C9-A3F80C241D76}"/>
    <cellStyle name="Comma 31 2 4" xfId="729" xr:uid="{2EB0DC04-5466-44D9-8B60-BD37E8AF13E6}"/>
    <cellStyle name="Comma 31 2 4 2" xfId="1730" xr:uid="{17522D3A-A5EC-4134-8A25-C0C8D1954747}"/>
    <cellStyle name="Comma 31 2 5" xfId="1493" xr:uid="{5DC6254F-8D46-490D-AD96-2619E1A37F91}"/>
    <cellStyle name="Comma 31 3" xfId="979" xr:uid="{621AFBB2-2DC8-43AD-9659-01DC8A616A5E}"/>
    <cellStyle name="Comma 31 3 2" xfId="1980" xr:uid="{5CFAFAA9-6837-4A57-910A-B185E51186EB}"/>
    <cellStyle name="Comma 31 4" xfId="1217" xr:uid="{FE9EFD69-9036-4AB8-BBDC-32C63F638A18}"/>
    <cellStyle name="Comma 31 4 2" xfId="2218" xr:uid="{5667BBB5-134A-455E-8254-D5AA5548C2D4}"/>
    <cellStyle name="Comma 31 5" xfId="728" xr:uid="{405D5623-AB7E-438B-AEAA-3441D166C400}"/>
    <cellStyle name="Comma 31 5 2" xfId="1729" xr:uid="{45E2D283-1194-45C4-88EB-7BF6FDCB8B36}"/>
    <cellStyle name="Comma 31 6" xfId="1492" xr:uid="{90DF5353-FCBF-4F6A-A392-CD7D35A19B9F}"/>
    <cellStyle name="Comma 32" xfId="349" xr:uid="{0B06D327-03C0-4D88-B2CD-9A4CD57B53DC}"/>
    <cellStyle name="Comma 32 2" xfId="350" xr:uid="{C2A6EDAF-C232-4C84-8869-C9FCB0206C67}"/>
    <cellStyle name="Comma 32 2 2" xfId="982" xr:uid="{FCC302B4-4539-4D65-854C-30CB5F081750}"/>
    <cellStyle name="Comma 32 2 2 2" xfId="1983" xr:uid="{67607AA0-A829-40CE-8E3F-514308E7E1F7}"/>
    <cellStyle name="Comma 32 2 3" xfId="1220" xr:uid="{8862380E-89B1-46C2-BC0F-67BE1F9B0CC9}"/>
    <cellStyle name="Comma 32 2 3 2" xfId="2221" xr:uid="{F1B62107-76D6-434E-BE78-1984E8784708}"/>
    <cellStyle name="Comma 32 2 4" xfId="731" xr:uid="{C085222D-D78B-468D-8E0F-C45D8BA6ED20}"/>
    <cellStyle name="Comma 32 2 4 2" xfId="1732" xr:uid="{2A7EE164-7D2F-4C5D-A983-9885522ADDEF}"/>
    <cellStyle name="Comma 32 2 5" xfId="1495" xr:uid="{27E28421-623D-4BBC-B1CD-DFEE6A3C0894}"/>
    <cellStyle name="Comma 32 3" xfId="981" xr:uid="{C7D4D607-911C-4BCA-B252-497324F68B2A}"/>
    <cellStyle name="Comma 32 3 2" xfId="1982" xr:uid="{77BEDB64-A6C0-40A7-80DA-3749D82290B7}"/>
    <cellStyle name="Comma 32 4" xfId="1219" xr:uid="{60632D9D-0183-40E4-A581-89184CBEEFC2}"/>
    <cellStyle name="Comma 32 4 2" xfId="2220" xr:uid="{5323B6C2-A929-4A8D-80FA-435BA3B0B732}"/>
    <cellStyle name="Comma 32 5" xfId="730" xr:uid="{52923643-FF3C-482E-BB85-45A030631CB3}"/>
    <cellStyle name="Comma 32 5 2" xfId="1731" xr:uid="{14C4ABCF-3A50-436E-8843-587D52F8B582}"/>
    <cellStyle name="Comma 32 6" xfId="1494" xr:uid="{ED2BBF06-8D74-41D8-8564-427848339426}"/>
    <cellStyle name="Comma 33" xfId="351" xr:uid="{8E2080E1-3796-43A6-8B46-192F94BD9779}"/>
    <cellStyle name="Comma 33 2" xfId="352" xr:uid="{39EC15AA-7C9F-4B59-B57C-0FACB0D660D9}"/>
    <cellStyle name="Comma 33 2 2" xfId="984" xr:uid="{07E15884-A22F-4C5B-9CDD-5C27739C19C5}"/>
    <cellStyle name="Comma 33 2 2 2" xfId="1985" xr:uid="{4C3A7ADC-C875-4213-819F-C387C2D8906C}"/>
    <cellStyle name="Comma 33 2 3" xfId="1222" xr:uid="{95B18874-8E7E-4035-A02E-D55E9145A3C5}"/>
    <cellStyle name="Comma 33 2 3 2" xfId="2223" xr:uid="{A343B4C9-F370-42B0-964E-168B1A577B39}"/>
    <cellStyle name="Comma 33 2 4" xfId="733" xr:uid="{380E9270-A8AD-4074-BCC6-9AAC1B553CF3}"/>
    <cellStyle name="Comma 33 2 4 2" xfId="1734" xr:uid="{D00B598E-A5DB-429F-943F-CE15711CBA8D}"/>
    <cellStyle name="Comma 33 2 5" xfId="1497" xr:uid="{BEF8D01F-898B-429E-898A-53720D25884F}"/>
    <cellStyle name="Comma 33 3" xfId="983" xr:uid="{CCDFAC1B-71D8-4293-B3E2-5D00861E2B16}"/>
    <cellStyle name="Comma 33 3 2" xfId="1984" xr:uid="{9188D5B5-D63F-4C0B-B395-236DBAB3FE63}"/>
    <cellStyle name="Comma 33 4" xfId="1221" xr:uid="{F09EFB16-F03D-4660-B266-7CFE7CB69289}"/>
    <cellStyle name="Comma 33 4 2" xfId="2222" xr:uid="{C694466E-CE7D-4FA1-85EB-7C495F079767}"/>
    <cellStyle name="Comma 33 5" xfId="732" xr:uid="{808AC500-5903-401A-BB83-296A38FC115C}"/>
    <cellStyle name="Comma 33 5 2" xfId="1733" xr:uid="{3B7E62C3-2545-427A-96C9-AA99B6058324}"/>
    <cellStyle name="Comma 33 6" xfId="1496" xr:uid="{0E5623A7-6313-4631-BE4D-F3AAAF3F8DA2}"/>
    <cellStyle name="Comma 34" xfId="353" xr:uid="{18206993-BD13-4552-8D8F-C2F23FDA1F0E}"/>
    <cellStyle name="Comma 34 2" xfId="354" xr:uid="{A4CAAB4A-8D06-483A-B1C6-FE1D4D42A1C5}"/>
    <cellStyle name="Comma 34 2 2" xfId="986" xr:uid="{75743612-F6CE-4443-A04D-03F3E93677C1}"/>
    <cellStyle name="Comma 34 2 2 2" xfId="1987" xr:uid="{5B251822-DF4F-4A6A-9B3F-C8AD94AE487C}"/>
    <cellStyle name="Comma 34 2 3" xfId="1224" xr:uid="{DD1E4402-FE68-433F-BF6B-370CFBC0D6A9}"/>
    <cellStyle name="Comma 34 2 3 2" xfId="2225" xr:uid="{7A5724D1-5BDD-4369-9F68-39C11546C555}"/>
    <cellStyle name="Comma 34 2 4" xfId="735" xr:uid="{7190396D-C74C-486B-A4D4-0FD20AECAC8B}"/>
    <cellStyle name="Comma 34 2 4 2" xfId="1736" xr:uid="{8BD270CD-7C60-4F9B-BDA4-CD06A2B52187}"/>
    <cellStyle name="Comma 34 2 5" xfId="1499" xr:uid="{A277CECA-FDF2-4072-93CC-FAB076DDCC33}"/>
    <cellStyle name="Comma 34 3" xfId="985" xr:uid="{016D5D65-194A-418D-A92C-5C493556DA5D}"/>
    <cellStyle name="Comma 34 3 2" xfId="1986" xr:uid="{86D967F4-A99E-4D26-8124-F1A6CACAC9B8}"/>
    <cellStyle name="Comma 34 4" xfId="1223" xr:uid="{1BEDF1EF-3EBA-4516-A269-FAE3CB098E01}"/>
    <cellStyle name="Comma 34 4 2" xfId="2224" xr:uid="{FC97AA88-2B0D-4D91-BA21-E5DD29F52BF5}"/>
    <cellStyle name="Comma 34 5" xfId="734" xr:uid="{FCACDD59-2585-4A46-B5E4-B0E16E9E6C5F}"/>
    <cellStyle name="Comma 34 5 2" xfId="1735" xr:uid="{C12A195F-8353-4953-AACA-259EAE5744A2}"/>
    <cellStyle name="Comma 34 6" xfId="1498" xr:uid="{E44AFE7A-93F4-4383-BFCA-6555DBB67017}"/>
    <cellStyle name="Comma 35" xfId="355" xr:uid="{288B3E6C-39DF-4372-AE8C-599F6E7779D8}"/>
    <cellStyle name="Comma 35 2" xfId="356" xr:uid="{F4868346-9422-46D7-9242-C75094AFABA6}"/>
    <cellStyle name="Comma 35 2 2" xfId="988" xr:uid="{C3FDCCCF-177D-4E39-837D-F8DBAA7B21A2}"/>
    <cellStyle name="Comma 35 2 2 2" xfId="1989" xr:uid="{135D483B-E5E5-4D91-8852-C74461A15F0C}"/>
    <cellStyle name="Comma 35 2 3" xfId="1226" xr:uid="{7D1FF14C-2D75-4E48-BC54-D0B33C1B53BD}"/>
    <cellStyle name="Comma 35 2 3 2" xfId="2227" xr:uid="{E50D06F7-4427-482E-B4E4-E0AADF9D9B5A}"/>
    <cellStyle name="Comma 35 2 4" xfId="737" xr:uid="{3B20F338-E65D-4EAA-BF2A-3AA745526720}"/>
    <cellStyle name="Comma 35 2 4 2" xfId="1738" xr:uid="{E942388D-68A1-472C-953E-52F4A74394E6}"/>
    <cellStyle name="Comma 35 2 5" xfId="1501" xr:uid="{A29564B4-66DF-4B9E-8E95-F89B531B4FC1}"/>
    <cellStyle name="Comma 35 3" xfId="987" xr:uid="{B2E86901-69E4-4A95-AC55-186B9C839496}"/>
    <cellStyle name="Comma 35 3 2" xfId="1988" xr:uid="{51C6E2B6-BE8C-463E-AC50-82823B6DB287}"/>
    <cellStyle name="Comma 35 4" xfId="1225" xr:uid="{B31C4CDE-90F4-4F34-B11E-DA3BDDC52C04}"/>
    <cellStyle name="Comma 35 4 2" xfId="2226" xr:uid="{3761E560-9C5D-4810-AE31-451B41F6CE19}"/>
    <cellStyle name="Comma 35 5" xfId="736" xr:uid="{DA6EAE88-63B6-4513-9B79-3D8218B388F8}"/>
    <cellStyle name="Comma 35 5 2" xfId="1737" xr:uid="{B3933282-B8B4-4632-80DB-1DEE197CFDD2}"/>
    <cellStyle name="Comma 35 6" xfId="1500" xr:uid="{0AF7B2D1-AF15-4976-82F6-7AAFC932A219}"/>
    <cellStyle name="Comma 36" xfId="357" xr:uid="{0121E3D6-9423-4CE2-9347-CDA30F9ADF64}"/>
    <cellStyle name="Comma 36 2" xfId="358" xr:uid="{9F751E6C-CC97-4200-9735-E6D74A602C25}"/>
    <cellStyle name="Comma 36 2 2" xfId="990" xr:uid="{A564644A-0B6D-445C-86A3-51837C806941}"/>
    <cellStyle name="Comma 36 2 2 2" xfId="1991" xr:uid="{B7F25C18-A557-40E8-A823-49CF36F13745}"/>
    <cellStyle name="Comma 36 2 3" xfId="1228" xr:uid="{211E7AAF-A8B3-4732-AA31-344CEDF5033C}"/>
    <cellStyle name="Comma 36 2 3 2" xfId="2229" xr:uid="{483698FB-9D18-4CDB-BE55-4BFCD255272A}"/>
    <cellStyle name="Comma 36 2 4" xfId="739" xr:uid="{32464F9A-9F5F-4FF5-99BE-4CE317C45F69}"/>
    <cellStyle name="Comma 36 2 4 2" xfId="1740" xr:uid="{FE9067E8-9238-408C-BB4E-F9F756841572}"/>
    <cellStyle name="Comma 36 2 5" xfId="1503" xr:uid="{9D63C887-D8F1-4748-8DFB-263949026CC4}"/>
    <cellStyle name="Comma 36 3" xfId="989" xr:uid="{930C1889-8224-48D4-B613-DC21D0C1F054}"/>
    <cellStyle name="Comma 36 3 2" xfId="1990" xr:uid="{7D9A7408-C185-4206-A880-844399C1A701}"/>
    <cellStyle name="Comma 36 4" xfId="1227" xr:uid="{A589AF65-B5B5-43E4-AD39-FB411A1A6F95}"/>
    <cellStyle name="Comma 36 4 2" xfId="2228" xr:uid="{7C841570-06E2-416E-A9CD-A1F42EC78662}"/>
    <cellStyle name="Comma 36 5" xfId="738" xr:uid="{84ACBB6D-2747-431A-BA51-58931EE0C99E}"/>
    <cellStyle name="Comma 36 5 2" xfId="1739" xr:uid="{3BC2DBDD-2022-470E-9389-2C6175A617E7}"/>
    <cellStyle name="Comma 36 6" xfId="1502" xr:uid="{2529CE18-B24F-4622-BB39-7DD7F41AC592}"/>
    <cellStyle name="Comma 37" xfId="359" xr:uid="{8FF47BB3-3979-4116-895F-8D8DD891D0C9}"/>
    <cellStyle name="Comma 37 2" xfId="360" xr:uid="{F319CEAF-A585-4D2E-9351-788003057619}"/>
    <cellStyle name="Comma 37 2 2" xfId="992" xr:uid="{03B2946A-8253-40D7-AC3C-F1085F225057}"/>
    <cellStyle name="Comma 37 2 2 2" xfId="1993" xr:uid="{384F3727-BC1E-43BD-905F-B2BC143D377F}"/>
    <cellStyle name="Comma 37 2 3" xfId="1230" xr:uid="{A2E58759-AA23-46B4-B0FB-212F59A2B8B3}"/>
    <cellStyle name="Comma 37 2 3 2" xfId="2231" xr:uid="{7196E131-C792-498D-B778-C6F4FB180DA3}"/>
    <cellStyle name="Comma 37 2 4" xfId="741" xr:uid="{F83BFF36-C089-414E-A780-BE7A46A4746E}"/>
    <cellStyle name="Comma 37 2 4 2" xfId="1742" xr:uid="{1CB78912-6DA4-4956-84EE-9A081A418CE0}"/>
    <cellStyle name="Comma 37 2 5" xfId="1505" xr:uid="{0F960B24-F4CD-4C0F-9622-3EFB30613F0C}"/>
    <cellStyle name="Comma 37 3" xfId="991" xr:uid="{665B59B7-C951-40BE-AFDD-E8836BBFBC2F}"/>
    <cellStyle name="Comma 37 3 2" xfId="1992" xr:uid="{6FC2FFB1-C44A-4D71-A8A0-78AB3C09561C}"/>
    <cellStyle name="Comma 37 4" xfId="1229" xr:uid="{17F24B45-AC0A-4452-9BE0-68DA0FC97DD9}"/>
    <cellStyle name="Comma 37 4 2" xfId="2230" xr:uid="{E9D7615A-4E71-4C49-8C34-B6AD5A6B86AF}"/>
    <cellStyle name="Comma 37 5" xfId="740" xr:uid="{DA82BCE1-B6A9-4C60-BCE9-D0E0FD4BCD7A}"/>
    <cellStyle name="Comma 37 5 2" xfId="1741" xr:uid="{67BDB6F9-0B6D-4898-8A6E-15CC47D70B14}"/>
    <cellStyle name="Comma 37 6" xfId="1504" xr:uid="{B24300D7-B0BD-4C00-84E6-4EE0FAE065E2}"/>
    <cellStyle name="Comma 38" xfId="361" xr:uid="{DBD36CCB-3A45-4DB0-9FA3-916E4DBF514F}"/>
    <cellStyle name="Comma 38 2" xfId="362" xr:uid="{40E61117-E67D-4CDA-A060-85814D30689D}"/>
    <cellStyle name="Comma 38 2 2" xfId="994" xr:uid="{CA05D7FB-8705-4520-9003-69CF0B133396}"/>
    <cellStyle name="Comma 38 2 2 2" xfId="1995" xr:uid="{63E57D1B-A2CE-437B-B777-ED0C49EB7857}"/>
    <cellStyle name="Comma 38 2 3" xfId="1232" xr:uid="{5EFB74F6-28D8-4DAC-BB95-D3F68551054F}"/>
    <cellStyle name="Comma 38 2 3 2" xfId="2233" xr:uid="{6218F9FE-4C1E-44FF-B1A2-E4052E058566}"/>
    <cellStyle name="Comma 38 2 4" xfId="743" xr:uid="{04DD26E7-5951-4E8F-B270-AFBA58B80239}"/>
    <cellStyle name="Comma 38 2 4 2" xfId="1744" xr:uid="{BA301FFB-7AAD-4AAD-B82E-90CF968DE63D}"/>
    <cellStyle name="Comma 38 2 5" xfId="1507" xr:uid="{A17DB6B2-A197-40CC-984A-B8400D25B7E3}"/>
    <cellStyle name="Comma 38 3" xfId="993" xr:uid="{208C0098-B4A4-4647-ADF2-E59EAE6F1F8D}"/>
    <cellStyle name="Comma 38 3 2" xfId="1994" xr:uid="{D134C2C3-DC35-49D5-B881-74F206CEDF49}"/>
    <cellStyle name="Comma 38 4" xfId="1231" xr:uid="{8FC724E1-30DC-487D-B579-FC9411B43BBD}"/>
    <cellStyle name="Comma 38 4 2" xfId="2232" xr:uid="{0DE80115-4D27-44B5-90CF-F29E20E142AA}"/>
    <cellStyle name="Comma 38 5" xfId="742" xr:uid="{9A8430FD-E5DD-4C19-BA51-DE67D07A451C}"/>
    <cellStyle name="Comma 38 5 2" xfId="1743" xr:uid="{8769D7BD-0659-4CEE-941A-E80B82920CAA}"/>
    <cellStyle name="Comma 38 6" xfId="1506" xr:uid="{2A9895E8-E4DD-4EFC-9232-30F03E63BF1E}"/>
    <cellStyle name="Comma 39" xfId="363" xr:uid="{4BC29C2E-B4FF-4F5E-BADE-0810C55C2BEB}"/>
    <cellStyle name="Comma 39 2" xfId="364" xr:uid="{F21F2164-A4E2-4777-B804-AD0FB99B87C3}"/>
    <cellStyle name="Comma 39 2 2" xfId="996" xr:uid="{199389CF-F3DF-43A2-B4D6-A4B9C6134BEE}"/>
    <cellStyle name="Comma 39 2 2 2" xfId="1997" xr:uid="{AE1AEF93-F2AA-49D8-8B72-37C46CE08D5C}"/>
    <cellStyle name="Comma 39 2 3" xfId="1234" xr:uid="{52BFE43B-0AEF-4DCA-A2A8-84FA762B3FF4}"/>
    <cellStyle name="Comma 39 2 3 2" xfId="2235" xr:uid="{44637EA0-42F4-424B-94D7-BED7DAD11184}"/>
    <cellStyle name="Comma 39 2 4" xfId="745" xr:uid="{857C7172-1021-411E-9B69-16F79048AED3}"/>
    <cellStyle name="Comma 39 2 4 2" xfId="1746" xr:uid="{687338E2-9F47-477B-9E3A-346A2CDA9F2E}"/>
    <cellStyle name="Comma 39 2 5" xfId="1509" xr:uid="{1309FDB3-582F-4B48-AF93-E05A10CDE735}"/>
    <cellStyle name="Comma 39 3" xfId="995" xr:uid="{D3003085-B3BC-481D-9D60-2529EBFDCDD4}"/>
    <cellStyle name="Comma 39 3 2" xfId="1996" xr:uid="{6A39D686-13C6-470E-A323-93B3CBCC4CAC}"/>
    <cellStyle name="Comma 39 4" xfId="1233" xr:uid="{CE214B99-2451-4AAA-BF4F-99C50397B069}"/>
    <cellStyle name="Comma 39 4 2" xfId="2234" xr:uid="{8DFDC404-6AA0-4FEF-8AD0-D5A65EA60163}"/>
    <cellStyle name="Comma 39 5" xfId="744" xr:uid="{01249ED2-FEFE-4BC9-9334-4CF6761FC51F}"/>
    <cellStyle name="Comma 39 5 2" xfId="1745" xr:uid="{74EC29E5-E819-47B4-B468-6F2B3A132E08}"/>
    <cellStyle name="Comma 39 6" xfId="1508" xr:uid="{FCB48626-09F8-4BB4-998E-7C4AD5474518}"/>
    <cellStyle name="Comma 4" xfId="29" xr:uid="{EC6C8F4C-226D-4C7B-B7BE-38E3434770A8}"/>
    <cellStyle name="Comma 4 2" xfId="134" xr:uid="{B38AC55D-55C8-4DD3-94FB-BB694A46C629}"/>
    <cellStyle name="Comma 4 2 2" xfId="367" xr:uid="{465C642C-4259-434D-B55E-C6EFFFCE0105}"/>
    <cellStyle name="Comma 4 2 2 2" xfId="368" xr:uid="{CBC303B3-34BE-4D29-86A0-4CB9CD08AC96}"/>
    <cellStyle name="Comma 4 2 2 2 2" xfId="998" xr:uid="{5B4F2BA0-DC02-41C1-979F-71E9EB42CCC9}"/>
    <cellStyle name="Comma 4 2 2 2 2 2" xfId="1999" xr:uid="{7CFCC716-00B2-46C3-8DB0-706BA3F7E335}"/>
    <cellStyle name="Comma 4 2 2 2 3" xfId="1236" xr:uid="{CDEE6393-CDF0-406C-A22E-ABDCF4509862}"/>
    <cellStyle name="Comma 4 2 2 2 3 2" xfId="2237" xr:uid="{1BEC676F-4EA0-4ECA-8667-37D6774C16F4}"/>
    <cellStyle name="Comma 4 2 2 2 4" xfId="747" xr:uid="{D77A42E3-6652-4422-8F7F-BCD37233D2A7}"/>
    <cellStyle name="Comma 4 2 2 2 4 2" xfId="1748" xr:uid="{B99B0F65-93CA-4AC5-933E-FC9509D7B258}"/>
    <cellStyle name="Comma 4 2 2 2 5" xfId="1511" xr:uid="{F2D1ED0F-43BA-4C55-AB8E-9661BD9CA9D5}"/>
    <cellStyle name="Comma 4 2 3" xfId="369" xr:uid="{F4562726-5056-44C9-932F-D2ECBF4B8664}"/>
    <cellStyle name="Comma 4 2 3 2" xfId="999" xr:uid="{B1BBA0A1-5B6F-4048-9864-D033317948F8}"/>
    <cellStyle name="Comma 4 2 3 2 2" xfId="2000" xr:uid="{4C504838-12D4-4AFC-88F3-50ED2061E517}"/>
    <cellStyle name="Comma 4 2 3 3" xfId="1237" xr:uid="{48539AFA-A643-4743-9B40-9DE3FE484FF1}"/>
    <cellStyle name="Comma 4 2 3 3 2" xfId="2238" xr:uid="{64A5A7F2-7F7E-4954-9376-3EED249A27D5}"/>
    <cellStyle name="Comma 4 2 3 4" xfId="748" xr:uid="{FD7F8F8E-4D23-47BF-93AB-2F708B01898B}"/>
    <cellStyle name="Comma 4 2 3 4 2" xfId="1749" xr:uid="{872DD799-5D79-4CE9-A810-29B343CD85F0}"/>
    <cellStyle name="Comma 4 2 3 5" xfId="1512" xr:uid="{B7FBEAB8-55BD-4B78-893B-40CDF74782A9}"/>
    <cellStyle name="Comma 4 2 4" xfId="366" xr:uid="{8C7FC543-DAE3-4ED5-90F2-EBF1F2906116}"/>
    <cellStyle name="Comma 4 3" xfId="370" xr:uid="{BB7969A5-6ED7-48AE-B6CD-A811FAD7395C}"/>
    <cellStyle name="Comma 4 3 2" xfId="371" xr:uid="{C5C56822-7186-41D9-88CD-D730DFB91941}"/>
    <cellStyle name="Comma 4 3 2 2" xfId="372" xr:uid="{EDACE1EA-66EE-4958-83CE-C984E6B1FCF3}"/>
    <cellStyle name="Comma 4 3 2 2 2" xfId="1000" xr:uid="{42203D0E-D5A8-4820-A91B-1BA7ADD21D93}"/>
    <cellStyle name="Comma 4 3 2 2 2 2" xfId="2001" xr:uid="{73365104-5E57-4679-AECD-B22EF1666083}"/>
    <cellStyle name="Comma 4 3 2 2 3" xfId="1238" xr:uid="{13D87183-AD74-46D2-836B-8339ABBEF5E9}"/>
    <cellStyle name="Comma 4 3 2 2 3 2" xfId="2239" xr:uid="{0D1B78D5-5B90-465E-9675-24A58DDFFE21}"/>
    <cellStyle name="Comma 4 3 2 2 4" xfId="749" xr:uid="{0C3CEC0D-498C-447E-90CC-DD0F3483F5CB}"/>
    <cellStyle name="Comma 4 3 2 2 4 2" xfId="1750" xr:uid="{8A2DB959-DA1C-4305-997E-2ABFA2811E59}"/>
    <cellStyle name="Comma 4 3 2 2 5" xfId="1513" xr:uid="{D54E2DC8-5C50-497A-8494-A6363E92C40C}"/>
    <cellStyle name="Comma 4 3 3" xfId="373" xr:uid="{EC6442AF-511C-4720-8797-BED36A7DE4B3}"/>
    <cellStyle name="Comma 4 3 3 2" xfId="1001" xr:uid="{2917BEBF-3AB1-43B3-9CAA-51525DD09BAB}"/>
    <cellStyle name="Comma 4 3 3 2 2" xfId="2002" xr:uid="{CF69064F-E988-4F6C-B15F-37980536CAD1}"/>
    <cellStyle name="Comma 4 3 3 3" xfId="1239" xr:uid="{96786788-88CD-463D-AC5C-FB934E06EB52}"/>
    <cellStyle name="Comma 4 3 3 3 2" xfId="2240" xr:uid="{BAD528B8-4129-451C-806C-5FF3F339DFA4}"/>
    <cellStyle name="Comma 4 3 3 4" xfId="750" xr:uid="{8A2A1558-9AB8-40C3-B71A-3377222544CF}"/>
    <cellStyle name="Comma 4 3 3 4 2" xfId="1751" xr:uid="{A759E850-2A11-4C04-AC4F-BF098CB22143}"/>
    <cellStyle name="Comma 4 3 3 5" xfId="1514" xr:uid="{17A3A9D4-85CA-4704-9DC1-C69A855BF5E5}"/>
    <cellStyle name="Comma 4 4" xfId="374" xr:uid="{A58D8E48-941F-454F-B9E8-69C9F9320B56}"/>
    <cellStyle name="Comma 4 4 2" xfId="375" xr:uid="{154897BD-67D0-4868-855F-891D7351D92A}"/>
    <cellStyle name="Comma 4 4 2 2" xfId="1002" xr:uid="{F5AC810D-B976-4B3C-A1B8-10865632B615}"/>
    <cellStyle name="Comma 4 4 2 2 2" xfId="2003" xr:uid="{6868C501-B0B6-4033-A662-0F9AC68F45F3}"/>
    <cellStyle name="Comma 4 4 2 3" xfId="1240" xr:uid="{19890562-3FDE-44EB-B103-B954900CE9AF}"/>
    <cellStyle name="Comma 4 4 2 3 2" xfId="2241" xr:uid="{D33F4666-73CC-4537-8DEA-9A572999DE9F}"/>
    <cellStyle name="Comma 4 4 2 4" xfId="751" xr:uid="{CCD60B09-BEEC-4321-A4E4-AE71D91F345C}"/>
    <cellStyle name="Comma 4 4 2 4 2" xfId="1752" xr:uid="{07436E94-FBF7-4FAC-BC37-28C4320C92F3}"/>
    <cellStyle name="Comma 4 4 2 5" xfId="1515" xr:uid="{C95012AB-8370-4A7A-8BA0-F9436734CEC1}"/>
    <cellStyle name="Comma 4 5" xfId="376" xr:uid="{05D46418-F871-4CD2-8D63-76E3ADA829B7}"/>
    <cellStyle name="Comma 4 5 2" xfId="377" xr:uid="{59FBD2CA-E4C1-4BC4-80DC-6B3CCD6FA97E}"/>
    <cellStyle name="Comma 4 5 2 2" xfId="1004" xr:uid="{E9B40A41-A03C-4587-A3CC-A08A0B8C5586}"/>
    <cellStyle name="Comma 4 5 2 2 2" xfId="2005" xr:uid="{A2917080-2C02-4B0F-B099-461FEF0BBCB5}"/>
    <cellStyle name="Comma 4 5 2 3" xfId="1242" xr:uid="{9B46F974-E4BB-4A4C-AB77-A3BCC2171549}"/>
    <cellStyle name="Comma 4 5 2 3 2" xfId="2243" xr:uid="{E278FAB8-FCFD-43FF-BF1C-257CC0C5186D}"/>
    <cellStyle name="Comma 4 5 2 4" xfId="753" xr:uid="{B8055445-2DC6-4BE9-9C5A-CFA63A7B3388}"/>
    <cellStyle name="Comma 4 5 2 4 2" xfId="1754" xr:uid="{3A3A9D62-E0D3-467C-BA5E-44B4527EC602}"/>
    <cellStyle name="Comma 4 5 2 5" xfId="1517" xr:uid="{8F8F763E-CFB0-421B-9364-78937E9AD4BD}"/>
    <cellStyle name="Comma 4 5 3" xfId="1003" xr:uid="{7A221E53-715D-43E7-9472-FF4D56C68D10}"/>
    <cellStyle name="Comma 4 5 3 2" xfId="2004" xr:uid="{684C5BDE-32FC-460B-83B8-97B2F323AE6C}"/>
    <cellStyle name="Comma 4 5 4" xfId="1241" xr:uid="{D59BC804-CABE-4FA5-ACDC-D0269614BCA8}"/>
    <cellStyle name="Comma 4 5 4 2" xfId="2242" xr:uid="{CC48AE54-94C1-48EF-8585-350B3447707C}"/>
    <cellStyle name="Comma 4 5 5" xfId="752" xr:uid="{CB81A4E0-8F49-4692-90A8-781036655D50}"/>
    <cellStyle name="Comma 4 5 5 2" xfId="1753" xr:uid="{A009BD7E-92E1-4A50-82B1-8628954AB42A}"/>
    <cellStyle name="Comma 4 5 6" xfId="1516" xr:uid="{340DD499-B234-43F3-A4B2-0B5D1AD0F0DE}"/>
    <cellStyle name="Comma 4 6" xfId="997" xr:uid="{C8780C06-6FB7-46E8-A807-8C7248C9A08A}"/>
    <cellStyle name="Comma 4 6 2" xfId="1998" xr:uid="{BE7A8E75-4FD7-4112-B73C-7BDBB9E502D2}"/>
    <cellStyle name="Comma 4 7" xfId="1235" xr:uid="{01F35DEB-A82B-4970-B52E-EB434CC9BA56}"/>
    <cellStyle name="Comma 4 7 2" xfId="2236" xr:uid="{628F5F76-C516-4AC4-A571-672928A93BE0}"/>
    <cellStyle name="Comma 4 8" xfId="746" xr:uid="{D2D42D8B-A378-484E-B55A-B2EC77802D88}"/>
    <cellStyle name="Comma 4 8 2" xfId="1747" xr:uid="{9C1D9DAC-8028-4B82-BD6B-5C769C6FBAAE}"/>
    <cellStyle name="Comma 4 9" xfId="365" xr:uid="{D96D42F6-D38A-4272-AD3D-A8E60B41257F}"/>
    <cellStyle name="Comma 4 9 2" xfId="1510" xr:uid="{E583EAB9-3AE3-4AFB-9CBF-A35E0524DC09}"/>
    <cellStyle name="Comma 40" xfId="378" xr:uid="{3C486551-796C-4338-AB7A-581C080679B5}"/>
    <cellStyle name="Comma 40 2" xfId="379" xr:uid="{8919C1CA-23D4-4834-B783-F0F14DD22F1F}"/>
    <cellStyle name="Comma 40 2 2" xfId="380" xr:uid="{3C024354-0901-40C7-831F-93E03255A40D}"/>
    <cellStyle name="Comma 40 2 2 2" xfId="381" xr:uid="{71210121-433D-4FA0-A16C-DE3AA2825A50}"/>
    <cellStyle name="Comma 40 2 2 2 2" xfId="1005" xr:uid="{C3473707-01E9-4D48-8117-3E047ED303B7}"/>
    <cellStyle name="Comma 40 2 2 2 2 2" xfId="2006" xr:uid="{C12EF369-AD8C-4E8D-ACBD-4F745732CF8A}"/>
    <cellStyle name="Comma 40 2 2 2 3" xfId="1243" xr:uid="{ECBF581F-6D71-4B30-8A59-21B64A615908}"/>
    <cellStyle name="Comma 40 2 2 2 3 2" xfId="2244" xr:uid="{8F319D4D-1CEF-44B7-A31E-FF0753CFC3EE}"/>
    <cellStyle name="Comma 40 2 2 2 4" xfId="754" xr:uid="{4E70A970-32D8-4287-9731-0BF8922D1E76}"/>
    <cellStyle name="Comma 40 2 2 2 4 2" xfId="1755" xr:uid="{A3AEA268-1445-4B81-9827-461172B549C3}"/>
    <cellStyle name="Comma 40 2 2 2 5" xfId="1518" xr:uid="{D7E0E979-AE95-4487-860B-3AC795E0A700}"/>
    <cellStyle name="Comma 40 2 3" xfId="382" xr:uid="{B1434579-F53D-4B9A-911A-549602B43ADF}"/>
    <cellStyle name="Comma 40 2 3 2" xfId="1006" xr:uid="{58EE929B-6073-4B99-8871-FC84B0490EBB}"/>
    <cellStyle name="Comma 40 2 3 2 2" xfId="2007" xr:uid="{9FFB7B11-5EC6-4854-A69A-0F45FB22C760}"/>
    <cellStyle name="Comma 40 2 3 3" xfId="1244" xr:uid="{8F2D964C-191A-4E35-BC19-D334FE8D2688}"/>
    <cellStyle name="Comma 40 2 3 3 2" xfId="2245" xr:uid="{76DD5A33-A6CA-49EB-82A9-64A3A06427C2}"/>
    <cellStyle name="Comma 40 2 3 4" xfId="755" xr:uid="{43D0E3E5-2689-4B58-8A23-2CB08A31DEB2}"/>
    <cellStyle name="Comma 40 2 3 4 2" xfId="1756" xr:uid="{230C815C-67E6-4292-BCCA-2760AE8C660F}"/>
    <cellStyle name="Comma 40 2 3 5" xfId="1519" xr:uid="{608D1536-729F-41AF-A45B-0BDAA950B569}"/>
    <cellStyle name="Comma 40 3" xfId="383" xr:uid="{B68CF707-E72B-4BD7-AA87-AC57805EEA34}"/>
    <cellStyle name="Comma 40 3 2" xfId="384" xr:uid="{EC53ED66-4CA3-4A98-8D07-303A8C039272}"/>
    <cellStyle name="Comma 40 3 2 2" xfId="1007" xr:uid="{CF4A928C-C08F-4BC8-8ED8-8BDE28CE0B7E}"/>
    <cellStyle name="Comma 40 3 2 2 2" xfId="2008" xr:uid="{5FB52E75-221F-4E45-9D75-9CB5A189A90C}"/>
    <cellStyle name="Comma 40 3 2 3" xfId="1245" xr:uid="{BBC8BA32-6AE5-4175-A407-BD732105C79E}"/>
    <cellStyle name="Comma 40 3 2 3 2" xfId="2246" xr:uid="{5D9B2E8E-3C1A-43E0-964C-0CB01599AF57}"/>
    <cellStyle name="Comma 40 3 2 4" xfId="756" xr:uid="{7C38F1CB-47ED-4D71-88EA-1DD605F035ED}"/>
    <cellStyle name="Comma 40 3 2 4 2" xfId="1757" xr:uid="{87A080B6-8A71-45E9-8681-B6560484E315}"/>
    <cellStyle name="Comma 40 3 2 5" xfId="1520" xr:uid="{23520671-3711-44F8-8F74-1CAD526B23AB}"/>
    <cellStyle name="Comma 40 4" xfId="385" xr:uid="{BEE83864-DB61-49F9-BCA7-9F3A09903A2A}"/>
    <cellStyle name="Comma 40 4 2" xfId="1008" xr:uid="{1EDD8258-5064-479C-832D-42E901E6095B}"/>
    <cellStyle name="Comma 40 4 2 2" xfId="2009" xr:uid="{C492D70D-C3AF-4D56-B289-37A354B436CE}"/>
    <cellStyle name="Comma 40 4 3" xfId="1246" xr:uid="{16042A2F-49DA-46AF-82A2-D1C5ED889ECC}"/>
    <cellStyle name="Comma 40 4 3 2" xfId="2247" xr:uid="{B050ABE3-6D5B-4C26-8F32-68E44B6E2B45}"/>
    <cellStyle name="Comma 40 4 4" xfId="757" xr:uid="{371D1E2D-BA8A-40F5-A07A-75DABE3FFBE1}"/>
    <cellStyle name="Comma 40 4 4 2" xfId="1758" xr:uid="{344216FD-E9DC-48B4-9F82-551B166D4A43}"/>
    <cellStyle name="Comma 40 4 5" xfId="1521" xr:uid="{317E1505-8B6C-454E-A092-E12338F76E66}"/>
    <cellStyle name="Comma 41" xfId="386" xr:uid="{C9D8D463-205D-44DB-B6C2-79BB3C088A82}"/>
    <cellStyle name="Comma 41 2" xfId="387" xr:uid="{177C7093-A298-4C2C-AD9B-C78B29D40FF5}"/>
    <cellStyle name="Comma 41 2 2" xfId="388" xr:uid="{B95231E1-DADF-43D5-BD11-959A1FD418C3}"/>
    <cellStyle name="Comma 41 2 2 2" xfId="389" xr:uid="{4AF59511-3ED0-47A4-90D2-3F4DA7ED841A}"/>
    <cellStyle name="Comma 41 2 2 2 2" xfId="1009" xr:uid="{BD981E83-7D0F-467A-9AF5-1A7391DE8727}"/>
    <cellStyle name="Comma 41 2 2 2 2 2" xfId="2010" xr:uid="{66370898-A20D-44B8-8F2F-945220F028EA}"/>
    <cellStyle name="Comma 41 2 2 2 3" xfId="1247" xr:uid="{0E735179-F696-4D95-BC85-55095D1A45C4}"/>
    <cellStyle name="Comma 41 2 2 2 3 2" xfId="2248" xr:uid="{87BA8CAE-B015-4D59-AEEE-078C741D40B2}"/>
    <cellStyle name="Comma 41 2 2 2 4" xfId="758" xr:uid="{BD4BF2FE-8CA3-4A42-913F-010C5FFB7F86}"/>
    <cellStyle name="Comma 41 2 2 2 4 2" xfId="1759" xr:uid="{A92D9A1A-6E9A-4B91-BCDA-CDC6E505D203}"/>
    <cellStyle name="Comma 41 2 2 2 5" xfId="1522" xr:uid="{45F2A2BF-AF1B-42FF-AA38-C800585D5E81}"/>
    <cellStyle name="Comma 41 2 3" xfId="390" xr:uid="{9FEDA773-9BF1-47DD-9977-D748EE489E52}"/>
    <cellStyle name="Comma 41 2 3 2" xfId="1010" xr:uid="{8555498C-32BC-4982-9057-FC8309A69981}"/>
    <cellStyle name="Comma 41 2 3 2 2" xfId="2011" xr:uid="{5FE0338C-2755-4108-B0E1-B31B89B919B2}"/>
    <cellStyle name="Comma 41 2 3 3" xfId="1248" xr:uid="{1A60003A-B482-48F8-A74A-76CD2C02DC96}"/>
    <cellStyle name="Comma 41 2 3 3 2" xfId="2249" xr:uid="{617F7DC8-7062-4793-AE4F-1380A52D144A}"/>
    <cellStyle name="Comma 41 2 3 4" xfId="759" xr:uid="{538DF29D-F124-493F-8854-BE0651753AAD}"/>
    <cellStyle name="Comma 41 2 3 4 2" xfId="1760" xr:uid="{E76CAE9D-806D-4EEB-91C0-D1EC74FCD239}"/>
    <cellStyle name="Comma 41 2 3 5" xfId="1523" xr:uid="{EC8970F5-B382-4E01-8923-198E9848C280}"/>
    <cellStyle name="Comma 41 3" xfId="391" xr:uid="{17D4AE5F-0B27-4758-8E17-8EEBA21217FD}"/>
    <cellStyle name="Comma 41 3 2" xfId="392" xr:uid="{032CF2CE-D20A-47BA-B34E-A9ACFFC3ACF5}"/>
    <cellStyle name="Comma 41 3 2 2" xfId="1011" xr:uid="{7F7BAC10-F410-4A44-A4A7-5F5C74F13E53}"/>
    <cellStyle name="Comma 41 3 2 2 2" xfId="2012" xr:uid="{FA55B1C6-2749-4EE9-B661-5B923423F359}"/>
    <cellStyle name="Comma 41 3 2 3" xfId="1249" xr:uid="{22EDFB1A-0D5D-4D74-ABA4-4EB9ABAE22B6}"/>
    <cellStyle name="Comma 41 3 2 3 2" xfId="2250" xr:uid="{17E845BE-3836-4274-944A-20A20518CA5F}"/>
    <cellStyle name="Comma 41 3 2 4" xfId="760" xr:uid="{4EDAD30E-6188-46B5-BE03-BAB604ED3E84}"/>
    <cellStyle name="Comma 41 3 2 4 2" xfId="1761" xr:uid="{86257DF6-308F-404D-83FE-FC2B71B53F74}"/>
    <cellStyle name="Comma 41 3 2 5" xfId="1524" xr:uid="{78B590F3-7FE7-438F-855C-2D9A8D35D22B}"/>
    <cellStyle name="Comma 41 4" xfId="393" xr:uid="{E880C5F8-AA7C-40EA-B2E0-FDF2A98DA460}"/>
    <cellStyle name="Comma 41 4 2" xfId="1012" xr:uid="{4AC02D32-8091-4A58-AFAE-D81A266DCB66}"/>
    <cellStyle name="Comma 41 4 2 2" xfId="2013" xr:uid="{E5BD6F9C-C649-4659-8055-E202CDC7AFA7}"/>
    <cellStyle name="Comma 41 4 3" xfId="1250" xr:uid="{B8D1198B-D771-43CD-89C7-DD0E6C462019}"/>
    <cellStyle name="Comma 41 4 3 2" xfId="2251" xr:uid="{F23AF5E7-A980-4C52-B41A-A10445F2F4A8}"/>
    <cellStyle name="Comma 41 4 4" xfId="761" xr:uid="{71D833DA-FDC6-48B1-925A-085D9E0AE45D}"/>
    <cellStyle name="Comma 41 4 4 2" xfId="1762" xr:uid="{89533D70-262F-4CFC-A459-E5270427E948}"/>
    <cellStyle name="Comma 41 4 5" xfId="1525" xr:uid="{0A9FBE10-3172-4634-9D26-7A7302CE591B}"/>
    <cellStyle name="Comma 42" xfId="394" xr:uid="{ACD5A3B0-9823-46C9-9D1A-2238285A252A}"/>
    <cellStyle name="Comma 42 2" xfId="395" xr:uid="{A2D6713D-D654-463E-AA5C-634C836277C6}"/>
    <cellStyle name="Comma 42 2 2" xfId="396" xr:uid="{9CD5B32C-12D4-4D64-AEBC-54889025136F}"/>
    <cellStyle name="Comma 42 2 2 2" xfId="397" xr:uid="{BD37E5E9-C128-4833-B489-A3A2CCD9636A}"/>
    <cellStyle name="Comma 42 2 2 2 2" xfId="1013" xr:uid="{1A64EA4B-02D0-4061-B5BF-FE1037BD4C11}"/>
    <cellStyle name="Comma 42 2 2 2 2 2" xfId="2014" xr:uid="{A917CE1D-3746-4A9B-AC7E-5BB76FB33127}"/>
    <cellStyle name="Comma 42 2 2 2 3" xfId="1251" xr:uid="{7231FA96-8BE2-4397-9A5C-BEB9B3CD4E73}"/>
    <cellStyle name="Comma 42 2 2 2 3 2" xfId="2252" xr:uid="{402B215D-0750-4BAB-BEE6-85CD37323BB9}"/>
    <cellStyle name="Comma 42 2 2 2 4" xfId="762" xr:uid="{AEDE7CA5-4F91-4608-9E5F-26F5082EF822}"/>
    <cellStyle name="Comma 42 2 2 2 4 2" xfId="1763" xr:uid="{E50E44D8-77B9-4091-9A18-79AC2416E782}"/>
    <cellStyle name="Comma 42 2 2 2 5" xfId="1526" xr:uid="{843F4E10-3414-4AEA-925C-D7F2A231AFEC}"/>
    <cellStyle name="Comma 42 2 3" xfId="398" xr:uid="{A60B9AE3-F58C-4022-8F9E-D87BD5AF2C27}"/>
    <cellStyle name="Comma 42 2 3 2" xfId="1014" xr:uid="{2B8EC9DD-BB62-4A67-81DD-8CB08F654362}"/>
    <cellStyle name="Comma 42 2 3 2 2" xfId="2015" xr:uid="{74FA4744-3969-475E-BAFE-0F42595F7BC5}"/>
    <cellStyle name="Comma 42 2 3 3" xfId="1252" xr:uid="{061A0C90-7110-42DD-8AF1-E044B0BFADDC}"/>
    <cellStyle name="Comma 42 2 3 3 2" xfId="2253" xr:uid="{CC10C0C2-971B-4EC3-BDC1-F1CE948BE1DD}"/>
    <cellStyle name="Comma 42 2 3 4" xfId="763" xr:uid="{9A705B8C-6E07-4251-A9B4-729BCC4B5619}"/>
    <cellStyle name="Comma 42 2 3 4 2" xfId="1764" xr:uid="{6B1FB126-B6B4-4060-BED2-22689E579A3C}"/>
    <cellStyle name="Comma 42 2 3 5" xfId="1527" xr:uid="{FCDA7EE4-1D47-4AF2-ABD8-392D4D6C346C}"/>
    <cellStyle name="Comma 42 3" xfId="399" xr:uid="{396828C3-F574-4BD8-BCF6-B69DED199866}"/>
    <cellStyle name="Comma 42 3 2" xfId="400" xr:uid="{252DF101-1150-4442-8302-E0F8B59486FE}"/>
    <cellStyle name="Comma 42 3 2 2" xfId="1015" xr:uid="{AEEFB373-5EB7-4762-9AFE-B65F434071EE}"/>
    <cellStyle name="Comma 42 3 2 2 2" xfId="2016" xr:uid="{79E86D3D-83EB-4448-ACF0-49CA975B98FD}"/>
    <cellStyle name="Comma 42 3 2 3" xfId="1253" xr:uid="{08B0687E-7795-4318-BEE2-D6E6D8760B1D}"/>
    <cellStyle name="Comma 42 3 2 3 2" xfId="2254" xr:uid="{7459854C-4419-4823-9137-EFC9DDFD8309}"/>
    <cellStyle name="Comma 42 3 2 4" xfId="764" xr:uid="{D4A690B0-8F7B-4167-98DB-DC341023EC23}"/>
    <cellStyle name="Comma 42 3 2 4 2" xfId="1765" xr:uid="{82606E86-E508-46E6-92FE-66DF8933D861}"/>
    <cellStyle name="Comma 42 3 2 5" xfId="1528" xr:uid="{A25C054C-6E4F-4C6A-9BDF-C751B253E50F}"/>
    <cellStyle name="Comma 42 4" xfId="401" xr:uid="{A0271C3A-F3B9-42C0-B326-067192473DF6}"/>
    <cellStyle name="Comma 42 4 2" xfId="1016" xr:uid="{D3D5A173-68C3-45AD-ADF0-B5DBF2E713CF}"/>
    <cellStyle name="Comma 42 4 2 2" xfId="2017" xr:uid="{A8FC9A1A-B169-40E8-9BA4-5907B5DC6ED2}"/>
    <cellStyle name="Comma 42 4 3" xfId="1254" xr:uid="{EB418B6B-FF22-4FD9-8286-41643FF8D6F0}"/>
    <cellStyle name="Comma 42 4 3 2" xfId="2255" xr:uid="{F52D72E2-6A25-4861-B298-4C48A3707AC7}"/>
    <cellStyle name="Comma 42 4 4" xfId="765" xr:uid="{BD5B8754-273C-4E08-99B4-EBAC090DAB5A}"/>
    <cellStyle name="Comma 42 4 4 2" xfId="1766" xr:uid="{7B8A92C4-F9A5-4243-BC8E-8C2CAC9C73C7}"/>
    <cellStyle name="Comma 42 4 5" xfId="1529" xr:uid="{0259A8D9-88BA-49C2-BCA9-2ED81AEC48AF}"/>
    <cellStyle name="Comma 43" xfId="402" xr:uid="{CB2E837A-D7A5-40CB-A24A-56B6D6E5E770}"/>
    <cellStyle name="Comma 43 2" xfId="403" xr:uid="{C6256FFA-7110-4065-8E60-8C97E41882D9}"/>
    <cellStyle name="Comma 43 2 2" xfId="404" xr:uid="{8B35776A-A357-497C-BCA0-1EE39AD05B52}"/>
    <cellStyle name="Comma 43 2 2 2" xfId="1017" xr:uid="{0FF7BF20-DA6E-4EB1-A553-33D9B6778BA0}"/>
    <cellStyle name="Comma 43 2 2 2 2" xfId="2018" xr:uid="{73754323-9FD1-4B29-823B-7BEA754C33F8}"/>
    <cellStyle name="Comma 43 2 2 3" xfId="1255" xr:uid="{18FFB8FD-3CFC-45B5-B3D3-164126A4AC82}"/>
    <cellStyle name="Comma 43 2 2 3 2" xfId="2256" xr:uid="{8FCD9DC6-F65D-4A72-BDAD-C493EE1F3AC9}"/>
    <cellStyle name="Comma 43 2 2 4" xfId="766" xr:uid="{923B300D-59DC-4423-869D-1D595F327C55}"/>
    <cellStyle name="Comma 43 2 2 4 2" xfId="1767" xr:uid="{05E5A379-8827-420C-827D-4AAD800A850E}"/>
    <cellStyle name="Comma 43 2 2 5" xfId="1530" xr:uid="{F9AF6DE2-9A8A-4A95-BC9F-0BCF2CBD60DE}"/>
    <cellStyle name="Comma 43 3" xfId="405" xr:uid="{A53CCA4E-9B85-494A-BAA5-CDBD1A775490}"/>
    <cellStyle name="Comma 43 3 2" xfId="1018" xr:uid="{FA207653-CCC0-41E6-A8EB-550D860BE7FF}"/>
    <cellStyle name="Comma 43 3 2 2" xfId="2019" xr:uid="{17973A44-63FE-4AC6-9587-E2C837AAA425}"/>
    <cellStyle name="Comma 43 3 3" xfId="1256" xr:uid="{FB7A6D83-75B3-4514-9012-5212FF88BAAC}"/>
    <cellStyle name="Comma 43 3 3 2" xfId="2257" xr:uid="{94AF9423-35FE-4D00-9458-A3972DEC59F1}"/>
    <cellStyle name="Comma 43 3 4" xfId="767" xr:uid="{429980A5-1222-4D72-9101-2B75C8F4DA7F}"/>
    <cellStyle name="Comma 43 3 4 2" xfId="1768" xr:uid="{5BA2C10A-2223-4445-A719-99C113D267A0}"/>
    <cellStyle name="Comma 43 3 5" xfId="1531" xr:uid="{7BB301AA-CD5D-4FF9-BC5E-6FCB3FEEF43E}"/>
    <cellStyle name="Comma 44" xfId="406" xr:uid="{1BAF9680-6E15-4984-A782-DD181816FB4E}"/>
    <cellStyle name="Comma 44 2" xfId="407" xr:uid="{85DA5F0A-48CC-44F9-8FCF-DA2C8B331FAC}"/>
    <cellStyle name="Comma 44 2 2" xfId="408" xr:uid="{F1F7E6D1-76C5-4864-A584-7BD466E75FCE}"/>
    <cellStyle name="Comma 44 2 2 2" xfId="1019" xr:uid="{F1FFAE33-752A-4B77-9CE8-F89148543F09}"/>
    <cellStyle name="Comma 44 2 2 2 2" xfId="2020" xr:uid="{E3CD7B25-FA92-4486-A5C4-ECDDD0F10A34}"/>
    <cellStyle name="Comma 44 2 2 3" xfId="1257" xr:uid="{9CDF4AC7-155A-41A8-B3D8-1321A7B20A0A}"/>
    <cellStyle name="Comma 44 2 2 3 2" xfId="2258" xr:uid="{AC278668-732A-4E56-A0FE-1250C3136E60}"/>
    <cellStyle name="Comma 44 2 2 4" xfId="768" xr:uid="{3E8D7AA6-D59C-4956-9498-0546611370DD}"/>
    <cellStyle name="Comma 44 2 2 4 2" xfId="1769" xr:uid="{18892BD1-4DFB-4762-B84B-ADE3A404B272}"/>
    <cellStyle name="Comma 44 2 2 5" xfId="1532" xr:uid="{80050A2E-7B31-435F-A2FA-E4BBA4B8116D}"/>
    <cellStyle name="Comma 44 3" xfId="409" xr:uid="{6B446936-E6A2-4581-9BFF-204E81868232}"/>
    <cellStyle name="Comma 44 3 2" xfId="1020" xr:uid="{33A47DC7-71BA-484D-BF4F-0960DC05DF70}"/>
    <cellStyle name="Comma 44 3 2 2" xfId="2021" xr:uid="{3D1B2B41-8FBF-49ED-B3DA-AFCB4A237489}"/>
    <cellStyle name="Comma 44 3 3" xfId="1258" xr:uid="{6990D8D2-3ADB-4F38-B843-481DFD351A06}"/>
    <cellStyle name="Comma 44 3 3 2" xfId="2259" xr:uid="{D4724804-8E8E-434D-8E21-C14BF694651B}"/>
    <cellStyle name="Comma 44 3 4" xfId="769" xr:uid="{E72D027F-9E15-4A46-ABCB-FB8731FA0B81}"/>
    <cellStyle name="Comma 44 3 4 2" xfId="1770" xr:uid="{603C44FE-C0E2-4BE9-A514-E55CECB5AD95}"/>
    <cellStyle name="Comma 44 3 5" xfId="1533" xr:uid="{761252B7-D29D-41CA-BC5D-25CB6D40CC1B}"/>
    <cellStyle name="Comma 45" xfId="410" xr:uid="{0D60D48E-93A3-4959-8766-6D0B645672F9}"/>
    <cellStyle name="Comma 45 2" xfId="411" xr:uid="{C2A61E93-F864-49E5-A994-1FE685B27D38}"/>
    <cellStyle name="Comma 45 2 2" xfId="1022" xr:uid="{854564CB-E47C-4F7F-B615-EF5C478FC22A}"/>
    <cellStyle name="Comma 45 2 2 2" xfId="2023" xr:uid="{B7773917-F4BA-454D-B0A2-807DCB2F5435}"/>
    <cellStyle name="Comma 45 2 3" xfId="1260" xr:uid="{382C5655-2D69-4C13-B9BC-C650096C20A6}"/>
    <cellStyle name="Comma 45 2 3 2" xfId="2261" xr:uid="{7A0CADD3-4904-4817-8989-3FDD3A634B5B}"/>
    <cellStyle name="Comma 45 2 4" xfId="771" xr:uid="{456B6B4C-A412-473B-AD15-6AB9ED09FE07}"/>
    <cellStyle name="Comma 45 2 4 2" xfId="1772" xr:uid="{0BA5A1F1-D0FA-4426-9D4B-8CD2AB2E1649}"/>
    <cellStyle name="Comma 45 2 5" xfId="1535" xr:uid="{88066402-07B7-43EC-8DC6-6844FF3DECB6}"/>
    <cellStyle name="Comma 45 3" xfId="1021" xr:uid="{7FE192A6-5E9B-40D3-B873-D2D1A5B45D94}"/>
    <cellStyle name="Comma 45 3 2" xfId="2022" xr:uid="{48BB5015-5008-4B27-8B15-BBFC96C8C547}"/>
    <cellStyle name="Comma 45 4" xfId="1259" xr:uid="{8DCFB10C-596B-4443-B7DF-28EC619DC454}"/>
    <cellStyle name="Comma 45 4 2" xfId="2260" xr:uid="{699B5EB0-2803-44DC-94CE-26639FB0EBFE}"/>
    <cellStyle name="Comma 45 5" xfId="770" xr:uid="{4DCF3D3C-5138-4CE3-B3F0-5EDD47CF16D0}"/>
    <cellStyle name="Comma 45 5 2" xfId="1771" xr:uid="{4CC5DF7D-AC0D-403C-BCC5-1950D18DC5DE}"/>
    <cellStyle name="Comma 45 6" xfId="1534" xr:uid="{927792DF-1E88-4B81-8874-45877B700A53}"/>
    <cellStyle name="Comma 46" xfId="412" xr:uid="{2746D5C8-0AE1-4602-A433-6D57C0C764D7}"/>
    <cellStyle name="Comma 46 2" xfId="413" xr:uid="{EE55B53A-6888-4897-9EE4-D9908EA95765}"/>
    <cellStyle name="Comma 46 2 2" xfId="1024" xr:uid="{722071BB-722E-4297-B7F0-C8720CFD1D96}"/>
    <cellStyle name="Comma 46 2 2 2" xfId="2025" xr:uid="{F21E90BD-97A0-476C-A17E-55563C43A95A}"/>
    <cellStyle name="Comma 46 2 3" xfId="1262" xr:uid="{E8A0178C-33C6-4EE1-AFC1-AB5DF17EC64F}"/>
    <cellStyle name="Comma 46 2 3 2" xfId="2263" xr:uid="{AF8D264E-0030-41DB-8ED2-0742BEE697D3}"/>
    <cellStyle name="Comma 46 2 4" xfId="773" xr:uid="{E3FDD513-2B20-443B-9333-BEB9B23FAE34}"/>
    <cellStyle name="Comma 46 2 4 2" xfId="1774" xr:uid="{2422E798-7F33-494B-9165-FDCD4436B694}"/>
    <cellStyle name="Comma 46 2 5" xfId="1537" xr:uid="{26AE66FB-65E3-42C8-AF0E-87F90EA555DB}"/>
    <cellStyle name="Comma 46 3" xfId="1023" xr:uid="{111F45FA-27F7-407A-B43A-1F13E26FA560}"/>
    <cellStyle name="Comma 46 3 2" xfId="2024" xr:uid="{F3358A41-D561-4AE8-83FF-B2688D885DD5}"/>
    <cellStyle name="Comma 46 4" xfId="1261" xr:uid="{3C10A62D-E31D-4058-B3CF-E1192ED26231}"/>
    <cellStyle name="Comma 46 4 2" xfId="2262" xr:uid="{4CEA5E27-8FDC-4AC9-A480-C047E8B7AD63}"/>
    <cellStyle name="Comma 46 5" xfId="772" xr:uid="{231F076B-CC4F-4395-9B5D-E2A0BD9F11E0}"/>
    <cellStyle name="Comma 46 5 2" xfId="1773" xr:uid="{42BFAD2B-25ED-4DD7-B3A3-D252355FD8F4}"/>
    <cellStyle name="Comma 46 6" xfId="1536" xr:uid="{9746A804-4A07-4125-8730-824F36555A33}"/>
    <cellStyle name="Comma 47" xfId="414" xr:uid="{5CB013C2-6A89-46D9-86DD-A8C774A0E977}"/>
    <cellStyle name="Comma 47 2" xfId="415" xr:uid="{AA85988B-89DF-42B2-944F-A7D2BDB6C788}"/>
    <cellStyle name="Comma 47 2 2" xfId="1026" xr:uid="{3CD61587-AE8E-4029-BEF8-EB2E58EE04BB}"/>
    <cellStyle name="Comma 47 2 2 2" xfId="2027" xr:uid="{1BEAD3BE-E252-44E5-BBB2-07DDF19EE5EB}"/>
    <cellStyle name="Comma 47 2 3" xfId="1264" xr:uid="{3E176D99-EFC4-4F7D-9D92-9EEAC01D26E8}"/>
    <cellStyle name="Comma 47 2 3 2" xfId="2265" xr:uid="{BFA21059-E8ED-484B-9E82-FE49EF5FA15C}"/>
    <cellStyle name="Comma 47 2 4" xfId="775" xr:uid="{B45E8EFB-4461-4727-98CB-529E42365E14}"/>
    <cellStyle name="Comma 47 2 4 2" xfId="1776" xr:uid="{043A4157-82F8-418F-AD0B-CE0F1F73368F}"/>
    <cellStyle name="Comma 47 2 5" xfId="1539" xr:uid="{2921BC80-72FA-4CD1-A877-AFBC7DB6CEDD}"/>
    <cellStyle name="Comma 47 3" xfId="1025" xr:uid="{E95A5199-88B1-46CC-88A0-5E89294239A8}"/>
    <cellStyle name="Comma 47 3 2" xfId="2026" xr:uid="{47DFE7D6-5980-4AD8-9207-D650284EFF53}"/>
    <cellStyle name="Comma 47 4" xfId="1263" xr:uid="{C7E15E16-2A9C-443E-8BC0-C612A9E6D4A0}"/>
    <cellStyle name="Comma 47 4 2" xfId="2264" xr:uid="{84AA5361-F0E5-4341-8421-C62B6349C2A6}"/>
    <cellStyle name="Comma 47 5" xfId="774" xr:uid="{A9589FE9-F777-40D1-8B1E-0C7DB6B5CC1B}"/>
    <cellStyle name="Comma 47 5 2" xfId="1775" xr:uid="{AFD7BA13-8B3D-4590-ABFB-4DE8CEC6FDD4}"/>
    <cellStyle name="Comma 47 6" xfId="1538" xr:uid="{E8DF6E28-7201-4197-857A-C2310565B5AA}"/>
    <cellStyle name="Comma 48" xfId="416" xr:uid="{D4EF3136-BAF4-47C3-B790-1A264544854A}"/>
    <cellStyle name="Comma 48 2" xfId="417" xr:uid="{525100BB-057A-498A-9F6F-5365B2492F7D}"/>
    <cellStyle name="Comma 48 2 2" xfId="1028" xr:uid="{67BB8857-13A7-4525-84AC-4CC8A3F7E4C4}"/>
    <cellStyle name="Comma 48 2 2 2" xfId="2029" xr:uid="{69BC2ADC-EB44-4E2B-8190-3B98AA2B40DD}"/>
    <cellStyle name="Comma 48 2 3" xfId="1266" xr:uid="{E57076C0-D389-4D15-876B-ECD593FBA916}"/>
    <cellStyle name="Comma 48 2 3 2" xfId="2267" xr:uid="{B5624904-7963-4601-9CA0-4C43C566C859}"/>
    <cellStyle name="Comma 48 2 4" xfId="777" xr:uid="{A03A295B-387A-482B-B177-E57FDE0D2412}"/>
    <cellStyle name="Comma 48 2 4 2" xfId="1778" xr:uid="{5C980D7D-74D7-4FFF-B663-B208A14C9D20}"/>
    <cellStyle name="Comma 48 2 5" xfId="1541" xr:uid="{B6EDDCC9-1EF4-4305-B3A9-90DFB052787C}"/>
    <cellStyle name="Comma 48 3" xfId="1027" xr:uid="{87DE667B-157C-4F7B-9DBE-5F8DF5BD7F0E}"/>
    <cellStyle name="Comma 48 3 2" xfId="2028" xr:uid="{87BABD98-1277-4CAC-ADE0-F08478F98F2C}"/>
    <cellStyle name="Comma 48 4" xfId="1265" xr:uid="{54B6DFBE-1300-43DD-8D72-47A57A518A65}"/>
    <cellStyle name="Comma 48 4 2" xfId="2266" xr:uid="{B178C4D0-A85E-4DF0-A6F2-51FFC345BFD8}"/>
    <cellStyle name="Comma 48 5" xfId="776" xr:uid="{6F330EC5-ED4A-495F-A0C9-0C1F9FCB2793}"/>
    <cellStyle name="Comma 48 5 2" xfId="1777" xr:uid="{5B70181E-6928-4A3B-B1EF-C708DD7CD642}"/>
    <cellStyle name="Comma 48 6" xfId="1540" xr:uid="{692906BB-99A5-4076-96ED-6391795B52B3}"/>
    <cellStyle name="Comma 49" xfId="418" xr:uid="{E158F8E0-7A2E-4626-A755-0857EB06B39D}"/>
    <cellStyle name="Comma 49 2" xfId="419" xr:uid="{16FF39EC-17B6-460C-91D2-E53360D689D7}"/>
    <cellStyle name="Comma 49 2 2" xfId="1030" xr:uid="{52D7584E-2CA5-4F18-8B4E-464F5EAAF32D}"/>
    <cellStyle name="Comma 49 2 2 2" xfId="2031" xr:uid="{7D4AAB7C-5FC9-42BE-BA5A-B8C59353473F}"/>
    <cellStyle name="Comma 49 2 3" xfId="1268" xr:uid="{DCACD158-1025-4A79-841C-4BC54FC8EA18}"/>
    <cellStyle name="Comma 49 2 3 2" xfId="2269" xr:uid="{247AA573-ED66-4044-BADD-F306081703A6}"/>
    <cellStyle name="Comma 49 2 4" xfId="779" xr:uid="{C003A350-6FDF-4CDD-850D-C17485F7BB9D}"/>
    <cellStyle name="Comma 49 2 4 2" xfId="1780" xr:uid="{8BC5B7D6-EEE7-47CD-9C79-7916DCB3E202}"/>
    <cellStyle name="Comma 49 2 5" xfId="1543" xr:uid="{C472A268-B39F-4DDC-907B-145070A5E74E}"/>
    <cellStyle name="Comma 49 3" xfId="1029" xr:uid="{92C1B798-B499-4CFC-AE32-150ABB5F5959}"/>
    <cellStyle name="Comma 49 3 2" xfId="2030" xr:uid="{FE33C899-90D3-4845-92DB-3677994D205A}"/>
    <cellStyle name="Comma 49 4" xfId="1267" xr:uid="{C67853FD-5472-4FA9-8E0A-A6361F97A5E9}"/>
    <cellStyle name="Comma 49 4 2" xfId="2268" xr:uid="{A71D14A4-2ACA-49CE-86CF-E3C393E2EC5A}"/>
    <cellStyle name="Comma 49 5" xfId="778" xr:uid="{C91E6EB4-B6F6-4C68-94D7-B3B66568A164}"/>
    <cellStyle name="Comma 49 5 2" xfId="1779" xr:uid="{6CC8B57A-AE87-4D80-996F-1D6E41C7B043}"/>
    <cellStyle name="Comma 49 6" xfId="1542" xr:uid="{C8D18FDF-173F-4225-9AD8-23B4EA342584}"/>
    <cellStyle name="Comma 5" xfId="30" xr:uid="{6B8DDA9B-0F4D-4D41-86C9-9D4444951CAC}"/>
    <cellStyle name="Comma 5 2" xfId="31" xr:uid="{93CB1CF2-CD1C-418A-B8C9-D7226CED3718}"/>
    <cellStyle name="Comma 5 2 2" xfId="422" xr:uid="{E9501896-4849-41AE-AA52-40036705D20A}"/>
    <cellStyle name="Comma 5 2 2 2" xfId="1032" xr:uid="{C9F34382-4CD0-4A92-A2D7-984B8AB2C30C}"/>
    <cellStyle name="Comma 5 2 2 2 2" xfId="2033" xr:uid="{392B7F5C-B529-4862-886E-E68E96AE580A}"/>
    <cellStyle name="Comma 5 2 2 3" xfId="1270" xr:uid="{D5469277-71C9-4F0D-AB16-4461FC3F8085}"/>
    <cellStyle name="Comma 5 2 2 3 2" xfId="2271" xr:uid="{538CE4C2-3D25-4F15-9251-B95CE6C47160}"/>
    <cellStyle name="Comma 5 2 2 4" xfId="781" xr:uid="{843C1383-48FE-4ECB-949D-AD9E25BCD808}"/>
    <cellStyle name="Comma 5 2 2 4 2" xfId="1782" xr:uid="{DE093023-F517-419A-BB0F-71713F03C4D8}"/>
    <cellStyle name="Comma 5 2 2 5" xfId="1545" xr:uid="{86598BC8-E321-409D-84AF-47B494DE8C06}"/>
    <cellStyle name="Comma 5 2 3" xfId="421" xr:uid="{B3BBA505-6F89-4FCF-8866-2FF529A9C43E}"/>
    <cellStyle name="Comma 5 3" xfId="139" xr:uid="{6682B9A0-F74A-4E0C-8401-10D0B5B15CA8}"/>
    <cellStyle name="Comma 5 3 2" xfId="424" xr:uid="{69BFDA10-FC7F-4ECB-A7C8-7EA23D26F556}"/>
    <cellStyle name="Comma 5 3 2 2" xfId="1033" xr:uid="{5C859E25-799C-4FAE-8238-B15858064777}"/>
    <cellStyle name="Comma 5 3 2 2 2" xfId="2034" xr:uid="{4F72B77B-12AB-4B35-9095-3DA876B99DA5}"/>
    <cellStyle name="Comma 5 3 2 3" xfId="1271" xr:uid="{73570767-1CC2-4595-AEB8-C452F66DC5F8}"/>
    <cellStyle name="Comma 5 3 2 3 2" xfId="2272" xr:uid="{6F0B1BD1-6159-40C1-8088-85E3372643B0}"/>
    <cellStyle name="Comma 5 3 2 4" xfId="782" xr:uid="{BDD8AE12-2204-4F70-9552-01401063C406}"/>
    <cellStyle name="Comma 5 3 2 4 2" xfId="1783" xr:uid="{D7F8D83A-C056-4EC8-BDF9-6742ADCE6D1B}"/>
    <cellStyle name="Comma 5 3 2 5" xfId="1546" xr:uid="{95BF9595-5A67-49CB-96AF-BC51217C16C1}"/>
    <cellStyle name="Comma 5 3 3" xfId="423" xr:uid="{44EC544E-B9BF-49CC-8ED3-04C4ED49B08E}"/>
    <cellStyle name="Comma 5 3 4" xfId="1359" xr:uid="{170B612D-DBFA-4876-A61D-F2E97796E733}"/>
    <cellStyle name="Comma 5 4" xfId="425" xr:uid="{769B09D4-27C6-481D-8AF2-CD852BBD52D9}"/>
    <cellStyle name="Comma 5 4 2" xfId="426" xr:uid="{475AE305-B7E0-433C-A873-854B114D0CCC}"/>
    <cellStyle name="Comma 5 4 2 2" xfId="1035" xr:uid="{149069E3-F133-4BED-9DC3-41F0E5F2CC27}"/>
    <cellStyle name="Comma 5 4 2 2 2" xfId="2036" xr:uid="{CC3E0FF2-C2B8-4B46-A014-E4D74DE0207A}"/>
    <cellStyle name="Comma 5 4 2 3" xfId="1273" xr:uid="{78F00CB8-133F-446F-9B1A-2E62B9AE5162}"/>
    <cellStyle name="Comma 5 4 2 3 2" xfId="2274" xr:uid="{C7E5F93F-75E8-4013-B7DA-77CE45A58C9F}"/>
    <cellStyle name="Comma 5 4 2 4" xfId="784" xr:uid="{73868EDC-54E5-47CE-A23A-AF29AD714C97}"/>
    <cellStyle name="Comma 5 4 2 4 2" xfId="1785" xr:uid="{13FCA609-732A-4BAB-9133-062E2100E011}"/>
    <cellStyle name="Comma 5 4 2 5" xfId="1548" xr:uid="{AA7AAE56-F13F-4562-9A2D-07303D3A771E}"/>
    <cellStyle name="Comma 5 4 3" xfId="1034" xr:uid="{5E6CA485-3D30-4A58-B992-E324B65CC1A8}"/>
    <cellStyle name="Comma 5 4 3 2" xfId="2035" xr:uid="{4D79BD12-4432-45B0-8DE2-F097E1138D37}"/>
    <cellStyle name="Comma 5 4 4" xfId="1272" xr:uid="{01BECE35-07B3-4400-AD04-A7634FD8B95F}"/>
    <cellStyle name="Comma 5 4 4 2" xfId="2273" xr:uid="{37319101-EE1A-43A9-9E64-CBD4B814D72C}"/>
    <cellStyle name="Comma 5 4 5" xfId="783" xr:uid="{894EE3E3-868A-44C8-85E0-03AFAC4BEB4E}"/>
    <cellStyle name="Comma 5 4 5 2" xfId="1784" xr:uid="{EB95A552-4CD7-42A2-BE84-FB50A9CC67EB}"/>
    <cellStyle name="Comma 5 4 6" xfId="1547" xr:uid="{3772D8C3-DA4C-407B-B3E6-007A460F00B3}"/>
    <cellStyle name="Comma 5 5" xfId="1031" xr:uid="{4164DEF7-EB16-48E1-AFD1-377B044484F0}"/>
    <cellStyle name="Comma 5 5 2" xfId="2032" xr:uid="{6E5EE02A-DB0D-4C76-AC4E-0F46DF029D0A}"/>
    <cellStyle name="Comma 5 6" xfId="1269" xr:uid="{22889C29-721C-4CED-9219-9E2CF0EF714D}"/>
    <cellStyle name="Comma 5 6 2" xfId="2270" xr:uid="{5A132F23-CEC6-40C0-887C-C2DB3536C714}"/>
    <cellStyle name="Comma 5 7" xfId="780" xr:uid="{3CA2259F-7C73-4C35-985A-CB747D70AEE6}"/>
    <cellStyle name="Comma 5 7 2" xfId="1781" xr:uid="{51204273-70C8-4C9C-BD1F-8D2F9F1BBF65}"/>
    <cellStyle name="Comma 5 8" xfId="420" xr:uid="{32E02C2D-EBDD-402B-8FF6-F50610CA4526}"/>
    <cellStyle name="Comma 5 8 2" xfId="1544" xr:uid="{70940FED-296D-45E7-90E0-C1D5558B87FD}"/>
    <cellStyle name="Comma 50" xfId="427" xr:uid="{258662DC-7B82-46C3-B946-B1C36618AD3E}"/>
    <cellStyle name="Comma 50 2" xfId="428" xr:uid="{00756A11-233A-411E-B560-81254B8F10A6}"/>
    <cellStyle name="Comma 50 2 2" xfId="1037" xr:uid="{60EEB567-20A6-497B-B277-0D7735BB8C41}"/>
    <cellStyle name="Comma 50 2 2 2" xfId="2038" xr:uid="{95178120-0BCD-42CE-9257-BCA4230526ED}"/>
    <cellStyle name="Comma 50 2 3" xfId="1275" xr:uid="{0420413E-CAE2-4B1B-A815-FFAD131B3926}"/>
    <cellStyle name="Comma 50 2 3 2" xfId="2276" xr:uid="{1591DD46-BF2A-44A0-B38F-A2350C292A36}"/>
    <cellStyle name="Comma 50 2 4" xfId="786" xr:uid="{F542F47C-479E-4667-8A26-6AAAA5E17E86}"/>
    <cellStyle name="Comma 50 2 4 2" xfId="1787" xr:uid="{3AC914F6-6915-4EE8-A011-19B44ECA21C4}"/>
    <cellStyle name="Comma 50 2 5" xfId="1550" xr:uid="{9AC2B1CE-1BFB-45D7-887A-AEA4F16A57F5}"/>
    <cellStyle name="Comma 50 3" xfId="1036" xr:uid="{6E349596-2270-4731-A298-0D3A0C82C6C3}"/>
    <cellStyle name="Comma 50 3 2" xfId="2037" xr:uid="{7B08191B-CCFB-405B-9697-43A6CC30A572}"/>
    <cellStyle name="Comma 50 4" xfId="1274" xr:uid="{7FFF6F99-1AFF-4C39-B4EC-92D17DF4F72B}"/>
    <cellStyle name="Comma 50 4 2" xfId="2275" xr:uid="{ED0A66F2-D893-4ECD-9872-A303A01B2F43}"/>
    <cellStyle name="Comma 50 5" xfId="785" xr:uid="{F1000B5B-2C82-4829-99F0-36255D6E417A}"/>
    <cellStyle name="Comma 50 5 2" xfId="1786" xr:uid="{014291DC-56DA-4588-88A7-99F651C33397}"/>
    <cellStyle name="Comma 50 6" xfId="1549" xr:uid="{88DB0804-E908-4D53-A303-914AF38C8A4D}"/>
    <cellStyle name="Comma 51" xfId="429" xr:uid="{FEED8C5E-778D-4A8A-95C5-5B6B3E42A710}"/>
    <cellStyle name="Comma 51 2" xfId="430" xr:uid="{16E3526B-FBD5-4F10-856A-C0A6CC739BE9}"/>
    <cellStyle name="Comma 51 2 2" xfId="1039" xr:uid="{05A63634-C38B-4794-A4E1-F44160FE40E6}"/>
    <cellStyle name="Comma 51 2 2 2" xfId="2040" xr:uid="{943A37BA-A087-411A-9F09-00CB301EC272}"/>
    <cellStyle name="Comma 51 2 3" xfId="1277" xr:uid="{CDE5FDB0-6C68-4082-B104-0B3399C63F3B}"/>
    <cellStyle name="Comma 51 2 3 2" xfId="2278" xr:uid="{4944960D-0B1E-432B-9783-75E9DC1E0D26}"/>
    <cellStyle name="Comma 51 2 4" xfId="788" xr:uid="{2DC0CFED-A18B-4985-9904-59408C739208}"/>
    <cellStyle name="Comma 51 2 4 2" xfId="1789" xr:uid="{4FBA71DA-6B2E-4D5D-A81C-0B69CB4F6E88}"/>
    <cellStyle name="Comma 51 2 5" xfId="1552" xr:uid="{D67EA3DB-FEA9-4405-9EFF-90BA488021D8}"/>
    <cellStyle name="Comma 51 3" xfId="1038" xr:uid="{7D8150BB-2473-4E57-902B-7E08E6052785}"/>
    <cellStyle name="Comma 51 3 2" xfId="2039" xr:uid="{6493D5AF-FDD6-459A-BDB3-3B82AA19854A}"/>
    <cellStyle name="Comma 51 4" xfId="1276" xr:uid="{1DB1C515-2061-4791-8B09-A8ABE3B4755D}"/>
    <cellStyle name="Comma 51 4 2" xfId="2277" xr:uid="{2AE89860-1DE9-45D7-9568-48F1092FD05A}"/>
    <cellStyle name="Comma 51 5" xfId="787" xr:uid="{A0BF3694-665E-491E-9370-0D7DAA4C6D1D}"/>
    <cellStyle name="Comma 51 5 2" xfId="1788" xr:uid="{F1CCB921-681A-4DCF-B366-7B3DFF7CA354}"/>
    <cellStyle name="Comma 51 6" xfId="1551" xr:uid="{18841CED-A559-4C80-935E-118BDAD13A33}"/>
    <cellStyle name="Comma 52" xfId="431" xr:uid="{7B511F55-B3BF-44E3-9E15-452C24AFD091}"/>
    <cellStyle name="Comma 52 2" xfId="432" xr:uid="{10742803-4593-4AAC-BF67-27F7006DFF75}"/>
    <cellStyle name="Comma 52 2 2" xfId="433" xr:uid="{28E3F2B9-3A21-4C2F-AFE5-030D4E45CBFA}"/>
    <cellStyle name="Comma 52 2 2 2" xfId="1040" xr:uid="{65C9C490-66E1-4D16-9C56-0B8F3B1CF222}"/>
    <cellStyle name="Comma 52 2 2 2 2" xfId="2041" xr:uid="{9B35B535-314C-4282-83CF-E9495C8D0330}"/>
    <cellStyle name="Comma 52 2 2 3" xfId="1278" xr:uid="{B2E47E99-C2CF-4076-B1EB-D031F1F2F6A4}"/>
    <cellStyle name="Comma 52 2 2 3 2" xfId="2279" xr:uid="{7BD9DEDB-D3FC-4045-99D8-270147E35DC5}"/>
    <cellStyle name="Comma 52 2 2 4" xfId="789" xr:uid="{9A798A4C-B9C4-4F8C-8EF2-FEDF7167047D}"/>
    <cellStyle name="Comma 52 2 2 4 2" xfId="1790" xr:uid="{C0309202-756F-4435-9F4F-E7EF3060D38D}"/>
    <cellStyle name="Comma 52 2 2 5" xfId="1553" xr:uid="{362A75C3-E1CD-48EC-A492-1FE9ADA92EE8}"/>
    <cellStyle name="Comma 52 3" xfId="434" xr:uid="{B7D56799-B4F0-4209-9923-1E410E89F433}"/>
    <cellStyle name="Comma 52 3 2" xfId="1041" xr:uid="{CA132C82-A85E-46FA-8EE4-048E84600A23}"/>
    <cellStyle name="Comma 52 3 2 2" xfId="2042" xr:uid="{BB5FD191-A9C6-4CEF-AD94-020FD071A30B}"/>
    <cellStyle name="Comma 52 3 3" xfId="1279" xr:uid="{DBD06BE5-4900-42E1-8D4C-1CC2C6786873}"/>
    <cellStyle name="Comma 52 3 3 2" xfId="2280" xr:uid="{5258AD2E-8766-4C3E-A139-4AB4DF64B321}"/>
    <cellStyle name="Comma 52 3 4" xfId="790" xr:uid="{832B8B61-5045-4CD0-9467-7AF73DFA189D}"/>
    <cellStyle name="Comma 52 3 4 2" xfId="1791" xr:uid="{26B25D99-037F-4D94-83C4-80495D489D72}"/>
    <cellStyle name="Comma 52 3 5" xfId="1554" xr:uid="{D001D58A-9C7F-4AB7-9285-84E1540C2A8C}"/>
    <cellStyle name="Comma 53" xfId="435" xr:uid="{BCF9A1F7-D8EB-475D-801C-43799E5C066B}"/>
    <cellStyle name="Comma 53 2" xfId="436" xr:uid="{A8952889-EBB4-4F65-BEF1-F7F867F6E402}"/>
    <cellStyle name="Comma 53 2 2" xfId="437" xr:uid="{68215E5C-6986-4983-BC1C-B15481FEEEEF}"/>
    <cellStyle name="Comma 53 2 2 2" xfId="1042" xr:uid="{2700CD16-4F73-4901-AE71-8457F4694677}"/>
    <cellStyle name="Comma 53 2 2 2 2" xfId="2043" xr:uid="{27DFB0C5-401D-4433-A6C2-1530AA5BED7E}"/>
    <cellStyle name="Comma 53 2 2 3" xfId="1280" xr:uid="{B16C07D9-9566-4000-A55C-EBB972DFB645}"/>
    <cellStyle name="Comma 53 2 2 3 2" xfId="2281" xr:uid="{0D08315C-751E-4764-832A-D9F40DCE8217}"/>
    <cellStyle name="Comma 53 2 2 4" xfId="791" xr:uid="{88272CCA-AF0E-44C2-9FEF-DB077E5E3A57}"/>
    <cellStyle name="Comma 53 2 2 4 2" xfId="1792" xr:uid="{F3CC6E1D-8464-4D2F-922C-2ED98160C844}"/>
    <cellStyle name="Comma 53 2 2 5" xfId="1555" xr:uid="{38E2455D-3C32-4458-83BF-B97A7962423E}"/>
    <cellStyle name="Comma 53 3" xfId="438" xr:uid="{68619130-936D-4C13-A484-C4FF33D76594}"/>
    <cellStyle name="Comma 53 3 2" xfId="1043" xr:uid="{269E5A7E-8545-4DE3-99B9-E25676FD3A60}"/>
    <cellStyle name="Comma 53 3 2 2" xfId="2044" xr:uid="{421CED01-C461-456B-A4D1-A6FCA4A7EEDE}"/>
    <cellStyle name="Comma 53 3 3" xfId="1281" xr:uid="{1DD42956-F219-497A-81FA-C1D8E7EBAA83}"/>
    <cellStyle name="Comma 53 3 3 2" xfId="2282" xr:uid="{FBCB1AEF-5CFC-4F25-B1CC-4C914991F2CD}"/>
    <cellStyle name="Comma 53 3 4" xfId="792" xr:uid="{0D14159B-8AF2-44BF-B553-29CB1E744B9D}"/>
    <cellStyle name="Comma 53 3 4 2" xfId="1793" xr:uid="{1A1B1FE0-C555-43F0-AD03-06D2C5D7FFC6}"/>
    <cellStyle name="Comma 53 3 5" xfId="1556" xr:uid="{86D67166-93A9-450F-9C54-2A907C1B0CA5}"/>
    <cellStyle name="Comma 54" xfId="439" xr:uid="{19D92C0D-331C-446D-95BE-FB19B1211669}"/>
    <cellStyle name="Comma 54 2" xfId="440" xr:uid="{93B3A466-3330-4834-A7C1-E74F3B2FA2E3}"/>
    <cellStyle name="Comma 54 2 2" xfId="1045" xr:uid="{0B440210-838D-43B5-BCCD-84A9C3B6145D}"/>
    <cellStyle name="Comma 54 2 2 2" xfId="2046" xr:uid="{1EF78078-83E6-446C-8EA3-2396AA4A3E83}"/>
    <cellStyle name="Comma 54 2 3" xfId="1283" xr:uid="{E08F2340-EE7B-497D-BF59-87AC7F0308C8}"/>
    <cellStyle name="Comma 54 2 3 2" xfId="2284" xr:uid="{86CA0634-89D6-456F-92E5-166EB11D941E}"/>
    <cellStyle name="Comma 54 2 4" xfId="794" xr:uid="{56C5BD11-7C8F-4F13-AD40-A271E557E416}"/>
    <cellStyle name="Comma 54 2 4 2" xfId="1795" xr:uid="{B70703C8-02D5-45C6-8A00-6C12B281FCAD}"/>
    <cellStyle name="Comma 54 2 5" xfId="1558" xr:uid="{9797BF75-9C25-4514-BD2E-741D57FC90F0}"/>
    <cellStyle name="Comma 54 3" xfId="1044" xr:uid="{C79EFECE-78F3-463E-B5CD-C84CEE5550EA}"/>
    <cellStyle name="Comma 54 3 2" xfId="2045" xr:uid="{97EBD460-9BB4-4BE1-8BE8-983C13E5A93F}"/>
    <cellStyle name="Comma 54 4" xfId="1282" xr:uid="{B9751989-3DC5-4DFB-B1A3-98CAA6D8573F}"/>
    <cellStyle name="Comma 54 4 2" xfId="2283" xr:uid="{49235B97-8072-421D-9029-3F887B634F49}"/>
    <cellStyle name="Comma 54 5" xfId="793" xr:uid="{DFB6F511-A6CE-4358-9784-565F792B7CBC}"/>
    <cellStyle name="Comma 54 5 2" xfId="1794" xr:uid="{6C39B534-A8AC-43B1-B5C2-11CDE6DC4005}"/>
    <cellStyle name="Comma 54 6" xfId="1557" xr:uid="{4283E1CB-563E-4079-A933-E0B12C4F5ADB}"/>
    <cellStyle name="Comma 55" xfId="441" xr:uid="{55461038-AE7B-4545-A9CA-4CF8711127F2}"/>
    <cellStyle name="Comma 55 2" xfId="442" xr:uid="{AD24C94C-666D-41E5-A7A4-D6905769EF7C}"/>
    <cellStyle name="Comma 55 2 2" xfId="1047" xr:uid="{8D5912CB-5B5E-434A-8334-046BA9FE6639}"/>
    <cellStyle name="Comma 55 2 2 2" xfId="2048" xr:uid="{E38A6D87-5576-426C-A4CD-07CB64D74A57}"/>
    <cellStyle name="Comma 55 2 3" xfId="1285" xr:uid="{A110A43C-5E74-4554-8982-CB818AF9D088}"/>
    <cellStyle name="Comma 55 2 3 2" xfId="2286" xr:uid="{D60DC223-8DB1-4E44-902F-DABA57D5017C}"/>
    <cellStyle name="Comma 55 2 4" xfId="796" xr:uid="{66A341E2-C167-4905-B933-BE366B8D6927}"/>
    <cellStyle name="Comma 55 2 4 2" xfId="1797" xr:uid="{41957E43-4AA3-4FB2-B0C6-8B43F0907FF0}"/>
    <cellStyle name="Comma 55 2 5" xfId="1560" xr:uid="{C92FA2F8-2B44-4DE4-BB3E-5548B3AF565D}"/>
    <cellStyle name="Comma 55 3" xfId="1046" xr:uid="{7E22ED21-2193-47BE-BF9F-66705EBC48BA}"/>
    <cellStyle name="Comma 55 3 2" xfId="2047" xr:uid="{18434019-ECAF-4E50-9FCB-F5E59BE554C8}"/>
    <cellStyle name="Comma 55 4" xfId="1284" xr:uid="{40D272BE-D138-40F6-8DA4-23B24F8D3169}"/>
    <cellStyle name="Comma 55 4 2" xfId="2285" xr:uid="{8C9A8CCB-01F8-40E6-8C85-B2ED982151DD}"/>
    <cellStyle name="Comma 55 5" xfId="795" xr:uid="{FC139CE3-17CB-46F0-9DF9-81E8486CB941}"/>
    <cellStyle name="Comma 55 5 2" xfId="1796" xr:uid="{E9CDA792-2519-4A7E-B40B-114BE2A1D327}"/>
    <cellStyle name="Comma 55 6" xfId="1559" xr:uid="{417509F7-1BDD-4951-BF64-2FF1B513EF64}"/>
    <cellStyle name="Comma 56" xfId="443" xr:uid="{F90EB692-3F9C-4F96-9F4F-00E0DAAEDD24}"/>
    <cellStyle name="Comma 56 2" xfId="444" xr:uid="{F5214CE9-8352-4CD3-8F23-5E15342E8377}"/>
    <cellStyle name="Comma 56 2 2" xfId="1049" xr:uid="{2023A216-4190-4EDE-89FE-2D1444790966}"/>
    <cellStyle name="Comma 56 2 2 2" xfId="2050" xr:uid="{B6F93512-4DC0-43B3-900D-E23B5CB796B1}"/>
    <cellStyle name="Comma 56 2 3" xfId="1287" xr:uid="{33A32CDA-2461-451C-8580-B3A03D403167}"/>
    <cellStyle name="Comma 56 2 3 2" xfId="2288" xr:uid="{747DF4E2-2005-4567-980F-68ACD22C4CD2}"/>
    <cellStyle name="Comma 56 2 4" xfId="798" xr:uid="{E7BA198F-D76F-4DAC-883E-1AF805519BEB}"/>
    <cellStyle name="Comma 56 2 4 2" xfId="1799" xr:uid="{2157CAD9-E380-4511-95B6-14CF4DEEB2BD}"/>
    <cellStyle name="Comma 56 2 5" xfId="1562" xr:uid="{E39F1AC4-7884-4831-921A-AFB969E0F10B}"/>
    <cellStyle name="Comma 56 3" xfId="1048" xr:uid="{E0A2A11D-6F3D-4ECC-AFAA-F8AAB93800D4}"/>
    <cellStyle name="Comma 56 3 2" xfId="2049" xr:uid="{3BFCBC0E-0B76-4067-93E5-8FA58BC40495}"/>
    <cellStyle name="Comma 56 4" xfId="1286" xr:uid="{3E51159D-3C12-403F-99A2-92FD9864BDC6}"/>
    <cellStyle name="Comma 56 4 2" xfId="2287" xr:uid="{5098F6F0-4789-4314-A2F9-7E6896DAB40C}"/>
    <cellStyle name="Comma 56 5" xfId="797" xr:uid="{1D80C25F-3394-4A03-B210-6DF3608A5657}"/>
    <cellStyle name="Comma 56 5 2" xfId="1798" xr:uid="{98184DA6-5675-48EB-BE3D-1E25318FEF29}"/>
    <cellStyle name="Comma 56 6" xfId="1561" xr:uid="{061EB1B9-6E53-4CC5-9CA5-8879170364E4}"/>
    <cellStyle name="Comma 57" xfId="445" xr:uid="{9E1AE772-0630-4CA1-9D19-BF85B1ADCAE7}"/>
    <cellStyle name="Comma 57 2" xfId="446" xr:uid="{AAE42E15-781F-4488-AE8B-8039BEA7049D}"/>
    <cellStyle name="Comma 57 2 2" xfId="1051" xr:uid="{3E827849-4118-4048-A7BA-A95DB55293A2}"/>
    <cellStyle name="Comma 57 2 2 2" xfId="2052" xr:uid="{9C1EA9A5-72BE-484F-B7C9-095B546F24B8}"/>
    <cellStyle name="Comma 57 2 3" xfId="1289" xr:uid="{6CFF4AE2-6005-4F88-9206-6B99086B727C}"/>
    <cellStyle name="Comma 57 2 3 2" xfId="2290" xr:uid="{A22A96FA-5EA4-4F43-9A72-647D837D6CF4}"/>
    <cellStyle name="Comma 57 2 4" xfId="800" xr:uid="{DFFFB080-EFFD-46C4-A66D-BF2984D4F23F}"/>
    <cellStyle name="Comma 57 2 4 2" xfId="1801" xr:uid="{6C49FDF0-02C9-40BE-9783-1C270F445854}"/>
    <cellStyle name="Comma 57 2 5" xfId="1564" xr:uid="{C5F3C2D6-6903-479B-80B1-41832260E7EA}"/>
    <cellStyle name="Comma 57 3" xfId="1050" xr:uid="{F4958831-3E46-4A04-992C-2B60824DFDA9}"/>
    <cellStyle name="Comma 57 3 2" xfId="2051" xr:uid="{800D6C91-9A52-40B1-9F80-30D7006E34D2}"/>
    <cellStyle name="Comma 57 4" xfId="1288" xr:uid="{13A1F6E8-623E-4651-A4D1-59B7B53B86DC}"/>
    <cellStyle name="Comma 57 4 2" xfId="2289" xr:uid="{4AD147F3-9E2D-469B-90DE-59903BF00391}"/>
    <cellStyle name="Comma 57 5" xfId="799" xr:uid="{FBD9C3D5-00AF-4EDD-BED3-C8F47E6D43DE}"/>
    <cellStyle name="Comma 57 5 2" xfId="1800" xr:uid="{BEC16D83-E829-4F44-AB9A-2C8E5E09B485}"/>
    <cellStyle name="Comma 57 6" xfId="1563" xr:uid="{F9C41233-94EA-42F7-B33E-A1C92EC1C3AA}"/>
    <cellStyle name="Comma 58" xfId="447" xr:uid="{07027FA6-007F-4036-950C-7C39E8F1B5F6}"/>
    <cellStyle name="Comma 58 2" xfId="448" xr:uid="{0753FA55-71DE-4B43-B306-79E49EEAF0EA}"/>
    <cellStyle name="Comma 58 2 2" xfId="1052" xr:uid="{5CA7FD97-9BFA-4FDD-ACB7-2605A2495F0D}"/>
    <cellStyle name="Comma 58 2 2 2" xfId="2053" xr:uid="{69138168-8860-43A1-9803-062FA5E05CDB}"/>
    <cellStyle name="Comma 58 2 3" xfId="1290" xr:uid="{10668F8C-0A30-4157-B468-B96CB2EB73B9}"/>
    <cellStyle name="Comma 58 2 3 2" xfId="2291" xr:uid="{7F4113F6-A9E9-4E5A-BC86-8051DD792F5B}"/>
    <cellStyle name="Comma 58 2 4" xfId="801" xr:uid="{0D706095-5AC7-46B5-90B6-6BC3871AAD0B}"/>
    <cellStyle name="Comma 58 2 4 2" xfId="1802" xr:uid="{5FB3212A-37E1-4B5E-9DB5-7728AE6DE392}"/>
    <cellStyle name="Comma 58 2 5" xfId="1565" xr:uid="{0E559F08-D246-49B9-853D-64C7CC89375B}"/>
    <cellStyle name="Comma 59" xfId="449" xr:uid="{6DDB4CC6-D20E-4C0E-A12D-FA94D8F69430}"/>
    <cellStyle name="Comma 59 2" xfId="450" xr:uid="{4E9C8822-1CB9-41F5-A0D2-DCC03EFC92EA}"/>
    <cellStyle name="Comma 59 2 2" xfId="1053" xr:uid="{00EBBBC5-7DD7-461D-8C10-AD4E335E8B22}"/>
    <cellStyle name="Comma 59 2 2 2" xfId="2054" xr:uid="{3B552BBC-9B6B-4307-96BF-47F11906E6DE}"/>
    <cellStyle name="Comma 59 2 3" xfId="1291" xr:uid="{F504562F-1187-4A93-A081-45D816EEF04C}"/>
    <cellStyle name="Comma 59 2 3 2" xfId="2292" xr:uid="{6F7A49A5-178C-4572-8586-9C8CA5D6DC42}"/>
    <cellStyle name="Comma 59 2 4" xfId="802" xr:uid="{B5A63B64-2512-4CC0-A3E0-D51F67B0B50A}"/>
    <cellStyle name="Comma 59 2 4 2" xfId="1803" xr:uid="{9611B831-DEF4-4090-9D4A-927EEC54925D}"/>
    <cellStyle name="Comma 59 2 5" xfId="1566" xr:uid="{293A2E47-D737-49DE-8A1B-3F8CD02706D3}"/>
    <cellStyle name="Comma 6" xfId="32" xr:uid="{0F4239FA-2746-46CB-B1BD-C17409512F4E}"/>
    <cellStyle name="Comma 6 10" xfId="451" xr:uid="{F2432A26-EC98-47D5-9337-2BADD10C508B}"/>
    <cellStyle name="Comma 6 10 2" xfId="1567" xr:uid="{B37247E2-AF7C-4FBE-97A7-C091E893D48E}"/>
    <cellStyle name="Comma 6 2" xfId="33" xr:uid="{687B46D6-006F-4E8B-8F6E-7902F408A673}"/>
    <cellStyle name="Comma 6 2 2" xfId="453" xr:uid="{AC0D797D-D9FE-4FCC-A263-275FD87F1E56}"/>
    <cellStyle name="Comma 6 2 2 2" xfId="1055" xr:uid="{E2CEBEC2-20F4-4E62-A6A0-33117DCA120A}"/>
    <cellStyle name="Comma 6 2 2 2 2" xfId="2056" xr:uid="{7D2F32C8-179A-4164-8244-8AA4D02619F0}"/>
    <cellStyle name="Comma 6 2 2 3" xfId="1293" xr:uid="{C3819807-4150-40D4-B981-DA5352BE06FC}"/>
    <cellStyle name="Comma 6 2 2 3 2" xfId="2294" xr:uid="{CECF0794-9231-4481-BC4C-916B2B8376E8}"/>
    <cellStyle name="Comma 6 2 2 4" xfId="804" xr:uid="{D364DD87-31AA-4691-9EB4-61DF0EF17EE5}"/>
    <cellStyle name="Comma 6 2 2 4 2" xfId="1805" xr:uid="{BDAC94B7-1B05-4811-8117-A7D3463FBC88}"/>
    <cellStyle name="Comma 6 2 2 5" xfId="1568" xr:uid="{E6CB79BA-F86E-45C9-A0EA-D37DBAF2168A}"/>
    <cellStyle name="Comma 6 2 3" xfId="452" xr:uid="{1EDC38F8-044B-4B2F-9E00-9D51C05C42D7}"/>
    <cellStyle name="Comma 6 3" xfId="140" xr:uid="{BFCE5EA0-8FCB-415A-B650-7C9242D77BAC}"/>
    <cellStyle name="Comma 6 3 2" xfId="455" xr:uid="{859B8DF0-2FE6-49CB-83BD-98CE9923A38D}"/>
    <cellStyle name="Comma 6 3 2 2" xfId="1056" xr:uid="{DD7D056B-4431-4988-B4BD-701BAD907A4A}"/>
    <cellStyle name="Comma 6 3 2 2 2" xfId="2057" xr:uid="{7D38D27A-3569-4527-8FE8-F182F2F477A5}"/>
    <cellStyle name="Comma 6 3 2 3" xfId="1294" xr:uid="{FFDB9C22-D64C-48B1-B4B4-E8443476C8E1}"/>
    <cellStyle name="Comma 6 3 2 3 2" xfId="2295" xr:uid="{47B15D23-2B66-421A-819A-12E9F5E92F19}"/>
    <cellStyle name="Comma 6 3 2 4" xfId="805" xr:uid="{31059968-5C71-4A05-BCB0-09AACA3638C0}"/>
    <cellStyle name="Comma 6 3 2 4 2" xfId="1806" xr:uid="{D61EE16E-35FE-4FD0-A73B-81581BC1943D}"/>
    <cellStyle name="Comma 6 3 2 5" xfId="1569" xr:uid="{1D96974B-E4AB-40B5-81F0-62E12BFB0C33}"/>
    <cellStyle name="Comma 6 3 3" xfId="454" xr:uid="{C3CEA42F-AF63-4D5B-A30B-CE83E89FE31D}"/>
    <cellStyle name="Comma 6 3 4" xfId="1360" xr:uid="{9847D56E-C9D5-4D29-9993-B988C1CC69AC}"/>
    <cellStyle name="Comma 6 4" xfId="456" xr:uid="{746E844F-B8F5-4441-BFF1-446B8C58B6D9}"/>
    <cellStyle name="Comma 6 4 2" xfId="457" xr:uid="{4893AE1A-4165-4563-871D-1E2881F6DE58}"/>
    <cellStyle name="Comma 6 4 2 2" xfId="1057" xr:uid="{D4AB1DC1-FE93-45BA-9FE2-B18E87D53D83}"/>
    <cellStyle name="Comma 6 4 2 2 2" xfId="2058" xr:uid="{4A92004C-A344-484F-8228-FD33B2D4293F}"/>
    <cellStyle name="Comma 6 4 2 3" xfId="1295" xr:uid="{A35183FE-8462-4829-BAC5-E36769519A5A}"/>
    <cellStyle name="Comma 6 4 2 3 2" xfId="2296" xr:uid="{CD8389C6-BDB9-4FF8-B62C-2BBDA7E080ED}"/>
    <cellStyle name="Comma 6 4 2 4" xfId="806" xr:uid="{A5D1D7FC-DF3A-4EF3-980D-2D2588773E4B}"/>
    <cellStyle name="Comma 6 4 2 4 2" xfId="1807" xr:uid="{F5098158-8B06-4F03-AB2E-0AB896ECDFE3}"/>
    <cellStyle name="Comma 6 4 2 5" xfId="1570" xr:uid="{74B48525-2D3C-4010-B26D-5E217F615DDA}"/>
    <cellStyle name="Comma 6 5" xfId="458" xr:uid="{8AE2AD78-EBBD-4337-80B6-6158EC0D0D0A}"/>
    <cellStyle name="Comma 6 5 2" xfId="459" xr:uid="{CE6336B0-5AC1-40E5-9CC3-D96DEED9F06F}"/>
    <cellStyle name="Comma 6 5 2 2" xfId="1059" xr:uid="{E70B350D-4806-4536-9062-9FE3C63ECB60}"/>
    <cellStyle name="Comma 6 5 2 2 2" xfId="2060" xr:uid="{7EE25F66-687D-41AB-96E4-775067493033}"/>
    <cellStyle name="Comma 6 5 2 3" xfId="1297" xr:uid="{13589296-2CBC-417E-A5B7-374ACFD574DC}"/>
    <cellStyle name="Comma 6 5 2 3 2" xfId="2298" xr:uid="{8E18A56E-0588-491B-A7D3-8DB1A6F167C5}"/>
    <cellStyle name="Comma 6 5 2 4" xfId="808" xr:uid="{A07A5934-E291-497B-9378-20FB486086AC}"/>
    <cellStyle name="Comma 6 5 2 4 2" xfId="1809" xr:uid="{B5B6025B-BA42-4060-912B-9E38C5A42BA8}"/>
    <cellStyle name="Comma 6 5 2 5" xfId="1572" xr:uid="{F50ED0D1-4F4F-44E6-8F40-DDEEA50FF843}"/>
    <cellStyle name="Comma 6 5 3" xfId="1058" xr:uid="{9BB1083E-C20E-4B1A-A770-A154604AEC3C}"/>
    <cellStyle name="Comma 6 5 3 2" xfId="2059" xr:uid="{B0FBD238-8BCF-455C-8234-06E3618AF1CE}"/>
    <cellStyle name="Comma 6 5 4" xfId="1296" xr:uid="{6747CAD1-DD5B-43FC-BCCC-CA188B831B09}"/>
    <cellStyle name="Comma 6 5 4 2" xfId="2297" xr:uid="{2E3C89E9-D849-45F9-8DEC-16816B5B1F0E}"/>
    <cellStyle name="Comma 6 5 5" xfId="807" xr:uid="{CBD717C4-E6D3-4791-9D2E-DF9D71868897}"/>
    <cellStyle name="Comma 6 5 5 2" xfId="1808" xr:uid="{BA99C7FD-4271-49FC-8940-CE2DC1FB83C7}"/>
    <cellStyle name="Comma 6 5 6" xfId="1571" xr:uid="{0985E3B3-87CF-4533-B5AC-8233B5DC6C3C}"/>
    <cellStyle name="Comma 6 6" xfId="460" xr:uid="{B1CCF644-4A4D-4F69-ADFD-2CE2D354F0DC}"/>
    <cellStyle name="Comma 6 6 2" xfId="1060" xr:uid="{99E54EB5-6217-472F-BDB2-BBA4B68DD18A}"/>
    <cellStyle name="Comma 6 6 2 2" xfId="2061" xr:uid="{1237BB2A-7E4F-4C04-807E-D82F18F7BBFE}"/>
    <cellStyle name="Comma 6 6 3" xfId="1298" xr:uid="{E52BF652-66A3-4DDF-A6F7-BF7D88D23608}"/>
    <cellStyle name="Comma 6 6 3 2" xfId="2299" xr:uid="{ECA208E0-505A-425C-A098-422BB0184D06}"/>
    <cellStyle name="Comma 6 6 4" xfId="809" xr:uid="{2CDA6B32-38E8-459A-ACE3-3E4D30348EBD}"/>
    <cellStyle name="Comma 6 6 4 2" xfId="1810" xr:uid="{21F8E7B1-8F75-4490-A013-DA89BD5C369C}"/>
    <cellStyle name="Comma 6 6 5" xfId="1573" xr:uid="{EF9C247B-EF54-45BA-9FA9-5FE97723F07C}"/>
    <cellStyle name="Comma 6 7" xfId="1054" xr:uid="{74945191-E88D-4343-A0EA-F4084C05D028}"/>
    <cellStyle name="Comma 6 7 2" xfId="2055" xr:uid="{BCF2D547-4E20-4BE7-9483-3F50DF9A8480}"/>
    <cellStyle name="Comma 6 8" xfId="1292" xr:uid="{44E152F7-0461-495B-83DE-E055539A3D88}"/>
    <cellStyle name="Comma 6 8 2" xfId="2293" xr:uid="{52E06516-0879-44F8-8269-CE2D2BF38907}"/>
    <cellStyle name="Comma 6 9" xfId="803" xr:uid="{3E6EBE97-D06F-4BCC-9092-6288E8AE3528}"/>
    <cellStyle name="Comma 6 9 2" xfId="1804" xr:uid="{9ABAF755-909D-4DD3-9B00-3E218AEB55C1}"/>
    <cellStyle name="Comma 60" xfId="461" xr:uid="{5C8A62C5-7A6B-4E83-A78A-3D36AE0AB61A}"/>
    <cellStyle name="Comma 60 2" xfId="462" xr:uid="{1DEF24FD-FB77-4A2A-AB78-2C19C7A9091D}"/>
    <cellStyle name="Comma 60 2 2" xfId="1062" xr:uid="{BCBDAAD7-EBE7-4D97-81FE-546B5A5223E6}"/>
    <cellStyle name="Comma 60 2 2 2" xfId="2063" xr:uid="{B351B94A-B94F-499A-BB26-33AA13CCEF02}"/>
    <cellStyle name="Comma 60 2 3" xfId="1300" xr:uid="{35EE1D8E-2C80-40DD-81B1-4534AECDE32B}"/>
    <cellStyle name="Comma 60 2 3 2" xfId="2301" xr:uid="{B024F608-4EEA-4286-A183-3E45F980C50C}"/>
    <cellStyle name="Comma 60 2 4" xfId="811" xr:uid="{0A6460CA-D2A3-4409-BB94-1AEA2BA26E2D}"/>
    <cellStyle name="Comma 60 2 4 2" xfId="1812" xr:uid="{FB59B13E-4EE2-4473-A786-51BEB43D2B51}"/>
    <cellStyle name="Comma 60 2 5" xfId="1575" xr:uid="{E4BD95DA-2CA2-446D-A429-A34674860F52}"/>
    <cellStyle name="Comma 60 3" xfId="1061" xr:uid="{EFF62327-297A-4DF5-8C8A-D3F82B7DCE3F}"/>
    <cellStyle name="Comma 60 3 2" xfId="2062" xr:uid="{8139DC4A-C289-499C-AFDB-11B79AD471FB}"/>
    <cellStyle name="Comma 60 4" xfId="1299" xr:uid="{21FC3802-16ED-4B33-A398-F30849F511CF}"/>
    <cellStyle name="Comma 60 4 2" xfId="2300" xr:uid="{991F42AB-CB31-4DEA-B7B7-F403AAA2C37C}"/>
    <cellStyle name="Comma 60 5" xfId="810" xr:uid="{6F2B95FD-0D41-4E11-B981-AA0AAAA25C10}"/>
    <cellStyle name="Comma 60 5 2" xfId="1811" xr:uid="{5B4A03AA-ABB2-4C82-8FEB-8BB92189E3EC}"/>
    <cellStyle name="Comma 60 6" xfId="1574" xr:uid="{BF675BDB-6A36-4918-8D44-5045D9C04235}"/>
    <cellStyle name="Comma 61" xfId="463" xr:uid="{EDDF2981-CC83-43BA-BEC2-8BC9FBF8E49F}"/>
    <cellStyle name="Comma 61 2" xfId="464" xr:uid="{5E0F11A8-65AA-4E5B-8922-E9B525CC82DE}"/>
    <cellStyle name="Comma 61 2 2" xfId="1063" xr:uid="{EB1CD74D-21C7-4C58-9C70-FAACEE7B6B99}"/>
    <cellStyle name="Comma 61 2 2 2" xfId="2064" xr:uid="{E0EB281D-25D2-45F9-BF1A-8B679FED4468}"/>
    <cellStyle name="Comma 61 2 3" xfId="1301" xr:uid="{A750CBC0-66BC-47E2-8460-34CA169FCB18}"/>
    <cellStyle name="Comma 61 2 3 2" xfId="2302" xr:uid="{F70DEBA7-4928-4FEF-8009-F6E453DE4FEE}"/>
    <cellStyle name="Comma 61 2 4" xfId="812" xr:uid="{8F505270-7859-4C27-9CED-0FC79A48B123}"/>
    <cellStyle name="Comma 61 2 4 2" xfId="1813" xr:uid="{DD392A48-3E0F-4C5A-9881-56A18119BD27}"/>
    <cellStyle name="Comma 61 2 5" xfId="1576" xr:uid="{BDBFE84D-DBC1-4477-B7A6-9E0ED72383A9}"/>
    <cellStyle name="Comma 62" xfId="465" xr:uid="{2A069064-EF38-41D2-A6CB-C930021745AE}"/>
    <cellStyle name="Comma 62 2" xfId="466" xr:uid="{DDF74CB2-5A0C-4248-8280-95964EDF4F78}"/>
    <cellStyle name="Comma 62 2 2" xfId="1064" xr:uid="{5332422F-C00E-4DBC-ACC0-375FBD4F7B22}"/>
    <cellStyle name="Comma 62 2 2 2" xfId="2065" xr:uid="{AD6D4532-CB68-435A-BAF9-26D9A964042F}"/>
    <cellStyle name="Comma 62 2 3" xfId="1302" xr:uid="{DA3584F9-DF46-4BF7-8012-E5ACDBFECD20}"/>
    <cellStyle name="Comma 62 2 3 2" xfId="2303" xr:uid="{BD3B372E-119D-4C06-8F38-5EAF2FCF81C3}"/>
    <cellStyle name="Comma 62 2 4" xfId="813" xr:uid="{2F91CE25-6C0C-4459-BE92-9DA89611BB53}"/>
    <cellStyle name="Comma 62 2 4 2" xfId="1814" xr:uid="{E1850717-7584-46DE-BBDD-E829A51B2785}"/>
    <cellStyle name="Comma 62 2 5" xfId="1577" xr:uid="{0A07E402-7005-41DD-BA40-BD4F9BCADE06}"/>
    <cellStyle name="Comma 63" xfId="467" xr:uid="{4D6F7434-D15E-4453-98A9-470766B43EF1}"/>
    <cellStyle name="Comma 63 2" xfId="1065" xr:uid="{43F4C33B-5E45-406A-8520-828A73BFA05D}"/>
    <cellStyle name="Comma 63 2 2" xfId="2066" xr:uid="{A8637671-D519-4BF5-BC7C-BF287D274CCA}"/>
    <cellStyle name="Comma 63 3" xfId="1303" xr:uid="{AE8A1868-8DBD-444F-889B-363AC4CC2D76}"/>
    <cellStyle name="Comma 63 3 2" xfId="2304" xr:uid="{8027216F-38F4-4D48-87A4-0B78EEF7E07D}"/>
    <cellStyle name="Comma 63 4" xfId="814" xr:uid="{37EBD1FA-432B-4408-AD59-4DE2393D90D6}"/>
    <cellStyle name="Comma 63 4 2" xfId="1815" xr:uid="{2B43829E-8F2F-4DDF-BEBE-9C4DFD52A780}"/>
    <cellStyle name="Comma 63 5" xfId="1578" xr:uid="{C3139BB1-A0FA-4048-952A-C9A4ABA59A3E}"/>
    <cellStyle name="Comma 64" xfId="468" xr:uid="{55CA7DE3-2215-4124-A073-FD7966D66FDC}"/>
    <cellStyle name="Comma 64 2" xfId="1066" xr:uid="{3786A902-E6BF-41AC-B366-9128FFC07DF2}"/>
    <cellStyle name="Comma 64 2 2" xfId="2067" xr:uid="{73C11AE8-F45A-4165-B0EB-60D6D1532B20}"/>
    <cellStyle name="Comma 64 3" xfId="1304" xr:uid="{F1E7E383-2510-47FC-BB0B-F4BB182893EA}"/>
    <cellStyle name="Comma 64 3 2" xfId="2305" xr:uid="{70F5E277-8B29-40A0-91D8-24D24738F1D6}"/>
    <cellStyle name="Comma 64 4" xfId="815" xr:uid="{B679BB57-7B85-481F-AD40-1E5C73667558}"/>
    <cellStyle name="Comma 64 4 2" xfId="1816" xr:uid="{D7D8DC0B-2645-417E-9D63-E38102D7643E}"/>
    <cellStyle name="Comma 64 5" xfId="1579" xr:uid="{6125B56A-4274-48F3-9150-25D6759C84EB}"/>
    <cellStyle name="Comma 65" xfId="469" xr:uid="{82FF6995-710E-4C1E-BFC3-55B8ADA71086}"/>
    <cellStyle name="Comma 65 2" xfId="1067" xr:uid="{51E7C07A-EE31-42C7-A71B-629114A52CEF}"/>
    <cellStyle name="Comma 65 2 2" xfId="2068" xr:uid="{C6FF3FAF-AE8D-4795-B2E8-3A574B0519AE}"/>
    <cellStyle name="Comma 65 3" xfId="1305" xr:uid="{F0A24336-41F6-460D-88B7-0F60F17B694D}"/>
    <cellStyle name="Comma 65 3 2" xfId="2306" xr:uid="{E4138AA4-7764-4447-A631-674179286C73}"/>
    <cellStyle name="Comma 65 4" xfId="816" xr:uid="{362F92CA-2C18-4920-B365-EECCA0765067}"/>
    <cellStyle name="Comma 65 4 2" xfId="1817" xr:uid="{7E45290D-3C4E-48DA-80E1-3E2FFA3EB177}"/>
    <cellStyle name="Comma 65 5" xfId="1580" xr:uid="{84ECF993-0667-4C2C-A740-B1843FC5AC67}"/>
    <cellStyle name="Comma 66" xfId="470" xr:uid="{6E38C1C9-B509-4F42-A393-1365510A2893}"/>
    <cellStyle name="Comma 66 2" xfId="1068" xr:uid="{352F0048-EE0D-4DF1-8F31-F1E310D9C98F}"/>
    <cellStyle name="Comma 66 2 2" xfId="2069" xr:uid="{1AA836AD-D876-43B4-B32C-99DFDBB14190}"/>
    <cellStyle name="Comma 66 3" xfId="1306" xr:uid="{79FA4FD1-0076-4A81-954F-E650D1FE38B4}"/>
    <cellStyle name="Comma 66 3 2" xfId="2307" xr:uid="{5C0F0852-B4E7-45EC-936E-1833F392992D}"/>
    <cellStyle name="Comma 66 4" xfId="817" xr:uid="{7FEFC2BB-33E2-4BB1-9A0A-5B3A1A148C7F}"/>
    <cellStyle name="Comma 66 4 2" xfId="1818" xr:uid="{DF76AC2B-89E6-415E-A164-803B7A3CDCF9}"/>
    <cellStyle name="Comma 66 5" xfId="1581" xr:uid="{6BB457EF-CC96-459D-AE8E-540B002D5647}"/>
    <cellStyle name="Comma 67" xfId="160" xr:uid="{6679D61D-5F31-41D0-85FF-B917FEAF6857}"/>
    <cellStyle name="Comma 67 2" xfId="852" xr:uid="{3BA49ECA-262E-455E-9AE9-137AB32A0036}"/>
    <cellStyle name="Comma 67 2 2" xfId="1853" xr:uid="{768BABE4-9352-444A-A9C4-5613ABE6AAA7}"/>
    <cellStyle name="Comma 67 3" xfId="601" xr:uid="{F2F8F631-B141-4329-A20B-9761FDC6073B}"/>
    <cellStyle name="Comma 67 3 2" xfId="1602" xr:uid="{F940F1E8-2027-44D2-97DD-6B8096F59C57}"/>
    <cellStyle name="Comma 68" xfId="590" xr:uid="{A1378D75-DD71-4CD1-B611-A328FDB053A3}"/>
    <cellStyle name="Comma 68 2" xfId="841" xr:uid="{EA030BDC-10D6-4C15-B0D9-175A1A0BFAA0}"/>
    <cellStyle name="Comma 68 2 2" xfId="1842" xr:uid="{FCE7A0EC-D586-42B2-8B97-B410CEAA9B29}"/>
    <cellStyle name="Comma 69" xfId="595" xr:uid="{F2109149-A2E6-4A19-9295-DB0955F35ADF}"/>
    <cellStyle name="Comma 69 2" xfId="846" xr:uid="{629270D4-6371-4326-BE96-B7B8F29B5810}"/>
    <cellStyle name="Comma 69 2 2" xfId="1847" xr:uid="{83DB6768-CB87-4F39-A1C9-AA8021FB8715}"/>
    <cellStyle name="Comma 7" xfId="34" xr:uid="{1D5FCC36-6DE9-48F2-8934-7F2BE54C3EE9}"/>
    <cellStyle name="Comma 7 2" xfId="35" xr:uid="{12906FC2-4291-45DC-A007-C39773CF86FC}"/>
    <cellStyle name="Comma 7 2 2" xfId="473" xr:uid="{9063AD99-0D1F-4A75-BEFD-B253BF195FB4}"/>
    <cellStyle name="Comma 7 2 2 2" xfId="1070" xr:uid="{F02FF899-66AC-491F-982B-CCA01DF96C48}"/>
    <cellStyle name="Comma 7 2 2 2 2" xfId="2071" xr:uid="{3E37D157-726C-4970-9C90-304CEAB77856}"/>
    <cellStyle name="Comma 7 2 2 3" xfId="1308" xr:uid="{1734CC9B-F86C-454C-8396-DA52FC293510}"/>
    <cellStyle name="Comma 7 2 2 3 2" xfId="2309" xr:uid="{2A0F9AA2-657B-4CEC-907D-37A0A17CD1BA}"/>
    <cellStyle name="Comma 7 2 2 4" xfId="819" xr:uid="{1C115D23-4BF8-4401-87CF-9BDF5F4672A0}"/>
    <cellStyle name="Comma 7 2 2 4 2" xfId="1820" xr:uid="{0A2F644F-FB69-432D-8E8F-4C55F6949E06}"/>
    <cellStyle name="Comma 7 2 2 5" xfId="1583" xr:uid="{8C3C2665-C5CA-40E0-BFFB-637225CA1BE1}"/>
    <cellStyle name="Comma 7 2 3" xfId="472" xr:uid="{9AE9DC76-5C03-469A-9E2F-5589FE32B244}"/>
    <cellStyle name="Comma 7 3" xfId="142" xr:uid="{43027A5A-C7EC-424D-9BC5-80F94F5DC88C}"/>
    <cellStyle name="Comma 7 3 2" xfId="475" xr:uid="{F3AB9093-2B61-4AF5-A2ED-3EC75A44CEB4}"/>
    <cellStyle name="Comma 7 3 2 2" xfId="1072" xr:uid="{6860D95B-165F-44B3-A7A6-153EF4317CD0}"/>
    <cellStyle name="Comma 7 3 2 2 2" xfId="2073" xr:uid="{18923B17-697C-4AA1-A244-56BB6D0ED56F}"/>
    <cellStyle name="Comma 7 3 2 3" xfId="1310" xr:uid="{D983090E-2438-45E0-8F5F-5CAC67D9A32E}"/>
    <cellStyle name="Comma 7 3 2 3 2" xfId="2311" xr:uid="{6680C570-BF92-4293-978A-814F64798BAA}"/>
    <cellStyle name="Comma 7 3 2 4" xfId="821" xr:uid="{21A90D2E-3749-452A-A0C2-1FCA32BF94E3}"/>
    <cellStyle name="Comma 7 3 2 4 2" xfId="1822" xr:uid="{D708C1D0-6EB6-4400-ADF5-69E4BC091E79}"/>
    <cellStyle name="Comma 7 3 2 5" xfId="1585" xr:uid="{89E87455-37B2-48DD-8BC5-5BC448C4AF88}"/>
    <cellStyle name="Comma 7 3 3" xfId="1071" xr:uid="{D5C3F6C0-DCD7-4F24-BA3A-FF8F2D1CEDC6}"/>
    <cellStyle name="Comma 7 3 3 2" xfId="2072" xr:uid="{876AA4EE-190C-46C4-83E6-24C3BB6B4523}"/>
    <cellStyle name="Comma 7 3 4" xfId="1309" xr:uid="{D8462AE8-5005-4AFB-A692-79D6896234AB}"/>
    <cellStyle name="Comma 7 3 4 2" xfId="2310" xr:uid="{9F6B8D42-0ACF-4CCE-BBB6-060842E1A3EA}"/>
    <cellStyle name="Comma 7 3 5" xfId="820" xr:uid="{542715B9-77C8-4E1F-98B0-E4AB842740BD}"/>
    <cellStyle name="Comma 7 3 5 2" xfId="1821" xr:uid="{E87D6636-8DC4-4365-9833-2DB906E1DEE1}"/>
    <cellStyle name="Comma 7 3 6" xfId="474" xr:uid="{8FA0CE81-7BCE-4BAB-8D38-533BBABEA133}"/>
    <cellStyle name="Comma 7 3 6 2" xfId="1584" xr:uid="{83624E65-AF38-4B11-82DC-7313775F7C88}"/>
    <cellStyle name="Comma 7 3 7" xfId="1361" xr:uid="{7540EB5D-2D5F-4025-A2B7-ACCC4D2F7D0C}"/>
    <cellStyle name="Comma 7 4" xfId="476" xr:uid="{43153311-F967-4DE8-A64E-3A3E1956125B}"/>
    <cellStyle name="Comma 7 4 2" xfId="1073" xr:uid="{72E53312-C0C6-4A74-8617-017B3151FDE9}"/>
    <cellStyle name="Comma 7 4 2 2" xfId="2074" xr:uid="{9BADA2AF-D8E9-4529-8B39-BE806442E287}"/>
    <cellStyle name="Comma 7 4 3" xfId="1311" xr:uid="{D25476E6-D62D-415E-A674-4F95220F8C8B}"/>
    <cellStyle name="Comma 7 4 3 2" xfId="2312" xr:uid="{15B0156A-3793-481A-BDEC-B2958FCFE97C}"/>
    <cellStyle name="Comma 7 4 4" xfId="822" xr:uid="{88000003-EFF1-440A-9DDD-E804494D5BDC}"/>
    <cellStyle name="Comma 7 4 4 2" xfId="1823" xr:uid="{7E633309-C392-44C8-9567-7FDE26AEFC12}"/>
    <cellStyle name="Comma 7 4 5" xfId="1586" xr:uid="{623C7D34-1D0C-48D2-B34C-4452E845D0E6}"/>
    <cellStyle name="Comma 7 5" xfId="1069" xr:uid="{F93BF42E-DA94-43C8-932A-33CF6C242721}"/>
    <cellStyle name="Comma 7 5 2" xfId="2070" xr:uid="{1EC3766A-22DD-4035-8025-3534E33876EE}"/>
    <cellStyle name="Comma 7 6" xfId="1307" xr:uid="{ACE426AD-9DE4-4E41-90FF-1208E0A371BC}"/>
    <cellStyle name="Comma 7 6 2" xfId="2308" xr:uid="{19B8FD76-1B49-4FB9-B355-CEF93AF2E179}"/>
    <cellStyle name="Comma 7 7" xfId="818" xr:uid="{AC5E8723-1E5A-4225-8299-9223F42A3411}"/>
    <cellStyle name="Comma 7 7 2" xfId="1819" xr:uid="{9138F91B-7726-4718-95C0-9E89D4B27D46}"/>
    <cellStyle name="Comma 7 8" xfId="471" xr:uid="{2166B744-194D-4B1B-8225-4EE8A8903A7A}"/>
    <cellStyle name="Comma 7 8 2" xfId="1582" xr:uid="{5294A82F-CE7A-41D4-8E28-97F1F17EBC8D}"/>
    <cellStyle name="Comma 70" xfId="594" xr:uid="{9389D211-CED5-4046-A6A0-3795C25AA059}"/>
    <cellStyle name="Comma 70 2" xfId="845" xr:uid="{9357E04C-6386-46D2-84CF-56A95A951C23}"/>
    <cellStyle name="Comma 70 2 2" xfId="1846" xr:uid="{877950A3-2784-4BF6-A57A-CAFA62D422BD}"/>
    <cellStyle name="Comma 71" xfId="583" xr:uid="{C7486F4D-355B-4E47-B6EB-9A44034F9925}"/>
    <cellStyle name="Comma 71 2" xfId="834" xr:uid="{EEEA413A-F398-4F75-A129-9F9B5A95168E}"/>
    <cellStyle name="Comma 71 2 2" xfId="1835" xr:uid="{8532B114-BF5D-4CEF-95B6-95CD4E9CCA70}"/>
    <cellStyle name="Comma 72" xfId="165" xr:uid="{0355B0A6-79FF-46F5-94A4-EA466FA7E298}"/>
    <cellStyle name="Comma 73" xfId="166" xr:uid="{EB11CDE4-E411-4536-BE12-1121A77FD2AE}"/>
    <cellStyle name="Comma 74" xfId="167" xr:uid="{DE7B5F67-41D4-478F-98AA-8C1517DF40F0}"/>
    <cellStyle name="Comma 75" xfId="593" xr:uid="{3BA11753-3980-4AD0-BB0A-2302608F978F}"/>
    <cellStyle name="Comma 75 2" xfId="844" xr:uid="{6438AB5E-0C65-4108-850A-09DE0E06B693}"/>
    <cellStyle name="Comma 75 2 2" xfId="1845" xr:uid="{E553A62E-59A7-4C74-A091-19D57CEDE85E}"/>
    <cellStyle name="Comma 76" xfId="596" xr:uid="{DBDA1C61-D107-4B24-9952-89CB5F250D43}"/>
    <cellStyle name="Comma 76 2" xfId="847" xr:uid="{B96B1008-5C8C-456F-B207-E395121E9023}"/>
    <cellStyle name="Comma 76 2 2" xfId="1848" xr:uid="{34DFD500-7B73-469E-B88A-9BC13D32731A}"/>
    <cellStyle name="Comma 77" xfId="588" xr:uid="{5D9CF00D-17B4-4ECE-84B0-DB98FA25D1D5}"/>
    <cellStyle name="Comma 77 2" xfId="839" xr:uid="{C75CBB9E-2E08-48A9-BBD4-E50450418743}"/>
    <cellStyle name="Comma 77 2 2" xfId="1840" xr:uid="{FB570AFE-BCAA-4638-8148-CBEA86F0BE71}"/>
    <cellStyle name="Comma 78" xfId="587" xr:uid="{5EC80583-EAE6-45BA-9D4C-9116F689585A}"/>
    <cellStyle name="Comma 78 2" xfId="838" xr:uid="{F6B12707-77AD-42A7-AE21-DC2336066E6C}"/>
    <cellStyle name="Comma 78 2 2" xfId="1839" xr:uid="{5C50562A-1C4E-4DBD-AD28-0867B39554BB}"/>
    <cellStyle name="Comma 79" xfId="584" xr:uid="{676F8D9E-7718-4082-9756-78A7FC33D3CA}"/>
    <cellStyle name="Comma 79 2" xfId="835" xr:uid="{1A69E76A-007B-4F89-B68D-1230F5BF22CD}"/>
    <cellStyle name="Comma 79 2 2" xfId="1836" xr:uid="{4680E1D5-16D1-47BB-B025-3696800A4067}"/>
    <cellStyle name="Comma 8" xfId="36" xr:uid="{7DB2ABA2-74C6-4542-9382-85972336BD18}"/>
    <cellStyle name="Comma 8 2" xfId="144" xr:uid="{6BB10EBC-A14B-416A-834D-8E312A77D26A}"/>
    <cellStyle name="Comma 8 2 2" xfId="479" xr:uid="{49CDEA5C-3048-421B-9CD8-BD6D5E0E3303}"/>
    <cellStyle name="Comma 8 2 2 2" xfId="1075" xr:uid="{40248B02-DCDD-42D4-999D-A17FAB0CAA9E}"/>
    <cellStyle name="Comma 8 2 2 2 2" xfId="2076" xr:uid="{A5AC76AB-1D34-4DAB-954A-A1F0722ADF6C}"/>
    <cellStyle name="Comma 8 2 2 3" xfId="1313" xr:uid="{6777197B-2540-40F2-8234-A6451E42CD36}"/>
    <cellStyle name="Comma 8 2 2 3 2" xfId="2314" xr:uid="{A46493FD-07D6-49E7-8604-2DD32B914927}"/>
    <cellStyle name="Comma 8 2 2 4" xfId="824" xr:uid="{8D490794-95C8-49D3-B11E-E85C24783AFB}"/>
    <cellStyle name="Comma 8 2 2 4 2" xfId="1825" xr:uid="{66FD9197-11F4-44B7-BDD5-A4E34396E1B7}"/>
    <cellStyle name="Comma 8 2 2 5" xfId="1588" xr:uid="{0A2999DA-F20C-4E89-858C-25EB99083C34}"/>
    <cellStyle name="Comma 8 2 3" xfId="478" xr:uid="{1CCDC9FE-383C-46E9-977A-80D6F90F8091}"/>
    <cellStyle name="Comma 8 2 4" xfId="1362" xr:uid="{41931BA0-B5F1-4273-A8C2-AC12D7D2C2BA}"/>
    <cellStyle name="Comma 8 3" xfId="480" xr:uid="{AB97DE72-EF7F-46B3-9EB6-37DCAAA948DA}"/>
    <cellStyle name="Comma 8 3 2" xfId="481" xr:uid="{6225FD6A-FE3A-4C2B-B966-B7C24B788413}"/>
    <cellStyle name="Comma 8 3 2 2" xfId="1076" xr:uid="{197EEE02-60F4-4737-96ED-7761ED212DBF}"/>
    <cellStyle name="Comma 8 3 2 2 2" xfId="2077" xr:uid="{6D57D4C3-75DB-474B-B0C3-B91A3856AD74}"/>
    <cellStyle name="Comma 8 3 2 3" xfId="1314" xr:uid="{3D5F94AD-BD05-47CB-BA2B-DB97B93B2109}"/>
    <cellStyle name="Comma 8 3 2 3 2" xfId="2315" xr:uid="{B86332B9-6025-41BA-9039-ABD15A554025}"/>
    <cellStyle name="Comma 8 3 2 4" xfId="825" xr:uid="{E852394F-4026-423A-8A3B-28F70F2D81A4}"/>
    <cellStyle name="Comma 8 3 2 4 2" xfId="1826" xr:uid="{7B279535-6FA1-4D87-9481-0CCE0E5E4389}"/>
    <cellStyle name="Comma 8 3 2 5" xfId="1589" xr:uid="{689C443E-4B32-467D-81AC-647DB1FE5A38}"/>
    <cellStyle name="Comma 8 4" xfId="482" xr:uid="{D313710A-E2C0-4A0C-84A6-843BC871CDBE}"/>
    <cellStyle name="Comma 8 4 2" xfId="483" xr:uid="{3BEEB6C1-754A-4277-8B02-4CBF1FABA1C5}"/>
    <cellStyle name="Comma 8 4 2 2" xfId="1078" xr:uid="{2FAA2B5E-007C-4258-B87C-147918899368}"/>
    <cellStyle name="Comma 8 4 2 2 2" xfId="2079" xr:uid="{0E3180A9-5D91-42AD-9872-1A32DF5C0906}"/>
    <cellStyle name="Comma 8 4 2 3" xfId="1316" xr:uid="{2BD721BF-F0F2-4FCF-BB3F-D071075F7F38}"/>
    <cellStyle name="Comma 8 4 2 3 2" xfId="2317" xr:uid="{C5DC16DA-87F4-4B3B-94A4-C5485DE09E7C}"/>
    <cellStyle name="Comma 8 4 2 4" xfId="827" xr:uid="{3D49CD6A-9640-477D-AE9A-FCBDF78100AB}"/>
    <cellStyle name="Comma 8 4 2 4 2" xfId="1828" xr:uid="{411C378A-3CD5-4E17-9BF7-2862B369809C}"/>
    <cellStyle name="Comma 8 4 2 5" xfId="1591" xr:uid="{B2F5497F-FADA-4875-BED5-E232F2B7CEFD}"/>
    <cellStyle name="Comma 8 4 3" xfId="1077" xr:uid="{43CD78CA-BC40-44FE-BFEA-7DB09EDE6DE3}"/>
    <cellStyle name="Comma 8 4 3 2" xfId="2078" xr:uid="{8978AE07-1B57-4BE4-AF8C-E527EAB8F423}"/>
    <cellStyle name="Comma 8 4 4" xfId="1315" xr:uid="{0347939B-1809-4BEB-BDDE-D55415E1145A}"/>
    <cellStyle name="Comma 8 4 4 2" xfId="2316" xr:uid="{2F15834A-435A-47FD-BDF6-5EC132C4A86F}"/>
    <cellStyle name="Comma 8 4 5" xfId="826" xr:uid="{7B66A7AA-C363-4B4F-9788-7B1260642826}"/>
    <cellStyle name="Comma 8 4 5 2" xfId="1827" xr:uid="{128031AB-7679-4E9E-B052-7CD00A094E96}"/>
    <cellStyle name="Comma 8 4 6" xfId="1590" xr:uid="{6F539598-0068-426E-973D-0151C55950AA}"/>
    <cellStyle name="Comma 8 5" xfId="1074" xr:uid="{8F012EB2-B0FD-474C-8780-61D50D4B0BB6}"/>
    <cellStyle name="Comma 8 5 2" xfId="2075" xr:uid="{F3059080-EF82-45C6-8748-33EEF818CF3C}"/>
    <cellStyle name="Comma 8 6" xfId="1312" xr:uid="{565AA574-E78D-47DB-8F3B-FFA7EAC69E50}"/>
    <cellStyle name="Comma 8 6 2" xfId="2313" xr:uid="{258DF58B-EF1B-411B-A6CA-DE25BB3D94A1}"/>
    <cellStyle name="Comma 8 7" xfId="823" xr:uid="{CBEBB33C-D274-4DCA-9EB3-4D6ADD273EB0}"/>
    <cellStyle name="Comma 8 7 2" xfId="1824" xr:uid="{DABCD548-B1AA-4629-B164-817AB67D0F8B}"/>
    <cellStyle name="Comma 8 8" xfId="477" xr:uid="{29FB8891-6269-4E56-ADB1-82B414BD8F30}"/>
    <cellStyle name="Comma 8 8 2" xfId="1587" xr:uid="{243D318D-3657-4434-A3F9-B5B4E2B9992F}"/>
    <cellStyle name="Comma 80" xfId="585" xr:uid="{147836DD-F415-4826-A42A-5D614AFF25DD}"/>
    <cellStyle name="Comma 80 2" xfId="836" xr:uid="{5A4248CE-788E-4714-951D-AB086F07A487}"/>
    <cellStyle name="Comma 80 2 2" xfId="1837" xr:uid="{B797705B-2EC3-4E41-AD39-DDEA2076DAE2}"/>
    <cellStyle name="Comma 81" xfId="484" xr:uid="{8A1879E8-11C0-4099-AA0B-BA880A69EA91}"/>
    <cellStyle name="Comma 82" xfId="597" xr:uid="{AEC03B31-4463-4B9A-9B95-64B5B2B39F5E}"/>
    <cellStyle name="Comma 82 2" xfId="848" xr:uid="{87E90482-A5D4-4276-ACAD-239059C16ADE}"/>
    <cellStyle name="Comma 82 2 2" xfId="1849" xr:uid="{D9BF2BD0-FA60-4A3B-8DB0-8CD8D9C58F23}"/>
    <cellStyle name="Comma 83" xfId="485" xr:uid="{0DE7C9F8-6DBC-4FB7-AC0A-C2CF9CE389E1}"/>
    <cellStyle name="Comma 84" xfId="586" xr:uid="{50A1E8BF-6806-4F25-BA60-0D6C7335BD52}"/>
    <cellStyle name="Comma 84 2" xfId="837" xr:uid="{01C918CD-664C-4372-AB22-1CB72857E282}"/>
    <cellStyle name="Comma 84 2 2" xfId="1838" xr:uid="{917F6C73-737F-4788-A4BC-B2A2296464FF}"/>
    <cellStyle name="Comma 85" xfId="849" xr:uid="{C6FBFB56-2F91-4121-8AC9-6CAA952154EE}"/>
    <cellStyle name="Comma 85 2" xfId="1850" xr:uid="{41D8C536-64C9-48C5-B70B-71D2627E7D65}"/>
    <cellStyle name="Comma 86" xfId="855" xr:uid="{1F197A39-0349-4753-AFAE-27EC01767F54}"/>
    <cellStyle name="Comma 86 2" xfId="1856" xr:uid="{10B97EBE-3D0B-4533-A7C6-EDF692225735}"/>
    <cellStyle name="Comma 87" xfId="850" xr:uid="{0CE4184A-EADC-4416-A1BA-57CD527FC2FC}"/>
    <cellStyle name="Comma 87 2" xfId="1851" xr:uid="{FFC220B4-79E5-4EF5-92C0-2B237BB1F180}"/>
    <cellStyle name="Comma 88" xfId="1087" xr:uid="{65E32673-AE93-4E17-A51C-88AA6BE41317}"/>
    <cellStyle name="Comma 88 2" xfId="2088" xr:uid="{EC4F24D2-45B7-4B18-BA07-23FBAB3464A3}"/>
    <cellStyle name="Comma 89" xfId="1091" xr:uid="{D90F7644-C938-4241-B779-A1A802DCDEE8}"/>
    <cellStyle name="Comma 89 2" xfId="2092" xr:uid="{EA0C2440-F345-47CA-9CCF-A3CAC019CF7A}"/>
    <cellStyle name="Comma 9" xfId="37" xr:uid="{EA1ACB8A-E115-4EBF-B192-8A5367233B25}"/>
    <cellStyle name="Comma 9 2" xfId="145" xr:uid="{EF6D05E4-F951-4979-A134-673FEF64CF12}"/>
    <cellStyle name="Comma 9 2 2" xfId="488" xr:uid="{1914AC9B-2536-4128-BC23-F0E2EE3FCDD0}"/>
    <cellStyle name="Comma 9 2 2 2" xfId="1080" xr:uid="{AEFB9607-0440-4B0E-920D-32DED48E25EA}"/>
    <cellStyle name="Comma 9 2 2 2 2" xfId="2081" xr:uid="{0D2066F0-5B88-4AA9-B7FA-D2D074611C00}"/>
    <cellStyle name="Comma 9 2 2 3" xfId="1318" xr:uid="{5E232F21-2063-468D-8AB1-F85D919C6A8C}"/>
    <cellStyle name="Comma 9 2 2 3 2" xfId="2319" xr:uid="{9F65AB22-18E4-4A16-97FE-B3C66CE27154}"/>
    <cellStyle name="Comma 9 2 2 4" xfId="829" xr:uid="{E2DBAABF-C125-445C-99AE-4DA2C7331CDE}"/>
    <cellStyle name="Comma 9 2 2 4 2" xfId="1830" xr:uid="{468B8A01-70C3-4C06-A1EE-B3E989719FD7}"/>
    <cellStyle name="Comma 9 2 2 5" xfId="1594" xr:uid="{3D93B157-B7DF-4500-9167-B1701F9D2062}"/>
    <cellStyle name="Comma 9 2 3" xfId="487" xr:uid="{4624D3D4-C625-477A-816E-CF8A69216877}"/>
    <cellStyle name="Comma 9 2 4" xfId="1363" xr:uid="{427F7761-DA79-4EDE-93B0-D2D2F1ADF4E3}"/>
    <cellStyle name="Comma 9 3" xfId="489" xr:uid="{C1FFDD8B-6011-4D58-9BB8-618C641E2326}"/>
    <cellStyle name="Comma 9 3 2" xfId="490" xr:uid="{04E81A40-9CBB-451C-8C19-C4D2A548CE60}"/>
    <cellStyle name="Comma 9 3 2 2" xfId="1082" xr:uid="{8E84D6CF-A6BA-4665-B2DE-471B32E217D2}"/>
    <cellStyle name="Comma 9 3 2 2 2" xfId="2083" xr:uid="{3D30C469-77EF-4DDB-959E-0C25641FFE47}"/>
    <cellStyle name="Comma 9 3 2 3" xfId="1320" xr:uid="{1A4548A4-17D6-4209-BA1F-D2E42776BC72}"/>
    <cellStyle name="Comma 9 3 2 3 2" xfId="2321" xr:uid="{4B361FA2-6245-4FB6-9CCF-E5FE7FC3A549}"/>
    <cellStyle name="Comma 9 3 2 4" xfId="831" xr:uid="{C782A8C5-1669-49F1-8A04-F75FF74B39CD}"/>
    <cellStyle name="Comma 9 3 2 4 2" xfId="1832" xr:uid="{7C97DB3A-0AD5-4B5B-96C4-04801294838E}"/>
    <cellStyle name="Comma 9 3 2 5" xfId="1596" xr:uid="{3E503DF9-280F-44E2-A5BA-CEA7EF408405}"/>
    <cellStyle name="Comma 9 3 3" xfId="1081" xr:uid="{C0F60E3A-4198-4322-985C-E6AF887872D1}"/>
    <cellStyle name="Comma 9 3 3 2" xfId="2082" xr:uid="{DAAFCCC9-CBFA-4428-A583-8CF684D6944C}"/>
    <cellStyle name="Comma 9 3 4" xfId="1319" xr:uid="{0B3DB3B1-98AC-40E8-95AA-8D53782337F2}"/>
    <cellStyle name="Comma 9 3 4 2" xfId="2320" xr:uid="{EBDE3725-BBB6-489F-92E3-9797D72C062C}"/>
    <cellStyle name="Comma 9 3 5" xfId="830" xr:uid="{3D0CCAB5-A584-470E-96B3-46ADC2ADB69F}"/>
    <cellStyle name="Comma 9 3 5 2" xfId="1831" xr:uid="{925D395E-CFFB-4C70-826F-C0D3CEE5522C}"/>
    <cellStyle name="Comma 9 3 6" xfId="1595" xr:uid="{7A43E36E-87B9-4B3C-A2D2-9C23E4969CDA}"/>
    <cellStyle name="Comma 9 4" xfId="1079" xr:uid="{E549DAAA-27B1-4A96-9650-6E2FFE208E42}"/>
    <cellStyle name="Comma 9 4 2" xfId="2080" xr:uid="{D7993936-206C-435C-B4F4-EC9C106B6007}"/>
    <cellStyle name="Comma 9 5" xfId="1317" xr:uid="{EBDB537B-96DC-4AB0-9EE6-00A08C8D2EB9}"/>
    <cellStyle name="Comma 9 5 2" xfId="2318" xr:uid="{998A64AB-5B20-4535-BB46-B3324321031B}"/>
    <cellStyle name="Comma 9 6" xfId="828" xr:uid="{4E4F61E5-ABF9-447E-8EDA-EE5904BAA78E}"/>
    <cellStyle name="Comma 9 6 2" xfId="1829" xr:uid="{3FD934F5-3A86-4EEA-A8E3-09A812012031}"/>
    <cellStyle name="Comma 9 7" xfId="486" xr:uid="{7CA26832-FCBC-4DB5-B640-419783520F32}"/>
    <cellStyle name="Comma 9 7 2" xfId="1592" xr:uid="{F09E79BF-EB03-4317-9F06-F3442F1E91BB}"/>
    <cellStyle name="Comma 9 8" xfId="1357" xr:uid="{91A3723C-3CFC-40D2-9F46-F238F45E00A1}"/>
    <cellStyle name="Comma 90" xfId="1085" xr:uid="{03A6A6A0-D391-4A91-AE00-0679529D14B4}"/>
    <cellStyle name="Comma 90 2" xfId="2086" xr:uid="{905FA6FB-698A-4467-A1B7-517046BBE647}"/>
    <cellStyle name="Comma 91" xfId="491" xr:uid="{D86A0BD9-C9B8-4FE3-A5BF-EEC4D980298C}"/>
    <cellStyle name="Comma 92" xfId="492" xr:uid="{4746C77E-D49F-42FE-B2D4-40BCFEA46D68}"/>
    <cellStyle name="Comma 93" xfId="1090" xr:uid="{67753077-287F-459D-9078-1523EEA23AF0}"/>
    <cellStyle name="Comma 93 2" xfId="2091" xr:uid="{83344858-53AA-428D-AA99-6EE9774C6227}"/>
    <cellStyle name="Comma 94" xfId="1084" xr:uid="{D8F89BD6-5DD3-49EA-926A-E8C12AA0924B}"/>
    <cellStyle name="Comma 94 2" xfId="2085" xr:uid="{809F3545-C6F4-404E-85E0-C98ABC749F75}"/>
    <cellStyle name="Comma 95" xfId="493" xr:uid="{0FBEA80F-5940-4402-A586-34E077F60CF9}"/>
    <cellStyle name="Comma 96" xfId="494" xr:uid="{D712F94E-AC83-4F43-8DD7-A263E9D80FCD}"/>
    <cellStyle name="Comma 97" xfId="1089" xr:uid="{E2E4F529-C709-48F7-86D7-1161F5CBB6F2}"/>
    <cellStyle name="Comma 97 2" xfId="2090" xr:uid="{30E4CD3F-A29F-43D4-81AB-CD3917998CF2}"/>
    <cellStyle name="Comma 98" xfId="1083" xr:uid="{AD24AEA6-AF39-4E77-96C3-A58402A73671}"/>
    <cellStyle name="Comma 98 2" xfId="2084" xr:uid="{EC605FCB-4637-45A5-8C92-75811663B40A}"/>
    <cellStyle name="Comma 99" xfId="495" xr:uid="{932A8176-9ABB-4661-A81B-D09918A8A386}"/>
    <cellStyle name="Currency [0] 2" xfId="162" xr:uid="{E4B9FAF1-EFB4-4F3F-883A-FB8ABB5AA756}"/>
    <cellStyle name="Currency [0] 2 2" xfId="854" xr:uid="{1029462E-D6ED-4E7D-8E57-6E3D7D5768D6}"/>
    <cellStyle name="Currency [0] 2 2 2" xfId="1855" xr:uid="{D03ECA20-D583-4A39-9DE7-736E4DCF22D3}"/>
    <cellStyle name="Currency [0] 2 3" xfId="1094" xr:uid="{BBFB7957-0BAE-4ADD-938F-6E81D9050F3F}"/>
    <cellStyle name="Currency [0] 2 3 2" xfId="2095" xr:uid="{B6CC2F2E-9C5A-441B-8D2E-45F19808728A}"/>
    <cellStyle name="Currency [0] 2 4" xfId="603" xr:uid="{2A2BA4F2-99E2-4ECC-82A9-82F5172FAD10}"/>
    <cellStyle name="Currency [0] 2 4 2" xfId="1604" xr:uid="{BB3C6A8A-DF5A-4907-BAD2-CC2DA000C9E8}"/>
    <cellStyle name="Currency [0] 2 5" xfId="1369" xr:uid="{D01B1329-22A2-4DB6-B28F-E4A84CB600F4}"/>
    <cellStyle name="Currency 2" xfId="38" xr:uid="{E749F660-0A05-459B-BF94-100BDB289748}"/>
    <cellStyle name="Emphasis 1" xfId="496" xr:uid="{B6B0DF50-468B-464A-B509-F5FC65294EA0}"/>
    <cellStyle name="Emphasis 2" xfId="497" xr:uid="{5CBDF5CD-238D-45DF-AD95-0444656ECA12}"/>
    <cellStyle name="Emphasis 3" xfId="498" xr:uid="{B3136818-969D-4773-9393-BFB95541FBEA}"/>
    <cellStyle name="ext-01a" xfId="499" xr:uid="{C5AB2A76-C1EE-43EA-8141-303FD311706F}"/>
    <cellStyle name="Hyperlink 2" xfId="500" xr:uid="{F99771AC-1E70-47C9-BE7A-8252EC3B8516}"/>
    <cellStyle name="Normal" xfId="0" builtinId="0"/>
    <cellStyle name="Normal 10" xfId="39" xr:uid="{59F45F27-6203-4201-B7E5-46C2E0D64894}"/>
    <cellStyle name="Normal 10 2" xfId="40" xr:uid="{69515EB8-B46C-416C-83EE-243CE0362FCB}"/>
    <cellStyle name="Normal 10 3" xfId="146" xr:uid="{4DBA06FF-8180-4385-9303-3781A6B53335}"/>
    <cellStyle name="Normal 11" xfId="69" xr:uid="{1797CA80-3BF3-4956-9ECC-57EB6EAE4563}"/>
    <cellStyle name="Normal 11 2" xfId="147" xr:uid="{7C1FAC09-7FEB-4ADC-9536-3CA8018726F0}"/>
    <cellStyle name="Normal 11 2 2" xfId="502" xr:uid="{0E343E1D-5A0E-4FD5-826B-B4A6FC6B0693}"/>
    <cellStyle name="Normal 11 3" xfId="501" xr:uid="{B8736B51-B8C7-42B0-A876-B8F959B44878}"/>
    <cellStyle name="Normal 12" xfId="82" xr:uid="{8E03A830-9BAA-40B1-AB91-B7D7C18906BB}"/>
    <cellStyle name="Normal 12 2" xfId="151" xr:uid="{38DD1A2E-2A60-4BF3-8739-5430B8E44C2C}"/>
    <cellStyle name="Normal 12 2 2" xfId="505" xr:uid="{EA8262EE-A5F1-4F07-A7B1-82992A128C5B}"/>
    <cellStyle name="Normal 12 2 3" xfId="504" xr:uid="{96FD5EC3-1F99-4EE4-A223-2CB7223C0BC9}"/>
    <cellStyle name="Normal 12 3" xfId="506" xr:uid="{811B9338-1461-4141-A82B-86156903D925}"/>
    <cellStyle name="Normal 12 4" xfId="503" xr:uid="{3EAB3FBA-F4A1-4F20-A8EE-D951C8C4CBD6}"/>
    <cellStyle name="Normal 13" xfId="84" xr:uid="{00CA8279-89B8-4F2B-8E07-E3E6BA01D3A6}"/>
    <cellStyle name="Normal 13 2" xfId="156" xr:uid="{66894566-C71C-4F7E-A231-77BAC6A3511C}"/>
    <cellStyle name="Normal 13 3" xfId="507" xr:uid="{D3475AA3-2932-4D7B-BCAC-4140DF3C7FCC}"/>
    <cellStyle name="Normal 14" xfId="41" xr:uid="{1D155C2C-3B13-4037-ACD8-CD971AB40B30}"/>
    <cellStyle name="Normal 14 2" xfId="157" xr:uid="{FB990ED3-7C6D-445E-883D-8EF6A2804273}"/>
    <cellStyle name="Normal 14 2 2" xfId="509" xr:uid="{49DE35CF-CA5A-450F-842D-4AD111FE699A}"/>
    <cellStyle name="Normal 14 3" xfId="508" xr:uid="{E2E5EF4A-872B-4932-867B-0A3D6C5285FC}"/>
    <cellStyle name="Normal 15" xfId="97" xr:uid="{A44FD15F-354E-4CBB-B2B6-033524EE3291}"/>
    <cellStyle name="Normal 15 2" xfId="511" xr:uid="{A3F1B5AE-03E5-4926-BAD7-F2BE9F748154}"/>
    <cellStyle name="Normal 15 3" xfId="510" xr:uid="{D9E9EB17-BB97-4F62-BF2C-BECF9517CEE2}"/>
    <cellStyle name="Normal 16" xfId="121" xr:uid="{AB2B736D-4E0B-441B-8299-C31A6DB1951B}"/>
    <cellStyle name="Normal 16 2" xfId="513" xr:uid="{1C42456E-5AA1-4CAE-A3E4-1AA3B5D918A5}"/>
    <cellStyle name="Normal 16 3" xfId="512" xr:uid="{450838B7-0A65-461A-B5E4-506F8F1B1282}"/>
    <cellStyle name="Normal 17" xfId="514" xr:uid="{BF983FBB-029C-4058-B07E-DFA89E214421}"/>
    <cellStyle name="Normal 18" xfId="515" xr:uid="{6ACDE4A2-72C7-4E28-BB21-540E851A160A}"/>
    <cellStyle name="Normal 19" xfId="516" xr:uid="{CA9ACB76-AEB3-49EF-BF92-185BD131104F}"/>
    <cellStyle name="Normal 2" xfId="42" xr:uid="{12ADD76A-ED7E-49FE-9764-95BCAF6E2CD3}"/>
    <cellStyle name="Normal 2 2" xfId="43" xr:uid="{5AABB9A9-AF8B-4E32-B991-371CF0664A97}"/>
    <cellStyle name="Normal 2 2 2" xfId="44" xr:uid="{622B2B31-52D6-476B-A155-4E0DC1FD9544}"/>
    <cellStyle name="Normal 2 2 2 2" xfId="45" xr:uid="{41C19743-9681-4C59-AED6-A0A76A1B3F4B}"/>
    <cellStyle name="Normal 2 2 2 3" xfId="46" xr:uid="{8FE56AA3-E103-41A4-816D-C1E5DAF86089}"/>
    <cellStyle name="Normal 2 2 3" xfId="517" xr:uid="{EF2EB361-E1BA-4C64-9E16-412F0F7F9614}"/>
    <cellStyle name="Normal 2 2 4" xfId="518" xr:uid="{D480CCD2-B52E-4D67-96A1-D7141DD9F734}"/>
    <cellStyle name="Normal 2 2 5" xfId="519" xr:uid="{55CF6584-08FD-4953-B33E-23A5F7555376}"/>
    <cellStyle name="Normal 2 2 6" xfId="520" xr:uid="{333A09AC-AB1D-45D5-987F-42FB9C3A22C4}"/>
    <cellStyle name="Normal 2 3" xfId="47" xr:uid="{929C127F-EF99-4E73-9D43-0315ACD89DCC}"/>
    <cellStyle name="Normal 2 3 2" xfId="75" xr:uid="{D479F5EF-F487-4AD0-BDA6-414609285D5B}"/>
    <cellStyle name="Normal 2 3 2 2" xfId="76" xr:uid="{4DE39092-6CF1-424E-8988-6301CAABB539}"/>
    <cellStyle name="Normal 2 3 2 2 2" xfId="77" xr:uid="{5D9032D7-AF4B-4EC7-A3F6-9AEC5518D465}"/>
    <cellStyle name="Normal 2 3 2 3" xfId="522" xr:uid="{209CF816-9585-4422-B735-9141B7D85732}"/>
    <cellStyle name="Normal 2 3 3" xfId="521" xr:uid="{3C88AA3E-22A3-44D9-B062-BA53D7DDB970}"/>
    <cellStyle name="Normal 2 4" xfId="48" xr:uid="{C17F1B38-B37A-4B41-B865-0F951C18E44C}"/>
    <cellStyle name="Normal 2 4 2" xfId="523" xr:uid="{CCC49375-EAC5-45BA-B334-B67695B0D2DD}"/>
    <cellStyle name="Normal 2 5" xfId="49" xr:uid="{AF5FA983-AA26-4C97-9748-55626294CE0C}"/>
    <cellStyle name="Normal 2 5 2" xfId="524" xr:uid="{8F30F933-A0A8-4DCE-8047-C3AED0E048C7}"/>
    <cellStyle name="Normal 2 6" xfId="86" xr:uid="{0EE4F6CC-EFA8-4A27-800C-6097D62919DD}"/>
    <cellStyle name="Normal 2 6 2" xfId="525" xr:uid="{095CE4B6-75CA-491E-8D88-0BB7A4D8C7B1}"/>
    <cellStyle name="Normal 2 7" xfId="100" xr:uid="{43ABF7B0-A5C3-4D38-AD8B-FCA97D199650}"/>
    <cellStyle name="Normal 2 7 2" xfId="526" xr:uid="{A31925AA-69C9-4C78-AA68-D70EFBA2FB82}"/>
    <cellStyle name="Normal 2 8" xfId="527" xr:uid="{DFBC878D-21F2-490E-9C5C-8089A6EACA20}"/>
    <cellStyle name="Normal 2 8 2" xfId="528" xr:uid="{4A5D2205-EDB8-413B-B9E1-F12A4860E74D}"/>
    <cellStyle name="Normal 2 8 2 2" xfId="529" xr:uid="{84C66D72-095F-421E-A32C-CC37B64A2424}"/>
    <cellStyle name="Normal 2 8 2 2 2" xfId="530" xr:uid="{ACF4E853-1F2D-4BE2-A69B-31C4C314D9C4}"/>
    <cellStyle name="Normal 2 8 2 3" xfId="531" xr:uid="{03C7E9E2-222F-47A4-A510-7B3763A1EEC2}"/>
    <cellStyle name="Normal 2 8 3" xfId="532" xr:uid="{DEFCFE5E-4AEB-43FA-AD39-650FAE1D83B2}"/>
    <cellStyle name="Normal 2 8 3 2" xfId="533" xr:uid="{5316CD17-668B-403C-9B31-3841F886C1AA}"/>
    <cellStyle name="Normal 2 8 4" xfId="534" xr:uid="{FF02CB8E-502B-4AB5-93E2-3A683BB1B763}"/>
    <cellStyle name="Normal 2 9" xfId="581" xr:uid="{4BB2F37C-F8FF-4703-AE17-43F7E8415C1B}"/>
    <cellStyle name="Normal 2_DAK-Jamus (hps)3" xfId="535" xr:uid="{D5D60E8A-D02B-4EA7-905A-3F52C52C2F16}"/>
    <cellStyle name="Normal 20" xfId="159" xr:uid="{1189AE61-6261-499E-82CE-AE2642714EA1}"/>
    <cellStyle name="Normal 21" xfId="1337" xr:uid="{2FEDBB06-EEAD-4670-89CE-81AFEFE6B823}"/>
    <cellStyle name="Normal 22" xfId="1341" xr:uid="{69D0613D-117E-4E8F-BA93-EED15AD820C8}"/>
    <cellStyle name="Normal 23" xfId="1347" xr:uid="{BC552920-9EBA-48C7-83F2-356DC6FD28CE}"/>
    <cellStyle name="Normal 24" xfId="2337" xr:uid="{F9D19E73-5D1B-4035-9AC4-3BEEA17F891B}"/>
    <cellStyle name="Normal 3" xfId="50" xr:uid="{D29C245A-50D1-463E-A8C8-F0FCEFDC398B}"/>
    <cellStyle name="Normal 3 2" xfId="51" xr:uid="{DB607827-275B-4824-9A89-24B9DCBA6387}"/>
    <cellStyle name="Normal 3 2 2" xfId="78" xr:uid="{1E1D3D1A-F465-43F5-8F0C-32E4E5B9E184}"/>
    <cellStyle name="Normal 3 2 2 2" xfId="135" xr:uid="{6CDB7B01-A089-4DB1-AC85-88BCBAF9D87D}"/>
    <cellStyle name="Normal 3 2 2 3" xfId="536" xr:uid="{557A3ACE-8F7D-4FE1-BAD7-3E9593C2B402}"/>
    <cellStyle name="Normal 3 2 3" xfId="136" xr:uid="{5CB34334-46EC-4E45-A99B-0458D24610DA}"/>
    <cellStyle name="Normal 3 2 3 2" xfId="537" xr:uid="{6B69476B-9472-4911-B58B-4EF05A73526C}"/>
    <cellStyle name="Normal 3 3" xfId="52" xr:uid="{6BB505C7-1A08-4851-84D8-D067A3D98727}"/>
    <cellStyle name="Normal 3 3 2" xfId="538" xr:uid="{6B1FB4C1-D6FD-446C-BEC0-7E4146FFA854}"/>
    <cellStyle name="Normal 3 4" xfId="89" xr:uid="{55E12542-B78E-40EC-9659-897740F8A8F6}"/>
    <cellStyle name="Normal 3 4 2" xfId="539" xr:uid="{3CA78E7F-358D-4F59-9F18-693B3074BDDD}"/>
    <cellStyle name="Normal 3 5" xfId="101" xr:uid="{68CA8599-74FA-49CC-98ED-7B0946850B91}"/>
    <cellStyle name="Normal 3 5 2" xfId="540" xr:uid="{068E9B2B-CB84-4A9F-969E-F689D0FF7E7A}"/>
    <cellStyle name="Normal 4" xfId="53" xr:uid="{57C25921-8CEE-4869-AB9D-668290D31D17}"/>
    <cellStyle name="Normal 4 2" xfId="83" xr:uid="{4B496D30-59FD-417E-AA4A-31F5500053FE}"/>
    <cellStyle name="Normal 4 2 2" xfId="542" xr:uid="{0D73878C-E819-4257-A2E2-9344201F2A5C}"/>
    <cellStyle name="Normal 4 3" xfId="106" xr:uid="{8702BFBF-3715-4240-8B7A-F1D702FE02E3}"/>
    <cellStyle name="Normal 4 3 2" xfId="544" xr:uid="{1E833299-1880-4B1F-8999-27BF62125F8D}"/>
    <cellStyle name="Normal 4 3 3" xfId="543" xr:uid="{0EC403C9-266E-4BA9-AB15-7FBB6E333951}"/>
    <cellStyle name="Normal 4 4" xfId="545" xr:uid="{E5CB85EC-22F5-48BF-9A32-2085DF7E3352}"/>
    <cellStyle name="Normal 4 4 2" xfId="546" xr:uid="{4E4E7DD7-9F39-4C35-9E88-75B61C0CE9B0}"/>
    <cellStyle name="Normal 4 5" xfId="547" xr:uid="{680D28C3-4D50-419C-B77E-8ED29597107B}"/>
    <cellStyle name="Normal 4 6" xfId="541" xr:uid="{4B2B6833-BE48-46F3-8B27-C59746DCDE8A}"/>
    <cellStyle name="Normal 4_RAB Bangub Beton K225 ReadyMix oke" xfId="548" xr:uid="{8FA75A07-DE8E-4E3B-891A-3FA0272FEB80}"/>
    <cellStyle name="Normal 5" xfId="54" xr:uid="{EACB64CA-32E3-430F-85DF-1EC1C7A9876B}"/>
    <cellStyle name="Normal 5 2" xfId="55" xr:uid="{D4E30F64-4F16-4D25-9466-786CE8681DA0}"/>
    <cellStyle name="Normal 5 2 2" xfId="550" xr:uid="{FB0773BF-2A83-4EEC-A7E6-3AC9358C65F4}"/>
    <cellStyle name="Normal 5 3" xfId="551" xr:uid="{272B39A1-F61E-43E2-BA7E-050E0F5853E6}"/>
    <cellStyle name="Normal 5 4" xfId="552" xr:uid="{5593E684-3017-472A-86D9-F2BDAD263260}"/>
    <cellStyle name="Normal 5 5" xfId="553" xr:uid="{EFD4D224-1F0E-48C9-8E46-D99CFC309575}"/>
    <cellStyle name="Normal 5 5 2" xfId="554" xr:uid="{21AE247F-49CE-4AAE-B366-C8A574CFAF92}"/>
    <cellStyle name="Normal 5 5 2 2" xfId="555" xr:uid="{FFEC842C-D581-4C10-8284-C6527A1BC671}"/>
    <cellStyle name="Normal 5 5 3" xfId="556" xr:uid="{6F30DF7E-97F9-4554-933C-E1912B0A917B}"/>
    <cellStyle name="Normal 5 6" xfId="557" xr:uid="{A3C4E273-D6A5-4395-93AB-DB100831E8D2}"/>
    <cellStyle name="Normal 5 6 2" xfId="558" xr:uid="{650CFA06-0F2F-46CC-A591-D1A620754F56}"/>
    <cellStyle name="Normal 5 7" xfId="559" xr:uid="{3A20AB47-2D73-4B14-A5C1-A1D39BE90552}"/>
    <cellStyle name="Normal 5 8" xfId="549" xr:uid="{333380D3-A24D-4C89-818B-69C07494CBC8}"/>
    <cellStyle name="Normal 6" xfId="56" xr:uid="{A11A54AA-A392-4BE9-AF37-CC0B9A6340A5}"/>
    <cellStyle name="Normal 6 2" xfId="57" xr:uid="{65B9652D-7CFB-4D66-8F47-6F2B84A45426}"/>
    <cellStyle name="Normal 6 2 2" xfId="562" xr:uid="{F08922FE-D67A-4227-BE53-4D82109E8E24}"/>
    <cellStyle name="Normal 6 2 2 2" xfId="563" xr:uid="{6E92E301-AEA4-41C9-800A-6B7B71BFFD01}"/>
    <cellStyle name="Normal 6 2 2 2 2" xfId="564" xr:uid="{6FEAFE53-F3E6-4807-BFA4-32492CE1C99B}"/>
    <cellStyle name="Normal 6 2 2 3" xfId="565" xr:uid="{9AE64D1F-9B58-48FD-AE7C-63015BE0D37F}"/>
    <cellStyle name="Normal 6 2 3" xfId="566" xr:uid="{80148BF8-6CD2-4C2D-92DA-BDD3EA73908B}"/>
    <cellStyle name="Normal 6 2 3 2" xfId="567" xr:uid="{4C808493-2BB4-4CC3-A174-7897F0791B61}"/>
    <cellStyle name="Normal 6 2 4" xfId="568" xr:uid="{A6851E4D-53D7-429B-8F78-92786919A917}"/>
    <cellStyle name="Normal 6 2 5" xfId="561" xr:uid="{A5661C14-EC42-4766-B1D0-79E12A832091}"/>
    <cellStyle name="Normal 6 3" xfId="58" xr:uid="{E0FC2B80-4A31-4FC0-AC34-D28F6F43B2B6}"/>
    <cellStyle name="Normal 6 4" xfId="79" xr:uid="{634AD3B8-AE38-487E-978B-FE7954A79510}"/>
    <cellStyle name="Normal 7" xfId="59" xr:uid="{018552E4-15FB-4F95-8F6A-C95AB39231D8}"/>
    <cellStyle name="Normal 7 2" xfId="125" xr:uid="{74AA0B46-EF5B-4B6C-94BA-4A205E1D1E78}"/>
    <cellStyle name="Normal 7 2 2" xfId="570" xr:uid="{21FBB679-41B1-485E-9066-BBB001FC1653}"/>
    <cellStyle name="Normal 7 3" xfId="569" xr:uid="{E4B037D3-53BF-4190-AD01-B870EE9542A7}"/>
    <cellStyle name="Normal 8" xfId="60" xr:uid="{FB48ED49-646C-4A7B-AD1E-666568F24DA0}"/>
    <cellStyle name="Normal 8 2" xfId="128" xr:uid="{E7BF6936-FAD4-437D-9302-06FCF6852D7F}"/>
    <cellStyle name="Normal 8 3" xfId="571" xr:uid="{C5939477-CFCF-492C-8236-6819BB77D02C}"/>
    <cellStyle name="Normal 9" xfId="61" xr:uid="{404F09D1-C2BD-4750-818B-CAEAC9E70497}"/>
    <cellStyle name="Normal 9 2" xfId="137" xr:uid="{75CADB60-843E-4B1A-80BE-BE04D91BC3AC}"/>
    <cellStyle name="Normal 9 3" xfId="572" xr:uid="{0E37354A-FC53-4CB0-9ECB-0ADAB701AF6E}"/>
    <cellStyle name="Percent 2" xfId="62" xr:uid="{CFDD9C70-1017-4FC2-B6F2-5A523E5060D3}"/>
    <cellStyle name="Percent 2 2" xfId="63" xr:uid="{4976DF7B-68F8-4584-AB5F-340C83B38466}"/>
    <cellStyle name="Percent 2 3" xfId="81" xr:uid="{B9DF3561-27A9-4643-9F91-BD5C7CB33B90}"/>
    <cellStyle name="Percent 3" xfId="64" xr:uid="{67144346-B527-4DC6-9A50-1E7E8A72B66B}"/>
    <cellStyle name="Percent 3 2" xfId="65" xr:uid="{C452B821-9DF0-4107-A478-E5E5C1F82788}"/>
    <cellStyle name="Percent 3 3" xfId="66" xr:uid="{279ADDAA-2CDE-443B-83F6-F9F5CEBD77E2}"/>
    <cellStyle name="Percent 3 4" xfId="574" xr:uid="{31C40F41-9C5E-4229-9840-60851A644CC6}"/>
    <cellStyle name="Percent 4" xfId="67" xr:uid="{75B6EB99-FED1-43C1-A1B4-041293FBF50A}"/>
    <cellStyle name="Percent 4 2" xfId="576" xr:uid="{8E683DB7-79B7-4836-90F5-F78862C8F790}"/>
    <cellStyle name="Percent 4 2 2" xfId="577" xr:uid="{CB8ACD66-2BF1-4B8B-9BBE-1E8EDDB71E61}"/>
    <cellStyle name="Percent 4 3" xfId="578" xr:uid="{176E09C8-8A00-4CCF-BD87-8CF5190A9400}"/>
    <cellStyle name="Percent 4 4" xfId="575" xr:uid="{B83AA582-4923-4A6D-915A-A13060F7E449}"/>
    <cellStyle name="Percent 5" xfId="68" xr:uid="{801F3C1F-A5E4-4B08-A983-D566D5895A6F}"/>
    <cellStyle name="Percent 5 2" xfId="579" xr:uid="{C0928F0E-6DB1-4B3B-952E-29E641C04613}"/>
    <cellStyle name="Percent 6" xfId="80" xr:uid="{11C72150-8B17-4448-AB05-BF2508E4D8BE}"/>
    <cellStyle name="Percent 6 2" xfId="163" xr:uid="{DC9DF1C2-1704-4FB0-86CB-9E643C5562BB}"/>
    <cellStyle name="Percent 7" xfId="109" xr:uid="{0C5BCE8D-BE38-41FE-B35E-0065A879EC5A}"/>
    <cellStyle name="S14" xfId="158" xr:uid="{575181A9-6DA3-4906-B6F8-0F1636B4BC3D}"/>
    <cellStyle name="Sheet Title" xfId="580" xr:uid="{CE73E88B-6743-4EB3-8C8A-1CF247F77916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7CE872C9-B20C-46F4-95DC-5B81BBA5B2A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D3BB8892-90B7-484E-A19B-AB02D0AF4A5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O87"/>
  <sheetViews>
    <sheetView tabSelected="1" zoomScale="70" zoomScaleNormal="70" workbookViewId="0">
      <pane ySplit="5" topLeftCell="A78" activePane="bottomLeft" state="frozen"/>
      <selection pane="bottomLeft" activeCell="H96" sqref="H96"/>
    </sheetView>
  </sheetViews>
  <sheetFormatPr defaultRowHeight="15"/>
  <cols>
    <col min="1" max="2" width="5.75" style="1" customWidth="1"/>
    <col min="3" max="3" width="31.625" style="1" customWidth="1"/>
    <col min="4" max="15" width="15.625" style="10" customWidth="1"/>
    <col min="16" max="16384" width="9" style="1"/>
  </cols>
  <sheetData>
    <row r="2" spans="2:15" ht="21">
      <c r="B2" s="48" t="s">
        <v>95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>
      <c r="B3" s="3"/>
      <c r="C3" s="3"/>
      <c r="D3" s="6"/>
      <c r="E3" s="6"/>
      <c r="J3" s="6"/>
      <c r="K3" s="6"/>
    </row>
    <row r="4" spans="2:15" s="11" customFormat="1" ht="15" customHeight="1">
      <c r="B4" s="46" t="s">
        <v>0</v>
      </c>
      <c r="C4" s="46" t="s">
        <v>4</v>
      </c>
      <c r="D4" s="47" t="s">
        <v>1</v>
      </c>
      <c r="E4" s="47"/>
      <c r="F4" s="47" t="s">
        <v>2</v>
      </c>
      <c r="G4" s="47"/>
      <c r="H4" s="47" t="s">
        <v>3</v>
      </c>
      <c r="I4" s="47"/>
      <c r="J4" s="47" t="s">
        <v>90</v>
      </c>
      <c r="K4" s="47"/>
      <c r="L4" s="47" t="s">
        <v>91</v>
      </c>
      <c r="M4" s="47"/>
      <c r="N4" s="47" t="s">
        <v>92</v>
      </c>
      <c r="O4" s="47"/>
    </row>
    <row r="5" spans="2:15" s="11" customFormat="1" ht="15" customHeight="1">
      <c r="B5" s="46"/>
      <c r="C5" s="46"/>
      <c r="D5" s="12" t="s">
        <v>83</v>
      </c>
      <c r="E5" s="12" t="s">
        <v>84</v>
      </c>
      <c r="F5" s="12" t="s">
        <v>83</v>
      </c>
      <c r="G5" s="12" t="s">
        <v>84</v>
      </c>
      <c r="H5" s="12" t="s">
        <v>83</v>
      </c>
      <c r="I5" s="12" t="s">
        <v>84</v>
      </c>
      <c r="J5" s="12" t="s">
        <v>83</v>
      </c>
      <c r="K5" s="12" t="s">
        <v>84</v>
      </c>
      <c r="L5" s="12" t="s">
        <v>83</v>
      </c>
      <c r="M5" s="12" t="s">
        <v>84</v>
      </c>
      <c r="N5" s="12" t="s">
        <v>83</v>
      </c>
      <c r="O5" s="12" t="s">
        <v>84</v>
      </c>
    </row>
    <row r="6" spans="2:15" ht="15" customHeight="1">
      <c r="B6" s="2">
        <v>1</v>
      </c>
      <c r="C6" s="4" t="s">
        <v>32</v>
      </c>
      <c r="D6" s="7">
        <v>1.77</v>
      </c>
      <c r="E6" s="7">
        <v>1.8</v>
      </c>
      <c r="F6" s="18">
        <v>3.39</v>
      </c>
      <c r="G6" s="18">
        <v>3.57</v>
      </c>
      <c r="H6" s="30">
        <v>13.2</v>
      </c>
      <c r="I6" s="30">
        <v>13.9</v>
      </c>
      <c r="J6" s="45">
        <v>34.75</v>
      </c>
      <c r="K6" s="45">
        <v>35.76</v>
      </c>
      <c r="L6" s="26">
        <v>53.13</v>
      </c>
      <c r="M6" s="26">
        <v>54.02</v>
      </c>
      <c r="N6" s="39">
        <v>58.21</v>
      </c>
      <c r="O6" s="39">
        <v>58.96</v>
      </c>
    </row>
    <row r="7" spans="2:15" ht="15" customHeight="1">
      <c r="B7" s="2">
        <v>2</v>
      </c>
      <c r="C7" s="4" t="s">
        <v>33</v>
      </c>
      <c r="D7" s="7">
        <v>8.4415584415584402E-2</v>
      </c>
      <c r="E7" s="7">
        <v>0.10606060606060606</v>
      </c>
      <c r="F7" s="18">
        <v>1.01</v>
      </c>
      <c r="G7" s="18">
        <v>1.18</v>
      </c>
      <c r="H7" s="30">
        <v>3.12</v>
      </c>
      <c r="I7" s="30">
        <v>3.39</v>
      </c>
      <c r="J7" s="45">
        <v>4.53</v>
      </c>
      <c r="K7" s="45">
        <v>4.7300000000000004</v>
      </c>
      <c r="L7" s="26">
        <v>12.49</v>
      </c>
      <c r="M7" s="26">
        <v>13.18</v>
      </c>
      <c r="N7" s="39">
        <v>29.49</v>
      </c>
      <c r="O7" s="39">
        <v>30.73</v>
      </c>
    </row>
    <row r="8" spans="2:15" ht="15" customHeight="1">
      <c r="B8" s="2">
        <v>3</v>
      </c>
      <c r="C8" s="4" t="s">
        <v>34</v>
      </c>
      <c r="D8" s="7">
        <v>0.61</v>
      </c>
      <c r="E8" s="7">
        <v>0.44</v>
      </c>
      <c r="F8" s="18">
        <v>3.18</v>
      </c>
      <c r="G8" s="18">
        <v>3</v>
      </c>
      <c r="H8" s="30">
        <v>23.52</v>
      </c>
      <c r="I8" s="30">
        <v>23.21</v>
      </c>
      <c r="J8" s="45">
        <v>28.12</v>
      </c>
      <c r="K8" s="45">
        <v>32.200000000000003</v>
      </c>
      <c r="L8" s="26">
        <v>39.72</v>
      </c>
      <c r="M8" s="26">
        <v>39.89</v>
      </c>
      <c r="N8" s="39">
        <v>46.11</v>
      </c>
      <c r="O8" s="39">
        <v>45.36</v>
      </c>
    </row>
    <row r="9" spans="2:15">
      <c r="B9" s="2">
        <v>4</v>
      </c>
      <c r="C9" s="4" t="s">
        <v>35</v>
      </c>
      <c r="D9" s="7">
        <v>2.67</v>
      </c>
      <c r="E9" s="7">
        <v>100</v>
      </c>
      <c r="F9" s="18">
        <v>7.3713142857142859</v>
      </c>
      <c r="G9" s="18">
        <v>7.3680476190476183</v>
      </c>
      <c r="H9" s="30">
        <v>13.615873015873015</v>
      </c>
      <c r="I9" s="30">
        <v>9.019047619047619</v>
      </c>
      <c r="J9" s="45">
        <v>16.390476190476189</v>
      </c>
      <c r="K9" s="45">
        <v>14.967619047619047</v>
      </c>
      <c r="L9" s="26">
        <v>24.77</v>
      </c>
      <c r="M9" s="26">
        <v>23.3</v>
      </c>
      <c r="N9" s="39">
        <v>40.909999999999997</v>
      </c>
      <c r="O9" s="39">
        <v>28.87</v>
      </c>
    </row>
    <row r="10" spans="2:15">
      <c r="B10" s="2">
        <v>5</v>
      </c>
      <c r="C10" s="4" t="s">
        <v>36</v>
      </c>
      <c r="D10" s="7">
        <v>0</v>
      </c>
      <c r="E10" s="7">
        <v>0</v>
      </c>
      <c r="F10" s="18">
        <v>25.04</v>
      </c>
      <c r="G10" s="18">
        <v>24.51</v>
      </c>
      <c r="H10" s="30">
        <v>29.76</v>
      </c>
      <c r="I10" s="30">
        <v>31.1</v>
      </c>
      <c r="J10" s="45">
        <v>34.090000000000003</v>
      </c>
      <c r="K10" s="45">
        <v>35.590000000000003</v>
      </c>
      <c r="L10" s="26">
        <v>32.449074074074076</v>
      </c>
      <c r="M10" s="26">
        <v>34.125</v>
      </c>
      <c r="N10" s="39">
        <v>38.518518518518526</v>
      </c>
      <c r="O10" s="39">
        <v>41.666666666666664</v>
      </c>
    </row>
    <row r="11" spans="2:15">
      <c r="B11" s="2">
        <v>6</v>
      </c>
      <c r="C11" s="4" t="s">
        <v>37</v>
      </c>
      <c r="D11" s="7">
        <f>0.085*100</f>
        <v>8.5</v>
      </c>
      <c r="E11" s="7">
        <f>0.0392*100</f>
        <v>3.92</v>
      </c>
      <c r="F11" s="18">
        <v>17.150000000000002</v>
      </c>
      <c r="G11" s="18">
        <v>9.11</v>
      </c>
      <c r="H11" s="30">
        <v>25.979999999999997</v>
      </c>
      <c r="I11" s="30">
        <v>18.329999999999998</v>
      </c>
      <c r="J11" s="45">
        <v>33.839999999999996</v>
      </c>
      <c r="K11" s="45">
        <v>23.57</v>
      </c>
      <c r="L11" s="26">
        <v>44.58</v>
      </c>
      <c r="M11" s="26">
        <v>38.39</v>
      </c>
      <c r="N11" s="39">
        <f>0.5495*100</f>
        <v>54.949999999999996</v>
      </c>
      <c r="O11" s="39">
        <f>0.4692*100</f>
        <v>46.92</v>
      </c>
    </row>
    <row r="12" spans="2:15">
      <c r="B12" s="2">
        <v>7</v>
      </c>
      <c r="C12" s="4" t="s">
        <v>38</v>
      </c>
      <c r="D12" s="7">
        <v>2.35</v>
      </c>
      <c r="E12" s="7">
        <v>3.21</v>
      </c>
      <c r="F12" s="18">
        <v>7.36</v>
      </c>
      <c r="G12" s="18">
        <v>9.91</v>
      </c>
      <c r="H12" s="30">
        <v>13.51</v>
      </c>
      <c r="I12" s="30">
        <v>17.25</v>
      </c>
      <c r="J12" s="45">
        <v>18.920000000000002</v>
      </c>
      <c r="K12" s="45">
        <v>22.63</v>
      </c>
      <c r="L12" s="26">
        <v>27.68</v>
      </c>
      <c r="M12" s="26">
        <v>28.86</v>
      </c>
      <c r="N12" s="39">
        <v>36.69</v>
      </c>
      <c r="O12" s="39">
        <v>38.72</v>
      </c>
    </row>
    <row r="13" spans="2:15">
      <c r="B13" s="2">
        <v>8</v>
      </c>
      <c r="C13" s="4" t="s">
        <v>39</v>
      </c>
      <c r="D13" s="7">
        <v>0</v>
      </c>
      <c r="E13" s="7">
        <v>0</v>
      </c>
      <c r="F13" s="18">
        <v>18.940000000000001</v>
      </c>
      <c r="G13" s="18">
        <v>18.93</v>
      </c>
      <c r="H13" s="30">
        <v>29.64</v>
      </c>
      <c r="I13" s="30">
        <v>29.53</v>
      </c>
      <c r="J13" s="45">
        <v>39.660000000000004</v>
      </c>
      <c r="K13" s="45">
        <v>39.64</v>
      </c>
      <c r="L13" s="26">
        <v>48.3</v>
      </c>
      <c r="M13" s="26">
        <v>48.27</v>
      </c>
      <c r="N13" s="39">
        <f>0.6399*100</f>
        <v>63.99</v>
      </c>
      <c r="O13" s="39">
        <f>0.6387*100</f>
        <v>63.870000000000005</v>
      </c>
    </row>
    <row r="14" spans="2:15">
      <c r="B14" s="2">
        <v>9</v>
      </c>
      <c r="C14" s="4" t="s">
        <v>40</v>
      </c>
      <c r="D14" s="7">
        <v>1.62</v>
      </c>
      <c r="E14" s="7">
        <v>1.62</v>
      </c>
      <c r="F14" s="18">
        <v>7.08</v>
      </c>
      <c r="G14" s="18">
        <v>7.08</v>
      </c>
      <c r="H14" s="30">
        <v>19.95</v>
      </c>
      <c r="I14" s="30">
        <v>19.95</v>
      </c>
      <c r="J14" s="45">
        <v>25.22</v>
      </c>
      <c r="K14" s="45">
        <v>25.22</v>
      </c>
      <c r="L14" s="26">
        <v>32.369999999999997</v>
      </c>
      <c r="M14" s="26">
        <v>32.369999999999997</v>
      </c>
      <c r="N14" s="39">
        <v>42</v>
      </c>
      <c r="O14" s="39">
        <v>42</v>
      </c>
    </row>
    <row r="15" spans="2:15">
      <c r="B15" s="2">
        <v>10</v>
      </c>
      <c r="C15" s="4" t="s">
        <v>41</v>
      </c>
      <c r="D15" s="7">
        <v>7.83</v>
      </c>
      <c r="E15" s="7">
        <v>7.75</v>
      </c>
      <c r="F15" s="18">
        <v>9.2200000000000006</v>
      </c>
      <c r="G15" s="18">
        <v>11.4</v>
      </c>
      <c r="H15" s="30">
        <v>23.919999999999998</v>
      </c>
      <c r="I15" s="30">
        <v>26.46</v>
      </c>
      <c r="J15" s="45">
        <v>36.75</v>
      </c>
      <c r="K15" s="45">
        <v>39.24</v>
      </c>
      <c r="L15" s="26">
        <v>40.705555555555598</v>
      </c>
      <c r="M15" s="26">
        <v>45.8835317460317</v>
      </c>
      <c r="N15" s="39">
        <f>0.5281*100</f>
        <v>52.81</v>
      </c>
      <c r="O15" s="39">
        <f>0.5507*100</f>
        <v>55.069999999999993</v>
      </c>
    </row>
    <row r="16" spans="2:15">
      <c r="B16" s="2">
        <v>11</v>
      </c>
      <c r="C16" s="4" t="s">
        <v>42</v>
      </c>
      <c r="D16" s="7">
        <v>2.5499999999999998</v>
      </c>
      <c r="E16" s="7">
        <v>3.01</v>
      </c>
      <c r="F16" s="18">
        <v>11.18</v>
      </c>
      <c r="G16" s="18">
        <v>7.33</v>
      </c>
      <c r="H16" s="30">
        <v>15.76</v>
      </c>
      <c r="I16" s="30">
        <v>12.44</v>
      </c>
      <c r="J16" s="45">
        <v>22.84</v>
      </c>
      <c r="K16" s="45">
        <v>19.170000000000002</v>
      </c>
      <c r="L16" s="26">
        <v>33.08</v>
      </c>
      <c r="M16" s="26">
        <v>29.24</v>
      </c>
      <c r="N16" s="39">
        <v>36.6</v>
      </c>
      <c r="O16" s="39">
        <v>33.35</v>
      </c>
    </row>
    <row r="17" spans="2:15">
      <c r="B17" s="2">
        <v>12</v>
      </c>
      <c r="C17" s="4" t="s">
        <v>43</v>
      </c>
      <c r="D17" s="7">
        <v>3.03</v>
      </c>
      <c r="E17" s="7">
        <v>1.18</v>
      </c>
      <c r="F17" s="18">
        <v>6.52</v>
      </c>
      <c r="G17" s="18">
        <v>6.32</v>
      </c>
      <c r="H17" s="30">
        <v>14.1</v>
      </c>
      <c r="I17" s="30">
        <v>14.1</v>
      </c>
      <c r="J17" s="45">
        <v>18.05</v>
      </c>
      <c r="K17" s="45">
        <v>18.05</v>
      </c>
      <c r="L17" s="26">
        <v>25.37</v>
      </c>
      <c r="M17" s="26">
        <v>27.03</v>
      </c>
      <c r="N17" s="39">
        <v>41.45</v>
      </c>
      <c r="O17" s="39">
        <v>33</v>
      </c>
    </row>
    <row r="18" spans="2:15">
      <c r="B18" s="2">
        <v>13</v>
      </c>
      <c r="C18" s="4" t="s">
        <v>44</v>
      </c>
      <c r="D18" s="7">
        <v>2</v>
      </c>
      <c r="E18" s="7">
        <v>2.06</v>
      </c>
      <c r="F18" s="18">
        <v>12.73</v>
      </c>
      <c r="G18" s="18">
        <v>10.38</v>
      </c>
      <c r="H18" s="30">
        <v>20.13</v>
      </c>
      <c r="I18" s="30">
        <v>18.420000000000002</v>
      </c>
      <c r="J18" s="45">
        <v>31.6</v>
      </c>
      <c r="K18" s="45">
        <v>28.01</v>
      </c>
      <c r="L18" s="26">
        <v>44.88</v>
      </c>
      <c r="M18" s="26">
        <v>35.9</v>
      </c>
      <c r="N18" s="39">
        <v>56.15</v>
      </c>
      <c r="O18" s="39">
        <v>44.79</v>
      </c>
    </row>
    <row r="19" spans="2:15">
      <c r="B19" s="2">
        <v>14</v>
      </c>
      <c r="C19" s="4" t="s">
        <v>45</v>
      </c>
      <c r="D19" s="7">
        <v>3</v>
      </c>
      <c r="E19" s="7">
        <v>2</v>
      </c>
      <c r="F19" s="18">
        <v>5.95</v>
      </c>
      <c r="G19" s="18">
        <v>9.69</v>
      </c>
      <c r="H19" s="30">
        <v>24.85</v>
      </c>
      <c r="I19" s="30">
        <v>31.6</v>
      </c>
      <c r="J19" s="45">
        <v>38.119999999999997</v>
      </c>
      <c r="K19" s="45">
        <v>38.61</v>
      </c>
      <c r="L19" s="26">
        <v>45.9</v>
      </c>
      <c r="M19" s="26">
        <v>46.61</v>
      </c>
      <c r="N19" s="39">
        <v>52.68</v>
      </c>
      <c r="O19" s="39">
        <v>54.48</v>
      </c>
    </row>
    <row r="20" spans="2:15">
      <c r="B20" s="2">
        <v>15</v>
      </c>
      <c r="C20" s="4" t="s">
        <v>46</v>
      </c>
      <c r="D20" s="7">
        <v>8.6300000000000008</v>
      </c>
      <c r="E20" s="7">
        <v>3.33</v>
      </c>
      <c r="F20" s="18">
        <v>16</v>
      </c>
      <c r="G20" s="18">
        <v>14.15</v>
      </c>
      <c r="H20" s="30">
        <v>25</v>
      </c>
      <c r="I20" s="30">
        <v>25.31</v>
      </c>
      <c r="J20" s="45">
        <v>33.33</v>
      </c>
      <c r="K20" s="45">
        <v>34.435959183673468</v>
      </c>
      <c r="L20" s="26">
        <v>42</v>
      </c>
      <c r="M20" s="26">
        <v>43.598299319727893</v>
      </c>
      <c r="N20" s="39">
        <v>50</v>
      </c>
      <c r="O20" s="39">
        <v>51.370068027210891</v>
      </c>
    </row>
    <row r="21" spans="2:15">
      <c r="B21" s="2">
        <v>16</v>
      </c>
      <c r="C21" s="4" t="s">
        <v>47</v>
      </c>
      <c r="D21" s="7">
        <v>2.96</v>
      </c>
      <c r="E21" s="7">
        <v>2.96</v>
      </c>
      <c r="F21" s="18">
        <v>8.3699999999999992</v>
      </c>
      <c r="G21" s="18">
        <v>8.3699999999999992</v>
      </c>
      <c r="H21" s="30">
        <v>18.95</v>
      </c>
      <c r="I21" s="30">
        <v>18.95</v>
      </c>
      <c r="J21" s="45">
        <v>24.37</v>
      </c>
      <c r="K21" s="45">
        <v>24.37</v>
      </c>
      <c r="L21" s="26">
        <v>29.62</v>
      </c>
      <c r="M21" s="26">
        <v>29.62</v>
      </c>
      <c r="N21" s="39">
        <v>39.729999999999997</v>
      </c>
      <c r="O21" s="39">
        <v>39.729999999999997</v>
      </c>
    </row>
    <row r="22" spans="2:15">
      <c r="B22" s="2">
        <v>17</v>
      </c>
      <c r="C22" s="4" t="s">
        <v>48</v>
      </c>
      <c r="D22" s="7">
        <v>9.06</v>
      </c>
      <c r="E22" s="7">
        <v>10.119999999999999</v>
      </c>
      <c r="F22" s="18">
        <v>9.5</v>
      </c>
      <c r="G22" s="18">
        <v>6.71</v>
      </c>
      <c r="H22" s="30">
        <v>23.46</v>
      </c>
      <c r="I22" s="30">
        <v>16.760000000000002</v>
      </c>
      <c r="J22" s="45">
        <v>23.46</v>
      </c>
      <c r="K22" s="45">
        <v>16.760000000000002</v>
      </c>
      <c r="L22" s="26">
        <v>36</v>
      </c>
      <c r="M22" s="26">
        <v>26.758541666666666</v>
      </c>
      <c r="N22" s="39">
        <v>46.65625</v>
      </c>
      <c r="O22" s="39">
        <v>37.030625000000001</v>
      </c>
    </row>
    <row r="23" spans="2:15">
      <c r="B23" s="2">
        <v>18</v>
      </c>
      <c r="C23" s="4" t="s">
        <v>49</v>
      </c>
      <c r="D23" s="7">
        <v>11.78</v>
      </c>
      <c r="E23" s="7">
        <v>14.77</v>
      </c>
      <c r="F23" s="18">
        <v>5.33</v>
      </c>
      <c r="G23" s="18">
        <v>5</v>
      </c>
      <c r="H23" s="30">
        <v>14.06</v>
      </c>
      <c r="I23" s="30">
        <v>13.92</v>
      </c>
      <c r="J23" s="45">
        <v>25.85</v>
      </c>
      <c r="K23" s="45">
        <v>25.77</v>
      </c>
      <c r="L23" s="26">
        <v>34.49</v>
      </c>
      <c r="M23" s="26">
        <v>34.49</v>
      </c>
      <c r="N23" s="39">
        <v>48.51</v>
      </c>
      <c r="O23" s="39">
        <v>48.51</v>
      </c>
    </row>
    <row r="24" spans="2:15">
      <c r="B24" s="2">
        <v>19</v>
      </c>
      <c r="C24" s="4" t="s">
        <v>50</v>
      </c>
      <c r="D24" s="7">
        <v>8</v>
      </c>
      <c r="E24" s="7">
        <v>8.2899999999999991</v>
      </c>
      <c r="F24" s="18">
        <v>23.9</v>
      </c>
      <c r="G24" s="18">
        <v>4.78</v>
      </c>
      <c r="H24" s="30">
        <v>24.74</v>
      </c>
      <c r="I24" s="30">
        <v>12.66</v>
      </c>
      <c r="J24" s="45">
        <v>48.21</v>
      </c>
      <c r="K24" s="45">
        <v>21.21</v>
      </c>
      <c r="L24" s="26">
        <v>48.71</v>
      </c>
      <c r="M24" s="26">
        <v>39.75</v>
      </c>
      <c r="N24" s="39">
        <v>50.13</v>
      </c>
      <c r="O24" s="39">
        <v>73</v>
      </c>
    </row>
    <row r="25" spans="2:15">
      <c r="B25" s="2">
        <v>20</v>
      </c>
      <c r="C25" s="4" t="s">
        <v>51</v>
      </c>
      <c r="D25" s="7">
        <v>0.32</v>
      </c>
      <c r="E25" s="7">
        <v>0.32</v>
      </c>
      <c r="F25" s="18">
        <v>10.26</v>
      </c>
      <c r="G25" s="19">
        <v>9.18</v>
      </c>
      <c r="H25" s="30">
        <v>16.489999999999998</v>
      </c>
      <c r="I25" s="24">
        <v>17.510000000000002</v>
      </c>
      <c r="J25" s="45">
        <v>7.46</v>
      </c>
      <c r="K25" s="40">
        <v>7.4</v>
      </c>
      <c r="L25" s="26">
        <v>9.1300000000000008</v>
      </c>
      <c r="M25" s="17">
        <v>9.73</v>
      </c>
      <c r="N25" s="39">
        <v>11.89</v>
      </c>
      <c r="O25" s="28">
        <v>12.79</v>
      </c>
    </row>
    <row r="26" spans="2:15">
      <c r="B26" s="2">
        <v>21</v>
      </c>
      <c r="C26" s="4" t="s">
        <v>52</v>
      </c>
      <c r="D26" s="7">
        <v>0</v>
      </c>
      <c r="E26" s="7">
        <v>0</v>
      </c>
      <c r="F26" s="18">
        <v>10.01</v>
      </c>
      <c r="G26" s="18">
        <v>3.92</v>
      </c>
      <c r="H26" s="30">
        <v>17.78</v>
      </c>
      <c r="I26" s="30">
        <v>13.55</v>
      </c>
      <c r="J26" s="45">
        <v>17.78</v>
      </c>
      <c r="K26" s="45">
        <v>26.54</v>
      </c>
      <c r="L26" s="26">
        <v>72.407182852384651</v>
      </c>
      <c r="M26" s="26">
        <v>37.0589166153759</v>
      </c>
      <c r="N26" s="39">
        <v>72.41</v>
      </c>
      <c r="O26" s="39">
        <v>52.86</v>
      </c>
    </row>
    <row r="27" spans="2:15">
      <c r="B27" s="2">
        <v>22</v>
      </c>
      <c r="C27" s="4" t="s">
        <v>53</v>
      </c>
      <c r="D27" s="7">
        <v>2.78</v>
      </c>
      <c r="E27" s="7">
        <v>2.78</v>
      </c>
      <c r="F27" s="18">
        <v>7.75</v>
      </c>
      <c r="G27" s="18">
        <v>3.91</v>
      </c>
      <c r="H27" s="30">
        <v>17.489999999999998</v>
      </c>
      <c r="I27" s="30">
        <v>8.93</v>
      </c>
      <c r="J27" s="45">
        <v>30.56</v>
      </c>
      <c r="K27" s="45">
        <v>22.14</v>
      </c>
      <c r="L27" s="26">
        <v>34.49</v>
      </c>
      <c r="M27" s="26">
        <v>28.84</v>
      </c>
      <c r="N27" s="39">
        <v>45.63</v>
      </c>
      <c r="O27" s="39">
        <v>52.96</v>
      </c>
    </row>
    <row r="28" spans="2:15">
      <c r="B28" s="2">
        <v>23</v>
      </c>
      <c r="C28" s="4" t="s">
        <v>54</v>
      </c>
      <c r="D28" s="7">
        <v>23.35</v>
      </c>
      <c r="E28" s="7">
        <v>1.69</v>
      </c>
      <c r="F28" s="18">
        <v>1</v>
      </c>
      <c r="G28" s="18">
        <v>1</v>
      </c>
      <c r="H28" s="30">
        <v>6.06</v>
      </c>
      <c r="I28" s="30">
        <v>6.45</v>
      </c>
      <c r="J28" s="45">
        <v>9.32</v>
      </c>
      <c r="K28" s="45">
        <v>9.32</v>
      </c>
      <c r="L28" s="26">
        <v>13.08</v>
      </c>
      <c r="M28" s="26">
        <v>13.08</v>
      </c>
      <c r="N28" s="39">
        <v>32.99</v>
      </c>
      <c r="O28" s="39">
        <v>32.99</v>
      </c>
    </row>
    <row r="29" spans="2:15">
      <c r="B29" s="2">
        <v>24</v>
      </c>
      <c r="C29" s="4" t="s">
        <v>55</v>
      </c>
      <c r="D29" s="7">
        <v>12.91</v>
      </c>
      <c r="E29" s="8">
        <v>6.72</v>
      </c>
      <c r="F29" s="19">
        <v>1.68</v>
      </c>
      <c r="G29" s="19">
        <v>1.7500000000000002</v>
      </c>
      <c r="H29" s="24">
        <v>5.27</v>
      </c>
      <c r="I29" s="24">
        <v>5.35</v>
      </c>
      <c r="J29" s="40">
        <v>9.0399999999999991</v>
      </c>
      <c r="K29" s="40">
        <v>9.26</v>
      </c>
      <c r="L29" s="17">
        <v>13.200000000000001</v>
      </c>
      <c r="M29" s="17">
        <v>13.41</v>
      </c>
      <c r="N29" s="28">
        <f>0.1632*100</f>
        <v>16.32</v>
      </c>
      <c r="O29" s="28">
        <f>0.166*100</f>
        <v>16.600000000000001</v>
      </c>
    </row>
    <row r="30" spans="2:15">
      <c r="B30" s="2">
        <v>25</v>
      </c>
      <c r="C30" s="4" t="s">
        <v>56</v>
      </c>
      <c r="D30" s="7">
        <v>0.17</v>
      </c>
      <c r="E30" s="7">
        <v>0.17</v>
      </c>
      <c r="F30" s="18">
        <v>1.8611111111111112</v>
      </c>
      <c r="G30" s="18">
        <v>1.7712673611111112</v>
      </c>
      <c r="H30" s="30">
        <v>6.31</v>
      </c>
      <c r="I30" s="30">
        <v>5.52</v>
      </c>
      <c r="J30" s="45">
        <v>13.65</v>
      </c>
      <c r="K30" s="45">
        <v>11.11</v>
      </c>
      <c r="L30" s="26">
        <v>28.36</v>
      </c>
      <c r="M30" s="26">
        <v>26.55</v>
      </c>
      <c r="N30" s="39">
        <v>32.200000000000003</v>
      </c>
      <c r="O30" s="39">
        <v>30.42</v>
      </c>
    </row>
    <row r="31" spans="2:15">
      <c r="B31" s="2">
        <v>26</v>
      </c>
      <c r="C31" s="4" t="s">
        <v>57</v>
      </c>
      <c r="D31" s="7">
        <v>1.58</v>
      </c>
      <c r="E31" s="7">
        <v>3.51</v>
      </c>
      <c r="F31" s="18">
        <v>12.2</v>
      </c>
      <c r="G31" s="18">
        <v>15.44</v>
      </c>
      <c r="H31" s="30">
        <v>20.7</v>
      </c>
      <c r="I31" s="30">
        <v>24.28</v>
      </c>
      <c r="J31" s="45">
        <v>12.23</v>
      </c>
      <c r="K31" s="45">
        <v>13.57</v>
      </c>
      <c r="L31" s="26">
        <v>28.42</v>
      </c>
      <c r="M31" s="26">
        <v>23.05</v>
      </c>
      <c r="N31" s="39">
        <v>40.94</v>
      </c>
      <c r="O31" s="39">
        <v>45.99</v>
      </c>
    </row>
    <row r="32" spans="2:15">
      <c r="B32" s="2">
        <v>27</v>
      </c>
      <c r="C32" s="4" t="s">
        <v>58</v>
      </c>
      <c r="D32" s="7">
        <v>0.3</v>
      </c>
      <c r="E32" s="7">
        <v>0.3</v>
      </c>
      <c r="F32" s="18">
        <v>16.29</v>
      </c>
      <c r="G32" s="18">
        <v>7.78</v>
      </c>
      <c r="H32" s="30">
        <v>16.29</v>
      </c>
      <c r="I32" s="30">
        <v>11.11</v>
      </c>
      <c r="J32" s="45">
        <v>32.58</v>
      </c>
      <c r="K32" s="45">
        <v>11.11</v>
      </c>
      <c r="L32" s="26">
        <v>40.25</v>
      </c>
      <c r="M32" s="26">
        <v>14.44</v>
      </c>
      <c r="N32" s="39">
        <v>42</v>
      </c>
      <c r="O32" s="39">
        <v>21.11</v>
      </c>
    </row>
    <row r="33" spans="2:15">
      <c r="B33" s="2">
        <v>28</v>
      </c>
      <c r="C33" s="4" t="s">
        <v>59</v>
      </c>
      <c r="D33" s="7">
        <v>7.21</v>
      </c>
      <c r="E33" s="7">
        <v>0.83</v>
      </c>
      <c r="F33" s="18">
        <v>15.27</v>
      </c>
      <c r="G33" s="18">
        <v>17.12</v>
      </c>
      <c r="H33" s="30">
        <v>33.159999999999997</v>
      </c>
      <c r="I33" s="30">
        <v>32.590000000000003</v>
      </c>
      <c r="J33" s="45">
        <v>37.47</v>
      </c>
      <c r="K33" s="45">
        <v>38.770000000000003</v>
      </c>
      <c r="L33" s="26">
        <v>42.72</v>
      </c>
      <c r="M33" s="26">
        <v>41.55</v>
      </c>
      <c r="N33" s="39">
        <v>55.71</v>
      </c>
      <c r="O33" s="39">
        <v>56.84</v>
      </c>
    </row>
    <row r="34" spans="2:15">
      <c r="B34" s="2">
        <v>29</v>
      </c>
      <c r="C34" s="4" t="s">
        <v>60</v>
      </c>
      <c r="D34" s="7">
        <v>0.22</v>
      </c>
      <c r="E34" s="7">
        <v>0.22</v>
      </c>
      <c r="F34" s="18">
        <v>0.33</v>
      </c>
      <c r="G34" s="18">
        <v>0.33</v>
      </c>
      <c r="H34" s="30">
        <v>1.99</v>
      </c>
      <c r="I34" s="30">
        <v>1.45</v>
      </c>
      <c r="J34" s="45">
        <v>3.1</v>
      </c>
      <c r="K34" s="45">
        <v>2.4300000000000002</v>
      </c>
      <c r="L34" s="26">
        <v>20.21</v>
      </c>
      <c r="M34" s="26">
        <v>19.38</v>
      </c>
      <c r="N34" s="39">
        <v>32.119999999999997</v>
      </c>
      <c r="O34" s="39">
        <v>31.32</v>
      </c>
    </row>
    <row r="35" spans="2:15">
      <c r="B35" s="2">
        <v>30</v>
      </c>
      <c r="C35" s="4" t="s">
        <v>61</v>
      </c>
      <c r="D35" s="8">
        <f>0.0044*100</f>
        <v>0.44</v>
      </c>
      <c r="E35" s="8">
        <f>0.0046*100</f>
        <v>0.45999999999999996</v>
      </c>
      <c r="F35" s="18">
        <v>7.5</v>
      </c>
      <c r="G35" s="18">
        <v>4.87</v>
      </c>
      <c r="H35" s="30">
        <v>15.6</v>
      </c>
      <c r="I35" s="30">
        <v>13.1</v>
      </c>
      <c r="J35" s="45">
        <v>21.4</v>
      </c>
      <c r="K35" s="45">
        <v>16.37</v>
      </c>
      <c r="L35" s="26">
        <v>26</v>
      </c>
      <c r="M35" s="26">
        <v>17.760000000000002</v>
      </c>
      <c r="N35" s="39">
        <v>45.2</v>
      </c>
      <c r="O35" s="39">
        <v>32.42</v>
      </c>
    </row>
    <row r="36" spans="2:15">
      <c r="B36" s="2">
        <v>31</v>
      </c>
      <c r="C36" s="4" t="s">
        <v>62</v>
      </c>
      <c r="D36" s="7">
        <v>1.0357905982905984</v>
      </c>
      <c r="E36" s="7">
        <v>0.99412393162393164</v>
      </c>
      <c r="F36" s="18">
        <v>3.46</v>
      </c>
      <c r="G36" s="18">
        <v>3.77</v>
      </c>
      <c r="H36" s="30">
        <v>15.24</v>
      </c>
      <c r="I36" s="30">
        <v>15.24</v>
      </c>
      <c r="J36" s="45">
        <v>18.05</v>
      </c>
      <c r="K36" s="45">
        <v>18.05</v>
      </c>
      <c r="L36" s="26">
        <v>25.83</v>
      </c>
      <c r="M36" s="26">
        <v>25.83</v>
      </c>
      <c r="N36" s="39">
        <v>31.41</v>
      </c>
      <c r="O36" s="39">
        <v>31.44</v>
      </c>
    </row>
    <row r="37" spans="2:15">
      <c r="B37" s="2">
        <v>32</v>
      </c>
      <c r="C37" s="5" t="s">
        <v>63</v>
      </c>
      <c r="D37" s="9">
        <v>10.543872284099209</v>
      </c>
      <c r="E37" s="9">
        <v>4.8573566076649959</v>
      </c>
      <c r="F37" s="18">
        <v>7.38</v>
      </c>
      <c r="G37" s="18">
        <v>7.32</v>
      </c>
      <c r="H37" s="30">
        <v>15.59</v>
      </c>
      <c r="I37" s="30">
        <v>15.41</v>
      </c>
      <c r="J37" s="45">
        <v>25.2</v>
      </c>
      <c r="K37" s="45">
        <v>25.04</v>
      </c>
      <c r="L37" s="26">
        <v>32.75</v>
      </c>
      <c r="M37" s="26">
        <v>32.75</v>
      </c>
      <c r="N37" s="39">
        <v>45.54</v>
      </c>
      <c r="O37" s="39">
        <v>45.22</v>
      </c>
    </row>
    <row r="38" spans="2:15">
      <c r="B38" s="2">
        <v>33</v>
      </c>
      <c r="C38" s="4" t="s">
        <v>64</v>
      </c>
      <c r="D38" s="7">
        <v>0.88</v>
      </c>
      <c r="E38" s="7">
        <v>1.01</v>
      </c>
      <c r="F38" s="23">
        <v>18.61</v>
      </c>
      <c r="G38" s="23">
        <v>9.66</v>
      </c>
      <c r="H38" s="35">
        <v>25.95</v>
      </c>
      <c r="I38" s="35">
        <v>17.489999999999998</v>
      </c>
      <c r="J38" s="41">
        <v>31.14</v>
      </c>
      <c r="K38" s="41">
        <v>29.55</v>
      </c>
      <c r="L38" s="38">
        <v>39.92</v>
      </c>
      <c r="M38" s="38">
        <v>48.22</v>
      </c>
      <c r="N38" s="42">
        <v>57.08</v>
      </c>
      <c r="O38" s="42">
        <v>59.45</v>
      </c>
    </row>
    <row r="39" spans="2:15">
      <c r="B39" s="2">
        <v>34</v>
      </c>
      <c r="C39" s="4" t="s">
        <v>65</v>
      </c>
      <c r="D39" s="7">
        <v>8.35</v>
      </c>
      <c r="E39" s="7">
        <v>4.1399999999999997</v>
      </c>
      <c r="F39" s="18">
        <v>8.2100000000000009</v>
      </c>
      <c r="G39" s="18">
        <v>8.57</v>
      </c>
      <c r="H39" s="30">
        <v>15.37</v>
      </c>
      <c r="I39" s="30">
        <v>16.63</v>
      </c>
      <c r="J39" s="45">
        <v>23.08</v>
      </c>
      <c r="K39" s="45">
        <v>23.49</v>
      </c>
      <c r="L39" s="26">
        <v>40.51</v>
      </c>
      <c r="M39" s="26">
        <v>40.92</v>
      </c>
      <c r="N39" s="39">
        <v>44.96</v>
      </c>
      <c r="O39" s="39">
        <v>45.63</v>
      </c>
    </row>
    <row r="40" spans="2:15">
      <c r="B40" s="2">
        <v>35</v>
      </c>
      <c r="C40" s="4" t="s">
        <v>66</v>
      </c>
      <c r="D40" s="7">
        <v>0.27</v>
      </c>
      <c r="E40" s="7">
        <v>0.27</v>
      </c>
      <c r="F40" s="18">
        <v>9.64</v>
      </c>
      <c r="G40" s="18">
        <v>10.06</v>
      </c>
      <c r="H40" s="30">
        <v>18.170000000000002</v>
      </c>
      <c r="I40" s="30">
        <v>14.24</v>
      </c>
      <c r="J40" s="45">
        <v>26.26</v>
      </c>
      <c r="K40" s="45">
        <v>22.23</v>
      </c>
      <c r="L40" s="26">
        <v>38.700000000000003</v>
      </c>
      <c r="M40" s="26">
        <v>35.409999999999997</v>
      </c>
      <c r="N40" s="39">
        <v>40.692460317460316</v>
      </c>
      <c r="O40" s="39">
        <v>38.831201169779028</v>
      </c>
    </row>
    <row r="41" spans="2:15">
      <c r="B41" s="2">
        <v>36</v>
      </c>
      <c r="C41" s="4" t="s">
        <v>67</v>
      </c>
      <c r="D41" s="7">
        <v>2.5</v>
      </c>
      <c r="E41" s="7">
        <v>2.5</v>
      </c>
      <c r="F41" s="18">
        <v>0.27</v>
      </c>
      <c r="G41" s="18">
        <v>0.27</v>
      </c>
      <c r="H41" s="30">
        <v>7.21</v>
      </c>
      <c r="I41" s="30">
        <v>7.23</v>
      </c>
      <c r="J41" s="45">
        <v>11.28</v>
      </c>
      <c r="K41" s="45">
        <v>12.93</v>
      </c>
      <c r="L41" s="26">
        <v>14.33</v>
      </c>
      <c r="M41" s="26">
        <v>15.04</v>
      </c>
      <c r="N41" s="39">
        <v>18.829999999999998</v>
      </c>
      <c r="O41" s="39">
        <v>14.37</v>
      </c>
    </row>
    <row r="42" spans="2:15">
      <c r="B42" s="2">
        <v>37</v>
      </c>
      <c r="C42" s="4" t="s">
        <v>68</v>
      </c>
      <c r="D42" s="7">
        <v>7.0000000000000007E-2</v>
      </c>
      <c r="E42" s="7">
        <v>7.0000000000000007E-2</v>
      </c>
      <c r="F42" s="18">
        <v>15.03</v>
      </c>
      <c r="G42" s="18">
        <v>14.06</v>
      </c>
      <c r="H42" s="30">
        <v>17.809999999999999</v>
      </c>
      <c r="I42" s="30">
        <v>17.809999999999999</v>
      </c>
      <c r="J42" s="45">
        <v>36.909999999999997</v>
      </c>
      <c r="K42" s="45">
        <v>36.909999999999997</v>
      </c>
      <c r="L42" s="26">
        <v>43.54</v>
      </c>
      <c r="M42" s="26">
        <v>43.45</v>
      </c>
      <c r="N42" s="39">
        <v>63.44</v>
      </c>
      <c r="O42" s="39">
        <v>63.4</v>
      </c>
    </row>
    <row r="43" spans="2:15">
      <c r="B43" s="2">
        <v>38</v>
      </c>
      <c r="C43" s="4" t="s">
        <v>69</v>
      </c>
      <c r="D43" s="7">
        <v>0.71</v>
      </c>
      <c r="E43" s="7">
        <v>0.67</v>
      </c>
      <c r="F43" s="18">
        <v>0.14000000000000001</v>
      </c>
      <c r="G43" s="18">
        <v>0.14000000000000001</v>
      </c>
      <c r="H43" s="30">
        <v>10.61</v>
      </c>
      <c r="I43" s="30">
        <v>10.210000000000001</v>
      </c>
      <c r="J43" s="45">
        <v>15.73</v>
      </c>
      <c r="K43" s="45">
        <v>15.13</v>
      </c>
      <c r="L43" s="26">
        <v>32.9</v>
      </c>
      <c r="M43" s="26">
        <v>33.69</v>
      </c>
      <c r="N43" s="39">
        <v>41.26</v>
      </c>
      <c r="O43" s="39">
        <v>34.51</v>
      </c>
    </row>
    <row r="44" spans="2:15">
      <c r="B44" s="2">
        <v>39</v>
      </c>
      <c r="C44" s="4" t="s">
        <v>70</v>
      </c>
      <c r="D44" s="7">
        <v>0.94</v>
      </c>
      <c r="E44" s="7">
        <v>0.94</v>
      </c>
      <c r="F44" s="18">
        <v>10.709183673469386</v>
      </c>
      <c r="G44" s="18">
        <v>10.568161180975592</v>
      </c>
      <c r="H44" s="30">
        <v>20.55</v>
      </c>
      <c r="I44" s="30">
        <v>16.53</v>
      </c>
      <c r="J44" s="45">
        <v>22.87</v>
      </c>
      <c r="K44" s="45">
        <v>23.28</v>
      </c>
      <c r="L44" s="26">
        <v>25.73</v>
      </c>
      <c r="M44" s="26">
        <v>25.35</v>
      </c>
      <c r="N44" s="39">
        <v>41.22</v>
      </c>
      <c r="O44" s="39">
        <v>40.119999999999997</v>
      </c>
    </row>
    <row r="45" spans="2:15">
      <c r="B45" s="2">
        <v>40</v>
      </c>
      <c r="C45" s="4" t="s">
        <v>71</v>
      </c>
      <c r="D45" s="7">
        <v>2.56</v>
      </c>
      <c r="E45" s="7">
        <v>2.5</v>
      </c>
      <c r="F45" s="18">
        <v>0.93</v>
      </c>
      <c r="G45" s="18">
        <v>0.93</v>
      </c>
      <c r="H45" s="30">
        <v>0.15</v>
      </c>
      <c r="I45" s="30">
        <v>0.15</v>
      </c>
      <c r="J45" s="45">
        <v>17.059999999999999</v>
      </c>
      <c r="K45" s="45">
        <v>13.86</v>
      </c>
      <c r="L45" s="26">
        <v>28.04</v>
      </c>
      <c r="M45" s="26">
        <v>20.02</v>
      </c>
      <c r="N45" s="39">
        <v>34.04</v>
      </c>
      <c r="O45" s="39">
        <v>34.04</v>
      </c>
    </row>
    <row r="46" spans="2:15">
      <c r="B46" s="2">
        <v>41</v>
      </c>
      <c r="C46" s="4" t="s">
        <v>72</v>
      </c>
      <c r="D46" s="8">
        <v>0.02</v>
      </c>
      <c r="E46" s="8">
        <v>0.02</v>
      </c>
      <c r="F46" s="18">
        <v>14.4</v>
      </c>
      <c r="G46" s="18">
        <v>14.25</v>
      </c>
      <c r="H46" s="30">
        <v>18.14</v>
      </c>
      <c r="I46" s="30">
        <v>18.09</v>
      </c>
      <c r="J46" s="45">
        <v>26.89</v>
      </c>
      <c r="K46" s="45">
        <v>26.83</v>
      </c>
      <c r="L46" s="26">
        <v>32.53</v>
      </c>
      <c r="M46" s="26">
        <v>32.46</v>
      </c>
      <c r="N46" s="39">
        <v>45.76</v>
      </c>
      <c r="O46" s="39">
        <v>45.63</v>
      </c>
    </row>
    <row r="47" spans="2:15">
      <c r="B47" s="2">
        <v>42</v>
      </c>
      <c r="C47" s="4" t="s">
        <v>73</v>
      </c>
      <c r="D47" s="7">
        <v>0.12</v>
      </c>
      <c r="E47" s="7">
        <v>0.14000000000000001</v>
      </c>
      <c r="F47" s="19">
        <v>0.02</v>
      </c>
      <c r="G47" s="19">
        <v>4.6500000000000004</v>
      </c>
      <c r="H47" s="24">
        <v>0.02</v>
      </c>
      <c r="I47" s="24">
        <v>5.04</v>
      </c>
      <c r="J47" s="40">
        <v>15.71</v>
      </c>
      <c r="K47" s="40">
        <v>20.49</v>
      </c>
      <c r="L47" s="17">
        <v>35.36</v>
      </c>
      <c r="M47" s="17">
        <v>35.880000000000003</v>
      </c>
      <c r="N47" s="28">
        <v>39.520000000000003</v>
      </c>
      <c r="O47" s="28">
        <v>42.39</v>
      </c>
    </row>
    <row r="48" spans="2:15">
      <c r="B48" s="2">
        <v>43</v>
      </c>
      <c r="C48" s="4" t="s">
        <v>74</v>
      </c>
      <c r="D48" s="7">
        <v>2.4</v>
      </c>
      <c r="E48" s="7">
        <v>2.4</v>
      </c>
      <c r="F48" s="18">
        <v>5.85</v>
      </c>
      <c r="G48" s="18">
        <v>5.85</v>
      </c>
      <c r="H48" s="30">
        <v>11.46</v>
      </c>
      <c r="I48" s="30">
        <v>10.52</v>
      </c>
      <c r="J48" s="45">
        <v>11.46</v>
      </c>
      <c r="K48" s="45">
        <v>10.52</v>
      </c>
      <c r="L48" s="26">
        <v>35.04</v>
      </c>
      <c r="M48" s="26">
        <v>34.74</v>
      </c>
      <c r="N48" s="39">
        <v>43.83</v>
      </c>
      <c r="O48" s="39">
        <v>48.25</v>
      </c>
    </row>
    <row r="49" spans="2:15">
      <c r="B49" s="2">
        <v>44</v>
      </c>
      <c r="C49" s="4" t="s">
        <v>75</v>
      </c>
      <c r="D49" s="8">
        <v>1.3</v>
      </c>
      <c r="E49" s="8">
        <v>0.2</v>
      </c>
      <c r="F49" s="18">
        <v>7.9</v>
      </c>
      <c r="G49" s="18">
        <v>7.98</v>
      </c>
      <c r="H49" s="30">
        <v>14.17</v>
      </c>
      <c r="I49" s="30">
        <v>14.17</v>
      </c>
      <c r="J49" s="45">
        <v>14.17</v>
      </c>
      <c r="K49" s="45">
        <v>14.17</v>
      </c>
      <c r="L49" s="26">
        <v>24.78</v>
      </c>
      <c r="M49" s="26">
        <v>24.78</v>
      </c>
      <c r="N49" s="39">
        <v>35.04</v>
      </c>
      <c r="O49" s="39">
        <v>35.04</v>
      </c>
    </row>
    <row r="50" spans="2:15">
      <c r="B50" s="2">
        <v>45</v>
      </c>
      <c r="C50" s="4" t="s">
        <v>76</v>
      </c>
      <c r="D50" s="7">
        <v>2.97</v>
      </c>
      <c r="E50" s="7">
        <v>0</v>
      </c>
      <c r="F50" s="19">
        <v>19.3</v>
      </c>
      <c r="G50" s="19">
        <v>17.399999999999999</v>
      </c>
      <c r="H50" s="24">
        <v>21.8</v>
      </c>
      <c r="I50" s="24">
        <v>19.899999999999999</v>
      </c>
      <c r="J50" s="40">
        <v>23.5</v>
      </c>
      <c r="K50" s="40">
        <v>21.8</v>
      </c>
      <c r="L50" s="17">
        <v>28.1</v>
      </c>
      <c r="M50" s="17">
        <v>26.3</v>
      </c>
      <c r="N50" s="28">
        <v>32.5</v>
      </c>
      <c r="O50" s="28">
        <v>31.4</v>
      </c>
    </row>
    <row r="51" spans="2:15">
      <c r="B51" s="2">
        <v>46</v>
      </c>
      <c r="C51" s="4" t="s">
        <v>77</v>
      </c>
      <c r="D51" s="7">
        <v>0.14000000000000001</v>
      </c>
      <c r="E51" s="7">
        <v>0.14000000000000001</v>
      </c>
      <c r="F51" s="18">
        <v>9.9499999999999993</v>
      </c>
      <c r="G51" s="18">
        <v>13.24</v>
      </c>
      <c r="H51" s="30">
        <v>9.91</v>
      </c>
      <c r="I51" s="30">
        <v>13.24</v>
      </c>
      <c r="J51" s="45">
        <v>27.75</v>
      </c>
      <c r="K51" s="45">
        <v>30.92</v>
      </c>
      <c r="L51" s="26">
        <v>31.884259259259256</v>
      </c>
      <c r="M51" s="26">
        <v>32.23796296296296</v>
      </c>
      <c r="N51" s="39">
        <v>42.07</v>
      </c>
      <c r="O51" s="39">
        <v>41.95</v>
      </c>
    </row>
    <row r="52" spans="2:15">
      <c r="B52" s="2">
        <v>47</v>
      </c>
      <c r="C52" s="4" t="s">
        <v>78</v>
      </c>
      <c r="D52" s="7">
        <f>0.1044*100</f>
        <v>10.440000000000001</v>
      </c>
      <c r="E52" s="7">
        <f>0.135*100</f>
        <v>13.5</v>
      </c>
      <c r="F52" s="18">
        <v>0.97</v>
      </c>
      <c r="G52" s="18">
        <v>0.91</v>
      </c>
      <c r="H52" s="30">
        <v>14.88</v>
      </c>
      <c r="I52" s="30">
        <v>14.61</v>
      </c>
      <c r="J52" s="45">
        <v>16.21</v>
      </c>
      <c r="K52" s="45">
        <v>15.38</v>
      </c>
      <c r="L52" s="26">
        <v>19.21</v>
      </c>
      <c r="M52" s="26">
        <v>18.309999999999999</v>
      </c>
      <c r="N52" s="39">
        <v>24.72</v>
      </c>
      <c r="O52" s="39">
        <v>23.33</v>
      </c>
    </row>
    <row r="53" spans="2:15">
      <c r="B53" s="2">
        <v>48</v>
      </c>
      <c r="C53" s="4" t="s">
        <v>79</v>
      </c>
      <c r="D53" s="7">
        <f>0.01*100</f>
        <v>1</v>
      </c>
      <c r="E53" s="7">
        <f>0.01*100</f>
        <v>1</v>
      </c>
      <c r="F53" s="18">
        <v>3</v>
      </c>
      <c r="G53" s="18">
        <v>2.98</v>
      </c>
      <c r="H53" s="30">
        <v>6.23</v>
      </c>
      <c r="I53" s="30">
        <v>6.15</v>
      </c>
      <c r="J53" s="45">
        <v>7.4499999999999993</v>
      </c>
      <c r="K53" s="45">
        <v>7.41</v>
      </c>
      <c r="L53" s="26">
        <v>9.31</v>
      </c>
      <c r="M53" s="26">
        <v>9.3000000000000007</v>
      </c>
      <c r="N53" s="39">
        <f>0.11*100</f>
        <v>11</v>
      </c>
      <c r="O53" s="39">
        <f>0.1098*100</f>
        <v>10.979999999999999</v>
      </c>
    </row>
    <row r="54" spans="2:15">
      <c r="B54" s="2">
        <v>49</v>
      </c>
      <c r="C54" s="4" t="s">
        <v>80</v>
      </c>
      <c r="D54" s="7">
        <v>3.05</v>
      </c>
      <c r="E54" s="7">
        <v>4.08</v>
      </c>
      <c r="F54" s="18">
        <v>5.0599999999999996</v>
      </c>
      <c r="G54" s="18">
        <v>5.2</v>
      </c>
      <c r="H54" s="30">
        <v>9.15</v>
      </c>
      <c r="I54" s="30">
        <v>8.61</v>
      </c>
      <c r="J54" s="45">
        <v>14.58</v>
      </c>
      <c r="K54" s="45">
        <v>13.07</v>
      </c>
      <c r="L54" s="26">
        <v>18.23</v>
      </c>
      <c r="M54" s="26">
        <v>18.11</v>
      </c>
      <c r="N54" s="39">
        <v>21.88</v>
      </c>
      <c r="O54" s="39">
        <v>21.14</v>
      </c>
    </row>
    <row r="55" spans="2:15">
      <c r="B55" s="2">
        <v>50</v>
      </c>
      <c r="C55" s="4" t="s">
        <v>81</v>
      </c>
      <c r="D55" s="7">
        <f>0.0087*100</f>
        <v>0.86999999999999988</v>
      </c>
      <c r="E55" s="7">
        <f>0.0088*100</f>
        <v>0.88</v>
      </c>
      <c r="F55" s="18">
        <v>5.25</v>
      </c>
      <c r="G55" s="18">
        <v>5.3199999999999994</v>
      </c>
      <c r="H55" s="30">
        <v>19.12</v>
      </c>
      <c r="I55" s="30">
        <v>21.92</v>
      </c>
      <c r="J55" s="45">
        <v>33.269999999999996</v>
      </c>
      <c r="K55" s="45">
        <v>34.11</v>
      </c>
      <c r="L55" s="26">
        <v>41.160000000000004</v>
      </c>
      <c r="M55" s="26">
        <v>42</v>
      </c>
      <c r="N55" s="39">
        <f>0.52*100</f>
        <v>52</v>
      </c>
      <c r="O55" s="39">
        <f>0.5061*100</f>
        <v>50.61</v>
      </c>
    </row>
    <row r="56" spans="2:15">
      <c r="B56" s="2">
        <v>51</v>
      </c>
      <c r="C56" s="4" t="s">
        <v>82</v>
      </c>
      <c r="D56" s="7">
        <v>5.55</v>
      </c>
      <c r="E56" s="7">
        <v>5.55</v>
      </c>
      <c r="F56" s="18">
        <v>16.78</v>
      </c>
      <c r="G56" s="18">
        <v>13.78</v>
      </c>
      <c r="H56" s="30">
        <v>28.98</v>
      </c>
      <c r="I56" s="30">
        <v>25.98</v>
      </c>
      <c r="J56" s="45">
        <v>35.18</v>
      </c>
      <c r="K56" s="45">
        <v>32.18</v>
      </c>
      <c r="L56" s="26">
        <v>48.3</v>
      </c>
      <c r="M56" s="26">
        <v>45.3</v>
      </c>
      <c r="N56" s="39">
        <v>53.03</v>
      </c>
      <c r="O56" s="39">
        <v>50.03</v>
      </c>
    </row>
    <row r="57" spans="2:15">
      <c r="B57" s="2">
        <v>52</v>
      </c>
      <c r="C57" s="43" t="s">
        <v>5</v>
      </c>
      <c r="D57" s="7">
        <v>8.3000000000000007</v>
      </c>
      <c r="E57" s="7">
        <v>0.23</v>
      </c>
      <c r="F57" s="30">
        <v>16.23</v>
      </c>
      <c r="G57" s="30">
        <v>3.83</v>
      </c>
      <c r="H57" s="30">
        <v>40</v>
      </c>
      <c r="I57" s="30">
        <v>22.18</v>
      </c>
      <c r="J57" s="26">
        <v>40</v>
      </c>
      <c r="K57" s="26">
        <v>31.24</v>
      </c>
      <c r="L57" s="26">
        <v>42</v>
      </c>
      <c r="M57" s="26">
        <v>36.950000000000003</v>
      </c>
      <c r="N57" s="39">
        <v>51.16</v>
      </c>
      <c r="O57" s="39">
        <v>42.23</v>
      </c>
    </row>
    <row r="58" spans="2:15">
      <c r="B58" s="2">
        <v>53</v>
      </c>
      <c r="C58" s="43" t="s">
        <v>6</v>
      </c>
      <c r="D58" s="7">
        <v>8.41</v>
      </c>
      <c r="E58" s="7">
        <v>2.14</v>
      </c>
      <c r="F58" s="30">
        <v>16.670000000000002</v>
      </c>
      <c r="G58" s="30">
        <v>5.01</v>
      </c>
      <c r="H58" s="30">
        <v>25</v>
      </c>
      <c r="I58" s="30">
        <v>8.32</v>
      </c>
      <c r="J58" s="26">
        <v>33.33</v>
      </c>
      <c r="K58" s="26">
        <v>15.48</v>
      </c>
      <c r="L58" s="26">
        <v>41.67</v>
      </c>
      <c r="M58" s="26">
        <v>31.93</v>
      </c>
      <c r="N58" s="39">
        <v>50.43</v>
      </c>
      <c r="O58" s="39">
        <v>49.62</v>
      </c>
    </row>
    <row r="59" spans="2:15">
      <c r="B59" s="2">
        <v>54</v>
      </c>
      <c r="C59" s="43" t="s">
        <v>7</v>
      </c>
      <c r="D59" s="7">
        <v>8.3000000000000007</v>
      </c>
      <c r="E59" s="7">
        <v>0.15</v>
      </c>
      <c r="F59" s="30">
        <v>16.600000000000001</v>
      </c>
      <c r="G59" s="30">
        <v>3.93</v>
      </c>
      <c r="H59" s="30">
        <v>25</v>
      </c>
      <c r="I59" s="30">
        <v>18.34</v>
      </c>
      <c r="J59" s="26">
        <v>33.299999999999997</v>
      </c>
      <c r="K59" s="26">
        <v>24.63</v>
      </c>
      <c r="L59" s="26">
        <v>42</v>
      </c>
      <c r="M59" s="26">
        <v>31.02</v>
      </c>
      <c r="N59" s="39">
        <v>50</v>
      </c>
      <c r="O59" s="39">
        <v>39.03</v>
      </c>
    </row>
    <row r="60" spans="2:15">
      <c r="B60" s="2">
        <v>55</v>
      </c>
      <c r="C60" s="43" t="s">
        <v>8</v>
      </c>
      <c r="D60" s="7">
        <v>8.33</v>
      </c>
      <c r="E60" s="7">
        <v>0</v>
      </c>
      <c r="F60" s="30">
        <v>16.670000000000002</v>
      </c>
      <c r="G60" s="30">
        <v>2.31</v>
      </c>
      <c r="H60" s="30">
        <v>25</v>
      </c>
      <c r="I60" s="30">
        <v>5.7700000000000005</v>
      </c>
      <c r="J60" s="26">
        <v>33.33</v>
      </c>
      <c r="K60" s="26">
        <v>11.95</v>
      </c>
      <c r="L60" s="26">
        <v>41.67</v>
      </c>
      <c r="M60" s="26">
        <v>41.68</v>
      </c>
      <c r="N60" s="39">
        <v>50</v>
      </c>
      <c r="O60" s="39">
        <f>0.4278*100</f>
        <v>42.78</v>
      </c>
    </row>
    <row r="61" spans="2:15">
      <c r="B61" s="2">
        <v>56</v>
      </c>
      <c r="C61" s="43" t="s">
        <v>9</v>
      </c>
      <c r="D61" s="7">
        <v>0</v>
      </c>
      <c r="E61" s="7">
        <v>0</v>
      </c>
      <c r="F61" s="30">
        <v>7.41</v>
      </c>
      <c r="G61" s="30">
        <v>0.02</v>
      </c>
      <c r="H61" s="30">
        <v>7.41</v>
      </c>
      <c r="I61" s="30">
        <v>7.0000000000000007E-2</v>
      </c>
      <c r="J61" s="26">
        <v>7.41</v>
      </c>
      <c r="K61" s="26">
        <v>0.22</v>
      </c>
      <c r="L61" s="26">
        <v>7.41</v>
      </c>
      <c r="M61" s="26">
        <v>0.27</v>
      </c>
      <c r="N61" s="39">
        <v>40.85</v>
      </c>
      <c r="O61" s="39">
        <v>38.28</v>
      </c>
    </row>
    <row r="62" spans="2:15">
      <c r="B62" s="2">
        <v>57</v>
      </c>
      <c r="C62" s="43" t="s">
        <v>10</v>
      </c>
      <c r="D62" s="7">
        <v>8.33</v>
      </c>
      <c r="E62" s="7">
        <v>0.01</v>
      </c>
      <c r="F62" s="30">
        <v>16.666666666666668</v>
      </c>
      <c r="G62" s="30">
        <v>2.8692350745099744</v>
      </c>
      <c r="H62" s="30">
        <v>25</v>
      </c>
      <c r="I62" s="30">
        <v>10.66</v>
      </c>
      <c r="J62" s="22">
        <v>33.333333333333336</v>
      </c>
      <c r="K62" s="26">
        <v>12.56135283853042</v>
      </c>
      <c r="L62" s="22">
        <v>41.666666666666671</v>
      </c>
      <c r="M62" s="26">
        <v>51.218658103193086</v>
      </c>
      <c r="N62" s="22">
        <v>50</v>
      </c>
      <c r="O62" s="26">
        <v>50</v>
      </c>
    </row>
    <row r="63" spans="2:15">
      <c r="B63" s="2">
        <v>58</v>
      </c>
      <c r="C63" s="43" t="s">
        <v>11</v>
      </c>
      <c r="D63" s="8">
        <v>0.42</v>
      </c>
      <c r="E63" s="8">
        <v>0.42</v>
      </c>
      <c r="F63" s="24">
        <v>4.74</v>
      </c>
      <c r="G63" s="24">
        <v>4.7300000000000004</v>
      </c>
      <c r="H63" s="24">
        <v>11.42</v>
      </c>
      <c r="I63" s="24">
        <v>11.42</v>
      </c>
      <c r="J63" s="17">
        <v>16.440000000000001</v>
      </c>
      <c r="K63" s="17">
        <v>16.440000000000001</v>
      </c>
      <c r="L63" s="17">
        <v>24.13</v>
      </c>
      <c r="M63" s="17">
        <v>40.51</v>
      </c>
      <c r="N63" s="28">
        <v>37.979999999999997</v>
      </c>
      <c r="O63" s="28">
        <v>37.979999999999997</v>
      </c>
    </row>
    <row r="64" spans="2:15">
      <c r="B64" s="2">
        <v>59</v>
      </c>
      <c r="C64" s="43" t="s">
        <v>12</v>
      </c>
      <c r="D64" s="7">
        <v>0.86</v>
      </c>
      <c r="E64" s="7">
        <v>0.86</v>
      </c>
      <c r="F64" s="30">
        <v>1.61</v>
      </c>
      <c r="G64" s="30">
        <v>1.61</v>
      </c>
      <c r="H64" s="30">
        <v>56.367927876962653</v>
      </c>
      <c r="I64" s="30">
        <v>56.367927876962653</v>
      </c>
      <c r="J64" s="26">
        <v>17.84</v>
      </c>
      <c r="K64" s="26">
        <v>17.84</v>
      </c>
      <c r="L64" s="26">
        <v>14.36</v>
      </c>
      <c r="M64" s="26">
        <v>14.36</v>
      </c>
      <c r="N64" s="39">
        <v>33.880000000000003</v>
      </c>
      <c r="O64" s="39">
        <v>33.880000000000003</v>
      </c>
    </row>
    <row r="65" spans="2:15">
      <c r="B65" s="2">
        <v>60</v>
      </c>
      <c r="C65" s="43" t="s">
        <v>13</v>
      </c>
      <c r="D65" s="7">
        <v>8.33</v>
      </c>
      <c r="E65" s="7" t="s">
        <v>85</v>
      </c>
      <c r="F65" s="30">
        <v>14.71</v>
      </c>
      <c r="G65" s="30">
        <v>12.04</v>
      </c>
      <c r="H65" s="30">
        <v>25</v>
      </c>
      <c r="I65" s="30">
        <v>18.690000000000001</v>
      </c>
      <c r="J65" s="26">
        <v>33.33</v>
      </c>
      <c r="K65" s="26">
        <v>23.37</v>
      </c>
      <c r="L65" s="26">
        <v>40.03</v>
      </c>
      <c r="M65" s="26">
        <v>26.75</v>
      </c>
      <c r="N65" s="39">
        <v>100</v>
      </c>
      <c r="O65" s="39">
        <v>61.96</v>
      </c>
    </row>
    <row r="66" spans="2:15">
      <c r="B66" s="2">
        <v>61</v>
      </c>
      <c r="C66" s="43" t="s">
        <v>14</v>
      </c>
      <c r="D66" s="7">
        <v>16.666666666666661</v>
      </c>
      <c r="E66" s="7">
        <v>0</v>
      </c>
      <c r="F66" s="30">
        <v>16.670000000000002</v>
      </c>
      <c r="G66" s="30">
        <v>10.43</v>
      </c>
      <c r="H66" s="30">
        <v>16.670000000000002</v>
      </c>
      <c r="I66" s="30">
        <v>33.94</v>
      </c>
      <c r="J66" s="26">
        <v>16.670000000000002</v>
      </c>
      <c r="K66" s="26">
        <v>48.07</v>
      </c>
      <c r="L66" s="26">
        <v>41.65</v>
      </c>
      <c r="M66" s="26">
        <v>42.76</v>
      </c>
      <c r="N66" s="39">
        <v>49.98</v>
      </c>
      <c r="O66" s="39">
        <v>41.03</v>
      </c>
    </row>
    <row r="67" spans="2:15">
      <c r="B67" s="2">
        <v>62</v>
      </c>
      <c r="C67" s="43" t="s">
        <v>15</v>
      </c>
      <c r="D67" s="7">
        <v>0.2</v>
      </c>
      <c r="E67" s="7">
        <v>0.2</v>
      </c>
      <c r="F67" s="30">
        <v>22.35</v>
      </c>
      <c r="G67" s="30">
        <v>22.35</v>
      </c>
      <c r="H67" s="30">
        <v>73.5</v>
      </c>
      <c r="I67" s="30">
        <v>73.5</v>
      </c>
      <c r="J67" s="26">
        <v>23.65</v>
      </c>
      <c r="K67" s="26">
        <v>23.65</v>
      </c>
      <c r="L67" s="26">
        <v>30.12</v>
      </c>
      <c r="M67" s="26">
        <v>30.12</v>
      </c>
      <c r="N67" s="39">
        <v>42.73</v>
      </c>
      <c r="O67" s="39">
        <v>42.73</v>
      </c>
    </row>
    <row r="68" spans="2:15">
      <c r="B68" s="2">
        <v>63</v>
      </c>
      <c r="C68" s="43" t="s">
        <v>16</v>
      </c>
      <c r="D68" s="7">
        <v>0</v>
      </c>
      <c r="E68" s="7">
        <v>0</v>
      </c>
      <c r="F68" s="30">
        <v>5.7857142857142856</v>
      </c>
      <c r="G68" s="30">
        <v>5.7857142857142856</v>
      </c>
      <c r="H68" s="30">
        <v>5.79</v>
      </c>
      <c r="I68" s="30">
        <v>8.23</v>
      </c>
      <c r="J68" s="26">
        <v>5.79</v>
      </c>
      <c r="K68" s="26">
        <v>8.9</v>
      </c>
      <c r="L68" s="26">
        <v>5.79</v>
      </c>
      <c r="M68" s="26">
        <v>9.99</v>
      </c>
      <c r="N68" s="39">
        <v>15.785714285714286</v>
      </c>
      <c r="O68" s="39">
        <v>13.642857142857144</v>
      </c>
    </row>
    <row r="69" spans="2:15">
      <c r="B69" s="2">
        <v>64</v>
      </c>
      <c r="C69" s="43" t="s">
        <v>17</v>
      </c>
      <c r="D69" s="7">
        <v>98.15</v>
      </c>
      <c r="E69" s="7">
        <v>17.28</v>
      </c>
      <c r="F69" s="30">
        <v>16.670000000000002</v>
      </c>
      <c r="G69" s="30">
        <v>2.63</v>
      </c>
      <c r="H69" s="30">
        <v>25</v>
      </c>
      <c r="I69" s="30">
        <v>3.66</v>
      </c>
      <c r="J69" s="26">
        <v>33.33</v>
      </c>
      <c r="K69" s="26">
        <v>5.03</v>
      </c>
      <c r="L69" s="26">
        <v>33.33</v>
      </c>
      <c r="M69" s="26">
        <v>6.72</v>
      </c>
      <c r="N69" s="39">
        <v>42.31</v>
      </c>
      <c r="O69" s="39">
        <v>26.82</v>
      </c>
    </row>
    <row r="70" spans="2:15">
      <c r="B70" s="2">
        <v>65</v>
      </c>
      <c r="C70" s="43" t="s">
        <v>18</v>
      </c>
      <c r="D70" s="7">
        <v>8.89</v>
      </c>
      <c r="E70" s="7">
        <v>0.04</v>
      </c>
      <c r="F70" s="30">
        <v>4.17</v>
      </c>
      <c r="G70" s="30">
        <v>4.17</v>
      </c>
      <c r="H70" s="30">
        <v>22.53</v>
      </c>
      <c r="I70" s="30">
        <v>22.1</v>
      </c>
      <c r="J70" s="26">
        <v>29.24</v>
      </c>
      <c r="K70" s="26">
        <v>28.78</v>
      </c>
      <c r="L70" s="26">
        <v>41.67</v>
      </c>
      <c r="M70" s="26">
        <v>39.21</v>
      </c>
      <c r="N70" s="39">
        <v>50</v>
      </c>
      <c r="O70" s="39">
        <v>46.44</v>
      </c>
    </row>
    <row r="71" spans="2:15">
      <c r="B71" s="2">
        <v>66</v>
      </c>
      <c r="C71" s="43" t="s">
        <v>19</v>
      </c>
      <c r="D71" s="7">
        <v>100</v>
      </c>
      <c r="E71" s="7">
        <v>0.28999999999999998</v>
      </c>
      <c r="F71" s="30">
        <v>3.94</v>
      </c>
      <c r="G71" s="30">
        <v>3.67</v>
      </c>
      <c r="H71" s="30">
        <v>10.56</v>
      </c>
      <c r="I71" s="30">
        <v>10.92</v>
      </c>
      <c r="J71" s="26">
        <v>14.09</v>
      </c>
      <c r="K71" s="26">
        <v>15.73</v>
      </c>
      <c r="L71" s="26">
        <v>14.09</v>
      </c>
      <c r="M71" s="26">
        <v>17.510000000000002</v>
      </c>
      <c r="N71" s="39">
        <v>14.09</v>
      </c>
      <c r="O71" s="39">
        <v>21.21</v>
      </c>
    </row>
    <row r="72" spans="2:15">
      <c r="B72" s="2">
        <v>67</v>
      </c>
      <c r="C72" s="43" t="s">
        <v>20</v>
      </c>
      <c r="D72" s="7">
        <v>8.33</v>
      </c>
      <c r="E72" s="7" t="s">
        <v>86</v>
      </c>
      <c r="F72" s="30">
        <v>15.28</v>
      </c>
      <c r="G72" s="30">
        <v>0</v>
      </c>
      <c r="H72" s="30">
        <v>22.22</v>
      </c>
      <c r="I72" s="30" t="s">
        <v>86</v>
      </c>
      <c r="J72" s="26">
        <v>28.89</v>
      </c>
      <c r="K72" s="26">
        <v>22.97</v>
      </c>
      <c r="L72" s="26">
        <v>42</v>
      </c>
      <c r="M72" s="26">
        <v>32.01</v>
      </c>
      <c r="N72" s="39">
        <v>50</v>
      </c>
      <c r="O72" s="39">
        <v>32.01</v>
      </c>
    </row>
    <row r="73" spans="2:15">
      <c r="B73" s="2">
        <v>68</v>
      </c>
      <c r="C73" s="43" t="s">
        <v>21</v>
      </c>
      <c r="D73" s="7">
        <v>8.33</v>
      </c>
      <c r="E73" s="7" t="s">
        <v>85</v>
      </c>
      <c r="F73" s="30">
        <v>8.33</v>
      </c>
      <c r="G73" s="30">
        <v>2.44</v>
      </c>
      <c r="H73" s="30">
        <v>8.33</v>
      </c>
      <c r="I73" s="30">
        <v>15.35</v>
      </c>
      <c r="J73" s="26">
        <v>8.33</v>
      </c>
      <c r="K73" s="26">
        <v>21.42</v>
      </c>
      <c r="L73" s="26">
        <v>8.33</v>
      </c>
      <c r="M73" s="26">
        <v>33.700000000000003</v>
      </c>
      <c r="N73" s="39">
        <v>8.33</v>
      </c>
      <c r="O73" s="39">
        <v>34.72</v>
      </c>
    </row>
    <row r="74" spans="2:15">
      <c r="B74" s="2">
        <v>69</v>
      </c>
      <c r="C74" s="43" t="s">
        <v>22</v>
      </c>
      <c r="D74" s="7">
        <v>13.83</v>
      </c>
      <c r="E74" s="7">
        <v>0.35</v>
      </c>
      <c r="F74" s="30">
        <v>21.67</v>
      </c>
      <c r="G74" s="30">
        <v>7.22</v>
      </c>
      <c r="H74" s="30">
        <v>29.5</v>
      </c>
      <c r="I74" s="30">
        <v>19.889015624999999</v>
      </c>
      <c r="J74" s="26">
        <v>37.33</v>
      </c>
      <c r="K74" s="26">
        <v>26.42</v>
      </c>
      <c r="L74" s="26">
        <v>46.84</v>
      </c>
      <c r="M74" s="26">
        <v>33.119999999999997</v>
      </c>
      <c r="N74" s="39">
        <v>54.432291666666671</v>
      </c>
      <c r="O74" s="39">
        <v>36.860770833333333</v>
      </c>
    </row>
    <row r="75" spans="2:15">
      <c r="B75" s="2">
        <v>70</v>
      </c>
      <c r="C75" s="43" t="s">
        <v>23</v>
      </c>
      <c r="D75" s="7">
        <v>25</v>
      </c>
      <c r="E75" s="7" t="s">
        <v>87</v>
      </c>
      <c r="F75" s="30">
        <v>22.22</v>
      </c>
      <c r="G75" s="30">
        <v>13.96</v>
      </c>
      <c r="H75" s="30">
        <v>22.22</v>
      </c>
      <c r="I75" s="30">
        <v>20.350000000000001</v>
      </c>
      <c r="J75" s="26">
        <v>22.22</v>
      </c>
      <c r="K75" s="26">
        <v>20.350000000000001</v>
      </c>
      <c r="L75" s="26">
        <v>16.670000000000002</v>
      </c>
      <c r="M75" s="26">
        <v>39.25</v>
      </c>
      <c r="N75" s="39">
        <v>36.11</v>
      </c>
      <c r="O75" s="39">
        <v>52.33</v>
      </c>
    </row>
    <row r="76" spans="2:15">
      <c r="B76" s="2">
        <v>71</v>
      </c>
      <c r="C76" s="43" t="s">
        <v>24</v>
      </c>
      <c r="D76" s="7">
        <v>25</v>
      </c>
      <c r="E76" s="33">
        <v>1.0900000000000001</v>
      </c>
      <c r="F76" s="30">
        <v>11.5</v>
      </c>
      <c r="G76" s="31">
        <v>6.56</v>
      </c>
      <c r="H76" s="30">
        <v>11.5</v>
      </c>
      <c r="I76" s="31">
        <v>16.059999999999999</v>
      </c>
      <c r="J76" s="26">
        <v>11.5</v>
      </c>
      <c r="K76" s="26">
        <v>22.82</v>
      </c>
      <c r="L76" s="26">
        <v>11.5</v>
      </c>
      <c r="M76" s="26">
        <v>30.365910556093702</v>
      </c>
      <c r="N76" s="39">
        <v>11.5</v>
      </c>
      <c r="O76" s="26">
        <v>37.81</v>
      </c>
    </row>
    <row r="77" spans="2:15">
      <c r="B77" s="2">
        <v>72</v>
      </c>
      <c r="C77" s="43" t="s">
        <v>25</v>
      </c>
      <c r="D77" s="7">
        <v>97.78</v>
      </c>
      <c r="E77" s="7">
        <v>0</v>
      </c>
      <c r="F77" s="30">
        <v>16.670000000000002</v>
      </c>
      <c r="G77" s="30">
        <v>2.33</v>
      </c>
      <c r="H77" s="30">
        <v>25</v>
      </c>
      <c r="I77" s="30">
        <v>6.1066327897060599</v>
      </c>
      <c r="J77" s="26">
        <v>25</v>
      </c>
      <c r="K77" s="26">
        <v>10.26</v>
      </c>
      <c r="L77" s="26">
        <v>41.48</v>
      </c>
      <c r="M77" s="26">
        <v>14.979999999999999</v>
      </c>
      <c r="N77" s="39">
        <v>12.93</v>
      </c>
      <c r="O77" s="39">
        <f>0.1794*100</f>
        <v>17.940000000000001</v>
      </c>
    </row>
    <row r="78" spans="2:15">
      <c r="B78" s="2">
        <v>73</v>
      </c>
      <c r="C78" s="43" t="s">
        <v>26</v>
      </c>
      <c r="D78" s="7">
        <v>8.33</v>
      </c>
      <c r="E78" s="7" t="s">
        <v>88</v>
      </c>
      <c r="F78" s="30">
        <v>16.670000000000002</v>
      </c>
      <c r="G78" s="30">
        <v>4.3899999999999997</v>
      </c>
      <c r="H78" s="30">
        <v>25</v>
      </c>
      <c r="I78" s="30">
        <v>18.350000000000001</v>
      </c>
      <c r="J78" s="26">
        <v>33.33</v>
      </c>
      <c r="K78" s="26">
        <v>21.13</v>
      </c>
      <c r="L78" s="26">
        <v>41.67</v>
      </c>
      <c r="M78" s="26">
        <v>28.49</v>
      </c>
      <c r="N78" s="39">
        <v>50</v>
      </c>
      <c r="O78" s="39">
        <v>32.869999999999997</v>
      </c>
    </row>
    <row r="79" spans="2:15">
      <c r="B79" s="2">
        <v>74</v>
      </c>
      <c r="C79" s="43" t="s">
        <v>27</v>
      </c>
      <c r="D79" s="7">
        <v>7.71</v>
      </c>
      <c r="E79" s="7">
        <v>0.3</v>
      </c>
      <c r="F79" s="30">
        <v>10.53</v>
      </c>
      <c r="G79" s="30">
        <v>10.5</v>
      </c>
      <c r="H79" s="30">
        <v>22.47</v>
      </c>
      <c r="I79" s="30">
        <v>22.3</v>
      </c>
      <c r="J79" s="26">
        <v>28.86</v>
      </c>
      <c r="K79" s="26">
        <v>28.86</v>
      </c>
      <c r="L79" s="26">
        <v>38.29</v>
      </c>
      <c r="M79" s="26">
        <v>38.06</v>
      </c>
      <c r="N79" s="39">
        <v>52.34</v>
      </c>
      <c r="O79" s="39">
        <v>52.34</v>
      </c>
    </row>
    <row r="80" spans="2:15">
      <c r="B80" s="2">
        <v>75</v>
      </c>
      <c r="C80" s="43" t="s">
        <v>28</v>
      </c>
      <c r="D80" s="7">
        <v>91.85</v>
      </c>
      <c r="E80" s="7">
        <v>0</v>
      </c>
      <c r="F80" s="30">
        <v>3.33</v>
      </c>
      <c r="G80" s="30">
        <v>6.67</v>
      </c>
      <c r="H80" s="30">
        <v>8.36</v>
      </c>
      <c r="I80" s="30">
        <v>14.76</v>
      </c>
      <c r="J80" s="26">
        <v>12.02</v>
      </c>
      <c r="K80" s="26">
        <v>19.920000000000002</v>
      </c>
      <c r="L80" s="26">
        <v>14.94</v>
      </c>
      <c r="M80" s="26">
        <v>32.51</v>
      </c>
      <c r="N80" s="39">
        <v>44.35</v>
      </c>
      <c r="O80" s="39">
        <v>47.62</v>
      </c>
    </row>
    <row r="81" spans="2:15">
      <c r="B81" s="2">
        <v>76</v>
      </c>
      <c r="C81" s="43" t="s">
        <v>29</v>
      </c>
      <c r="D81" s="7">
        <v>3.24</v>
      </c>
      <c r="E81" s="7">
        <v>3.21</v>
      </c>
      <c r="F81" s="30">
        <v>4.8600000000000003</v>
      </c>
      <c r="G81" s="30">
        <v>5.34</v>
      </c>
      <c r="H81" s="30">
        <v>13.43</v>
      </c>
      <c r="I81" s="30">
        <v>14.79</v>
      </c>
      <c r="J81" s="26">
        <v>20.6</v>
      </c>
      <c r="K81" s="26">
        <v>19.13</v>
      </c>
      <c r="L81" s="26">
        <v>16.899999999999999</v>
      </c>
      <c r="M81" s="26">
        <v>19.02</v>
      </c>
      <c r="N81" s="39">
        <v>20.02</v>
      </c>
      <c r="O81" s="39">
        <v>22.65</v>
      </c>
    </row>
    <row r="82" spans="2:15">
      <c r="B82" s="2">
        <v>77</v>
      </c>
      <c r="C82" s="43" t="s">
        <v>30</v>
      </c>
      <c r="D82" s="7">
        <v>8.33</v>
      </c>
      <c r="E82" s="7">
        <v>0.1</v>
      </c>
      <c r="F82" s="30">
        <v>16.670000000000002</v>
      </c>
      <c r="G82" s="30">
        <v>3.36</v>
      </c>
      <c r="H82" s="30">
        <v>22.22</v>
      </c>
      <c r="I82" s="30">
        <v>11.08</v>
      </c>
      <c r="J82" s="26">
        <v>27.78</v>
      </c>
      <c r="K82" s="26">
        <v>17.18</v>
      </c>
      <c r="L82" s="26">
        <v>33.33</v>
      </c>
      <c r="M82" s="26">
        <v>21.12</v>
      </c>
      <c r="N82" s="39">
        <v>50</v>
      </c>
      <c r="O82" s="39">
        <v>27.02</v>
      </c>
    </row>
    <row r="83" spans="2:15">
      <c r="B83" s="2">
        <v>78</v>
      </c>
      <c r="C83" s="43" t="s">
        <v>31</v>
      </c>
      <c r="D83" s="7">
        <v>26.67</v>
      </c>
      <c r="E83" s="7">
        <v>0.16</v>
      </c>
      <c r="F83" s="30">
        <v>16.670000000000002</v>
      </c>
      <c r="G83" s="30">
        <v>5.8</v>
      </c>
      <c r="H83" s="30">
        <v>25</v>
      </c>
      <c r="I83" s="30">
        <v>16.66</v>
      </c>
      <c r="J83" s="26">
        <v>33.33</v>
      </c>
      <c r="K83" s="26">
        <v>25.48</v>
      </c>
      <c r="L83" s="26">
        <v>39.880000000000003</v>
      </c>
      <c r="M83" s="26">
        <v>30</v>
      </c>
      <c r="N83" s="39">
        <v>49.88</v>
      </c>
      <c r="O83" s="39">
        <v>58.51</v>
      </c>
    </row>
    <row r="84" spans="2:15" s="3" customFormat="1">
      <c r="B84" s="34"/>
      <c r="C84" s="16" t="s">
        <v>93</v>
      </c>
      <c r="D84" s="44">
        <f>AVERAGE(D6:D83)</f>
        <v>10.013214681198361</v>
      </c>
      <c r="E84" s="44">
        <f t="shared" ref="E84:O84" si="0">AVERAGE(E6:E83)</f>
        <v>3.5103772759636924</v>
      </c>
      <c r="F84" s="44">
        <f t="shared" si="0"/>
        <v>10.147743461829174</v>
      </c>
      <c r="G84" s="44">
        <f t="shared" si="0"/>
        <v>7.0092618656584449</v>
      </c>
      <c r="H84" s="44">
        <f t="shared" si="0"/>
        <v>18.774535908882505</v>
      </c>
      <c r="I84" s="44">
        <f t="shared" si="0"/>
        <v>16.430813297541768</v>
      </c>
      <c r="J84" s="44">
        <f t="shared" si="0"/>
        <v>23.675818070818064</v>
      </c>
      <c r="K84" s="44">
        <f t="shared" si="0"/>
        <v>21.219678603459272</v>
      </c>
      <c r="L84" s="44">
        <f t="shared" si="0"/>
        <v>31.847214594973604</v>
      </c>
      <c r="M84" s="44">
        <f t="shared" si="0"/>
        <v>29.869959243205788</v>
      </c>
      <c r="N84" s="44">
        <f t="shared" si="0"/>
        <v>41.691092753696914</v>
      </c>
      <c r="O84" s="44">
        <f t="shared" si="0"/>
        <v>39.766694728716011</v>
      </c>
    </row>
    <row r="85" spans="2:15">
      <c r="B85" s="13"/>
      <c r="C85" s="37"/>
      <c r="D85" s="25"/>
      <c r="E85" s="25"/>
      <c r="F85" s="14"/>
      <c r="G85" s="14"/>
      <c r="H85" s="14"/>
      <c r="I85" s="14"/>
      <c r="J85" s="15"/>
      <c r="K85" s="15"/>
      <c r="L85" s="14"/>
      <c r="M85" s="14"/>
      <c r="N85" s="14"/>
      <c r="O85" s="14"/>
    </row>
    <row r="86" spans="2:15">
      <c r="C86" s="13"/>
      <c r="D86" s="49" t="s">
        <v>89</v>
      </c>
      <c r="E86" s="49"/>
      <c r="F86" s="12" t="s">
        <v>83</v>
      </c>
      <c r="G86" s="12" t="s">
        <v>84</v>
      </c>
      <c r="J86" s="49" t="s">
        <v>94</v>
      </c>
      <c r="K86" s="49"/>
      <c r="L86" s="12" t="s">
        <v>83</v>
      </c>
      <c r="M86" s="12" t="s">
        <v>84</v>
      </c>
    </row>
    <row r="87" spans="2:15" s="29" customFormat="1">
      <c r="C87" s="21"/>
      <c r="D87" s="49"/>
      <c r="E87" s="49"/>
      <c r="F87" s="32">
        <f>(D84+F84+H84)/3</f>
        <v>12.978498017303346</v>
      </c>
      <c r="G87" s="27">
        <f>(E84+G84+I84)/3</f>
        <v>8.9834841463879673</v>
      </c>
      <c r="H87" s="20"/>
      <c r="I87" s="20"/>
      <c r="J87" s="49"/>
      <c r="K87" s="49"/>
      <c r="L87" s="32">
        <f>(J84+L84+N84)/3</f>
        <v>32.404708473162863</v>
      </c>
      <c r="M87" s="36">
        <f>(K84+M84+O84)/3</f>
        <v>30.285444191793687</v>
      </c>
      <c r="N87" s="20"/>
      <c r="O87" s="20"/>
    </row>
  </sheetData>
  <mergeCells count="11">
    <mergeCell ref="B4:B5"/>
    <mergeCell ref="C4:C5"/>
    <mergeCell ref="D4:E4"/>
    <mergeCell ref="B2:O2"/>
    <mergeCell ref="D86:E87"/>
    <mergeCell ref="J4:K4"/>
    <mergeCell ref="L4:M4"/>
    <mergeCell ref="N4:O4"/>
    <mergeCell ref="J86:K87"/>
    <mergeCell ref="F4:G4"/>
    <mergeCell ref="H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2025-07-21T03:04:46Z</dcterms:modified>
</cp:coreProperties>
</file>