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bagpe\Downloads\Data Sektoral TW 1\"/>
    </mc:Choice>
  </mc:AlternateContent>
  <xr:revisionPtr revIDLastSave="0" documentId="13_ncr:1_{D08CABE9-7DEC-41A9-B490-42C21E410035}" xr6:coauthVersionLast="47" xr6:coauthVersionMax="47" xr10:uidLastSave="{00000000-0000-0000-0000-000000000000}"/>
  <bookViews>
    <workbookView xWindow="-120" yWindow="-120" windowWidth="20730" windowHeight="11040" xr2:uid="{7DB629A4-7A13-47D3-9C0C-75A8DBD361F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87" i="1" l="1"/>
  <c r="D87" i="1"/>
  <c r="F84" i="1"/>
  <c r="G84" i="1"/>
  <c r="H84" i="1"/>
  <c r="I84" i="1"/>
  <c r="E55" i="1" l="1"/>
  <c r="D55" i="1"/>
  <c r="E53" i="1"/>
  <c r="D53" i="1"/>
  <c r="E52" i="1"/>
  <c r="D52" i="1"/>
  <c r="E35" i="1"/>
  <c r="D35" i="1"/>
  <c r="E11" i="1"/>
  <c r="D11" i="1"/>
  <c r="D84" i="1" l="1"/>
  <c r="E84" i="1"/>
</calcChain>
</file>

<file path=xl/sharedStrings.xml><?xml version="1.0" encoding="utf-8"?>
<sst xmlns="http://schemas.openxmlformats.org/spreadsheetml/2006/main" count="100" uniqueCount="92">
  <si>
    <t>No</t>
  </si>
  <si>
    <t>Januari</t>
  </si>
  <si>
    <t>Februari</t>
  </si>
  <si>
    <t>Maret</t>
  </si>
  <si>
    <t>Nama OPD</t>
  </si>
  <si>
    <t>PKM BONANG I</t>
  </si>
  <si>
    <t>PKM BONANG II</t>
  </si>
  <si>
    <t>PKM DEMAK I</t>
  </si>
  <si>
    <t>PKM DEMAK II</t>
  </si>
  <si>
    <t>PKM DEMAK III</t>
  </si>
  <si>
    <t>PKM DEMPET</t>
  </si>
  <si>
    <t>PKM GAJAH I</t>
  </si>
  <si>
    <t>PKM GAJAH II</t>
  </si>
  <si>
    <t>PKM GUNTUR I</t>
  </si>
  <si>
    <t>PKM GUNTUR II</t>
  </si>
  <si>
    <t>PKM KARANGANAYAR I</t>
  </si>
  <si>
    <t>PKM KARANGANAYAR II</t>
  </si>
  <si>
    <t>PKM KARANGAWEN I</t>
  </si>
  <si>
    <t>PKM KARANGAWEN II</t>
  </si>
  <si>
    <t>PKM KARANGTENGAH</t>
  </si>
  <si>
    <t>PKM KEBONAGUNG</t>
  </si>
  <si>
    <t>PKM MIJEN I</t>
  </si>
  <si>
    <t>PKM MIJEN II</t>
  </si>
  <si>
    <t>PKM MRANGGEN I</t>
  </si>
  <si>
    <t>PKM MRANGGEN II</t>
  </si>
  <si>
    <t>PKM MRANGGEN III</t>
  </si>
  <si>
    <t>PKM SAYUNG I</t>
  </si>
  <si>
    <t>PKM SAYUNG II</t>
  </si>
  <si>
    <t>PKM WEDUNG I</t>
  </si>
  <si>
    <t>PKM WEDUNG II</t>
  </si>
  <si>
    <t>PKM WONOSALAM I</t>
  </si>
  <si>
    <t>PKM WONOSALAM II</t>
  </si>
  <si>
    <t>Bagian Hukum</t>
  </si>
  <si>
    <t>Bagian Kesra</t>
  </si>
  <si>
    <t>Bagian Pemerintahan</t>
  </si>
  <si>
    <t>Bagian Organisasi</t>
  </si>
  <si>
    <t>Bagian Administrasi Pembangunan</t>
  </si>
  <si>
    <t>Bagian Pengadaan Barang dan Jasa</t>
  </si>
  <si>
    <t>Bagian Perekonomian dan SDA</t>
  </si>
  <si>
    <t>Bagian Prokompin</t>
  </si>
  <si>
    <t>Bagian Umum</t>
  </si>
  <si>
    <t>BAPPELITBANGDA</t>
  </si>
  <si>
    <t>BKPP</t>
  </si>
  <si>
    <t>BPBD</t>
  </si>
  <si>
    <t>BPKPAD</t>
  </si>
  <si>
    <t>DINDAGKOP UKM KAB. DEMAK</t>
  </si>
  <si>
    <t>DINAS PENDIDIKAN DAN KEBUDAYAAN</t>
  </si>
  <si>
    <t>DUKCAPIL</t>
  </si>
  <si>
    <t>DINAS PERHUBUNGAN</t>
  </si>
  <si>
    <t>DINAS KESEHATAN</t>
  </si>
  <si>
    <t>DIN. KOMINFO</t>
  </si>
  <si>
    <t>DIN. LH</t>
  </si>
  <si>
    <t>DIN. LUTKAN</t>
  </si>
  <si>
    <t>DIN. NAKERIN</t>
  </si>
  <si>
    <t>DIN. PARTA</t>
  </si>
  <si>
    <t>DIN. PERKIM</t>
  </si>
  <si>
    <t>DINPERMADES P2KB</t>
  </si>
  <si>
    <t>DIN. PERPUSAR</t>
  </si>
  <si>
    <t>DINAS PERTANIAN DAN PANGAN</t>
  </si>
  <si>
    <t>DIN. PM PTSP</t>
  </si>
  <si>
    <t>DIN. PORA</t>
  </si>
  <si>
    <t>DIN. PUTARU</t>
  </si>
  <si>
    <t>DIN. SOS P2PA</t>
  </si>
  <si>
    <t>INSPEKTORAT</t>
  </si>
  <si>
    <t>KECAMATAN BONANG</t>
  </si>
  <si>
    <t>KECAMATAN DEMAK</t>
  </si>
  <si>
    <t>KECAMATAN DEMPET</t>
  </si>
  <si>
    <t>KECAMATAN GAJAH</t>
  </si>
  <si>
    <t>KECAMATAN GUNTUR</t>
  </si>
  <si>
    <t>KECAMATAN KARANGANYAR</t>
  </si>
  <si>
    <t>KECAMATAN KARANGAWEN</t>
  </si>
  <si>
    <t>KECAMATAN KARANGTENGAH</t>
  </si>
  <si>
    <t>KECAMATAN KEBONAGUNG</t>
  </si>
  <si>
    <t>KECAMATAN MIJEN</t>
  </si>
  <si>
    <t>KECAMATAN MRANGGEN</t>
  </si>
  <si>
    <t>KECAMATAN SAYUNG</t>
  </si>
  <si>
    <t>KECAMATAN WEDUNG</t>
  </si>
  <si>
    <t>KECAMATAN WONOSALAM</t>
  </si>
  <si>
    <t>BADAN KESBANGPOL</t>
  </si>
  <si>
    <t>RSUD SUKA</t>
  </si>
  <si>
    <t>RSUD SULFA</t>
  </si>
  <si>
    <t>SATPOL PP</t>
  </si>
  <si>
    <t>SEKRETARIAT DPRD</t>
  </si>
  <si>
    <t>Target Fisik (%)</t>
  </si>
  <si>
    <t>Realisasi Fisik (%)</t>
  </si>
  <si>
    <t xml:space="preserve">             -  </t>
  </si>
  <si>
    <t xml:space="preserve">            -</t>
  </si>
  <si>
    <t xml:space="preserve">            -  </t>
  </si>
  <si>
    <t xml:space="preserve">          -  </t>
  </si>
  <si>
    <t>DATA PERKEMBANGAN FISIK</t>
  </si>
  <si>
    <t>Total</t>
  </si>
  <si>
    <t>Rata-Rata Triwulan 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</si>
</sst>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9">
    <numFmt numFmtId="42" formatCode="_-&quot;Rp&quot;* #,##0_-;\-&quot;Rp&quot;* #,##0_-;_-&quot;Rp&quot;* &quot;-&quot;_-;_-@_-"/>
    <numFmt numFmtId="41" formatCode="_-* #,##0_-;\-* #,##0_-;_-* &quot;-&quot;_-;_-@_-"/>
    <numFmt numFmtId="43" formatCode="_-* #,##0.00_-;\-* #,##0.00_-;_-* &quot;-&quot;??_-;_-@_-"/>
    <numFmt numFmtId="164" formatCode="_-* #,##0.00_-;\-* #,##0.00_-;_-* &quot;-&quot;_-;_-@_-"/>
    <numFmt numFmtId="165" formatCode="_ &quot;₹&quot;\ * #,##0.00_ ;_ &quot;₹&quot;\ * \-#,##0.00_ ;_ &quot;₹&quot;\ * &quot;-&quot;??_ ;_ @_ "/>
    <numFmt numFmtId="166" formatCode="_(* #,##0_);_(* \(#,##0\);_(* &quot;-&quot;??_);_(@_)"/>
    <numFmt numFmtId="167" formatCode="_ * #,##0_ ;_ * \-#,##0_ ;_ * &quot;-&quot;_ ;_ @_ "/>
    <numFmt numFmtId="168" formatCode="_-* #.##0.00_-;\-* #.##0.00_-;_-* &quot;-&quot;??_-;_-@_-"/>
    <numFmt numFmtId="169" formatCode="_ * #,##0.00_ ;_ * \-#,##0.00_ ;_ * &quot;-&quot;??_ ;_ @_ "/>
  </numFmts>
  <fonts count="2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Aptos Narrow"/>
      <family val="2"/>
      <scheme val="minor"/>
    </font>
    <font>
      <b/>
      <sz val="16"/>
      <color theme="1"/>
      <name val="Calibri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1"/>
      <color theme="1"/>
      <name val="Aptos Narrow"/>
      <family val="2"/>
      <charset val="1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  <charset val="1"/>
    </font>
    <font>
      <sz val="11"/>
      <color rgb="FF000000"/>
      <name val="Calibri"/>
      <family val="2"/>
    </font>
    <font>
      <sz val="10"/>
      <color rgb="FF000000"/>
      <name val="Aptos Narrow"/>
      <family val="2"/>
      <scheme val="minor"/>
    </font>
    <font>
      <sz val="10"/>
      <color rgb="FF000000"/>
      <name val="Times New Roman"/>
      <family val="1"/>
    </font>
    <font>
      <sz val="11"/>
      <name val="Calibri"/>
      <family val="2"/>
    </font>
    <font>
      <sz val="12"/>
      <name val="Times New Roman"/>
      <family val="1"/>
    </font>
    <font>
      <sz val="8"/>
      <color indexed="8"/>
      <name val="Arial"/>
      <family val="2"/>
    </font>
    <font>
      <sz val="12"/>
      <name val="Arial"/>
      <family val="2"/>
    </font>
    <font>
      <b/>
      <sz val="10"/>
      <color indexed="8"/>
      <name val="ARIAL"/>
      <family val="2"/>
    </font>
    <font>
      <sz val="10"/>
      <name val="Courier"/>
      <family val="3"/>
    </font>
    <font>
      <u/>
      <sz val="9"/>
      <color indexed="12"/>
      <name val="Tahoma"/>
      <family val="2"/>
    </font>
    <font>
      <b/>
      <sz val="18"/>
      <color indexed="8"/>
      <name val="Cambria"/>
      <family val="1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lightUp">
        <fgColor indexed="9"/>
        <bgColor indexed="27"/>
      </patternFill>
    </fill>
    <fill>
      <patternFill patternType="lightUp">
        <fgColor indexed="9"/>
        <bgColor indexed="26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348">
    <xf numFmtId="0" fontId="0" fillId="0" borderId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top"/>
    </xf>
    <xf numFmtId="41" fontId="7" fillId="0" borderId="0" applyFont="0" applyFill="0" applyBorder="0" applyAlignment="0" applyProtection="0"/>
    <xf numFmtId="41" fontId="8" fillId="0" borderId="0" applyFont="0" applyFill="0" applyBorder="0" applyAlignment="0" applyProtection="0">
      <alignment vertical="top"/>
    </xf>
    <xf numFmtId="41" fontId="7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6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3" fillId="0" borderId="0"/>
    <xf numFmtId="0" fontId="3" fillId="0" borderId="0"/>
    <xf numFmtId="0" fontId="8" fillId="0" borderId="0">
      <alignment vertical="top"/>
    </xf>
    <xf numFmtId="0" fontId="3" fillId="0" borderId="0"/>
    <xf numFmtId="0" fontId="7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0" fillId="0" borderId="0"/>
    <xf numFmtId="0" fontId="7" fillId="0" borderId="0"/>
    <xf numFmtId="0" fontId="3" fillId="0" borderId="0"/>
    <xf numFmtId="0" fontId="8" fillId="0" borderId="0">
      <alignment vertical="top"/>
    </xf>
    <xf numFmtId="0" fontId="3" fillId="0" borderId="0"/>
    <xf numFmtId="0" fontId="3" fillId="0" borderId="0"/>
    <xf numFmtId="0" fontId="6" fillId="0" borderId="0"/>
    <xf numFmtId="0" fontId="3" fillId="0" borderId="0"/>
    <xf numFmtId="0" fontId="11" fillId="0" borderId="0"/>
    <xf numFmtId="0" fontId="12" fillId="0" borderId="0"/>
    <xf numFmtId="9" fontId="8" fillId="0" borderId="0" applyFont="0" applyFill="0" applyBorder="0" applyAlignment="0" applyProtection="0">
      <alignment vertical="top"/>
    </xf>
    <xf numFmtId="9" fontId="3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6" fillId="0" borderId="0"/>
    <xf numFmtId="0" fontId="8" fillId="0" borderId="0">
      <alignment vertical="top"/>
    </xf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3" fillId="0" borderId="0"/>
    <xf numFmtId="0" fontId="3" fillId="0" borderId="0"/>
    <xf numFmtId="0" fontId="8" fillId="0" borderId="0">
      <alignment vertical="top"/>
    </xf>
    <xf numFmtId="43" fontId="8" fillId="0" borderId="0" applyFont="0" applyFill="0" applyBorder="0" applyAlignment="0" applyProtection="0"/>
    <xf numFmtId="0" fontId="13" fillId="0" borderId="0">
      <alignment vertical="center"/>
    </xf>
    <xf numFmtId="41" fontId="10" fillId="0" borderId="0">
      <alignment vertical="top"/>
      <protection locked="0"/>
    </xf>
    <xf numFmtId="43" fontId="10" fillId="0" borderId="0">
      <alignment vertical="top"/>
      <protection locked="0"/>
    </xf>
    <xf numFmtId="0" fontId="13" fillId="0" borderId="0">
      <alignment vertical="center"/>
    </xf>
    <xf numFmtId="41" fontId="10" fillId="0" borderId="0">
      <alignment vertical="top"/>
      <protection locked="0"/>
    </xf>
    <xf numFmtId="43" fontId="10" fillId="0" borderId="0">
      <alignment vertical="top"/>
      <protection locked="0"/>
    </xf>
    <xf numFmtId="43" fontId="7" fillId="0" borderId="0" applyFont="0" applyFill="0" applyBorder="0" applyAlignment="0" applyProtection="0"/>
    <xf numFmtId="41" fontId="10" fillId="0" borderId="0">
      <alignment vertical="top"/>
      <protection locked="0"/>
    </xf>
    <xf numFmtId="43" fontId="3" fillId="0" borderId="0" applyFont="0" applyFill="0" applyBorder="0" applyAlignment="0" applyProtection="0"/>
    <xf numFmtId="41" fontId="10" fillId="0" borderId="0">
      <alignment vertical="top"/>
      <protection locked="0"/>
    </xf>
    <xf numFmtId="43" fontId="3" fillId="0" borderId="0" applyFont="0" applyFill="0" applyBorder="0" applyAlignment="0" applyProtection="0"/>
    <xf numFmtId="0" fontId="3" fillId="0" borderId="0"/>
    <xf numFmtId="43" fontId="10" fillId="0" borderId="0">
      <alignment vertical="top"/>
      <protection locked="0"/>
    </xf>
    <xf numFmtId="43" fontId="10" fillId="0" borderId="0">
      <alignment vertical="top"/>
      <protection locked="0"/>
    </xf>
    <xf numFmtId="0" fontId="13" fillId="0" borderId="0">
      <alignment vertical="center"/>
    </xf>
    <xf numFmtId="0" fontId="13" fillId="0" borderId="0">
      <alignment vertical="center"/>
    </xf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8" fillId="0" borderId="0">
      <alignment vertical="top"/>
    </xf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9" fontId="3" fillId="0" borderId="0" applyFont="0" applyFill="0" applyBorder="0" applyAlignment="0" applyProtection="0">
      <alignment vertical="center"/>
    </xf>
    <xf numFmtId="166" fontId="8" fillId="0" borderId="0" applyFont="0" applyFill="0" applyBorder="0" applyAlignment="0" applyProtection="0"/>
    <xf numFmtId="0" fontId="6" fillId="0" borderId="0" applyFont="0" applyFill="0" applyBorder="0" applyAlignment="0" applyProtection="0"/>
    <xf numFmtId="43" fontId="3" fillId="0" borderId="0" applyFont="0" applyFill="0" applyBorder="0" applyAlignment="0" applyProtection="0">
      <alignment vertical="center"/>
    </xf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7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8" fillId="0" borderId="0">
      <alignment vertical="top"/>
    </xf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8" fillId="0" borderId="0">
      <alignment vertical="top"/>
    </xf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0" fontId="8" fillId="0" borderId="0">
      <alignment vertical="top"/>
    </xf>
    <xf numFmtId="0" fontId="7" fillId="0" borderId="0"/>
    <xf numFmtId="0" fontId="8" fillId="0" borderId="0">
      <alignment vertical="top"/>
    </xf>
    <xf numFmtId="166" fontId="8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166" fontId="8" fillId="0" borderId="0" applyFont="0" applyFill="0" applyBorder="0" applyAlignment="0" applyProtection="0"/>
    <xf numFmtId="41" fontId="7" fillId="0" borderId="0" applyFont="0" applyFill="0" applyBorder="0" applyAlignment="0" applyProtection="0"/>
    <xf numFmtId="166" fontId="8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0" fontId="7" fillId="0" borderId="0"/>
    <xf numFmtId="0" fontId="8" fillId="0" borderId="0">
      <alignment vertical="top"/>
    </xf>
    <xf numFmtId="166" fontId="8" fillId="0" borderId="0" applyFont="0" applyFill="0" applyBorder="0" applyAlignment="0" applyProtection="0"/>
    <xf numFmtId="41" fontId="7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8" fillId="0" borderId="0">
      <alignment vertical="top"/>
    </xf>
    <xf numFmtId="166" fontId="8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0" fontId="7" fillId="0" borderId="0"/>
    <xf numFmtId="0" fontId="7" fillId="0" borderId="0"/>
    <xf numFmtId="0" fontId="15" fillId="3" borderId="0">
      <alignment horizontal="left" vertical="top"/>
    </xf>
    <xf numFmtId="0" fontId="7" fillId="0" borderId="0"/>
    <xf numFmtId="43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2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1" fontId="8" fillId="0" borderId="0" applyFont="0" applyFill="0" applyBorder="0" applyAlignment="0" applyProtection="0">
      <alignment vertical="top"/>
    </xf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8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8" fillId="0" borderId="0">
      <alignment vertical="top"/>
    </xf>
    <xf numFmtId="0" fontId="6" fillId="0" borderId="0"/>
    <xf numFmtId="0" fontId="6" fillId="0" borderId="0"/>
    <xf numFmtId="0" fontId="6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6" fillId="0" borderId="0">
      <alignment vertical="center"/>
    </xf>
    <xf numFmtId="0" fontId="16" fillId="0" borderId="0">
      <alignment vertical="center"/>
    </xf>
    <xf numFmtId="0" fontId="8" fillId="0" borderId="0">
      <alignment vertical="top"/>
    </xf>
    <xf numFmtId="0" fontId="16" fillId="0" borderId="0">
      <alignment vertical="center"/>
    </xf>
    <xf numFmtId="0" fontId="16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6" fillId="0" borderId="0"/>
    <xf numFmtId="0" fontId="16" fillId="0" borderId="0">
      <alignment vertical="center"/>
    </xf>
    <xf numFmtId="0" fontId="16" fillId="0" borderId="0"/>
    <xf numFmtId="0" fontId="7" fillId="0" borderId="0"/>
    <xf numFmtId="0" fontId="6" fillId="0" borderId="0"/>
    <xf numFmtId="0" fontId="6" fillId="0" borderId="0"/>
    <xf numFmtId="0" fontId="16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3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43" fontId="3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20" fillId="0" borderId="0" applyNumberForma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1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2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1" fontId="8" fillId="0" borderId="0" applyFont="0" applyFill="0" applyBorder="0" applyAlignment="0" applyProtection="0">
      <alignment vertical="top"/>
    </xf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1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2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1" fontId="8" fillId="0" borderId="0" applyFont="0" applyFill="0" applyBorder="0" applyAlignment="0" applyProtection="0">
      <alignment vertical="top"/>
    </xf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2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9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7" fillId="0" borderId="0"/>
    <xf numFmtId="43" fontId="3" fillId="0" borderId="0" applyFont="0" applyFill="0" applyBorder="0" applyAlignment="0" applyProtection="0"/>
    <xf numFmtId="167" fontId="3" fillId="0" borderId="0" applyFont="0" applyFill="0" applyBorder="0" applyAlignment="0" applyProtection="0">
      <alignment vertical="center"/>
    </xf>
    <xf numFmtId="169" fontId="3" fillId="0" borderId="0" applyFont="0" applyFill="0" applyBorder="0" applyAlignment="0" applyProtection="0">
      <alignment vertical="center"/>
    </xf>
    <xf numFmtId="0" fontId="6" fillId="0" borderId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</cellStyleXfs>
  <cellXfs count="49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4" fontId="1" fillId="0" borderId="1" xfId="0" applyNumberFormat="1" applyFont="1" applyBorder="1"/>
    <xf numFmtId="0" fontId="2" fillId="0" borderId="0" xfId="0" applyFont="1" applyAlignment="1">
      <alignment vertical="center"/>
    </xf>
    <xf numFmtId="0" fontId="1" fillId="0" borderId="0" xfId="0" applyFont="1" applyAlignment="1"/>
    <xf numFmtId="43" fontId="1" fillId="0" borderId="1" xfId="1" applyFont="1" applyFill="1" applyBorder="1" applyAlignment="1">
      <alignment vertical="center"/>
    </xf>
    <xf numFmtId="43" fontId="1" fillId="0" borderId="1" xfId="1" applyFont="1" applyFill="1" applyBorder="1" applyAlignment="1">
      <alignment horizontal="left" vertical="center"/>
    </xf>
    <xf numFmtId="164" fontId="1" fillId="2" borderId="1" xfId="2" applyNumberFormat="1" applyFont="1" applyFill="1" applyBorder="1" applyAlignment="1"/>
    <xf numFmtId="0" fontId="2" fillId="0" borderId="0" xfId="0" applyFont="1" applyAlignment="1">
      <alignment horizontal="right"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>
      <alignment horizontal="right" vertical="center" wrapText="1"/>
    </xf>
    <xf numFmtId="164" fontId="1" fillId="0" borderId="1" xfId="2" applyNumberFormat="1" applyFont="1" applyBorder="1" applyAlignment="1">
      <alignment horizontal="right" vertical="center" wrapText="1"/>
    </xf>
    <xf numFmtId="164" fontId="1" fillId="0" borderId="1" xfId="2" applyNumberFormat="1" applyFont="1" applyBorder="1" applyAlignment="1">
      <alignment horizontal="right" wrapText="1"/>
    </xf>
    <xf numFmtId="164" fontId="1" fillId="0" borderId="1" xfId="2" applyNumberFormat="1" applyFont="1" applyFill="1" applyBorder="1" applyAlignment="1">
      <alignment horizontal="right" vertical="center" wrapText="1"/>
    </xf>
    <xf numFmtId="164" fontId="5" fillId="2" borderId="1" xfId="2" applyNumberFormat="1" applyFont="1" applyFill="1" applyBorder="1" applyAlignment="1">
      <alignment horizontal="right" vertical="center" wrapText="1"/>
    </xf>
    <xf numFmtId="164" fontId="1" fillId="0" borderId="1" xfId="2" applyNumberFormat="1" applyFont="1" applyFill="1" applyBorder="1" applyAlignment="1">
      <alignment horizontal="right" wrapText="1"/>
    </xf>
    <xf numFmtId="4" fontId="1" fillId="0" borderId="1" xfId="0" applyNumberFormat="1" applyFont="1" applyBorder="1" applyAlignment="1">
      <alignment horizontal="right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center"/>
    </xf>
    <xf numFmtId="164" fontId="5" fillId="2" borderId="1" xfId="842" applyNumberFormat="1" applyFont="1" applyFill="1" applyBorder="1" applyAlignment="1">
      <alignment horizontal="justify" vertical="center"/>
    </xf>
    <xf numFmtId="164" fontId="1" fillId="0" borderId="1" xfId="4" applyNumberFormat="1" applyFont="1" applyBorder="1" applyAlignment="1">
      <alignment vertical="center"/>
    </xf>
    <xf numFmtId="164" fontId="1" fillId="0" borderId="1" xfId="4" applyNumberFormat="1" applyFont="1" applyFill="1" applyBorder="1" applyAlignment="1">
      <alignment vertical="center"/>
    </xf>
    <xf numFmtId="164" fontId="1" fillId="0" borderId="1" xfId="4" applyNumberFormat="1" applyFont="1" applyBorder="1" applyAlignment="1">
      <alignment horizontal="center" vertical="center"/>
    </xf>
    <xf numFmtId="164" fontId="1" fillId="0" borderId="1" xfId="842" applyNumberFormat="1" applyFont="1" applyFill="1" applyBorder="1"/>
    <xf numFmtId="164" fontId="5" fillId="2" borderId="1" xfId="4" applyNumberFormat="1" applyFont="1" applyFill="1" applyBorder="1" applyAlignment="1">
      <alignment horizontal="justify" vertical="center"/>
    </xf>
    <xf numFmtId="164" fontId="1" fillId="0" borderId="1" xfId="842" applyNumberFormat="1" applyFont="1" applyBorder="1" applyAlignment="1">
      <alignment vertical="center"/>
    </xf>
    <xf numFmtId="164" fontId="2" fillId="6" borderId="1" xfId="2" applyNumberFormat="1" applyFont="1" applyFill="1" applyBorder="1" applyAlignment="1">
      <alignment horizontal="center" vertical="center" wrapText="1"/>
    </xf>
    <xf numFmtId="164" fontId="1" fillId="0" borderId="1" xfId="842" applyNumberFormat="1" applyFont="1" applyBorder="1"/>
    <xf numFmtId="164" fontId="1" fillId="0" borderId="1" xfId="842" applyNumberFormat="1" applyFont="1" applyFill="1" applyBorder="1" applyAlignment="1">
      <alignment vertical="center"/>
    </xf>
    <xf numFmtId="164" fontId="1" fillId="0" borderId="1" xfId="4" applyNumberFormat="1" applyFont="1" applyFill="1" applyBorder="1" applyAlignment="1">
      <alignment horizontal="center" vertical="center"/>
    </xf>
    <xf numFmtId="164" fontId="1" fillId="0" borderId="1" xfId="842" applyNumberFormat="1" applyFont="1" applyFill="1" applyBorder="1" applyAlignment="1">
      <alignment horizontal="center" vertical="center"/>
    </xf>
    <xf numFmtId="164" fontId="1" fillId="0" borderId="1" xfId="842" applyNumberFormat="1" applyFont="1" applyBorder="1" applyAlignment="1">
      <alignment horizontal="center" vertical="center"/>
    </xf>
    <xf numFmtId="164" fontId="1" fillId="0" borderId="1" xfId="4" applyNumberFormat="1" applyFont="1" applyBorder="1"/>
    <xf numFmtId="0" fontId="1" fillId="0" borderId="1" xfId="0" applyFont="1" applyBorder="1" applyAlignment="1">
      <alignment vertical="center"/>
    </xf>
    <xf numFmtId="164" fontId="1" fillId="0" borderId="1" xfId="0" applyNumberFormat="1" applyFont="1" applyBorder="1" applyAlignment="1">
      <alignment horizontal="right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6" borderId="4" xfId="0" applyFont="1" applyFill="1" applyBorder="1" applyAlignment="1">
      <alignment horizontal="center" vertical="center"/>
    </xf>
    <xf numFmtId="0" fontId="2" fillId="6" borderId="5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vertical="center"/>
    </xf>
    <xf numFmtId="164" fontId="1" fillId="0" borderId="0" xfId="0" applyNumberFormat="1" applyFont="1" applyBorder="1" applyAlignment="1">
      <alignment horizontal="right" vertical="center" wrapText="1"/>
    </xf>
    <xf numFmtId="0" fontId="1" fillId="0" borderId="6" xfId="0" applyFont="1" applyBorder="1" applyAlignment="1">
      <alignment horizontal="center" vertical="center"/>
    </xf>
    <xf numFmtId="164" fontId="1" fillId="0" borderId="6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/>
    </xf>
    <xf numFmtId="43" fontId="1" fillId="0" borderId="1" xfId="0" applyNumberFormat="1" applyFont="1" applyBorder="1" applyAlignment="1">
      <alignment horizontal="right" vertical="center" wrapText="1"/>
    </xf>
    <xf numFmtId="43" fontId="1" fillId="7" borderId="1" xfId="0" applyNumberFormat="1" applyFont="1" applyFill="1" applyBorder="1" applyAlignment="1">
      <alignment horizontal="right" wrapText="1"/>
    </xf>
  </cellXfs>
  <cellStyles count="1348">
    <cellStyle name="Comma" xfId="1" builtinId="3"/>
    <cellStyle name="Comma [0]" xfId="2" builtinId="6"/>
    <cellStyle name="Comma [0] 10" xfId="5" xr:uid="{9865303E-B02D-4644-A6EE-3CC04313449E}"/>
    <cellStyle name="Comma [0] 10 2" xfId="115" xr:uid="{A6AED257-2A03-45CB-847C-1C8538AC8FBF}"/>
    <cellStyle name="Comma [0] 10 2 2" xfId="857" xr:uid="{71A2935A-86F6-474B-8522-9F804FEE3F14}"/>
    <cellStyle name="Comma [0] 10 3" xfId="606" xr:uid="{4B216680-0F9C-4576-9A86-CF44839F444F}"/>
    <cellStyle name="Comma [0] 10 4" xfId="169" xr:uid="{A879434D-6C97-4536-A9BC-EB98D11A7616}"/>
    <cellStyle name="Comma [0] 11" xfId="116" xr:uid="{AD15EDFD-6DA0-4A87-A7CE-CF2719322FC4}"/>
    <cellStyle name="Comma [0] 11 2" xfId="858" xr:uid="{2C47E491-FCFF-4D01-B057-25B7ECFB590F}"/>
    <cellStyle name="Comma [0] 11 3" xfId="1096" xr:uid="{46FBC6EF-B135-4020-B239-CC0A9D93B77E}"/>
    <cellStyle name="Comma [0] 11 4" xfId="607" xr:uid="{D505AD5C-0DE0-4BDB-B38C-DF54430738B7}"/>
    <cellStyle name="Comma [0] 11 5" xfId="170" xr:uid="{05E6AAF1-D7D0-4598-A52A-02CD2441A0F1}"/>
    <cellStyle name="Comma [0] 12" xfId="117" xr:uid="{C665385A-B480-4850-BBF8-D99DBAA1F053}"/>
    <cellStyle name="Comma [0] 12 2" xfId="853" xr:uid="{AD7E6B6F-1304-49C9-AF7F-415ED9A924E1}"/>
    <cellStyle name="Comma [0] 12 3" xfId="602" xr:uid="{6A0692F3-2631-4845-8807-65B5290DED8C}"/>
    <cellStyle name="Comma [0] 12 4" xfId="1332" xr:uid="{1571616A-DCC4-446B-83BB-0FA4568B6759}"/>
    <cellStyle name="Comma [0] 12 5" xfId="161" xr:uid="{504DCBA7-AD10-4BBA-8D3B-3AE2230B4D6C}"/>
    <cellStyle name="Comma [0] 13" xfId="122" xr:uid="{7BF2E09B-8A69-4CD6-96CF-AB8F79048465}"/>
    <cellStyle name="Comma [0] 13 2" xfId="842" xr:uid="{22532919-1C64-4353-80D7-1F6BBE0B48D9}"/>
    <cellStyle name="Comma [0] 13 3" xfId="591" xr:uid="{2CCFE4B8-57D7-44FD-9BE1-DCDA1598364D}"/>
    <cellStyle name="Comma [0] 14" xfId="123" xr:uid="{249A3E9F-5746-4660-9059-23DF4515BE27}"/>
    <cellStyle name="Comma [0] 14 2" xfId="840" xr:uid="{C5E6AF2E-DF47-4A0E-AD22-FB9DC412BBBB}"/>
    <cellStyle name="Comma [0] 14 3" xfId="589" xr:uid="{50DC3065-F22A-46F7-87FA-1A75AD8CB93F}"/>
    <cellStyle name="Comma [0] 15" xfId="124" xr:uid="{7A18DCA1-CE96-4BF4-9161-5995C0D1AEE7}"/>
    <cellStyle name="Comma [0] 16" xfId="126" xr:uid="{F44ACE22-3A1E-4A99-9B7B-E5F84234BE40}"/>
    <cellStyle name="Comma [0] 17" xfId="127" xr:uid="{9E421499-25B4-4ADA-941A-3C0F1E9B524F}"/>
    <cellStyle name="Comma [0] 18" xfId="129" xr:uid="{029364CF-A0D5-4DAD-BBCB-0F9C9EAB7C46}"/>
    <cellStyle name="Comma [0] 19" xfId="130" xr:uid="{EDD9B7FB-B227-4646-861C-48BEC6C51373}"/>
    <cellStyle name="Comma [0] 2" xfId="6" xr:uid="{AA67D27C-2446-46C5-ABC4-CF680D28FC85}"/>
    <cellStyle name="Comma [0] 2 10" xfId="172" xr:uid="{B15CA4FE-752F-4AEB-8E5A-1A2D77B416EE}"/>
    <cellStyle name="Comma [0] 2 10 2" xfId="173" xr:uid="{7EFEAEC2-820C-4D2E-8C06-E3AF47CC8BAC}"/>
    <cellStyle name="Comma [0] 2 10 2 2" xfId="174" xr:uid="{A520AA40-E844-485D-A209-7C4188FDA5C4}"/>
    <cellStyle name="Comma [0] 2 10 2 2 2" xfId="175" xr:uid="{4C07758B-586E-450C-9464-B818CF7B6A11}"/>
    <cellStyle name="Comma [0] 2 10 2 2 2 2" xfId="860" xr:uid="{E1581D43-3991-483C-86CC-2EAB83EC0FB3}"/>
    <cellStyle name="Comma [0] 2 10 2 2 2 3" xfId="1098" xr:uid="{3340C37F-1916-4D81-94B6-0B4CB8F7671C}"/>
    <cellStyle name="Comma [0] 2 10 2 2 2 4" xfId="609" xr:uid="{0FEFC465-5ED8-4A38-9625-F470C0426555}"/>
    <cellStyle name="Comma [0] 2 10 2 2 2 5" xfId="1333" xr:uid="{FF5B3CEA-25C9-4D28-8DA9-6D9B831DDA6B}"/>
    <cellStyle name="Comma [0] 2 10 2 3" xfId="176" xr:uid="{61E2E8D2-BD95-4BDC-A1BD-F3E72D0DB9E4}"/>
    <cellStyle name="Comma [0] 2 10 2 3 2" xfId="861" xr:uid="{ABFF3F77-FD92-41A9-9924-BC9A77F5461B}"/>
    <cellStyle name="Comma [0] 2 10 2 3 3" xfId="1099" xr:uid="{B67F09FB-DDAB-4D46-9885-61D093C2FB54}"/>
    <cellStyle name="Comma [0] 2 10 2 3 4" xfId="610" xr:uid="{B0F76C2E-0047-4CF1-9B7E-620F41D86319}"/>
    <cellStyle name="Comma [0] 2 10 3" xfId="177" xr:uid="{52A1D797-3910-4DF0-8E00-A87BF4F92B32}"/>
    <cellStyle name="Comma [0] 2 10 3 2" xfId="178" xr:uid="{73F3E8BC-7432-4F4F-9836-CE593F0C5E87}"/>
    <cellStyle name="Comma [0] 2 10 3 2 2" xfId="862" xr:uid="{AE6D74AE-AA95-48F2-803C-6E442685AF94}"/>
    <cellStyle name="Comma [0] 2 10 3 2 3" xfId="1100" xr:uid="{F19428D1-030A-4FFD-989A-3E5D1E4C86BC}"/>
    <cellStyle name="Comma [0] 2 10 3 2 4" xfId="611" xr:uid="{E85368E0-5D2C-44BA-BF2C-F57964BF652E}"/>
    <cellStyle name="Comma [0] 2 10 4" xfId="179" xr:uid="{04E04C62-70EE-4BBF-91AA-57C032509FCC}"/>
    <cellStyle name="Comma [0] 2 10 4 2" xfId="863" xr:uid="{E302E019-E154-46B6-B1C8-39260B03AF4C}"/>
    <cellStyle name="Comma [0] 2 10 4 3" xfId="1101" xr:uid="{CA6DD953-E8B6-4E5A-955E-C0ED37B5DBC7}"/>
    <cellStyle name="Comma [0] 2 10 4 4" xfId="612" xr:uid="{8162CCE2-26A4-4183-86D0-E01FA8A38415}"/>
    <cellStyle name="Comma [0] 2 11" xfId="180" xr:uid="{1840EE27-CF3A-4A5A-9A4B-D986EA05F9AF}"/>
    <cellStyle name="Comma [0] 2 11 2" xfId="181" xr:uid="{E4D68598-F487-4B03-9DA4-C0BE5C19AA05}"/>
    <cellStyle name="Comma [0] 2 11 2 2" xfId="865" xr:uid="{5EE0ACAE-B4A7-455D-8C50-53185DB1F81A}"/>
    <cellStyle name="Comma [0] 2 11 2 3" xfId="1103" xr:uid="{E42825B0-D896-4B5F-A130-47099C801D48}"/>
    <cellStyle name="Comma [0] 2 11 2 4" xfId="614" xr:uid="{1977500F-DEEE-4DBF-B2C7-833BC97DD61A}"/>
    <cellStyle name="Comma [0] 2 11 3" xfId="864" xr:uid="{A19CA147-503F-45EE-95E0-19D1FA892A55}"/>
    <cellStyle name="Comma [0] 2 11 4" xfId="1102" xr:uid="{89AF816F-68D4-407F-AF39-5D920A1D1A02}"/>
    <cellStyle name="Comma [0] 2 11 5" xfId="613" xr:uid="{B6E6F0E2-4029-4AAC-8BEA-6A3364B3361D}"/>
    <cellStyle name="Comma [0] 2 12" xfId="182" xr:uid="{4F68806F-80E3-401B-9502-545291B2AC1E}"/>
    <cellStyle name="Comma [0] 2 12 2" xfId="183" xr:uid="{8A437038-ECF7-4A50-9211-7DA197AAA006}"/>
    <cellStyle name="Comma [0] 2 12 2 2" xfId="184" xr:uid="{6E6785F5-0246-4600-AE1D-223EE3820B93}"/>
    <cellStyle name="Comma [0] 2 12 2 2 2" xfId="866" xr:uid="{1E204970-37E5-4984-BA87-5AF9D2869114}"/>
    <cellStyle name="Comma [0] 2 12 2 2 3" xfId="1104" xr:uid="{6B73EE56-979D-4D59-AC01-B04541F8E2C0}"/>
    <cellStyle name="Comma [0] 2 12 2 2 4" xfId="615" xr:uid="{4E579420-1181-4C8F-9CD8-F913AA701B77}"/>
    <cellStyle name="Comma [0] 2 12 3" xfId="185" xr:uid="{7815A21D-356B-4E68-B8F0-398A399959CD}"/>
    <cellStyle name="Comma [0] 2 12 3 2" xfId="867" xr:uid="{776C54F1-220B-4C93-A23D-163E018BEA41}"/>
    <cellStyle name="Comma [0] 2 12 3 3" xfId="1105" xr:uid="{451BD5B9-6138-4AEF-8C80-95FA80CD63B1}"/>
    <cellStyle name="Comma [0] 2 12 3 4" xfId="616" xr:uid="{06FAA72E-AB29-4BE9-BDA0-102996A56DBE}"/>
    <cellStyle name="Comma [0] 2 13" xfId="186" xr:uid="{4FE9BE08-02D9-40A7-845E-9C041D090F67}"/>
    <cellStyle name="Comma [0] 2 13 2" xfId="868" xr:uid="{8A057848-E6EF-417E-A889-1B5D9F0BD76D}"/>
    <cellStyle name="Comma [0] 2 13 3" xfId="1106" xr:uid="{87F9936A-7B72-4E76-BC1D-7E145A6EBC32}"/>
    <cellStyle name="Comma [0] 2 13 4" xfId="617" xr:uid="{3341DA24-06C2-4B81-A052-B13D55BC75B4}"/>
    <cellStyle name="Comma [0] 2 14" xfId="859" xr:uid="{1510AE52-DE83-4BCD-A029-E1BCBCE9F0B6}"/>
    <cellStyle name="Comma [0] 2 15" xfId="1097" xr:uid="{F4074441-7D74-4BAA-B08F-13956D0E19B7}"/>
    <cellStyle name="Comma [0] 2 16" xfId="608" xr:uid="{4A35B81A-5D82-4096-9DB5-B7A9DA6FB0A5}"/>
    <cellStyle name="Comma [0] 2 17" xfId="171" xr:uid="{64B7128B-5D67-42B5-A58F-A2DAE9B9E750}"/>
    <cellStyle name="Comma [0] 2 2" xfId="7" xr:uid="{36B54DA9-25A5-41FF-B762-64FA7622A4FC}"/>
    <cellStyle name="Comma [0] 2 2 2" xfId="8" xr:uid="{A4C85435-3BAD-4A2D-B829-2C8A2074B084}"/>
    <cellStyle name="Comma [0] 2 2 2 2" xfId="187" xr:uid="{A035E51B-8C4E-42CD-9043-982D65407DFA}"/>
    <cellStyle name="Comma [0] 2 2 2 2 2" xfId="869" xr:uid="{C069F415-58E8-4FA0-99EE-379617956F24}"/>
    <cellStyle name="Comma [0] 2 2 2 2 3" xfId="1107" xr:uid="{08A712B3-B5FE-4774-9666-A02741DE0347}"/>
    <cellStyle name="Comma [0] 2 2 2 2 4" xfId="618" xr:uid="{EBDF0A89-5424-46E7-82B5-8E3A026697EE}"/>
    <cellStyle name="Comma [0] 2 2 3" xfId="111" xr:uid="{2E2E6E2F-8D83-4BA9-A0FC-4F89BD841E14}"/>
    <cellStyle name="Comma [0] 2 2 3 2" xfId="870" xr:uid="{18848368-751B-4556-8400-3CE95F0E2666}"/>
    <cellStyle name="Comma [0] 2 2 3 3" xfId="1108" xr:uid="{BFBE8020-5793-4464-821F-04B345F16805}"/>
    <cellStyle name="Comma [0] 2 2 3 4" xfId="619" xr:uid="{0BC0E940-8FCB-431D-9BCE-587F871DF0FC}"/>
    <cellStyle name="Comma [0] 2 2 3 5" xfId="188" xr:uid="{15917782-4127-4FBC-AA3C-F3699B7661CF}"/>
    <cellStyle name="Comma [0] 2 3" xfId="9" xr:uid="{8F796149-B692-40CE-84B2-A0D12AB6B6AA}"/>
    <cellStyle name="Comma [0] 2 3 2" xfId="10" xr:uid="{3599FEE2-8B55-4ECD-B7E8-6359012DD559}"/>
    <cellStyle name="Comma [0] 2 3 2 2" xfId="871" xr:uid="{291ECDFA-CC27-4A77-AD00-54DBB7B5CD66}"/>
    <cellStyle name="Comma [0] 2 3 2 3" xfId="1109" xr:uid="{375391C7-34F1-44A2-B2A8-BBFE44EADE0A}"/>
    <cellStyle name="Comma [0] 2 3 2 4" xfId="620" xr:uid="{6A346351-BF2D-47A8-9319-C917FC0A727F}"/>
    <cellStyle name="Comma [0] 2 3 2 5" xfId="190" xr:uid="{787F8CE0-A520-4119-AE07-29EE1D6C3909}"/>
    <cellStyle name="Comma [0] 2 3 3" xfId="189" xr:uid="{31D1347D-6148-4C89-AB85-24EDEEBFA58D}"/>
    <cellStyle name="Comma [0] 2 4" xfId="11" xr:uid="{354348A9-5B4E-40D7-83E3-617B754141E8}"/>
    <cellStyle name="Comma [0] 2 4 2" xfId="192" xr:uid="{14633CFD-6115-427A-B1C8-0FB627CA9906}"/>
    <cellStyle name="Comma [0] 2 4 2 2" xfId="872" xr:uid="{C1D91EB0-1343-4CEC-AACF-004316750494}"/>
    <cellStyle name="Comma [0] 2 4 2 3" xfId="1110" xr:uid="{BC7427C5-D820-44DD-AFAA-C7B464E6B2AA}"/>
    <cellStyle name="Comma [0] 2 4 2 4" xfId="621" xr:uid="{420F9019-561B-418D-AA22-DB650BACFAD0}"/>
    <cellStyle name="Comma [0] 2 4 3" xfId="191" xr:uid="{3CB093A8-57A6-4538-9E8C-3525EB19697E}"/>
    <cellStyle name="Comma [0] 2 5" xfId="12" xr:uid="{271E4AE8-6B8F-4522-A0E1-528826E8C9CD}"/>
    <cellStyle name="Comma [0] 2 5 2" xfId="194" xr:uid="{34BFFED3-4B39-48F4-A852-32FDE2B88B6D}"/>
    <cellStyle name="Comma [0] 2 5 2 2" xfId="873" xr:uid="{C61C25CB-6B6B-4224-80FA-317AEA4229C8}"/>
    <cellStyle name="Comma [0] 2 5 2 3" xfId="1111" xr:uid="{3C4E5C93-E437-4B4A-A61C-FBE12C7C201F}"/>
    <cellStyle name="Comma [0] 2 5 2 4" xfId="622" xr:uid="{9BAF88E2-39B1-4640-9A1B-E817E1C14081}"/>
    <cellStyle name="Comma [0] 2 5 3" xfId="193" xr:uid="{DE65B447-8524-4500-AF9B-3EBC82E4A553}"/>
    <cellStyle name="Comma [0] 2 6" xfId="87" xr:uid="{54C861A1-0C56-456F-9F0A-EA13DE3D55F2}"/>
    <cellStyle name="Comma [0] 2 6 2" xfId="196" xr:uid="{AFF4090F-696C-49F7-B890-E4F0E70C864E}"/>
    <cellStyle name="Comma [0] 2 6 2 2" xfId="874" xr:uid="{FE9BA95D-1FB5-4A10-AA3D-99F026899CCC}"/>
    <cellStyle name="Comma [0] 2 6 2 3" xfId="1112" xr:uid="{F1B6F014-3342-4707-B1C4-958A89442CD7}"/>
    <cellStyle name="Comma [0] 2 6 2 4" xfId="623" xr:uid="{064342D1-DEEA-43CD-AFCB-1941D0713932}"/>
    <cellStyle name="Comma [0] 2 6 3" xfId="195" xr:uid="{23347728-EEBD-4803-B90A-81E37CFC1FD8}"/>
    <cellStyle name="Comma [0] 2 7" xfId="93" xr:uid="{0C6896E1-739F-4324-87F1-74BEA7AAB451}"/>
    <cellStyle name="Comma [0] 2 7 2" xfId="198" xr:uid="{A458DC32-777B-45FD-BC7C-E37F531CBCBB}"/>
    <cellStyle name="Comma [0] 2 7 2 2" xfId="875" xr:uid="{0FAA8373-E8A2-4CEF-AAD2-9D8D15C265DD}"/>
    <cellStyle name="Comma [0] 2 7 2 3" xfId="1113" xr:uid="{C6B3E598-EF16-4EE5-AF7C-7E2BF8233315}"/>
    <cellStyle name="Comma [0] 2 7 2 4" xfId="624" xr:uid="{B10A99A5-4D99-4C5B-B526-167408E6D03D}"/>
    <cellStyle name="Comma [0] 2 7 3" xfId="197" xr:uid="{C36B6F87-6F84-450F-B869-A406041CCCC2}"/>
    <cellStyle name="Comma [0] 2 8" xfId="104" xr:uid="{B2A36C98-BC32-4D09-BC71-CFEB6135BCAD}"/>
    <cellStyle name="Comma [0] 2 8 2" xfId="200" xr:uid="{142D7C59-03C0-4EED-8DB0-10183DBF9663}"/>
    <cellStyle name="Comma [0] 2 8 2 2" xfId="876" xr:uid="{974C5CE2-CBFA-4A07-A29F-0BD534707CBB}"/>
    <cellStyle name="Comma [0] 2 8 2 3" xfId="1114" xr:uid="{C19E20A2-2D8E-4D9B-859C-065BDDD16B63}"/>
    <cellStyle name="Comma [0] 2 8 2 4" xfId="625" xr:uid="{91BF9478-375D-44C2-B06F-631E98FFD237}"/>
    <cellStyle name="Comma [0] 2 8 3" xfId="199" xr:uid="{B89AB670-522B-49CD-A782-FAD080677B39}"/>
    <cellStyle name="Comma [0] 2 9" xfId="201" xr:uid="{4068C76D-E2C9-4E12-8367-966FE7E1925F}"/>
    <cellStyle name="Comma [0] 2 9 2" xfId="202" xr:uid="{956B61B7-955E-4077-9838-FC2BF10803CC}"/>
    <cellStyle name="Comma [0] 2 9 2 2" xfId="877" xr:uid="{C169BDE0-8F91-4F3D-A9CD-01067B3B0396}"/>
    <cellStyle name="Comma [0] 2 9 2 3" xfId="1115" xr:uid="{44391D5A-933D-44E8-8407-69C8E15F6183}"/>
    <cellStyle name="Comma [0] 2 9 2 4" xfId="626" xr:uid="{87E72D62-37CE-44F4-B776-BBEAC638CEA8}"/>
    <cellStyle name="Comma [0] 20" xfId="131" xr:uid="{9EE11EBF-C1A2-4D64-8FFE-20B57B5E9919}"/>
    <cellStyle name="Comma [0] 21" xfId="138" xr:uid="{B7F833C3-A533-48FC-8260-642F16461DD7}"/>
    <cellStyle name="Comma [0] 22" xfId="141" xr:uid="{3850EA03-153B-4A46-AC0A-AB78E99A7CF2}"/>
    <cellStyle name="Comma [0] 23" xfId="143" xr:uid="{D88A4E15-9061-4E78-9219-7099B85957EC}"/>
    <cellStyle name="Comma [0] 24" xfId="148" xr:uid="{1F50EE83-B721-468D-BB7E-D0CE547A6164}"/>
    <cellStyle name="Comma [0] 25" xfId="150" xr:uid="{82BFD7AF-601B-416B-93F0-15F92C1C377C}"/>
    <cellStyle name="Comma [0] 26" xfId="152" xr:uid="{9683844E-B6F9-4960-8AD1-3DACBF7E483E}"/>
    <cellStyle name="Comma [0] 27" xfId="120" xr:uid="{36EA56A7-02D6-492B-B034-329C540504B2}"/>
    <cellStyle name="Comma [0] 28" xfId="1339" xr:uid="{3AB3CBDD-E1F6-4825-B1D9-C132B822C8AD}"/>
    <cellStyle name="Comma [0] 29" xfId="4" xr:uid="{9C3B206F-16CB-4E06-85D5-E6E49ACB7EB7}"/>
    <cellStyle name="Comma [0] 3" xfId="13" xr:uid="{51DB8ABF-7446-4B35-BBEA-A1183B4CA5FA}"/>
    <cellStyle name="Comma [0] 3 2" xfId="14" xr:uid="{357E91DF-B0C8-4063-B690-C3842253F338}"/>
    <cellStyle name="Comma [0] 3 2 2" xfId="205" xr:uid="{45F0C05E-2576-45D0-849A-FA231934D6D1}"/>
    <cellStyle name="Comma [0] 3 2 2 2" xfId="206" xr:uid="{4BDB10A0-326A-488B-9F9F-FA706F7FC67D}"/>
    <cellStyle name="Comma [0] 3 2 2 2 2" xfId="878" xr:uid="{D11AB085-FE2F-44D4-BF1C-FB937D149D64}"/>
    <cellStyle name="Comma [0] 3 2 2 2 3" xfId="1116" xr:uid="{71A8D2CE-E911-4109-81E8-6578B6D6F445}"/>
    <cellStyle name="Comma [0] 3 2 2 2 4" xfId="627" xr:uid="{6D542047-B2DB-44CD-881C-FCCA7442229C}"/>
    <cellStyle name="Comma [0] 3 2 3" xfId="207" xr:uid="{0227EFD6-0CDE-4C8F-9E9D-04FEF5F5C019}"/>
    <cellStyle name="Comma [0] 3 2 3 2" xfId="208" xr:uid="{9EFB64C6-E6F4-44A9-A782-10E1FDFFCF0C}"/>
    <cellStyle name="Comma [0] 3 2 3 2 2" xfId="879" xr:uid="{89A8A3DD-0508-4D23-84BC-4B73C2899785}"/>
    <cellStyle name="Comma [0] 3 2 3 2 3" xfId="1117" xr:uid="{889B211E-C2BB-424B-A29E-06AFDC8A8D6D}"/>
    <cellStyle name="Comma [0] 3 2 3 2 4" xfId="628" xr:uid="{6BE784CF-4391-41F6-ADE7-A5BF135B6077}"/>
    <cellStyle name="Comma [0] 3 2 4" xfId="209" xr:uid="{68F91983-57D0-41FA-980D-F731D90A8ECB}"/>
    <cellStyle name="Comma [0] 3 2 4 2" xfId="880" xr:uid="{7D628474-83D1-416B-913B-AF4444DD3804}"/>
    <cellStyle name="Comma [0] 3 2 4 3" xfId="1118" xr:uid="{C4DA7BD4-897C-472F-822E-E701AD6A5694}"/>
    <cellStyle name="Comma [0] 3 2 4 4" xfId="629" xr:uid="{C7142465-3B65-435E-9754-6992148ECB56}"/>
    <cellStyle name="Comma [0] 3 2 5" xfId="204" xr:uid="{7B7A449D-EFF7-4124-8B8D-1BE5B822981E}"/>
    <cellStyle name="Comma [0] 3 3" xfId="90" xr:uid="{5F0CBD38-43F0-4CE2-A8E2-DE258C2B263D}"/>
    <cellStyle name="Comma [0] 3 3 2" xfId="211" xr:uid="{935D21CD-6D55-45D1-97AE-7F69B7E5738C}"/>
    <cellStyle name="Comma [0] 3 3 2 2" xfId="212" xr:uid="{6124B92A-EE1C-4730-9083-1D6B45EE4D7C}"/>
    <cellStyle name="Comma [0] 3 3 2 2 2" xfId="881" xr:uid="{EA676E86-3E91-43C8-B541-62C71172C42A}"/>
    <cellStyle name="Comma [0] 3 3 2 2 3" xfId="1119" xr:uid="{FB540541-774D-4D9F-B425-6445CA3ED84C}"/>
    <cellStyle name="Comma [0] 3 3 2 2 4" xfId="630" xr:uid="{41527B56-D8F8-4D87-9542-2BDC3E25C1C3}"/>
    <cellStyle name="Comma [0] 3 3 3" xfId="213" xr:uid="{0EDCF7F1-B619-4405-AE80-D55F52FF1E85}"/>
    <cellStyle name="Comma [0] 3 3 3 2" xfId="882" xr:uid="{33215F57-79C7-47CA-A46B-EE1BBBA613D6}"/>
    <cellStyle name="Comma [0] 3 3 3 3" xfId="1120" xr:uid="{AA502F51-41EA-41BD-9AD2-72DACB39C233}"/>
    <cellStyle name="Comma [0] 3 3 3 4" xfId="631" xr:uid="{C8E1BEC7-6941-4626-BFBC-B2A0AA3C1D1D}"/>
    <cellStyle name="Comma [0] 3 3 4" xfId="210" xr:uid="{0E10E7A2-1809-47D7-9F79-22CF802B3761}"/>
    <cellStyle name="Comma [0] 3 4" xfId="95" xr:uid="{3FEF2B33-319B-4B5A-95C6-F864DC348113}"/>
    <cellStyle name="Comma [0] 3 4 2" xfId="883" xr:uid="{E84B00D0-0928-4258-884F-E2AF0BA5E04D}"/>
    <cellStyle name="Comma [0] 3 4 3" xfId="1121" xr:uid="{DB8CEBE9-178D-4D6E-B424-C13FB386AB8F}"/>
    <cellStyle name="Comma [0] 3 4 4" xfId="632" xr:uid="{139C2706-6CA7-4979-92CD-2610A80964F4}"/>
    <cellStyle name="Comma [0] 3 4 5" xfId="214" xr:uid="{F44475F2-69F3-4FCA-BFAB-8AE229467E50}"/>
    <cellStyle name="Comma [0] 3 5" xfId="105" xr:uid="{1D50F608-A782-45AD-A096-8605646503EF}"/>
    <cellStyle name="Comma [0] 3 6" xfId="203" xr:uid="{F8292EEF-103E-4542-8CBC-77CD671A4831}"/>
    <cellStyle name="Comma [0] 4" xfId="15" xr:uid="{7DD13211-5CD0-413F-B64F-EC9D68268B40}"/>
    <cellStyle name="Comma [0] 4 2" xfId="71" xr:uid="{74770165-DC63-4B96-9919-9FD8B25EC707}"/>
    <cellStyle name="Comma [0] 4 2 2" xfId="72" xr:uid="{C541F80C-5858-48A7-AD85-C3E889E69B4F}"/>
    <cellStyle name="Comma [0] 4 2 2 2" xfId="73" xr:uid="{29F0B9CD-4CDB-4AE9-9DE3-0D9FB092B229}"/>
    <cellStyle name="Comma [0] 4 2 2 2 2" xfId="884" xr:uid="{1B57F2C9-F412-43AA-B20E-170CD2BA702F}"/>
    <cellStyle name="Comma [0] 4 2 2 3" xfId="1122" xr:uid="{DA2B991B-9424-4F2D-BA2C-D95365F20689}"/>
    <cellStyle name="Comma [0] 4 2 2 4" xfId="633" xr:uid="{D7F28EE6-1A7A-44C6-88DF-761B528720D2}"/>
    <cellStyle name="Comma [0] 4 2 2 5" xfId="217" xr:uid="{B5F79978-A82B-4B6C-9375-83151B769DCD}"/>
    <cellStyle name="Comma [0] 4 2 3" xfId="132" xr:uid="{B165A99D-A31F-4AD9-859A-F950BEEDEAF6}"/>
    <cellStyle name="Comma [0] 4 2 4" xfId="216" xr:uid="{AFF45EC2-E168-40C9-80C2-4F2B0A847AF1}"/>
    <cellStyle name="Comma [0] 4 3" xfId="107" xr:uid="{08A4D627-6E43-4D4E-8CCC-639B47BE9451}"/>
    <cellStyle name="Comma [0] 4 3 2" xfId="219" xr:uid="{3C447859-3EBA-445B-BB46-58D2369DB9A6}"/>
    <cellStyle name="Comma [0] 4 3 2 2" xfId="885" xr:uid="{D866A32E-F9E6-4648-915A-015060756B52}"/>
    <cellStyle name="Comma [0] 4 3 2 3" xfId="1123" xr:uid="{52B9CEC9-A160-4F32-AD18-45EB94447BD3}"/>
    <cellStyle name="Comma [0] 4 3 2 4" xfId="634" xr:uid="{181EC9D6-0455-450C-9F71-328FCD6542A2}"/>
    <cellStyle name="Comma [0] 4 3 3" xfId="218" xr:uid="{3B50F982-84FD-4864-91CE-948894A398A8}"/>
    <cellStyle name="Comma [0] 4 4" xfId="220" xr:uid="{2EBCE2B2-1234-44D2-8E92-635322E3146C}"/>
    <cellStyle name="Comma [0] 4 4 2" xfId="886" xr:uid="{98AD3123-3C6E-4C7E-8DC5-DCDE0C2D434F}"/>
    <cellStyle name="Comma [0] 4 4 3" xfId="1124" xr:uid="{B921C669-7792-46CD-9726-10AB9C5A1012}"/>
    <cellStyle name="Comma [0] 4 4 4" xfId="635" xr:uid="{779389F9-B5A7-44DB-8D0D-EEDD8E54B426}"/>
    <cellStyle name="Comma [0] 4 5" xfId="215" xr:uid="{1FAD6F62-380D-4351-99F9-1060962EC382}"/>
    <cellStyle name="Comma [0] 5" xfId="16" xr:uid="{B6E47430-B1CD-46AD-83CE-A94B7753E287}"/>
    <cellStyle name="Comma [0] 5 2" xfId="108" xr:uid="{26FB9419-0DC8-4C9F-BD9B-5D6F292860EF}"/>
    <cellStyle name="Comma [0] 5 2 2" xfId="223" xr:uid="{A24C76BF-21A6-423C-AF38-0B872A368EFC}"/>
    <cellStyle name="Comma [0] 5 2 2 2" xfId="887" xr:uid="{93B061A1-5300-4BE3-A4B8-FA6EA2D83C18}"/>
    <cellStyle name="Comma [0] 5 2 2 3" xfId="1125" xr:uid="{2A8529CC-CF3D-4C5B-B784-5AB49612F50F}"/>
    <cellStyle name="Comma [0] 5 2 2 4" xfId="636" xr:uid="{4E54A09F-108E-4DD9-849C-DBF9539BC253}"/>
    <cellStyle name="Comma [0] 5 2 3" xfId="222" xr:uid="{745D1789-DFB7-4C15-9B8E-663E186FE351}"/>
    <cellStyle name="Comma [0] 5 3" xfId="224" xr:uid="{F430E90F-32AA-48F8-BED1-9181895A5085}"/>
    <cellStyle name="Comma [0] 5 3 2" xfId="225" xr:uid="{EA98BA63-A01A-49AF-AC0F-93E90612DCD4}"/>
    <cellStyle name="Comma [0] 5 3 2 2" xfId="888" xr:uid="{DB82B2FD-7496-4B97-ACC6-B54ACD0C5B46}"/>
    <cellStyle name="Comma [0] 5 3 2 3" xfId="1126" xr:uid="{B766C828-0DBD-4CAD-92D4-2BC668413BC0}"/>
    <cellStyle name="Comma [0] 5 3 2 4" xfId="637" xr:uid="{4DBC7322-3E69-4B2E-B8BC-70CAC59EBB4E}"/>
    <cellStyle name="Comma [0] 5 4" xfId="226" xr:uid="{DEB0A305-D5A2-444A-BB9E-F7F5C0504272}"/>
    <cellStyle name="Comma [0] 5 4 2" xfId="889" xr:uid="{D731A82D-9BB2-471C-A359-5DD7E459CF31}"/>
    <cellStyle name="Comma [0] 5 4 3" xfId="1127" xr:uid="{66543FBD-F67B-479F-8AA7-F2035AE7CA87}"/>
    <cellStyle name="Comma [0] 5 4 4" xfId="638" xr:uid="{D7622118-DE33-47E7-A88E-356EAE44F32B}"/>
    <cellStyle name="Comma [0] 5 5" xfId="221" xr:uid="{A5635040-816C-4CAB-8C3A-F0980314FEF8}"/>
    <cellStyle name="Comma [0] 6" xfId="17" xr:uid="{A6863259-CF74-4E4E-B4E9-0556B80B8FF4}"/>
    <cellStyle name="Comma [0] 6 2" xfId="228" xr:uid="{F0AD243B-CFEE-4518-8779-0197054644BD}"/>
    <cellStyle name="Comma [0] 6 2 2" xfId="890" xr:uid="{698BF07D-2D53-400E-8EC9-8172F61487C4}"/>
    <cellStyle name="Comma [0] 6 2 3" xfId="1128" xr:uid="{2660BF32-AB86-4652-8863-2757E932B9EB}"/>
    <cellStyle name="Comma [0] 6 2 4" xfId="639" xr:uid="{89E79DB6-FD0F-43E2-8E42-428F310AAE09}"/>
    <cellStyle name="Comma [0] 6 3" xfId="227" xr:uid="{227735CF-C4C9-4BD7-A5F3-253374E2335D}"/>
    <cellStyle name="Comma [0] 7" xfId="18" xr:uid="{BE11B07D-F766-4E0D-BF16-75DA2D258118}"/>
    <cellStyle name="Comma [0] 7 2" xfId="110" xr:uid="{3BD8CC61-52E4-4C58-88EB-61D26E5B6DC8}"/>
    <cellStyle name="Comma [0] 7 2 2" xfId="891" xr:uid="{4A5C12DF-D251-40D9-AC81-C2E233E26713}"/>
    <cellStyle name="Comma [0] 7 2 3" xfId="1129" xr:uid="{33A3385A-0289-46C3-8EC0-B916279689D1}"/>
    <cellStyle name="Comma [0] 7 2 4" xfId="640" xr:uid="{B188EC24-9A5B-4333-9C13-89428CB37B13}"/>
    <cellStyle name="Comma [0] 7 2 5" xfId="230" xr:uid="{2789944F-8D8E-4F12-9252-2AC5209786ED}"/>
    <cellStyle name="Comma [0] 7 3" xfId="229" xr:uid="{B28580A8-36D5-40A5-A876-5D21AB6C17C8}"/>
    <cellStyle name="Comma [0] 8" xfId="19" xr:uid="{39B086FB-9D95-4619-90D2-ABF30666BF69}"/>
    <cellStyle name="Comma [0] 8 2" xfId="113" xr:uid="{21ADF5BC-C0D2-4C9E-8F05-327B17CE5ACE}"/>
    <cellStyle name="Comma [0] 8 2 2" xfId="233" xr:uid="{24D107A1-D9B6-4E21-B867-3B1455980040}"/>
    <cellStyle name="Comma [0] 8 2 2 2" xfId="234" xr:uid="{427A23E8-5212-4DB3-8AB6-B106AEBC47D9}"/>
    <cellStyle name="Comma [0] 8 2 2 2 2" xfId="892" xr:uid="{DF2805F9-4DF8-41A7-A9E7-117F0520C580}"/>
    <cellStyle name="Comma [0] 8 2 2 2 3" xfId="1130" xr:uid="{32A9EEDD-AE9A-4FA6-B288-D130D4FC5E14}"/>
    <cellStyle name="Comma [0] 8 2 2 2 4" xfId="641" xr:uid="{D5C24222-D0B0-4E80-A804-42A0F1E69A24}"/>
    <cellStyle name="Comma [0] 8 2 3" xfId="235" xr:uid="{79E08DE6-481C-41D4-ABA0-986B73499C71}"/>
    <cellStyle name="Comma [0] 8 2 3 2" xfId="893" xr:uid="{DDE519F4-DDB1-4DD7-ADBC-F10D99A36BBF}"/>
    <cellStyle name="Comma [0] 8 2 3 3" xfId="1131" xr:uid="{08423D8D-CF9C-47B9-AA3C-9F74828CF597}"/>
    <cellStyle name="Comma [0] 8 2 3 4" xfId="642" xr:uid="{06286F06-1041-4DFF-867C-762967712572}"/>
    <cellStyle name="Comma [0] 8 2 4" xfId="232" xr:uid="{232538FA-52EA-4A49-A06F-A4A8533AAE2C}"/>
    <cellStyle name="Comma [0] 8 3" xfId="236" xr:uid="{00FC7351-1DE9-48D8-8DF4-48B283EACE76}"/>
    <cellStyle name="Comma [0] 8 3 2" xfId="237" xr:uid="{72D3AC6E-EF4C-4857-8B92-654FEB3931C2}"/>
    <cellStyle name="Comma [0] 8 3 2 2" xfId="894" xr:uid="{915D1076-93A9-42C1-8F04-44A2858AF59C}"/>
    <cellStyle name="Comma [0] 8 3 2 3" xfId="1132" xr:uid="{FA9F6A92-CD5C-42E9-A319-F0B70C5A0F0D}"/>
    <cellStyle name="Comma [0] 8 3 2 4" xfId="643" xr:uid="{C9A7A531-A453-4771-AE32-7F5DF5C86251}"/>
    <cellStyle name="Comma [0] 8 4" xfId="238" xr:uid="{7BE817BE-B8A0-4E41-888E-8D86AD30AD49}"/>
    <cellStyle name="Comma [0] 8 4 2" xfId="895" xr:uid="{B7B0C88D-D009-4A6B-9C9E-1FD172F05A16}"/>
    <cellStyle name="Comma [0] 8 4 3" xfId="1133" xr:uid="{5FB388DB-93B5-4F0A-ADCC-8E9A539BC0BB}"/>
    <cellStyle name="Comma [0] 8 4 4" xfId="644" xr:uid="{F67F2146-DBA5-4D4A-8481-62A5554ECB5D}"/>
    <cellStyle name="Comma [0] 8 5" xfId="231" xr:uid="{1735A272-D6EB-4591-B91D-3BA316F3C955}"/>
    <cellStyle name="Comma [0] 9" xfId="20" xr:uid="{99257214-FAE2-4B1C-997C-5886475F6142}"/>
    <cellStyle name="Comma [0] 9 2" xfId="114" xr:uid="{4419000F-2D00-41DF-B407-B365BD08F4AC}"/>
    <cellStyle name="Comma [0] 9 2 2" xfId="896" xr:uid="{0B8545AA-7021-4781-9BD2-D2D435278764}"/>
    <cellStyle name="Comma [0] 9 2 3" xfId="1134" xr:uid="{69D4BB80-3E51-46B5-BD89-50EB635B1B53}"/>
    <cellStyle name="Comma [0] 9 2 4" xfId="645" xr:uid="{862B8BEE-BA54-48C7-A192-70C835E3FC71}"/>
    <cellStyle name="Comma [0] 9 2 5" xfId="240" xr:uid="{C83E4E43-016A-44A6-96B4-665A5BBB2349}"/>
    <cellStyle name="Comma [0] 9 3" xfId="239" xr:uid="{D926FB7E-6090-413A-A99A-A54EC3CE4B1F}"/>
    <cellStyle name="Comma 10" xfId="21" xr:uid="{A08F0886-30E7-48D1-8106-7FB7979A9957}"/>
    <cellStyle name="Comma 10 2" xfId="149" xr:uid="{68A8158C-8CE4-4E7E-A66D-033254B4AAE1}"/>
    <cellStyle name="Comma 10 2 2" xfId="242" xr:uid="{B5978A04-9747-4B2E-A8A5-4984CA40A070}"/>
    <cellStyle name="Comma 10 2 2 2" xfId="897" xr:uid="{4D6E166C-C561-4387-9B74-753FD79906BD}"/>
    <cellStyle name="Comma 10 2 2 3" xfId="1135" xr:uid="{1CA7675A-680F-4BE3-B7AF-032199690559}"/>
    <cellStyle name="Comma 10 2 2 4" xfId="646" xr:uid="{E5225C71-73C8-4F2D-A76A-D9FF605747E0}"/>
    <cellStyle name="Comma 10 2 3" xfId="241" xr:uid="{760D9EF9-42D6-41A9-B684-D7F812EC1C27}"/>
    <cellStyle name="Comma 10 3" xfId="243" xr:uid="{DF07C500-1B26-4DB7-AB43-EB38B1EF89AC}"/>
    <cellStyle name="Comma 10 3 2" xfId="244" xr:uid="{E308C166-B04D-44B7-9FCE-2942979378E0}"/>
    <cellStyle name="Comma 10 3 2 2" xfId="899" xr:uid="{3CF8020D-488E-4FFA-AD6D-D7897899C66F}"/>
    <cellStyle name="Comma 10 3 2 3" xfId="1137" xr:uid="{38B38966-1FA3-43CC-9E35-63BA98E46E61}"/>
    <cellStyle name="Comma 10 3 2 4" xfId="648" xr:uid="{FFC8236F-60D9-4619-93D9-5BCFDF172613}"/>
    <cellStyle name="Comma 10 3 3" xfId="898" xr:uid="{7CDCDE1A-AC98-44DC-8682-4EADBCE44409}"/>
    <cellStyle name="Comma 10 3 4" xfId="1136" xr:uid="{B03DB634-7594-4362-95E8-3171BC4BF88C}"/>
    <cellStyle name="Comma 10 3 5" xfId="647" xr:uid="{6BEADB65-F655-454C-B0B9-AFB0332E4618}"/>
    <cellStyle name="Comma 10 4" xfId="856" xr:uid="{CD37A9EF-B466-4038-8E58-F402F8004477}"/>
    <cellStyle name="Comma 10 5" xfId="1095" xr:uid="{C0DD8CF9-FF4B-4F8A-824F-C6E304C3F200}"/>
    <cellStyle name="Comma 10 6" xfId="605" xr:uid="{DB39F865-4A9C-4A7E-8D3D-7B0DD7976C5E}"/>
    <cellStyle name="Comma 10 7" xfId="164" xr:uid="{73BF41FF-5E79-4090-83CD-A4ECA6E9E61F}"/>
    <cellStyle name="Comma 100" xfId="245" xr:uid="{BFA66757-5B53-4F23-9F26-D98BFED5AF26}"/>
    <cellStyle name="Comma 101" xfId="246" xr:uid="{AB64AF38-48D8-4DA8-A0DF-99FC0E0599AC}"/>
    <cellStyle name="Comma 102" xfId="247" xr:uid="{441CA62E-50D7-4BB7-A0A2-5E79F164E749}"/>
    <cellStyle name="Comma 103" xfId="1086" xr:uid="{644104E9-262E-4F4D-92CB-3B74F3B268FD}"/>
    <cellStyle name="Comma 104" xfId="1092" xr:uid="{22F698E5-E448-4189-83EB-664BC7234A9A}"/>
    <cellStyle name="Comma 105" xfId="1323" xr:uid="{6EC1C169-F937-4EE9-B9D0-92BF5646D16B}"/>
    <cellStyle name="Comma 106" xfId="1321" xr:uid="{3FF8BEA5-55F0-49B2-AC10-DAD19AAD32AF}"/>
    <cellStyle name="Comma 107" xfId="1322" xr:uid="{A33D6D1D-5D81-49A5-AF2D-679DB41B5FB2}"/>
    <cellStyle name="Comma 108" xfId="598" xr:uid="{1C029C18-C457-4280-BD17-D348C9B46713}"/>
    <cellStyle name="Comma 109" xfId="604" xr:uid="{635420B7-24A1-4F6B-AE57-E86C074873F1}"/>
    <cellStyle name="Comma 11" xfId="22" xr:uid="{28863D0C-E22F-4CA7-859D-3C8786A8F3E8}"/>
    <cellStyle name="Comma 11 2" xfId="153" xr:uid="{CBF8BFA1-2E26-4740-BA75-24A901F6C93A}"/>
    <cellStyle name="Comma 11 2 2" xfId="250" xr:uid="{7C33C823-8577-4DD8-8F0E-ED5FBFA8AE8C}"/>
    <cellStyle name="Comma 11 2 2 2" xfId="901" xr:uid="{C17C14A8-7365-4C92-81C0-BDFD32089EC1}"/>
    <cellStyle name="Comma 11 2 2 3" xfId="1139" xr:uid="{25F64432-D062-4131-9867-67BABEE92DE9}"/>
    <cellStyle name="Comma 11 2 2 4" xfId="650" xr:uid="{4B292E96-D89E-402F-9A82-F7F878F25D80}"/>
    <cellStyle name="Comma 11 2 3" xfId="249" xr:uid="{01C007E0-5D50-49EC-A55B-45F7D261A0F9}"/>
    <cellStyle name="Comma 11 3" xfId="251" xr:uid="{46B342D3-6FBE-4225-87D8-66F675059824}"/>
    <cellStyle name="Comma 11 3 2" xfId="252" xr:uid="{7D406964-6289-444D-8978-4AD8CE436C9D}"/>
    <cellStyle name="Comma 11 3 2 2" xfId="903" xr:uid="{06998868-5937-4250-935E-C5A6BA81F49F}"/>
    <cellStyle name="Comma 11 3 2 3" xfId="1141" xr:uid="{02CDEAB0-6F29-477E-B75A-1FDBF4950954}"/>
    <cellStyle name="Comma 11 3 2 4" xfId="652" xr:uid="{D0B9DD13-BFFF-40B8-ACA3-02632973BDA5}"/>
    <cellStyle name="Comma 11 3 3" xfId="902" xr:uid="{8F161F04-F205-4EFA-B0A8-2BBE90B327DC}"/>
    <cellStyle name="Comma 11 3 4" xfId="1140" xr:uid="{E239A7E2-6419-4656-8CE4-4AD1164276B8}"/>
    <cellStyle name="Comma 11 3 5" xfId="651" xr:uid="{660017B8-C235-4245-8290-7F182DEC6248}"/>
    <cellStyle name="Comma 11 4" xfId="900" xr:uid="{B58ABB6D-C923-43BD-B828-BF56A3BBA333}"/>
    <cellStyle name="Comma 11 5" xfId="1138" xr:uid="{FA325E8E-5D81-4CE0-8A40-B61EFADA8E88}"/>
    <cellStyle name="Comma 11 6" xfId="649" xr:uid="{E6743AD8-2EF7-4E31-B3AA-D4D15304AC8C}"/>
    <cellStyle name="Comma 11 7" xfId="248" xr:uid="{07F6C052-509C-42BB-95E6-95B1C4820CAE}"/>
    <cellStyle name="Comma 110" xfId="599" xr:uid="{10B4BB47-9D21-4DEB-A0E0-F38DA89A164B}"/>
    <cellStyle name="Comma 111" xfId="832" xr:uid="{4032FA01-7AAD-44D9-9911-0A271ECE788F}"/>
    <cellStyle name="Comma 112" xfId="1326" xr:uid="{F4D261BB-4ACF-4CEA-8A1A-C6403C9BE563}"/>
    <cellStyle name="Comma 113" xfId="1324" xr:uid="{2A1FB9DE-0125-4E28-B0E7-21AD4E29425A}"/>
    <cellStyle name="Comma 114" xfId="1325" xr:uid="{0C802401-7859-4699-8CE5-65DB8D0F7275}"/>
    <cellStyle name="Comma 115" xfId="1329" xr:uid="{EEC13D90-18E0-4666-8D00-715EDA130D25}"/>
    <cellStyle name="Comma 116" xfId="1327" xr:uid="{1F7A06C6-FF61-4226-807B-E813CC7C15CD}"/>
    <cellStyle name="Comma 117" xfId="1330" xr:uid="{B6324C80-8682-4332-861D-1A55B470B920}"/>
    <cellStyle name="Comma 118" xfId="1328" xr:uid="{91A4C21C-6AD8-4353-B3C1-17E8B475F5E0}"/>
    <cellStyle name="Comma 119" xfId="1331" xr:uid="{36CAF3B7-077C-4274-9880-699CB8D56700}"/>
    <cellStyle name="Comma 12" xfId="70" xr:uid="{D8EF58B3-AEBF-4420-A99F-037F48F2BC5B}"/>
    <cellStyle name="Comma 12 2" xfId="154" xr:uid="{3AF88767-7D79-454E-848A-F147D6ACC4A9}"/>
    <cellStyle name="Comma 12 2 2" xfId="255" xr:uid="{6831E698-1697-45EF-B492-AF3603EA5B9D}"/>
    <cellStyle name="Comma 12 2 2 2" xfId="905" xr:uid="{0B3F5458-7561-4A69-9B8B-7E8F7FBCBC5F}"/>
    <cellStyle name="Comma 12 2 2 3" xfId="1143" xr:uid="{64B4EDDD-4960-493F-BCA7-E801B5F53D38}"/>
    <cellStyle name="Comma 12 2 2 4" xfId="654" xr:uid="{B1CC70F0-8804-4D72-93BE-B4669DD92C7F}"/>
    <cellStyle name="Comma 12 2 3" xfId="254" xr:uid="{1503137E-6F64-4178-AC6E-A93CD15B47DD}"/>
    <cellStyle name="Comma 12 3" xfId="256" xr:uid="{6A8D614F-672F-406F-9BBC-BF2025CFAA5C}"/>
    <cellStyle name="Comma 12 3 2" xfId="257" xr:uid="{786E652E-E297-4C3D-879E-598D9F0CA5D1}"/>
    <cellStyle name="Comma 12 3 2 2" xfId="907" xr:uid="{F1A1B104-D40A-4E99-9A71-4B3B8EB683A1}"/>
    <cellStyle name="Comma 12 3 2 3" xfId="1145" xr:uid="{2CFE0B97-6957-4B39-80C7-47C64A755124}"/>
    <cellStyle name="Comma 12 3 2 4" xfId="656" xr:uid="{3C879998-E0DA-4D09-BF3B-F47D112BA82B}"/>
    <cellStyle name="Comma 12 3 3" xfId="906" xr:uid="{3BA79FED-6C5A-4278-9B63-4BBA46EE5094}"/>
    <cellStyle name="Comma 12 3 4" xfId="1144" xr:uid="{61E31C57-63C4-43AA-A21E-897BDDAF155A}"/>
    <cellStyle name="Comma 12 3 5" xfId="655" xr:uid="{F6253ACF-D0F7-4DA1-B535-72391379C11D}"/>
    <cellStyle name="Comma 12 4" xfId="904" xr:uid="{642C33EB-4BC8-4EEA-884F-94F34F591BBA}"/>
    <cellStyle name="Comma 12 5" xfId="1142" xr:uid="{7C5F2B2A-A6C3-410A-9BE4-379AEE910A2A}"/>
    <cellStyle name="Comma 12 6" xfId="653" xr:uid="{9DBF4268-AF1A-4334-B092-289B5E01E465}"/>
    <cellStyle name="Comma 12 7" xfId="253" xr:uid="{20893149-DA06-4460-B6A5-B3ACEC977E0F}"/>
    <cellStyle name="Comma 120" xfId="1334" xr:uid="{E21F170D-4B4D-4A3B-B40C-DB4E46C07EB5}"/>
    <cellStyle name="Comma 121" xfId="103" xr:uid="{2BE45255-BB38-4422-A0F9-29E88A888084}"/>
    <cellStyle name="Comma 122" xfId="573" xr:uid="{F0BFC797-31A8-44CB-9D6A-A3F36237A986}"/>
    <cellStyle name="Comma 123" xfId="1335" xr:uid="{0DE56E82-1997-437D-9571-F083CFE74C59}"/>
    <cellStyle name="Comma 124" xfId="1338" xr:uid="{182793AF-3CB6-456C-91D9-55E579ABE84F}"/>
    <cellStyle name="Comma 125" xfId="560" xr:uid="{2322431F-57CD-4871-A1E6-FE7B581AF09F}"/>
    <cellStyle name="Comma 126" xfId="1340" xr:uid="{B902BF56-B118-41CB-8228-1021DE4B6C52}"/>
    <cellStyle name="Comma 127" xfId="1342" xr:uid="{5ABE124B-5793-4DE6-BC48-D0D3DC7CC1DA}"/>
    <cellStyle name="Comma 128" xfId="1343" xr:uid="{1985FA26-50B9-490D-B7B0-6A85EC5B33F4}"/>
    <cellStyle name="Comma 129" xfId="3" xr:uid="{B93CEF42-536E-464E-87B2-538D585FB19D}"/>
    <cellStyle name="Comma 13" xfId="23" xr:uid="{339032C2-ED99-4CAD-B4A6-1C5233684E57}"/>
    <cellStyle name="Comma 13 2" xfId="155" xr:uid="{85BC46DA-A818-4A1B-96AC-8A571D67581A}"/>
    <cellStyle name="Comma 13 2 2" xfId="260" xr:uid="{E381D5C3-224C-4D1A-B45B-85B4C9B56D09}"/>
    <cellStyle name="Comma 13 2 2 2" xfId="909" xr:uid="{9183A9AD-D163-4B14-ADD2-653E161D8BE6}"/>
    <cellStyle name="Comma 13 2 2 3" xfId="1147" xr:uid="{2196D188-9308-4ABF-A491-7FCD873FB5BA}"/>
    <cellStyle name="Comma 13 2 2 4" xfId="658" xr:uid="{B109BEAB-3CA1-41FD-8F2B-07B0A3318163}"/>
    <cellStyle name="Comma 13 2 3" xfId="259" xr:uid="{1310164D-7B8B-46D0-A880-E23D8F2367D8}"/>
    <cellStyle name="Comma 13 3" xfId="261" xr:uid="{BD4B7629-BC21-4036-AA15-B595A5250375}"/>
    <cellStyle name="Comma 13 3 2" xfId="262" xr:uid="{5BC10B27-6188-42DC-A652-4E885910DD3A}"/>
    <cellStyle name="Comma 13 3 2 2" xfId="911" xr:uid="{9E880738-847A-47AF-A24A-BC8216DC6553}"/>
    <cellStyle name="Comma 13 3 2 3" xfId="1149" xr:uid="{4A0B0B09-CFB7-42D6-8C22-414A5C387887}"/>
    <cellStyle name="Comma 13 3 2 4" xfId="660" xr:uid="{58536667-F70A-41E3-BB43-7E662D205C67}"/>
    <cellStyle name="Comma 13 3 3" xfId="910" xr:uid="{3E13075C-B918-4D66-8C8A-CA3AE5140D2A}"/>
    <cellStyle name="Comma 13 3 4" xfId="1148" xr:uid="{2F4B6741-7107-43F0-9C3A-A283F305DEEB}"/>
    <cellStyle name="Comma 13 3 5" xfId="659" xr:uid="{A217EA8E-EEC1-4C25-8A3F-FEB9E8E2FAC7}"/>
    <cellStyle name="Comma 13 4" xfId="908" xr:uid="{C74B9FD0-DBC3-4619-A976-4909AE99B133}"/>
    <cellStyle name="Comma 13 5" xfId="1146" xr:uid="{2C699491-CB63-4825-8446-A1FF492A34C1}"/>
    <cellStyle name="Comma 13 6" xfId="657" xr:uid="{B8EC5D7F-9A46-4B55-9094-19537FA0CF0F}"/>
    <cellStyle name="Comma 13 7" xfId="258" xr:uid="{FD5C570B-915F-4C20-B54F-F97F0A06089F}"/>
    <cellStyle name="Comma 130" xfId="1336" xr:uid="{22D06FF1-DD0B-4B58-A5B8-B69B39BB28E0}"/>
    <cellStyle name="Comma 131" xfId="1344" xr:uid="{3A6921E5-47EE-4680-9E79-0E7EECF8982C}"/>
    <cellStyle name="Comma 132" xfId="1345" xr:uid="{6A20EB11-1BB8-4DA1-A7E2-2A8C440B445F}"/>
    <cellStyle name="Comma 133" xfId="1346" xr:uid="{9A06A36B-E870-40F0-9995-6338276367BB}"/>
    <cellStyle name="Comma 14" xfId="74" xr:uid="{E01BE51A-7029-45AD-9D0A-BF28EBE6D9CC}"/>
    <cellStyle name="Comma 14 2" xfId="264" xr:uid="{28524986-670F-44EE-A446-CBA2DAC94F16}"/>
    <cellStyle name="Comma 14 2 2" xfId="265" xr:uid="{AEFCA842-D1E3-43EB-8239-1BCBDCB9C440}"/>
    <cellStyle name="Comma 14 2 2 2" xfId="913" xr:uid="{6D6337A7-BC56-46D4-A6E3-E3441D6EA239}"/>
    <cellStyle name="Comma 14 2 2 3" xfId="1151" xr:uid="{E43E0509-74BC-4F4C-8793-1203BB8729FC}"/>
    <cellStyle name="Comma 14 2 2 4" xfId="662" xr:uid="{32EB54A4-89EA-4DE5-AAAD-A89D8E7A18DB}"/>
    <cellStyle name="Comma 14 3" xfId="266" xr:uid="{94CC6B89-4268-45CE-9171-A38B98180568}"/>
    <cellStyle name="Comma 14 3 2" xfId="267" xr:uid="{CA52097E-CE98-4F0E-B957-D5A2A05B204C}"/>
    <cellStyle name="Comma 14 3 2 2" xfId="915" xr:uid="{061B59CA-6F67-48B9-8804-948C47BAE760}"/>
    <cellStyle name="Comma 14 3 2 3" xfId="1153" xr:uid="{0C343B27-8309-4789-8C49-1B024CF44C93}"/>
    <cellStyle name="Comma 14 3 2 4" xfId="664" xr:uid="{B9A7FBE0-B6D6-470F-BF09-09654A66263E}"/>
    <cellStyle name="Comma 14 3 3" xfId="914" xr:uid="{C33C4C5D-2B2D-4CCD-8298-381295734128}"/>
    <cellStyle name="Comma 14 3 4" xfId="1152" xr:uid="{71E2D902-F3DF-4FE1-B4C5-D79E42AC3656}"/>
    <cellStyle name="Comma 14 3 5" xfId="663" xr:uid="{88C9FAFA-8A0E-4980-8F24-998B2E2FB486}"/>
    <cellStyle name="Comma 14 4" xfId="912" xr:uid="{81F09267-BD6B-4EFA-B6DB-125098A85A36}"/>
    <cellStyle name="Comma 14 5" xfId="1150" xr:uid="{3570CE5C-B56A-429D-A2D1-F3FA8A395DFE}"/>
    <cellStyle name="Comma 14 6" xfId="661" xr:uid="{C9107DDF-49D7-4DC2-B029-A6F6C146B954}"/>
    <cellStyle name="Comma 14 7" xfId="263" xr:uid="{5CDE12C7-4E76-455A-A170-F18AEE872BA7}"/>
    <cellStyle name="Comma 15" xfId="85" xr:uid="{5FAA3CFA-A5E0-4916-BB5D-CDEB05D9F32B}"/>
    <cellStyle name="Comma 15 2" xfId="269" xr:uid="{CDD9AC52-3C55-4B23-A022-4BDB2A6DD8E2}"/>
    <cellStyle name="Comma 15 2 2" xfId="270" xr:uid="{80847846-DC2F-4A23-BECF-560FE46B283F}"/>
    <cellStyle name="Comma 15 2 2 2" xfId="917" xr:uid="{FFB20D4D-51AD-4858-AFD0-CA6513FA1841}"/>
    <cellStyle name="Comma 15 2 2 3" xfId="1155" xr:uid="{D6995CD7-8111-41E9-BA74-54D4D24D895A}"/>
    <cellStyle name="Comma 15 2 2 4" xfId="666" xr:uid="{692DBCA9-195A-4BDE-9FF4-B535A705DCD7}"/>
    <cellStyle name="Comma 15 3" xfId="271" xr:uid="{10FB1C5D-D44F-4E9B-A8B5-CBB74A393F3C}"/>
    <cellStyle name="Comma 15 3 2" xfId="272" xr:uid="{22DAA5E9-9E18-41F6-9782-0677F9742D40}"/>
    <cellStyle name="Comma 15 3 2 2" xfId="919" xr:uid="{CA4C52D6-5947-4E70-A6CF-C5B412B6318F}"/>
    <cellStyle name="Comma 15 3 2 3" xfId="1157" xr:uid="{A5A2BEF5-E688-423B-B2A4-3AD8A3E90A74}"/>
    <cellStyle name="Comma 15 3 2 4" xfId="668" xr:uid="{134A2CBB-E08E-4A49-891A-D6E9755525DF}"/>
    <cellStyle name="Comma 15 3 3" xfId="918" xr:uid="{E9686E3E-DCB1-472D-A916-59F66E6B3E5C}"/>
    <cellStyle name="Comma 15 3 4" xfId="1156" xr:uid="{D48A1EDE-B7CD-4156-9679-203FAFF6B105}"/>
    <cellStyle name="Comma 15 3 5" xfId="667" xr:uid="{2A01C024-FFF3-44B3-AB3C-808A16F02189}"/>
    <cellStyle name="Comma 15 4" xfId="916" xr:uid="{D07C7780-6AA4-4CB6-8E53-E4006496BE99}"/>
    <cellStyle name="Comma 15 5" xfId="1154" xr:uid="{A7C1FE6D-5C54-4072-A2D5-90D5CE69717A}"/>
    <cellStyle name="Comma 15 6" xfId="665" xr:uid="{4A37F2A5-2BF5-451D-917A-7A8CDBE886CE}"/>
    <cellStyle name="Comma 15 7" xfId="268" xr:uid="{316B05AE-1D58-4796-8FE3-44950558B27E}"/>
    <cellStyle name="Comma 16" xfId="92" xr:uid="{8F85704C-2C86-459F-A338-732FAD7ECE3A}"/>
    <cellStyle name="Comma 16 2" xfId="274" xr:uid="{830B8189-DA9B-47E9-A58F-35BE68DA68C6}"/>
    <cellStyle name="Comma 16 2 2" xfId="275" xr:uid="{24B7ECD3-1BB2-4DE3-B5FC-3B7D31EA9A42}"/>
    <cellStyle name="Comma 16 2 2 2" xfId="921" xr:uid="{07EB901B-811A-49CB-AC56-44CC75E20171}"/>
    <cellStyle name="Comma 16 2 2 3" xfId="1159" xr:uid="{FDDADA0F-6367-4598-AC6E-38D8FB8231B4}"/>
    <cellStyle name="Comma 16 2 2 4" xfId="670" xr:uid="{CD7CCFE3-8B99-4C7A-8688-58E42D147088}"/>
    <cellStyle name="Comma 16 3" xfId="276" xr:uid="{5643E354-1A81-40D9-BD90-338CF2710195}"/>
    <cellStyle name="Comma 16 3 2" xfId="277" xr:uid="{DCB0F2E2-25E6-408C-A67A-AFCE808AD031}"/>
    <cellStyle name="Comma 16 3 2 2" xfId="923" xr:uid="{EA9DE2F4-B492-43F0-BDE9-23962694F3C0}"/>
    <cellStyle name="Comma 16 3 2 3" xfId="1161" xr:uid="{4B108B7F-35F1-4130-BE44-33065EE04153}"/>
    <cellStyle name="Comma 16 3 2 4" xfId="672" xr:uid="{BE0724A4-3441-4579-9F3F-9E7E0E92CAE7}"/>
    <cellStyle name="Comma 16 3 3" xfId="922" xr:uid="{3CBBFBBC-AAF6-4848-A6F4-D604328B1ECA}"/>
    <cellStyle name="Comma 16 3 4" xfId="1160" xr:uid="{0ED7531D-FD06-4C1B-A0FF-AC8752AB90A2}"/>
    <cellStyle name="Comma 16 3 5" xfId="671" xr:uid="{31DC3B0E-836F-4B0D-BB11-F66BF09BD60E}"/>
    <cellStyle name="Comma 16 4" xfId="920" xr:uid="{0542F0C3-11FB-4F38-B4A7-5A5EDF3ED1BE}"/>
    <cellStyle name="Comma 16 5" xfId="1158" xr:uid="{9D4A337D-18A0-493D-8EE4-E62A50124E8C}"/>
    <cellStyle name="Comma 16 6" xfId="669" xr:uid="{348BE70D-AF96-4877-A44F-D5D6FE11244E}"/>
    <cellStyle name="Comma 16 7" xfId="273" xr:uid="{8349CE79-E25E-4688-B373-F2EE6946C5B5}"/>
    <cellStyle name="Comma 17" xfId="94" xr:uid="{2F147D22-26D4-43F5-BB48-99AB1B73D967}"/>
    <cellStyle name="Comma 17 2" xfId="279" xr:uid="{FB9729C9-40DF-4E4E-A1FC-4F3F3554D529}"/>
    <cellStyle name="Comma 17 2 2" xfId="280" xr:uid="{18D163CE-D032-4338-B0EF-41FD34360BC5}"/>
    <cellStyle name="Comma 17 2 2 2" xfId="925" xr:uid="{164B0548-ACEB-4C8B-BAE3-D6FD8945506E}"/>
    <cellStyle name="Comma 17 2 2 3" xfId="1163" xr:uid="{8C8CD298-F3A4-4D76-8CCD-00C12E7C168C}"/>
    <cellStyle name="Comma 17 2 2 4" xfId="674" xr:uid="{75A15E15-BC01-434A-A17F-BF39F4A45D12}"/>
    <cellStyle name="Comma 17 3" xfId="281" xr:uid="{34A0898B-023B-4AF6-AFC7-ABF61262859E}"/>
    <cellStyle name="Comma 17 3 2" xfId="282" xr:uid="{A7AC86AE-9B10-4F27-9BB1-CE6E47EE089E}"/>
    <cellStyle name="Comma 17 3 2 2" xfId="927" xr:uid="{DFCDB934-0026-4F93-93B8-1823A0CADAF0}"/>
    <cellStyle name="Comma 17 3 2 3" xfId="1165" xr:uid="{109B4DA7-C638-43BF-8A80-287B104D4F09}"/>
    <cellStyle name="Comma 17 3 2 4" xfId="676" xr:uid="{5021D1AF-490C-41BE-99B9-096A0B4A0C0B}"/>
    <cellStyle name="Comma 17 3 3" xfId="926" xr:uid="{0C67A397-895A-4C52-AF71-C33ADC3D1BAB}"/>
    <cellStyle name="Comma 17 3 4" xfId="1164" xr:uid="{7A606E2F-0EFE-481B-9E98-F848C1085C26}"/>
    <cellStyle name="Comma 17 3 5" xfId="675" xr:uid="{17C0067B-1ED4-4CCD-AA37-CD395A95C24A}"/>
    <cellStyle name="Comma 17 4" xfId="924" xr:uid="{FF3082C0-379E-43AE-A880-8E96AC40D3C3}"/>
    <cellStyle name="Comma 17 5" xfId="1162" xr:uid="{D6879BD5-F448-4FCA-A889-81E660186DBB}"/>
    <cellStyle name="Comma 17 6" xfId="673" xr:uid="{7E82D5C3-7B6B-4118-B8F2-F99B5AB3B03D}"/>
    <cellStyle name="Comma 17 7" xfId="278" xr:uid="{6FF3B2C5-BA8E-4D8C-9CAE-B763B3CC2B97}"/>
    <cellStyle name="Comma 18" xfId="96" xr:uid="{21C2E690-9487-4F56-8229-8E71E8A548BE}"/>
    <cellStyle name="Comma 18 2" xfId="284" xr:uid="{74410EAF-D605-4C5F-93FC-83E7B9357769}"/>
    <cellStyle name="Comma 18 2 2" xfId="285" xr:uid="{ED6EB2E5-6C43-45FF-8D3E-C9BD55FA8B7D}"/>
    <cellStyle name="Comma 18 2 2 2" xfId="929" xr:uid="{B29A9338-69FB-4FDE-9193-E0536976D6E2}"/>
    <cellStyle name="Comma 18 2 2 3" xfId="1167" xr:uid="{22BBC334-0FD2-40D2-9DE7-796730BC630F}"/>
    <cellStyle name="Comma 18 2 2 4" xfId="678" xr:uid="{2EF743B5-955F-49C2-BFAB-8F752D64E2D5}"/>
    <cellStyle name="Comma 18 3" xfId="286" xr:uid="{3D2BE5CE-A130-4C08-9D2F-2E5028462B39}"/>
    <cellStyle name="Comma 18 3 2" xfId="287" xr:uid="{98A75EEC-F4CA-4247-9FD2-6E1ECEB94834}"/>
    <cellStyle name="Comma 18 3 2 2" xfId="931" xr:uid="{AA2119BF-71B6-4464-B453-4160B8DC9573}"/>
    <cellStyle name="Comma 18 3 2 3" xfId="1169" xr:uid="{E5CFA770-40C6-4EB8-B5A8-174B14CCC489}"/>
    <cellStyle name="Comma 18 3 2 4" xfId="680" xr:uid="{42C50570-D46B-4519-A997-1ACD091D18D0}"/>
    <cellStyle name="Comma 18 3 3" xfId="930" xr:uid="{9D3045DE-F536-43A1-A032-2BDC2B1816FB}"/>
    <cellStyle name="Comma 18 3 4" xfId="1168" xr:uid="{4B97A501-CCB4-4DD2-8C8B-C33138432BBB}"/>
    <cellStyle name="Comma 18 3 5" xfId="679" xr:uid="{26E89FBB-E5A9-483B-9401-113BAEADF909}"/>
    <cellStyle name="Comma 18 4" xfId="928" xr:uid="{5D353C0B-20E4-4A71-85E8-430856E97C72}"/>
    <cellStyle name="Comma 18 5" xfId="1166" xr:uid="{91FE088F-C30E-4313-A78A-B2496A67723C}"/>
    <cellStyle name="Comma 18 6" xfId="677" xr:uid="{EA6886CF-A081-4875-86B0-F65F3245D535}"/>
    <cellStyle name="Comma 18 7" xfId="283" xr:uid="{67AF9CC9-1318-4CE4-838F-D59911B291B4}"/>
    <cellStyle name="Comma 19" xfId="102" xr:uid="{17A2464C-ABF9-42D9-BA4C-4989C9A7BC38}"/>
    <cellStyle name="Comma 19 2" xfId="289" xr:uid="{02220FD8-EDD3-4769-B9AE-9D0CB5BC69A5}"/>
    <cellStyle name="Comma 19 2 2" xfId="290" xr:uid="{C99CED4D-3D90-48CE-8634-0E0C377ED886}"/>
    <cellStyle name="Comma 19 2 2 2" xfId="933" xr:uid="{E2C32364-8D17-420D-A48C-BAB315F7D63F}"/>
    <cellStyle name="Comma 19 2 2 3" xfId="1171" xr:uid="{00FF77E8-4DA8-4CDB-ABBA-2E936F41170C}"/>
    <cellStyle name="Comma 19 2 2 4" xfId="682" xr:uid="{D85B7C79-751F-4740-A310-31633E171385}"/>
    <cellStyle name="Comma 19 3" xfId="291" xr:uid="{85E77EC4-578A-407D-A413-5C7E4CAC9232}"/>
    <cellStyle name="Comma 19 3 2" xfId="292" xr:uid="{300BEA8E-B01A-469E-B94A-296D659B03E0}"/>
    <cellStyle name="Comma 19 3 2 2" xfId="935" xr:uid="{C7E8518F-8D3E-47A0-81DA-98C62CF6656B}"/>
    <cellStyle name="Comma 19 3 2 3" xfId="1173" xr:uid="{E001EF16-7FBA-4E04-888A-74968D8155AE}"/>
    <cellStyle name="Comma 19 3 2 4" xfId="684" xr:uid="{4DC1884E-A266-40D0-AEF6-DCF25C11089D}"/>
    <cellStyle name="Comma 19 3 3" xfId="934" xr:uid="{4634E011-DBFD-4D6F-A1C4-D56A44B70881}"/>
    <cellStyle name="Comma 19 3 4" xfId="1172" xr:uid="{6AF12983-CFA4-4857-A1DF-0A33828F9CF8}"/>
    <cellStyle name="Comma 19 3 5" xfId="683" xr:uid="{1FD23CE5-BDDA-4826-B5A9-15E5B9F24A62}"/>
    <cellStyle name="Comma 19 4" xfId="932" xr:uid="{B72B3367-2677-44B2-BD37-002ED01CA581}"/>
    <cellStyle name="Comma 19 5" xfId="1170" xr:uid="{E419FBD5-43DC-4D29-85BC-ADF840252437}"/>
    <cellStyle name="Comma 19 6" xfId="681" xr:uid="{016861AF-AB50-487F-AC01-F54663AAFD9A}"/>
    <cellStyle name="Comma 19 7" xfId="288" xr:uid="{180D9059-7E69-4F7D-A9DA-964CD5F37C75}"/>
    <cellStyle name="Comma 2" xfId="24" xr:uid="{53977831-0AD3-4E2C-B4A0-0F5411D5DD9D}"/>
    <cellStyle name="Comma 2 10" xfId="600" xr:uid="{BB086B8E-F69D-4221-9881-E7C6D1FED3C4}"/>
    <cellStyle name="Comma 2 2" xfId="25" xr:uid="{D07934D4-65F1-4057-8849-C2C487CD019E}"/>
    <cellStyle name="Comma 2 2 2" xfId="133" xr:uid="{F5B1450C-13F4-435B-AC4C-84DE56EB1D39}"/>
    <cellStyle name="Comma 2 2 2 2" xfId="296" xr:uid="{ABE3A741-0986-4672-9371-5DCC9ED21B4F}"/>
    <cellStyle name="Comma 2 2 2 2 2" xfId="938" xr:uid="{A6DDF563-AEEF-414A-B138-47E5D5190AA9}"/>
    <cellStyle name="Comma 2 2 2 2 3" xfId="1176" xr:uid="{B3C6E8CE-F671-413B-A742-55574305C38A}"/>
    <cellStyle name="Comma 2 2 2 2 4" xfId="687" xr:uid="{AAB9B0C7-4EFD-42DA-B27F-ACDB7EECA8BD}"/>
    <cellStyle name="Comma 2 2 2 3" xfId="295" xr:uid="{A36A879B-8B04-4FE4-A7C6-03E20E82325D}"/>
    <cellStyle name="Comma 2 2 3" xfId="297" xr:uid="{8420974F-BFC0-4A53-A9FD-CBE9C940F80F}"/>
    <cellStyle name="Comma 2 2 3 2" xfId="939" xr:uid="{0EECFBA2-B4FA-4AD8-9CE9-5805CB5D81D6}"/>
    <cellStyle name="Comma 2 2 3 3" xfId="1177" xr:uid="{1AAA575E-A1C7-4C33-9FA0-05D5A29E3570}"/>
    <cellStyle name="Comma 2 2 3 4" xfId="688" xr:uid="{EF89F69E-7B80-4301-81B4-28A7CFFF861D}"/>
    <cellStyle name="Comma 2 2 4" xfId="937" xr:uid="{034AE218-2F46-4C1A-9C40-085032BD5A25}"/>
    <cellStyle name="Comma 2 2 5" xfId="1175" xr:uid="{4EC57559-24A8-4FAD-AA8F-31E28D351FCB}"/>
    <cellStyle name="Comma 2 2 6" xfId="686" xr:uid="{9EBD2D8C-BAE3-4617-A804-A1D69E43DCD1}"/>
    <cellStyle name="Comma 2 2 7" xfId="294" xr:uid="{E38F2F46-EB30-426C-99FF-89A97589A481}"/>
    <cellStyle name="Comma 2 3" xfId="26" xr:uid="{1CDBBD56-6CA4-4304-ADBC-955ED4BCD232}"/>
    <cellStyle name="Comma 2 3 2" xfId="298" xr:uid="{B8D6D0D2-2E98-49E7-B540-7AC4BA41B28E}"/>
    <cellStyle name="Comma 2 3 2 2" xfId="940" xr:uid="{3B3C26C6-993E-416D-A1A0-4F30E7A39B6A}"/>
    <cellStyle name="Comma 2 3 2 3" xfId="1178" xr:uid="{B282298E-4F5A-4EFD-81FB-0AD340F1D0A8}"/>
    <cellStyle name="Comma 2 3 2 4" xfId="689" xr:uid="{C76C9402-2B2F-414C-A920-B869F0793C5D}"/>
    <cellStyle name="Comma 2 4" xfId="118" xr:uid="{21EA99A9-4243-4A30-969D-16F3C080C7C6}"/>
    <cellStyle name="Comma 2 4 2" xfId="300" xr:uid="{E66AF4CB-829B-4216-A787-2EA5BEEA42C5}"/>
    <cellStyle name="Comma 2 4 2 2" xfId="941" xr:uid="{C3026765-F512-4B84-B452-8163804CD7B8}"/>
    <cellStyle name="Comma 2 4 2 3" xfId="1179" xr:uid="{C892573A-DF4A-444E-9AAE-287EECC8B363}"/>
    <cellStyle name="Comma 2 4 2 4" xfId="690" xr:uid="{BF360242-25CC-4DEB-8C1A-1517AABF51B0}"/>
    <cellStyle name="Comma 2 4 3" xfId="299" xr:uid="{482F8BA4-C6A4-4DA9-86F1-6B4B0610A65D}"/>
    <cellStyle name="Comma 2 5" xfId="301" xr:uid="{EABD4A25-2450-42F0-92A2-F5FC6CC6B198}"/>
    <cellStyle name="Comma 2 5 2" xfId="582" xr:uid="{F77EC43A-321D-41DB-9A1D-BE234CFAE764}"/>
    <cellStyle name="Comma 2 5 2 2" xfId="1088" xr:uid="{04881D51-F9E8-4DB2-BF81-7BD2CCE72A39}"/>
    <cellStyle name="Comma 2 5 2 3" xfId="833" xr:uid="{3773AE08-0F9C-40B2-AACB-0E32B426E044}"/>
    <cellStyle name="Comma 2 5 3" xfId="942" xr:uid="{F0C86772-4B15-4C96-92A0-4EDD29C869AA}"/>
    <cellStyle name="Comma 2 5 4" xfId="1180" xr:uid="{EE1F72B5-23C6-477F-BC70-AE152874D0A6}"/>
    <cellStyle name="Comma 2 5 5" xfId="691" xr:uid="{6F1A99AE-F647-4E30-BE2B-0661C04F29D2}"/>
    <cellStyle name="Comma 2 6" xfId="293" xr:uid="{F86D4897-42C4-4CE4-8C24-0E4F8E5F06E7}"/>
    <cellStyle name="Comma 2 6 2" xfId="936" xr:uid="{C7E08C55-8D63-4B08-AEE6-4259350B77E8}"/>
    <cellStyle name="Comma 2 6 3" xfId="1174" xr:uid="{064D49F4-A89F-49F5-8384-1D1DB055D874}"/>
    <cellStyle name="Comma 2 6 4" xfId="685" xr:uid="{88A99DB6-F212-43A1-89C7-3871F3A0467C}"/>
    <cellStyle name="Comma 2 7" xfId="592" xr:uid="{B76D8210-2B7C-4F6B-8931-A3E1AD1B4AA9}"/>
    <cellStyle name="Comma 2 7 2" xfId="843" xr:uid="{645B7847-8362-4185-A194-1D715376062D}"/>
    <cellStyle name="Comma 2 8" xfId="851" xr:uid="{EB2D68B0-2995-4234-91C3-B22937E5C73E}"/>
    <cellStyle name="Comma 2 9" xfId="1093" xr:uid="{6612C2C4-96BB-410C-AFCF-5896974787B6}"/>
    <cellStyle name="Comma 20" xfId="112" xr:uid="{545C5251-F4BB-4EE8-BE7A-0BCD2A2EB8F1}"/>
    <cellStyle name="Comma 20 2" xfId="303" xr:uid="{47EBC705-CFD3-468A-87F8-6A8451DD1FD9}"/>
    <cellStyle name="Comma 20 2 2" xfId="944" xr:uid="{B00F015A-D4B0-434E-A43D-BB23977A5C29}"/>
    <cellStyle name="Comma 20 2 3" xfId="1182" xr:uid="{AC2A139C-EDE6-483D-B397-F4D1AEAE6311}"/>
    <cellStyle name="Comma 20 2 4" xfId="693" xr:uid="{1A2A70B8-9EDC-472B-9D04-6BFD9CAF5B00}"/>
    <cellStyle name="Comma 20 3" xfId="943" xr:uid="{E87DE052-FE5F-4B31-8B61-A06280DD503E}"/>
    <cellStyle name="Comma 20 4" xfId="1181" xr:uid="{FDB89237-8D87-4E7C-ABB7-5DB268FBBE5A}"/>
    <cellStyle name="Comma 20 5" xfId="692" xr:uid="{38BA861C-6AC6-433B-8850-7889071E5E97}"/>
    <cellStyle name="Comma 20 6" xfId="302" xr:uid="{5972F7D2-BFFE-4341-8626-72669C229F59}"/>
    <cellStyle name="Comma 21" xfId="304" xr:uid="{5970F7EB-AC85-4D07-8487-11118B737194}"/>
    <cellStyle name="Comma 21 2" xfId="305" xr:uid="{8B454783-87F7-4320-9030-72F0E6D7015A}"/>
    <cellStyle name="Comma 21 2 2" xfId="946" xr:uid="{834EEC1B-7593-4928-BECA-B05358D77CE5}"/>
    <cellStyle name="Comma 21 2 3" xfId="1184" xr:uid="{CB792030-422D-4500-886E-E29A45AB943A}"/>
    <cellStyle name="Comma 21 2 4" xfId="695" xr:uid="{DD7FF403-4CA5-4042-A713-707B1A7A6CF0}"/>
    <cellStyle name="Comma 21 3" xfId="945" xr:uid="{A2D4BB9F-1D0A-4868-B6BA-FBF0D8BC3708}"/>
    <cellStyle name="Comma 21 4" xfId="1183" xr:uid="{E2CA7EF6-9026-4628-A8AF-29029009E62E}"/>
    <cellStyle name="Comma 21 5" xfId="694" xr:uid="{DB78E7D2-DFA7-4B09-B43C-F461F33FD3B1}"/>
    <cellStyle name="Comma 22" xfId="306" xr:uid="{DB066174-1144-4FAC-B44E-7B6ED20EF502}"/>
    <cellStyle name="Comma 22 2" xfId="307" xr:uid="{BABC60EF-350F-4F73-967A-BB21A87D855A}"/>
    <cellStyle name="Comma 22 2 2" xfId="948" xr:uid="{CED110F9-D060-4FF1-9EC8-ED2BBAFCD124}"/>
    <cellStyle name="Comma 22 2 3" xfId="1186" xr:uid="{9A502A32-A568-4805-8701-659C3D4D4546}"/>
    <cellStyle name="Comma 22 2 4" xfId="697" xr:uid="{CB9DA9E9-F766-4D12-9C6F-96A7DF83D05E}"/>
    <cellStyle name="Comma 22 3" xfId="947" xr:uid="{23AF5190-6C98-4BC8-9DFC-8EAB681A541E}"/>
    <cellStyle name="Comma 22 4" xfId="1185" xr:uid="{0F22A5B4-77DC-4654-A2C0-E616E6BAA454}"/>
    <cellStyle name="Comma 22 5" xfId="696" xr:uid="{A49783BF-304F-4172-AD19-9E1BB9F9DADB}"/>
    <cellStyle name="Comma 23" xfId="308" xr:uid="{81A04397-2986-4BEE-B9DA-1E5974EE35A7}"/>
    <cellStyle name="Comma 23 2" xfId="309" xr:uid="{CA3B7FD2-49CB-4166-BDDD-4A5C221B4AA1}"/>
    <cellStyle name="Comma 23 2 2" xfId="950" xr:uid="{36DF678F-8C72-4B7C-8387-940697140016}"/>
    <cellStyle name="Comma 23 2 3" xfId="1188" xr:uid="{F96D3A1B-327F-428D-82E9-68555ABC0954}"/>
    <cellStyle name="Comma 23 2 4" xfId="699" xr:uid="{0273E530-78A6-4C01-A97E-43B394FE75CD}"/>
    <cellStyle name="Comma 23 3" xfId="949" xr:uid="{F7454596-4287-4CAB-A7A9-87E5FEE2BE60}"/>
    <cellStyle name="Comma 23 4" xfId="1187" xr:uid="{C3113525-2EC7-4C5B-9AA9-390C3448DBDB}"/>
    <cellStyle name="Comma 23 5" xfId="698" xr:uid="{E4FFB6F1-69C7-4546-88B5-081C694BB422}"/>
    <cellStyle name="Comma 24" xfId="310" xr:uid="{A683EBCD-03C6-46AD-BC40-5D49544741DB}"/>
    <cellStyle name="Comma 24 2" xfId="311" xr:uid="{415E6F26-DD8E-4C62-8BDF-8D419AC2E71A}"/>
    <cellStyle name="Comma 24 2 2" xfId="952" xr:uid="{28B5DB6E-E71B-4931-B3F3-1F0D91E2CA55}"/>
    <cellStyle name="Comma 24 2 3" xfId="1190" xr:uid="{71A6D74A-C734-48A6-8778-1BA5423B5CC7}"/>
    <cellStyle name="Comma 24 2 4" xfId="701" xr:uid="{11B9EEE5-58F5-4E0C-9D4F-60948CC4FC27}"/>
    <cellStyle name="Comma 24 3" xfId="951" xr:uid="{263A425D-1846-42A8-87AB-953E6F25AECE}"/>
    <cellStyle name="Comma 24 4" xfId="1189" xr:uid="{D9285093-2528-463E-AB13-98B60D636321}"/>
    <cellStyle name="Comma 24 5" xfId="700" xr:uid="{9F90F239-E9D4-46AA-93EA-11D7988B2E7D}"/>
    <cellStyle name="Comma 25" xfId="312" xr:uid="{D0BEB4FA-8680-4910-9EBB-5DF8AF9A3D40}"/>
    <cellStyle name="Comma 25 2" xfId="313" xr:uid="{3D44EC60-C135-41E2-855F-C9075F49FA63}"/>
    <cellStyle name="Comma 25 2 2" xfId="954" xr:uid="{D3D5CC92-BC60-4728-9130-E2EDC3A05A33}"/>
    <cellStyle name="Comma 25 2 3" xfId="1192" xr:uid="{8FBB882B-9C01-4719-A596-F0BFAD88FB4C}"/>
    <cellStyle name="Comma 25 2 4" xfId="703" xr:uid="{DD9B50EE-CFB1-47F3-91F1-E83A7E5ACC04}"/>
    <cellStyle name="Comma 25 3" xfId="953" xr:uid="{D4BAD4AC-63F1-43CA-AB70-CFA0DBC1706C}"/>
    <cellStyle name="Comma 25 4" xfId="1191" xr:uid="{67DD728B-9288-44A6-9B55-ED7E20CCBE7A}"/>
    <cellStyle name="Comma 25 5" xfId="702" xr:uid="{150CEB1F-8034-4A81-B5A3-EA844D91D502}"/>
    <cellStyle name="Comma 26" xfId="314" xr:uid="{7BB51F0E-794F-427C-8C9C-38F1CDEAB8BA}"/>
    <cellStyle name="Comma 26 2" xfId="315" xr:uid="{B0CF1784-D1FE-44DE-8D66-85F7BFB27D6C}"/>
    <cellStyle name="Comma 26 2 2" xfId="956" xr:uid="{EAF7757A-2208-4258-9BA3-500B14A310B0}"/>
    <cellStyle name="Comma 26 2 3" xfId="1194" xr:uid="{29EFB357-6C86-4FF8-BD7E-A9B176B0AA60}"/>
    <cellStyle name="Comma 26 2 4" xfId="705" xr:uid="{2A0D612D-C531-4ACF-9148-8A6E5EB2F9E8}"/>
    <cellStyle name="Comma 26 3" xfId="955" xr:uid="{78C42339-E1E2-4513-AA2C-B36A1C5C9417}"/>
    <cellStyle name="Comma 26 4" xfId="1193" xr:uid="{76E9D037-6B5D-4DFA-A471-62AD13938816}"/>
    <cellStyle name="Comma 26 5" xfId="704" xr:uid="{DF745A8E-4950-4BCB-915C-F9B7CE9BD8D7}"/>
    <cellStyle name="Comma 27" xfId="316" xr:uid="{B2E2513C-6112-48DE-B860-5477C98EF9AC}"/>
    <cellStyle name="Comma 27 2" xfId="317" xr:uid="{E3D84C4D-6540-4016-B7E3-F89A724F2219}"/>
    <cellStyle name="Comma 27 2 2" xfId="958" xr:uid="{2DADA8A3-4AFF-4CC3-BDA8-474FC90E66A9}"/>
    <cellStyle name="Comma 27 2 3" xfId="1196" xr:uid="{61D73430-394E-4758-8F6E-C9DB8DD2E840}"/>
    <cellStyle name="Comma 27 2 4" xfId="707" xr:uid="{EA6566A2-9768-43E8-AB77-CB267A2DF445}"/>
    <cellStyle name="Comma 27 3" xfId="957" xr:uid="{FBD164FA-EAED-4EE6-AC40-FD0D1B297065}"/>
    <cellStyle name="Comma 27 4" xfId="1195" xr:uid="{D0338622-D110-4E5F-801E-959B7442F310}"/>
    <cellStyle name="Comma 27 5" xfId="706" xr:uid="{C8360BC5-0588-4A44-B224-04B61FBFFED5}"/>
    <cellStyle name="Comma 28" xfId="318" xr:uid="{88BED045-8463-41CE-AD06-752066D08BB1}"/>
    <cellStyle name="Comma 28 2" xfId="319" xr:uid="{2B6F2AE5-8B5D-4D44-8F33-C031E5859F0D}"/>
    <cellStyle name="Comma 28 2 2" xfId="960" xr:uid="{CE48D708-5BA1-4468-9517-6B420897637C}"/>
    <cellStyle name="Comma 28 2 3" xfId="1198" xr:uid="{AB6F1B05-C26D-448C-8CDD-760553A9C56C}"/>
    <cellStyle name="Comma 28 2 4" xfId="709" xr:uid="{9FC8D5A1-E56E-4D0E-A651-59639485D1D7}"/>
    <cellStyle name="Comma 28 3" xfId="959" xr:uid="{4E37AA5C-328D-4254-B19B-1CF36EE1ABF2}"/>
    <cellStyle name="Comma 28 4" xfId="1197" xr:uid="{0507278B-58D6-4027-AF61-19E2C97BC09B}"/>
    <cellStyle name="Comma 28 5" xfId="708" xr:uid="{F4285521-266E-49E1-9BA7-91152F4AEA0F}"/>
    <cellStyle name="Comma 29" xfId="320" xr:uid="{EF1D0A19-27E0-4BCD-AE00-5CC8790C03F6}"/>
    <cellStyle name="Comma 29 2" xfId="321" xr:uid="{0B96A909-CD35-46D6-ACA1-A4C6964A659B}"/>
    <cellStyle name="Comma 29 2 2" xfId="962" xr:uid="{645D728A-9AF9-4C31-BD40-8AEE44B2EC75}"/>
    <cellStyle name="Comma 29 2 3" xfId="1200" xr:uid="{DE774DC0-A8F1-4A5D-A337-F388626C0B49}"/>
    <cellStyle name="Comma 29 2 4" xfId="711" xr:uid="{FDF0C501-8FEC-4B75-B5F8-1B271193C534}"/>
    <cellStyle name="Comma 29 3" xfId="961" xr:uid="{D488CD30-FE42-47E8-826C-493861EA3FEA}"/>
    <cellStyle name="Comma 29 4" xfId="1199" xr:uid="{09F95773-6844-438A-ABF8-1D527F6DC606}"/>
    <cellStyle name="Comma 29 5" xfId="710" xr:uid="{2151C304-51B0-407A-9DB0-63342CEBC98E}"/>
    <cellStyle name="Comma 3" xfId="27" xr:uid="{D298BBFF-BECA-4F65-B71C-62413F5C2B73}"/>
    <cellStyle name="Comma 3 10" xfId="963" xr:uid="{EEE30007-C054-44E3-A3B0-FB873AF61FD1}"/>
    <cellStyle name="Comma 3 11" xfId="1201" xr:uid="{8BA1A53E-A774-4829-9A0A-C3337FB09D55}"/>
    <cellStyle name="Comma 3 12" xfId="712" xr:uid="{B6FE5822-9159-4410-BA60-A443A9F0CC6E}"/>
    <cellStyle name="Comma 3 13" xfId="322" xr:uid="{8966FB51-DC6D-4375-AD69-2F5989FB12F2}"/>
    <cellStyle name="Comma 3 2" xfId="28" xr:uid="{5407F338-7946-46FB-AC47-B9CF1247727E}"/>
    <cellStyle name="Comma 3 2 2" xfId="91" xr:uid="{CB19C5A5-86F4-4CF6-8B3E-15604BDB9858}"/>
    <cellStyle name="Comma 3 2 2 2" xfId="964" xr:uid="{F054C01A-15E3-4D0D-9124-58C7F532B423}"/>
    <cellStyle name="Comma 3 2 2 3" xfId="1202" xr:uid="{955A8D03-3E10-42A4-8B05-211527A4B3FA}"/>
    <cellStyle name="Comma 3 2 2 4" xfId="713" xr:uid="{2DEC4F66-DE09-4DA4-9360-FC0877E08BE5}"/>
    <cellStyle name="Comma 3 2 2 5" xfId="324" xr:uid="{67037B44-F7EE-4571-83EA-AD8E6AF13138}"/>
    <cellStyle name="Comma 3 2 3" xfId="99" xr:uid="{DCE192F7-31E1-4AC1-9D20-116994F2981C}"/>
    <cellStyle name="Comma 3 2 4" xfId="323" xr:uid="{211A4FF8-3F0C-48D1-A087-C02DB6748B69}"/>
    <cellStyle name="Comma 3 3" xfId="88" xr:uid="{072172D2-7CD3-48B9-97B4-75833816482F}"/>
    <cellStyle name="Comma 3 3 2" xfId="326" xr:uid="{5E5BA9F8-4EA8-4541-A59E-7E3DD15EEE88}"/>
    <cellStyle name="Comma 3 3 2 2" xfId="965" xr:uid="{3FA6FF9A-0011-4671-89B8-47FEF9FD40A2}"/>
    <cellStyle name="Comma 3 3 2 3" xfId="1203" xr:uid="{54A6C42A-F62E-4C48-9A8A-CB4AE314F2F7}"/>
    <cellStyle name="Comma 3 3 2 4" xfId="714" xr:uid="{9F51415E-4656-49A6-BEA7-4CD16F13E085}"/>
    <cellStyle name="Comma 3 3 3" xfId="325" xr:uid="{B55D2680-DB0C-4045-9A1F-3CBA64216EF0}"/>
    <cellStyle name="Comma 3 4" xfId="98" xr:uid="{9619F1D9-B360-4F11-BF12-F5101A37E226}"/>
    <cellStyle name="Comma 3 4 2" xfId="328" xr:uid="{D182CA72-2EFA-408F-B49D-5C7C0C11F9F3}"/>
    <cellStyle name="Comma 3 4 2 2" xfId="966" xr:uid="{5D454C1C-B2B3-4867-9D0F-F81ABC9D872E}"/>
    <cellStyle name="Comma 3 4 2 3" xfId="1204" xr:uid="{B16D5E24-29B9-4AB7-8F8B-041FDBA1D0D4}"/>
    <cellStyle name="Comma 3 4 2 4" xfId="715" xr:uid="{76C2652F-AA0E-4B05-9FE9-BC710FC49AD1}"/>
    <cellStyle name="Comma 3 4 3" xfId="327" xr:uid="{DA035091-67FA-4953-AFCD-62FFB9FFC224}"/>
    <cellStyle name="Comma 3 5" xfId="119" xr:uid="{0A55568E-D576-45E2-864E-20D8FF147043}"/>
    <cellStyle name="Comma 3 5 2" xfId="329" xr:uid="{F77ABF6C-7593-47AD-A405-FF1366F0D3F8}"/>
    <cellStyle name="Comma 3 5 2 2" xfId="967" xr:uid="{3A33B754-48BE-40A6-93DE-263ADE8961FA}"/>
    <cellStyle name="Comma 3 5 2 3" xfId="1205" xr:uid="{6B9C857A-6565-4EC6-ACC6-F13371234BF2}"/>
    <cellStyle name="Comma 3 5 2 4" xfId="716" xr:uid="{452FF1C4-7B08-48BD-95D8-11E1A4E0B64B}"/>
    <cellStyle name="Comma 3 6" xfId="330" xr:uid="{CC6975C6-4132-4E16-9DFA-B7AFFA606E73}"/>
    <cellStyle name="Comma 3 6 2" xfId="331" xr:uid="{B6ABBCD9-3E76-4661-B706-D2D91A51B7CC}"/>
    <cellStyle name="Comma 3 6 2 2" xfId="168" xr:uid="{2F03D902-1B0C-4139-9D4F-F3BBC04C4845}"/>
    <cellStyle name="Comma 3 6 2 2 2" xfId="332" xr:uid="{C1E86E27-176B-4FE2-91E7-5551EEDC0B20}"/>
    <cellStyle name="Comma 3 6 2 2 2 2" xfId="968" xr:uid="{2A5BF5A4-1C2E-4449-8F91-9D884DF81963}"/>
    <cellStyle name="Comma 3 6 2 2 2 3" xfId="1206" xr:uid="{9B5448BC-9F69-49F7-9CB5-45E39880DF46}"/>
    <cellStyle name="Comma 3 6 2 2 2 4" xfId="717" xr:uid="{33637B52-2024-4914-9FA0-8F95F79CD9E8}"/>
    <cellStyle name="Comma 3 6 2 2 4" xfId="333" xr:uid="{AF1704D9-2217-47C4-9414-109F513D38D3}"/>
    <cellStyle name="Comma 3 6 2 3" xfId="334" xr:uid="{FEE2EB22-87CB-49B6-A461-68B509FDFC00}"/>
    <cellStyle name="Comma 3 6 2 3 2" xfId="969" xr:uid="{1B82E023-8984-4C1C-9A88-BD18DC0B11CE}"/>
    <cellStyle name="Comma 3 6 2 3 3" xfId="1207" xr:uid="{59BDBAAF-B0CA-40C5-8994-3EF520BBC04A}"/>
    <cellStyle name="Comma 3 6 2 3 4" xfId="718" xr:uid="{882F5BC3-E8FD-49C8-ACD0-48E36B9BB33A}"/>
    <cellStyle name="Comma 3 6 3" xfId="335" xr:uid="{EC48999B-D24D-4251-A378-1286CC107E04}"/>
    <cellStyle name="Comma 3 6 3 2" xfId="336" xr:uid="{86600EDE-EA59-4D07-8B0E-E5724A253886}"/>
    <cellStyle name="Comma 3 6 3 2 2" xfId="970" xr:uid="{769EFCDF-6430-4DCC-A941-61EBCCF8229B}"/>
    <cellStyle name="Comma 3 6 3 2 3" xfId="1208" xr:uid="{783BD04B-0F63-4711-B95B-F2F811DE77CA}"/>
    <cellStyle name="Comma 3 6 3 2 4" xfId="719" xr:uid="{73B21574-6139-46DA-87EE-8218088ACAA5}"/>
    <cellStyle name="Comma 3 6 4" xfId="337" xr:uid="{3FEB3700-7C68-474E-9E3F-A702BE64D0E1}"/>
    <cellStyle name="Comma 3 6 4 2" xfId="971" xr:uid="{03B5702D-2EA6-42B6-9649-6CA07FBEF79E}"/>
    <cellStyle name="Comma 3 6 4 3" xfId="1209" xr:uid="{461852ED-0403-4B39-8173-967DEAA4D24A}"/>
    <cellStyle name="Comma 3 6 4 4" xfId="720" xr:uid="{6AAC2F1B-CDD2-46D1-8DEC-9735D17564FB}"/>
    <cellStyle name="Comma 3 7" xfId="338" xr:uid="{3ABEB484-58F8-48C5-ADB7-1C2EE23589E6}"/>
    <cellStyle name="Comma 3 7 2" xfId="339" xr:uid="{92643CE6-6315-4FDA-8969-3E3CE8F8587D}"/>
    <cellStyle name="Comma 3 7 2 2" xfId="973" xr:uid="{494230A0-7B27-4458-93B6-1986BCD3FA24}"/>
    <cellStyle name="Comma 3 7 2 3" xfId="1211" xr:uid="{C5038F88-307E-4602-B17F-D49134F0D1C1}"/>
    <cellStyle name="Comma 3 7 2 4" xfId="722" xr:uid="{F13FAB05-F933-4B9C-B9DF-2EAD436C9337}"/>
    <cellStyle name="Comma 3 7 3" xfId="972" xr:uid="{AE9B691B-23BD-4C31-BF25-1D71707177A7}"/>
    <cellStyle name="Comma 3 7 4" xfId="1210" xr:uid="{76A9DE87-75EC-49E2-9EC5-52EEAA4D58B6}"/>
    <cellStyle name="Comma 3 7 5" xfId="721" xr:uid="{E74F4F89-021A-435B-8E00-FACDC27F91A8}"/>
    <cellStyle name="Comma 3 8" xfId="340" xr:uid="{84A3CFD2-0713-45D8-86C4-A232107B0A0D}"/>
    <cellStyle name="Comma 3 8 2" xfId="341" xr:uid="{7C16F337-FA1B-4FAA-838C-97B4D8510ADB}"/>
    <cellStyle name="Comma 3 8 2 2" xfId="342" xr:uid="{E469FC43-C038-4E88-94F8-8C7220243526}"/>
    <cellStyle name="Comma 3 8 2 2 2" xfId="974" xr:uid="{40D55E7C-8582-4A79-BB24-F0A101199972}"/>
    <cellStyle name="Comma 3 8 2 2 3" xfId="1212" xr:uid="{DBA172EA-39C9-435B-8103-776D676C55A1}"/>
    <cellStyle name="Comma 3 8 2 2 4" xfId="723" xr:uid="{2D812886-386C-48FE-B416-2D4DED5E4D3B}"/>
    <cellStyle name="Comma 3 8 3" xfId="343" xr:uid="{23D2D347-2F7B-4277-A966-A22BFDE4E603}"/>
    <cellStyle name="Comma 3 8 3 2" xfId="975" xr:uid="{59DA2111-1C4B-4965-8B36-DCE0E5C269DA}"/>
    <cellStyle name="Comma 3 8 3 3" xfId="1213" xr:uid="{802DB356-3BEE-45A7-9AA9-9D6CC95B22C6}"/>
    <cellStyle name="Comma 3 8 3 4" xfId="724" xr:uid="{DD8EB6FB-844A-4EC1-A16D-121A6AC51D36}"/>
    <cellStyle name="Comma 3 9" xfId="344" xr:uid="{3B9EF14D-F588-44B7-86F2-CC2AD6060826}"/>
    <cellStyle name="Comma 3 9 2" xfId="976" xr:uid="{3640069B-A63D-4202-82D1-1A4EFD0CC131}"/>
    <cellStyle name="Comma 3 9 3" xfId="1214" xr:uid="{E0225D6C-2FFB-4A39-8F7D-327182B7589B}"/>
    <cellStyle name="Comma 3 9 4" xfId="725" xr:uid="{D8C4347B-EFF3-4518-B1E5-CE8B8EF67D87}"/>
    <cellStyle name="Comma 30" xfId="345" xr:uid="{723E8A28-A403-4316-9075-E51EF19862F6}"/>
    <cellStyle name="Comma 30 2" xfId="346" xr:uid="{64AC1FFE-9A76-4348-A2EC-FBF3F7417E53}"/>
    <cellStyle name="Comma 30 2 2" xfId="978" xr:uid="{497D016F-F628-4A8F-9034-07E2A84C3049}"/>
    <cellStyle name="Comma 30 2 3" xfId="1216" xr:uid="{D1EE6C81-A6C6-4EEB-AD13-E055FF6E1851}"/>
    <cellStyle name="Comma 30 2 4" xfId="727" xr:uid="{A9500F63-415A-43BA-A1D1-7CBC468071E5}"/>
    <cellStyle name="Comma 30 3" xfId="977" xr:uid="{918C9A19-F28E-4E23-85C3-D9697AA1D79B}"/>
    <cellStyle name="Comma 30 4" xfId="1215" xr:uid="{3D04871F-8001-4A24-BEAF-6E7F71EE4334}"/>
    <cellStyle name="Comma 30 5" xfId="726" xr:uid="{FF15CCB0-9E08-439C-B72B-B8EA29AFE90A}"/>
    <cellStyle name="Comma 31" xfId="347" xr:uid="{3F690A77-206F-4300-8782-3CA64D6B9490}"/>
    <cellStyle name="Comma 31 2" xfId="348" xr:uid="{9D27AEE5-02E2-4C18-80FD-65F7D285BE43}"/>
    <cellStyle name="Comma 31 2 2" xfId="980" xr:uid="{E275F407-FCE6-4A78-964A-7E782CCC8021}"/>
    <cellStyle name="Comma 31 2 3" xfId="1218" xr:uid="{83DA3328-3B7C-42C8-AF1C-3E1A99D9E664}"/>
    <cellStyle name="Comma 31 2 4" xfId="729" xr:uid="{2EB0DC04-5466-44D9-8B60-BD37E8AF13E6}"/>
    <cellStyle name="Comma 31 3" xfId="979" xr:uid="{621AFBB2-2DC8-43AD-9659-01DC8A616A5E}"/>
    <cellStyle name="Comma 31 4" xfId="1217" xr:uid="{FE9EFD69-9036-4AB8-BBDC-32C63F638A18}"/>
    <cellStyle name="Comma 31 5" xfId="728" xr:uid="{405D5623-AB7E-438B-AEAA-3441D166C400}"/>
    <cellStyle name="Comma 32" xfId="349" xr:uid="{0B06D327-03C0-4D88-B2CD-9A4CD57B53DC}"/>
    <cellStyle name="Comma 32 2" xfId="350" xr:uid="{C2A6EDAF-C232-4C84-8869-C9FCB0206C67}"/>
    <cellStyle name="Comma 32 2 2" xfId="982" xr:uid="{FCC302B4-4539-4D65-854C-30CB5F081750}"/>
    <cellStyle name="Comma 32 2 3" xfId="1220" xr:uid="{8862380E-89B1-46C2-BC0F-67BE1F9B0CC9}"/>
    <cellStyle name="Comma 32 2 4" xfId="731" xr:uid="{C085222D-D78B-468D-8E0F-C45D8BA6ED20}"/>
    <cellStyle name="Comma 32 3" xfId="981" xr:uid="{C7D4D607-911C-4BCA-B252-497324F68B2A}"/>
    <cellStyle name="Comma 32 4" xfId="1219" xr:uid="{60632D9D-0183-40E4-A581-89184CBEEFC2}"/>
    <cellStyle name="Comma 32 5" xfId="730" xr:uid="{52923643-FF3C-482E-BB85-45A030631CB3}"/>
    <cellStyle name="Comma 33" xfId="351" xr:uid="{8E2080E1-3796-43A6-8B46-192F94BD9779}"/>
    <cellStyle name="Comma 33 2" xfId="352" xr:uid="{39EC15AA-7C9F-4B59-B57C-0FACB0D660D9}"/>
    <cellStyle name="Comma 33 2 2" xfId="984" xr:uid="{07E15884-A22F-4C5B-9CDD-5C27739C19C5}"/>
    <cellStyle name="Comma 33 2 3" xfId="1222" xr:uid="{95B18874-8E7E-4035-A02E-D55E9145A3C5}"/>
    <cellStyle name="Comma 33 2 4" xfId="733" xr:uid="{380E9270-A8AD-4074-BCC6-9AAC1B553CF3}"/>
    <cellStyle name="Comma 33 3" xfId="983" xr:uid="{CCDFAC1B-71D8-4293-B3E2-5D00861E2B16}"/>
    <cellStyle name="Comma 33 4" xfId="1221" xr:uid="{F09EFB16-F03D-4660-B266-7CFE7CB69289}"/>
    <cellStyle name="Comma 33 5" xfId="732" xr:uid="{808AC500-5903-401A-BB83-296A38FC115C}"/>
    <cellStyle name="Comma 34" xfId="353" xr:uid="{18206993-BD13-4552-8D8F-C2F23FDA1F0E}"/>
    <cellStyle name="Comma 34 2" xfId="354" xr:uid="{A4CAAB4A-8D06-483A-B1C6-FE1D4D42A1C5}"/>
    <cellStyle name="Comma 34 2 2" xfId="986" xr:uid="{75743612-F6CE-4443-A04D-03F3E93677C1}"/>
    <cellStyle name="Comma 34 2 3" xfId="1224" xr:uid="{DD1E4402-FE68-433F-BF6B-370CFBC0D6A9}"/>
    <cellStyle name="Comma 34 2 4" xfId="735" xr:uid="{7190396D-C74C-486B-A4D4-0FD20AECAC8B}"/>
    <cellStyle name="Comma 34 3" xfId="985" xr:uid="{016D5D65-194A-418D-A92C-5C493556DA5D}"/>
    <cellStyle name="Comma 34 4" xfId="1223" xr:uid="{1BEDF1EF-3EBA-4516-A269-FAE3CB098E01}"/>
    <cellStyle name="Comma 34 5" xfId="734" xr:uid="{FCACDD59-2585-4A46-B5E4-B0E16E9E6C5F}"/>
    <cellStyle name="Comma 35" xfId="355" xr:uid="{288B3E6C-39DF-4372-AE8C-599F6E7779D8}"/>
    <cellStyle name="Comma 35 2" xfId="356" xr:uid="{F4868346-9422-46D7-9242-C75094AFABA6}"/>
    <cellStyle name="Comma 35 2 2" xfId="988" xr:uid="{C3FDCCCF-177D-4E39-837D-F8DBAA7B21A2}"/>
    <cellStyle name="Comma 35 2 3" xfId="1226" xr:uid="{7D1FF14C-2D75-4E48-BC54-D0B33C1B53BD}"/>
    <cellStyle name="Comma 35 2 4" xfId="737" xr:uid="{3B20F338-E65D-4EAA-BF2A-3AA745526720}"/>
    <cellStyle name="Comma 35 3" xfId="987" xr:uid="{B2E86901-69E4-4A95-AC55-186B9C839496}"/>
    <cellStyle name="Comma 35 4" xfId="1225" xr:uid="{B31C4CDE-90F4-4F34-B11E-DA3BDDC52C04}"/>
    <cellStyle name="Comma 35 5" xfId="736" xr:uid="{DA6EAE88-63B6-4513-9B79-3D8218B388F8}"/>
    <cellStyle name="Comma 36" xfId="357" xr:uid="{0121E3D6-9423-4CE2-9347-CDA30F9ADF64}"/>
    <cellStyle name="Comma 36 2" xfId="358" xr:uid="{9F751E6C-CC97-4200-9735-E6D74A602C25}"/>
    <cellStyle name="Comma 36 2 2" xfId="990" xr:uid="{A564644A-0B6D-445C-86A3-51837C806941}"/>
    <cellStyle name="Comma 36 2 3" xfId="1228" xr:uid="{211E7AAF-A8B3-4732-AA31-344CEDF5033C}"/>
    <cellStyle name="Comma 36 2 4" xfId="739" xr:uid="{32464F9A-9F5F-4FF5-99BE-4CE317C45F69}"/>
    <cellStyle name="Comma 36 3" xfId="989" xr:uid="{930C1889-8224-48D4-B613-DC21D0C1F054}"/>
    <cellStyle name="Comma 36 4" xfId="1227" xr:uid="{A589AF65-B5B5-43E4-AD39-FB411A1A6F95}"/>
    <cellStyle name="Comma 36 5" xfId="738" xr:uid="{84ACBB6D-2747-431A-BA51-58931EE0C99E}"/>
    <cellStyle name="Comma 37" xfId="359" xr:uid="{8FF47BB3-3979-4116-895F-8D8DD891D0C9}"/>
    <cellStyle name="Comma 37 2" xfId="360" xr:uid="{F319CEAF-A585-4D2E-9351-788003057619}"/>
    <cellStyle name="Comma 37 2 2" xfId="992" xr:uid="{03B2946A-8253-40D7-AC3C-F1085F225057}"/>
    <cellStyle name="Comma 37 2 3" xfId="1230" xr:uid="{A2E58759-AA23-46B4-B0FB-212F59A2B8B3}"/>
    <cellStyle name="Comma 37 2 4" xfId="741" xr:uid="{F83BFF36-C089-414E-A780-BE7A46A4746E}"/>
    <cellStyle name="Comma 37 3" xfId="991" xr:uid="{665B59B7-C951-40BE-AFDD-E8836BBFBC2F}"/>
    <cellStyle name="Comma 37 4" xfId="1229" xr:uid="{17F24B45-AC0A-4452-9BE0-68DA0FC97DD9}"/>
    <cellStyle name="Comma 37 5" xfId="740" xr:uid="{DA82BCE1-B6A9-4C60-BCE9-D0E0FD4BCD7A}"/>
    <cellStyle name="Comma 38" xfId="361" xr:uid="{DBD36CCB-3A45-4DB0-9FA3-916E4DBF514F}"/>
    <cellStyle name="Comma 38 2" xfId="362" xr:uid="{40E61117-E67D-4CDA-A060-85814D30689D}"/>
    <cellStyle name="Comma 38 2 2" xfId="994" xr:uid="{CA05D7FB-8705-4520-9003-69CF0B133396}"/>
    <cellStyle name="Comma 38 2 3" xfId="1232" xr:uid="{5EFB74F6-28D8-4DAC-BB95-D3F68551054F}"/>
    <cellStyle name="Comma 38 2 4" xfId="743" xr:uid="{04DD26E7-5951-4E8F-B270-AFBA58B80239}"/>
    <cellStyle name="Comma 38 3" xfId="993" xr:uid="{208C0098-B4A4-4647-ADF2-E59EAE6F1F8D}"/>
    <cellStyle name="Comma 38 4" xfId="1231" xr:uid="{8FC724E1-30DC-487D-B579-FC9411B43BBD}"/>
    <cellStyle name="Comma 38 5" xfId="742" xr:uid="{9A8430FD-E5DD-4C19-BA51-DE67D07A451C}"/>
    <cellStyle name="Comma 39" xfId="363" xr:uid="{4BC29C2E-B4FF-4F5E-BADE-0810C55C2BEB}"/>
    <cellStyle name="Comma 39 2" xfId="364" xr:uid="{F21F2164-A4E2-4777-B804-AD0FB99B87C3}"/>
    <cellStyle name="Comma 39 2 2" xfId="996" xr:uid="{199389CF-F3DF-43A2-B4D6-A4B9C6134BEE}"/>
    <cellStyle name="Comma 39 2 3" xfId="1234" xr:uid="{52BFE43B-0AEF-4DCA-A2A8-84FA762B3FF4}"/>
    <cellStyle name="Comma 39 2 4" xfId="745" xr:uid="{857C7172-1021-411E-9B69-16F79048AED3}"/>
    <cellStyle name="Comma 39 3" xfId="995" xr:uid="{D3003085-B3BC-481D-9D60-2529EBFDCDD4}"/>
    <cellStyle name="Comma 39 4" xfId="1233" xr:uid="{CE214B99-2451-4AAA-BF4F-99C50397B069}"/>
    <cellStyle name="Comma 39 5" xfId="744" xr:uid="{01249ED2-FEFE-4BC9-9334-4CF6761FC51F}"/>
    <cellStyle name="Comma 4" xfId="29" xr:uid="{EC6C8F4C-226D-4C7B-B7BE-38E3434770A8}"/>
    <cellStyle name="Comma 4 2" xfId="134" xr:uid="{B38AC55D-55C8-4DD3-94FB-BB694A46C629}"/>
    <cellStyle name="Comma 4 2 2" xfId="367" xr:uid="{465C642C-4259-434D-B55E-C6EFFFCE0105}"/>
    <cellStyle name="Comma 4 2 2 2" xfId="368" xr:uid="{CBC303B3-34BE-4D29-86A0-4CB9CD08AC96}"/>
    <cellStyle name="Comma 4 2 2 2 2" xfId="998" xr:uid="{5B4F2BA0-DC02-41C1-979F-71E9EB42CCC9}"/>
    <cellStyle name="Comma 4 2 2 2 3" xfId="1236" xr:uid="{CDEE6393-CDF0-406C-A22E-ABDCF4509862}"/>
    <cellStyle name="Comma 4 2 2 2 4" xfId="747" xr:uid="{D77A42E3-6652-4422-8F7F-BCD37233D2A7}"/>
    <cellStyle name="Comma 4 2 3" xfId="369" xr:uid="{F4562726-5056-44C9-932F-D2ECBF4B8664}"/>
    <cellStyle name="Comma 4 2 3 2" xfId="999" xr:uid="{B1BBA0A1-5B6F-4048-9864-D033317948F8}"/>
    <cellStyle name="Comma 4 2 3 3" xfId="1237" xr:uid="{48539AFA-A643-4743-9B40-9DE3FE484FF1}"/>
    <cellStyle name="Comma 4 2 3 4" xfId="748" xr:uid="{FD7F8F8E-4D23-47BF-93AB-2F708B01898B}"/>
    <cellStyle name="Comma 4 2 4" xfId="366" xr:uid="{8C7FC543-DAE3-4ED5-90F2-EBF1F2906116}"/>
    <cellStyle name="Comma 4 3" xfId="370" xr:uid="{BB7969A5-6ED7-48AE-B6CD-A811FAD7395C}"/>
    <cellStyle name="Comma 4 3 2" xfId="371" xr:uid="{C5C56822-7186-41D9-88CD-D730DFB91941}"/>
    <cellStyle name="Comma 4 3 2 2" xfId="372" xr:uid="{EDACE1EA-66EE-4958-83CE-C984E6B1FCF3}"/>
    <cellStyle name="Comma 4 3 2 2 2" xfId="1000" xr:uid="{42203D0E-D5A8-4820-A91B-1BA7ADD21D93}"/>
    <cellStyle name="Comma 4 3 2 2 3" xfId="1238" xr:uid="{13D87183-AD74-46D2-836B-8339ABBEF5E9}"/>
    <cellStyle name="Comma 4 3 2 2 4" xfId="749" xr:uid="{0C3CEC0D-498C-447E-90CC-DD0F3483F5CB}"/>
    <cellStyle name="Comma 4 3 3" xfId="373" xr:uid="{EC6442AF-511C-4720-8797-BED36A7DE4B3}"/>
    <cellStyle name="Comma 4 3 3 2" xfId="1001" xr:uid="{2917BEBF-3AB1-43B3-9CAA-51525DD09BAB}"/>
    <cellStyle name="Comma 4 3 3 3" xfId="1239" xr:uid="{96786788-88CD-463D-AC5C-FB934E06EB52}"/>
    <cellStyle name="Comma 4 3 3 4" xfId="750" xr:uid="{8A2A1558-9AB8-40C3-B71A-3377222544CF}"/>
    <cellStyle name="Comma 4 4" xfId="374" xr:uid="{A58D8E48-941F-454F-B9E8-69C9F9320B56}"/>
    <cellStyle name="Comma 4 4 2" xfId="375" xr:uid="{154897BD-67D0-4868-855F-891D7351D92A}"/>
    <cellStyle name="Comma 4 4 2 2" xfId="1002" xr:uid="{F5AC810D-B976-4B3C-A1B8-10865632B615}"/>
    <cellStyle name="Comma 4 4 2 3" xfId="1240" xr:uid="{19890562-3FDE-44EB-B103-B954900CE9AF}"/>
    <cellStyle name="Comma 4 4 2 4" xfId="751" xr:uid="{CCD60B09-BEEC-4321-A4E4-AE71D91F345C}"/>
    <cellStyle name="Comma 4 5" xfId="376" xr:uid="{05D46418-F871-4CD2-8D63-76E3ADA829B7}"/>
    <cellStyle name="Comma 4 5 2" xfId="377" xr:uid="{59FBD2CA-E4C1-4BC4-80DC-6B3CCD6FA97E}"/>
    <cellStyle name="Comma 4 5 2 2" xfId="1004" xr:uid="{E9B40A41-A03C-4587-A3CC-A08A0B8C5586}"/>
    <cellStyle name="Comma 4 5 2 3" xfId="1242" xr:uid="{9B46F974-E4BB-4A4C-AB77-A3BCC2171549}"/>
    <cellStyle name="Comma 4 5 2 4" xfId="753" xr:uid="{B8055445-2DC6-4BE9-9C5A-CFA63A7B3388}"/>
    <cellStyle name="Comma 4 5 3" xfId="1003" xr:uid="{7A221E53-715D-43E7-9472-FF4D56C68D10}"/>
    <cellStyle name="Comma 4 5 4" xfId="1241" xr:uid="{D59BC804-CABE-4FA5-ACDC-D0269614BCA8}"/>
    <cellStyle name="Comma 4 5 5" xfId="752" xr:uid="{CB81A4E0-8F49-4692-90A8-781036655D50}"/>
    <cellStyle name="Comma 4 6" xfId="997" xr:uid="{C8780C06-6FB7-46E8-A807-8C7248C9A08A}"/>
    <cellStyle name="Comma 4 7" xfId="1235" xr:uid="{01F35DEB-A82B-4970-B52E-EB434CC9BA56}"/>
    <cellStyle name="Comma 4 8" xfId="746" xr:uid="{D2D42D8B-A378-484E-B55A-B2EC77802D88}"/>
    <cellStyle name="Comma 4 9" xfId="365" xr:uid="{D96D42F6-D38A-4272-AD3D-A8E60B41257F}"/>
    <cellStyle name="Comma 40" xfId="378" xr:uid="{3C486551-796C-4338-AB7A-581C080679B5}"/>
    <cellStyle name="Comma 40 2" xfId="379" xr:uid="{8919C1CA-23D4-4834-B783-F0F14DD22F1F}"/>
    <cellStyle name="Comma 40 2 2" xfId="380" xr:uid="{3C024354-0901-40C7-831F-93E03255A40D}"/>
    <cellStyle name="Comma 40 2 2 2" xfId="381" xr:uid="{71210121-433D-4FA0-A16C-DE3AA2825A50}"/>
    <cellStyle name="Comma 40 2 2 2 2" xfId="1005" xr:uid="{C3473707-01E9-4D48-8117-3E047ED303B7}"/>
    <cellStyle name="Comma 40 2 2 2 3" xfId="1243" xr:uid="{ECBF581F-6D71-4B30-8A59-21B64A615908}"/>
    <cellStyle name="Comma 40 2 2 2 4" xfId="754" xr:uid="{4E70A970-32D8-4287-9731-0BF8922D1E76}"/>
    <cellStyle name="Comma 40 2 3" xfId="382" xr:uid="{B1434579-F53D-4B9A-911A-549602B43ADF}"/>
    <cellStyle name="Comma 40 2 3 2" xfId="1006" xr:uid="{58EE929B-6073-4B99-8871-FC84B0490EBB}"/>
    <cellStyle name="Comma 40 2 3 3" xfId="1244" xr:uid="{8F2D964C-191A-4E35-BC19-D334FE8D2688}"/>
    <cellStyle name="Comma 40 2 3 4" xfId="755" xr:uid="{43D0E3E5-2689-4B58-8A23-2CB08A31DEB2}"/>
    <cellStyle name="Comma 40 3" xfId="383" xr:uid="{B68CF707-E72B-4BD7-AA87-AC57805EEA34}"/>
    <cellStyle name="Comma 40 3 2" xfId="384" xr:uid="{EC53ED66-4CA3-4A98-8D07-303A8C039272}"/>
    <cellStyle name="Comma 40 3 2 2" xfId="1007" xr:uid="{CF4A928C-C08F-4BC8-8ED8-8BDE28CE0B7E}"/>
    <cellStyle name="Comma 40 3 2 3" xfId="1245" xr:uid="{BBC8BA32-6AE5-4175-A407-BD732105C79E}"/>
    <cellStyle name="Comma 40 3 2 4" xfId="756" xr:uid="{7C38F1CB-47ED-4D71-88EA-1DD605F035ED}"/>
    <cellStyle name="Comma 40 4" xfId="385" xr:uid="{BEE83864-DB61-49F9-BCA7-9F3A09903A2A}"/>
    <cellStyle name="Comma 40 4 2" xfId="1008" xr:uid="{1EDD8258-5064-479C-832D-42E901E6095B}"/>
    <cellStyle name="Comma 40 4 3" xfId="1246" xr:uid="{16042A2F-49DA-46AF-82A2-D1C5ED889ECC}"/>
    <cellStyle name="Comma 40 4 4" xfId="757" xr:uid="{371D1E2D-BA8A-40F5-A07A-75DABE3FFBE1}"/>
    <cellStyle name="Comma 41" xfId="386" xr:uid="{C9D8D463-205D-44DB-B6C2-79BB3C088A82}"/>
    <cellStyle name="Comma 41 2" xfId="387" xr:uid="{177C7093-A298-4C2C-AD9B-C78B29D40FF5}"/>
    <cellStyle name="Comma 41 2 2" xfId="388" xr:uid="{B95231E1-DADF-43D5-BD11-959A1FD418C3}"/>
    <cellStyle name="Comma 41 2 2 2" xfId="389" xr:uid="{4AF59511-3ED0-47A4-90D2-3F4DA7ED841A}"/>
    <cellStyle name="Comma 41 2 2 2 2" xfId="1009" xr:uid="{BD981E83-7D0F-467A-9AF5-1A7391DE8727}"/>
    <cellStyle name="Comma 41 2 2 2 3" xfId="1247" xr:uid="{0E735179-F696-4D95-BC85-55095D1A45C4}"/>
    <cellStyle name="Comma 41 2 2 2 4" xfId="758" xr:uid="{BD4BF2FE-8CA3-4A42-913F-010C5FFB7F86}"/>
    <cellStyle name="Comma 41 2 3" xfId="390" xr:uid="{9FEDA773-9BF1-47DD-9977-D748EE489E52}"/>
    <cellStyle name="Comma 41 2 3 2" xfId="1010" xr:uid="{8555498C-32BC-4982-9057-FC8309A69981}"/>
    <cellStyle name="Comma 41 2 3 3" xfId="1248" xr:uid="{1A60003A-B482-48F8-A74A-76CD2C02DC96}"/>
    <cellStyle name="Comma 41 2 3 4" xfId="759" xr:uid="{538DF29D-F124-493F-8854-BE0651753AAD}"/>
    <cellStyle name="Comma 41 3" xfId="391" xr:uid="{17D4AE5F-0B27-4758-8E17-8EEBA21217FD}"/>
    <cellStyle name="Comma 41 3 2" xfId="392" xr:uid="{032CF2CE-D20A-47BA-B34E-A9ACFFC3ACF5}"/>
    <cellStyle name="Comma 41 3 2 2" xfId="1011" xr:uid="{7F7BAC10-F410-4A44-A4A7-5F5C74F13E53}"/>
    <cellStyle name="Comma 41 3 2 3" xfId="1249" xr:uid="{22EDFB1A-0D5D-4D74-ABA4-4EB9ABAE22B6}"/>
    <cellStyle name="Comma 41 3 2 4" xfId="760" xr:uid="{4EDAD30E-6188-46B5-BE03-BAB604ED3E84}"/>
    <cellStyle name="Comma 41 4" xfId="393" xr:uid="{E880C5F8-AA7C-40EA-B2E0-FDF2A98DA460}"/>
    <cellStyle name="Comma 41 4 2" xfId="1012" xr:uid="{4AC02D32-8091-4A58-AFAE-D81A266DCB66}"/>
    <cellStyle name="Comma 41 4 3" xfId="1250" xr:uid="{B8D1198B-D771-43CD-89C7-DD0E6C462019}"/>
    <cellStyle name="Comma 41 4 4" xfId="761" xr:uid="{71D833DA-FDC6-48B1-925A-085D9E0AE45D}"/>
    <cellStyle name="Comma 42" xfId="394" xr:uid="{ACD5A3B0-9823-46C9-9D1A-2238285A252A}"/>
    <cellStyle name="Comma 42 2" xfId="395" xr:uid="{A2D6713D-D654-463E-AA5C-634C836277C6}"/>
    <cellStyle name="Comma 42 2 2" xfId="396" xr:uid="{9CD5B32C-12D4-4D64-AEBC-54889025136F}"/>
    <cellStyle name="Comma 42 2 2 2" xfId="397" xr:uid="{BD37E5E9-C128-4833-B489-A3A2CCD9636A}"/>
    <cellStyle name="Comma 42 2 2 2 2" xfId="1013" xr:uid="{1A64EA4B-02D0-4061-B5BF-FE1037BD4C11}"/>
    <cellStyle name="Comma 42 2 2 2 3" xfId="1251" xr:uid="{7231FA96-8BE2-4397-9A5C-BEB9B3CD4E73}"/>
    <cellStyle name="Comma 42 2 2 2 4" xfId="762" xr:uid="{AEDE7CA5-4F91-4608-9E5F-26F5082EF822}"/>
    <cellStyle name="Comma 42 2 3" xfId="398" xr:uid="{A60B9AE3-F58C-4022-8F9E-D87BD5AF2C27}"/>
    <cellStyle name="Comma 42 2 3 2" xfId="1014" xr:uid="{2B8EC9DD-BB62-4A67-81DD-8CB08F654362}"/>
    <cellStyle name="Comma 42 2 3 3" xfId="1252" xr:uid="{061A0C90-7110-42DD-8AF1-E044B0BFADDC}"/>
    <cellStyle name="Comma 42 2 3 4" xfId="763" xr:uid="{9A705B8C-6E07-4251-A9B4-729BCC4B5619}"/>
    <cellStyle name="Comma 42 3" xfId="399" xr:uid="{396828C3-F574-4BD8-BCF6-B69DED199866}"/>
    <cellStyle name="Comma 42 3 2" xfId="400" xr:uid="{252DF101-1150-4442-8302-E0F8B59486FE}"/>
    <cellStyle name="Comma 42 3 2 2" xfId="1015" xr:uid="{AEEFB373-5EB7-4762-9AFE-B65F434071EE}"/>
    <cellStyle name="Comma 42 3 2 3" xfId="1253" xr:uid="{08B0687E-7795-4318-BEE2-D6E6D8760B1D}"/>
    <cellStyle name="Comma 42 3 2 4" xfId="764" xr:uid="{D4A690B0-8F7B-4167-98DB-DC341023EC23}"/>
    <cellStyle name="Comma 42 4" xfId="401" xr:uid="{A0271C3A-F3B9-42C0-B326-067192473DF6}"/>
    <cellStyle name="Comma 42 4 2" xfId="1016" xr:uid="{D3D5A173-68C3-45AD-ADF0-B5DBF2E713CF}"/>
    <cellStyle name="Comma 42 4 3" xfId="1254" xr:uid="{EB418B6B-FF22-4FD9-8286-41643FF8D6F0}"/>
    <cellStyle name="Comma 42 4 4" xfId="765" xr:uid="{BD5B8754-273C-4E08-99B4-EBAC090DAB5A}"/>
    <cellStyle name="Comma 43" xfId="402" xr:uid="{CB2E837A-D7A5-40CB-A24A-56B6D6E5E770}"/>
    <cellStyle name="Comma 43 2" xfId="403" xr:uid="{C6256FFA-7110-4065-8E60-8C97E41882D9}"/>
    <cellStyle name="Comma 43 2 2" xfId="404" xr:uid="{8B35776A-A357-497C-BCA0-1EE39AD05B52}"/>
    <cellStyle name="Comma 43 2 2 2" xfId="1017" xr:uid="{0FF7BF20-DA6E-4EB1-A553-33D9B6778BA0}"/>
    <cellStyle name="Comma 43 2 2 3" xfId="1255" xr:uid="{18FFB8FD-3CFC-45B5-B3D3-164126A4AC82}"/>
    <cellStyle name="Comma 43 2 2 4" xfId="766" xr:uid="{923B300D-59DC-4423-869D-1D595F327C55}"/>
    <cellStyle name="Comma 43 3" xfId="405" xr:uid="{A53CCA4E-9B85-494A-BAA5-CDBD1A775490}"/>
    <cellStyle name="Comma 43 3 2" xfId="1018" xr:uid="{FA207653-CCC0-41E6-A8EB-550D860BE7FF}"/>
    <cellStyle name="Comma 43 3 3" xfId="1256" xr:uid="{FB7A6D83-75B3-4514-9012-5212FF88BAAC}"/>
    <cellStyle name="Comma 43 3 4" xfId="767" xr:uid="{429980A5-1222-4D72-9101-2B75C8F4DA7F}"/>
    <cellStyle name="Comma 44" xfId="406" xr:uid="{1BAF9680-6E15-4984-A782-DD181816FB4E}"/>
    <cellStyle name="Comma 44 2" xfId="407" xr:uid="{85DA5F0A-48CC-44F9-8FCF-DA2C8B331FAC}"/>
    <cellStyle name="Comma 44 2 2" xfId="408" xr:uid="{F1F7E6D1-76C5-4864-A584-7BD466E75FCE}"/>
    <cellStyle name="Comma 44 2 2 2" xfId="1019" xr:uid="{F1FFAE33-752A-4B77-9CE8-F89148543F09}"/>
    <cellStyle name="Comma 44 2 2 3" xfId="1257" xr:uid="{9CDF4AC7-155A-41A8-B3D8-1321A7B20A0A}"/>
    <cellStyle name="Comma 44 2 2 4" xfId="768" xr:uid="{3E8D7AA6-D59C-4956-9498-0546611370DD}"/>
    <cellStyle name="Comma 44 3" xfId="409" xr:uid="{6B446936-E6A2-4581-9BFF-204E81868232}"/>
    <cellStyle name="Comma 44 3 2" xfId="1020" xr:uid="{33A47DC7-71BA-484D-BF4F-0960DC05DF70}"/>
    <cellStyle name="Comma 44 3 3" xfId="1258" xr:uid="{6990D8D2-3ADB-4F38-B843-481DFD351A06}"/>
    <cellStyle name="Comma 44 3 4" xfId="769" xr:uid="{E72D027F-9E15-4A46-ABCB-FB8731FA0B81}"/>
    <cellStyle name="Comma 45" xfId="410" xr:uid="{0D60D48E-93A3-4959-8766-6D0B645672F9}"/>
    <cellStyle name="Comma 45 2" xfId="411" xr:uid="{C2A61E93-F864-49E5-A994-1FE685B27D38}"/>
    <cellStyle name="Comma 45 2 2" xfId="1022" xr:uid="{854564CB-E47C-4F7F-B615-EF5C478FC22A}"/>
    <cellStyle name="Comma 45 2 3" xfId="1260" xr:uid="{382C5655-2D69-4C13-B9BC-C650096C20A6}"/>
    <cellStyle name="Comma 45 2 4" xfId="771" xr:uid="{456B6B4C-A412-473B-AD15-6AB9ED09FE07}"/>
    <cellStyle name="Comma 45 3" xfId="1021" xr:uid="{7FE192A6-5E9B-40D3-B873-D2D1A5B45D94}"/>
    <cellStyle name="Comma 45 4" xfId="1259" xr:uid="{8DCFB10C-596B-4443-B7DF-28EC619DC454}"/>
    <cellStyle name="Comma 45 5" xfId="770" xr:uid="{4DCF3D3C-5138-4CE3-B3F0-5EDD47CF16D0}"/>
    <cellStyle name="Comma 46" xfId="412" xr:uid="{2746D5C8-0AE1-4602-A433-6D57C0C764D7}"/>
    <cellStyle name="Comma 46 2" xfId="413" xr:uid="{EE55B53A-6888-4897-9EE4-D9908EA95765}"/>
    <cellStyle name="Comma 46 2 2" xfId="1024" xr:uid="{722071BB-722E-4297-B7F0-C8720CFD1D96}"/>
    <cellStyle name="Comma 46 2 3" xfId="1262" xr:uid="{E8A0178C-33C6-4EE1-AFC1-AB5DF17EC64F}"/>
    <cellStyle name="Comma 46 2 4" xfId="773" xr:uid="{E3FDD513-2B20-443B-9333-BEB9B23FAE34}"/>
    <cellStyle name="Comma 46 3" xfId="1023" xr:uid="{111F45FA-27F7-407A-B43A-1F13E26FA560}"/>
    <cellStyle name="Comma 46 4" xfId="1261" xr:uid="{3C10A62D-E31D-4058-B3CF-E1192ED26231}"/>
    <cellStyle name="Comma 46 5" xfId="772" xr:uid="{231F076B-CC4F-4395-9B5D-E2A0BD9F11E0}"/>
    <cellStyle name="Comma 47" xfId="414" xr:uid="{5CB013C2-6A89-46D9-86DD-A8C774A0E977}"/>
    <cellStyle name="Comma 47 2" xfId="415" xr:uid="{AA85988B-89DF-42B2-944F-A7D2BDB6C788}"/>
    <cellStyle name="Comma 47 2 2" xfId="1026" xr:uid="{3CD61587-AE8E-4029-BEF8-EB2E58EE04BB}"/>
    <cellStyle name="Comma 47 2 3" xfId="1264" xr:uid="{3E176D99-EFC4-4F7D-9D92-9EEAC01D26E8}"/>
    <cellStyle name="Comma 47 2 4" xfId="775" xr:uid="{B45E8EFB-4461-4727-98CB-529E42365E14}"/>
    <cellStyle name="Comma 47 3" xfId="1025" xr:uid="{E95A5199-88B1-46CC-88A0-5E89294239A8}"/>
    <cellStyle name="Comma 47 4" xfId="1263" xr:uid="{C7E15E16-2A9C-443E-8BC0-C612A9E6D4A0}"/>
    <cellStyle name="Comma 47 5" xfId="774" xr:uid="{A9589FE9-F777-40D1-8B1E-0C7DB6B5CC1B}"/>
    <cellStyle name="Comma 48" xfId="416" xr:uid="{D4EF3136-BAF4-47C3-B790-1A264544854A}"/>
    <cellStyle name="Comma 48 2" xfId="417" xr:uid="{525100BB-057A-498A-9F6F-5365B2492F7D}"/>
    <cellStyle name="Comma 48 2 2" xfId="1028" xr:uid="{67BB8857-13A7-4525-84AC-4CC8A3F7E4C4}"/>
    <cellStyle name="Comma 48 2 3" xfId="1266" xr:uid="{E57076C0-D389-4D15-876B-ECD593FBA916}"/>
    <cellStyle name="Comma 48 2 4" xfId="777" xr:uid="{A03A295B-387A-482B-B177-E57FDE0D2412}"/>
    <cellStyle name="Comma 48 3" xfId="1027" xr:uid="{87DE667B-157C-4F7B-9DBE-5F8DF5BD7F0E}"/>
    <cellStyle name="Comma 48 4" xfId="1265" xr:uid="{54B6DFBE-1300-43DD-8D72-47A57A518A65}"/>
    <cellStyle name="Comma 48 5" xfId="776" xr:uid="{6F330EC5-ED4A-495F-A0C9-0C1F9FCB2793}"/>
    <cellStyle name="Comma 49" xfId="418" xr:uid="{E158F8E0-7A2E-4626-A755-0857EB06B39D}"/>
    <cellStyle name="Comma 49 2" xfId="419" xr:uid="{16FF39EC-17B6-460C-91D2-E53360D689D7}"/>
    <cellStyle name="Comma 49 2 2" xfId="1030" xr:uid="{52D7584E-2CA5-4F18-8B4E-464F5EAAF32D}"/>
    <cellStyle name="Comma 49 2 3" xfId="1268" xr:uid="{DCACD158-1025-4A79-841C-4BC54FC8EA18}"/>
    <cellStyle name="Comma 49 2 4" xfId="779" xr:uid="{C003A350-6FDF-4CDD-850D-C17485F7BB9D}"/>
    <cellStyle name="Comma 49 3" xfId="1029" xr:uid="{92C1B798-B499-4CFC-AE32-150ABB5F5959}"/>
    <cellStyle name="Comma 49 4" xfId="1267" xr:uid="{C67853FD-5472-4FA9-8E0A-A6361F97A5E9}"/>
    <cellStyle name="Comma 49 5" xfId="778" xr:uid="{C91E6EB4-B6F6-4C68-94D7-B3B66568A164}"/>
    <cellStyle name="Comma 5" xfId="30" xr:uid="{6B8DDA9B-0F4D-4D41-86C9-9D4444951CAC}"/>
    <cellStyle name="Comma 5 2" xfId="31" xr:uid="{93CB1CF2-CD1C-418A-B8C9-D7226CED3718}"/>
    <cellStyle name="Comma 5 2 2" xfId="422" xr:uid="{E9501896-4849-41AE-AA52-40036705D20A}"/>
    <cellStyle name="Comma 5 2 2 2" xfId="1032" xr:uid="{C9F34382-4CD0-4A92-A2D7-984B8AB2C30C}"/>
    <cellStyle name="Comma 5 2 2 3" xfId="1270" xr:uid="{D5469277-71C9-4F0D-AB16-4461FC3F8085}"/>
    <cellStyle name="Comma 5 2 2 4" xfId="781" xr:uid="{843C1383-48FE-4ECB-949D-AD9E25BCD808}"/>
    <cellStyle name="Comma 5 2 3" xfId="421" xr:uid="{B3BBA505-6F89-4FCF-8866-2FF529A9C43E}"/>
    <cellStyle name="Comma 5 3" xfId="139" xr:uid="{6682B9A0-F74A-4E0C-8401-10D0B5B15CA8}"/>
    <cellStyle name="Comma 5 3 2" xfId="424" xr:uid="{69BFDA10-FC7F-4ECB-A7C8-7EA23D26F556}"/>
    <cellStyle name="Comma 5 3 2 2" xfId="1033" xr:uid="{5C859E25-799C-4FAE-8238-B15858064777}"/>
    <cellStyle name="Comma 5 3 2 3" xfId="1271" xr:uid="{73570767-1CC2-4595-AEB8-C452F66DC5F8}"/>
    <cellStyle name="Comma 5 3 2 4" xfId="782" xr:uid="{BDD8AE12-2204-4F70-9552-01401063C406}"/>
    <cellStyle name="Comma 5 3 3" xfId="423" xr:uid="{44EC544E-B9BF-49CC-8ED3-04C4ED49B08E}"/>
    <cellStyle name="Comma 5 4" xfId="425" xr:uid="{769B09D4-27C6-481D-8AF2-CD852BBD52D9}"/>
    <cellStyle name="Comma 5 4 2" xfId="426" xr:uid="{475AE305-B7E0-433C-A873-854B114D0CCC}"/>
    <cellStyle name="Comma 5 4 2 2" xfId="1035" xr:uid="{149069E3-F133-4BED-9DC3-41F0E5F2CC27}"/>
    <cellStyle name="Comma 5 4 2 3" xfId="1273" xr:uid="{78F00CB8-133F-446F-9B1A-2E62B9AE5162}"/>
    <cellStyle name="Comma 5 4 2 4" xfId="784" xr:uid="{73868EDC-54E5-47CE-A23A-AF29AD714C97}"/>
    <cellStyle name="Comma 5 4 3" xfId="1034" xr:uid="{5E6CA485-3D30-4A58-B992-E324B65CC1A8}"/>
    <cellStyle name="Comma 5 4 4" xfId="1272" xr:uid="{01BECE35-07B3-4400-AD04-A7634FD8B95F}"/>
    <cellStyle name="Comma 5 4 5" xfId="783" xr:uid="{894EE3E3-868A-44C8-85E0-03AFAC4BEB4E}"/>
    <cellStyle name="Comma 5 5" xfId="1031" xr:uid="{4164DEF7-EB16-48E1-AFD1-377B044484F0}"/>
    <cellStyle name="Comma 5 6" xfId="1269" xr:uid="{22889C29-721C-4CED-9219-9E2CF0EF714D}"/>
    <cellStyle name="Comma 5 7" xfId="780" xr:uid="{3CA2259F-7C73-4C35-985A-CB747D70AEE6}"/>
    <cellStyle name="Comma 5 8" xfId="420" xr:uid="{32E02C2D-EBDD-402B-8FF6-F50610CA4526}"/>
    <cellStyle name="Comma 50" xfId="427" xr:uid="{258662DC-7B82-46C3-B946-B1C36618AD3E}"/>
    <cellStyle name="Comma 50 2" xfId="428" xr:uid="{00756A11-233A-411E-B560-81254B8F10A6}"/>
    <cellStyle name="Comma 50 2 2" xfId="1037" xr:uid="{60EEB567-20A6-497B-B277-0D7735BB8C41}"/>
    <cellStyle name="Comma 50 2 3" xfId="1275" xr:uid="{0420413E-CAE2-4B1B-A815-FFAD131B3926}"/>
    <cellStyle name="Comma 50 2 4" xfId="786" xr:uid="{F542F47C-479E-4667-8A26-6AAAA5E17E86}"/>
    <cellStyle name="Comma 50 3" xfId="1036" xr:uid="{6E349596-2270-4731-A298-0D3A0C82C6C3}"/>
    <cellStyle name="Comma 50 4" xfId="1274" xr:uid="{7FFF6F99-1AFF-4C39-B4EC-92D17DF4F72B}"/>
    <cellStyle name="Comma 50 5" xfId="785" xr:uid="{F1000B5B-2C82-4829-99F0-36255D6E417A}"/>
    <cellStyle name="Comma 51" xfId="429" xr:uid="{FEED8C5E-778D-4A8A-95C5-5B6B3E42A710}"/>
    <cellStyle name="Comma 51 2" xfId="430" xr:uid="{16E3526B-FBD5-4F10-856A-C0A6CC739BE9}"/>
    <cellStyle name="Comma 51 2 2" xfId="1039" xr:uid="{05A63634-C38B-4794-A4E1-F44160FE40E6}"/>
    <cellStyle name="Comma 51 2 3" xfId="1277" xr:uid="{CDE5FDB0-6C68-4082-B104-0B3399C63F3B}"/>
    <cellStyle name="Comma 51 2 4" xfId="788" xr:uid="{2DC0CFED-A18B-4985-9904-59408C739208}"/>
    <cellStyle name="Comma 51 3" xfId="1038" xr:uid="{7D8150BB-2473-4E57-902B-7E08E6052785}"/>
    <cellStyle name="Comma 51 4" xfId="1276" xr:uid="{1DB1C515-2061-4791-8B09-A8ABE3B4755D}"/>
    <cellStyle name="Comma 51 5" xfId="787" xr:uid="{A0BF3694-665E-491E-9370-0D7DAA4C6D1D}"/>
    <cellStyle name="Comma 52" xfId="431" xr:uid="{7B511F55-B3BF-44E3-9E15-452C24AFD091}"/>
    <cellStyle name="Comma 52 2" xfId="432" xr:uid="{10742803-4593-4AAC-BF67-27F7006DFF75}"/>
    <cellStyle name="Comma 52 2 2" xfId="433" xr:uid="{28E3F2B9-3A21-4C2F-AFE5-030D4E45CBFA}"/>
    <cellStyle name="Comma 52 2 2 2" xfId="1040" xr:uid="{65C9C490-66E1-4D16-9C56-0B8F3B1CF222}"/>
    <cellStyle name="Comma 52 2 2 3" xfId="1278" xr:uid="{B2E47E99-C2CF-4076-B1EB-D031F1F2F6A4}"/>
    <cellStyle name="Comma 52 2 2 4" xfId="789" xr:uid="{9A798A4C-B9C4-4F8C-8EF2-FEDF7167047D}"/>
    <cellStyle name="Comma 52 3" xfId="434" xr:uid="{B7D56799-B4F0-4209-9923-1E410E89F433}"/>
    <cellStyle name="Comma 52 3 2" xfId="1041" xr:uid="{CA132C82-A85E-46FA-8EE4-048E84600A23}"/>
    <cellStyle name="Comma 52 3 3" xfId="1279" xr:uid="{DBD06BE5-4900-42E1-8D4C-1CC2C6786873}"/>
    <cellStyle name="Comma 52 3 4" xfId="790" xr:uid="{832B8B61-5045-4CD0-9467-7AF73DFA189D}"/>
    <cellStyle name="Comma 53" xfId="435" xr:uid="{BCF9A1F7-D8EB-475D-801C-43799E5C066B}"/>
    <cellStyle name="Comma 53 2" xfId="436" xr:uid="{A8952889-EBB4-4F65-BEF1-F7F867F6E402}"/>
    <cellStyle name="Comma 53 2 2" xfId="437" xr:uid="{68215E5C-6986-4983-BC1C-B15481FEEEEF}"/>
    <cellStyle name="Comma 53 2 2 2" xfId="1042" xr:uid="{2700CD16-4F73-4901-AE71-8457F4694677}"/>
    <cellStyle name="Comma 53 2 2 3" xfId="1280" xr:uid="{B16C07D9-9566-4000-A55C-EBB972DFB645}"/>
    <cellStyle name="Comma 53 2 2 4" xfId="791" xr:uid="{88272CCA-AF0E-44C2-9FEF-DB077E5E3A57}"/>
    <cellStyle name="Comma 53 3" xfId="438" xr:uid="{68619130-936D-4C13-A484-C4FF33D76594}"/>
    <cellStyle name="Comma 53 3 2" xfId="1043" xr:uid="{269E5A7E-8545-4DE3-99B9-E25676FD3A60}"/>
    <cellStyle name="Comma 53 3 3" xfId="1281" xr:uid="{1DD42956-F219-497A-81FA-C1D8E7EBAA83}"/>
    <cellStyle name="Comma 53 3 4" xfId="792" xr:uid="{0D14159B-8AF2-44BF-B553-29CB1E744B9D}"/>
    <cellStyle name="Comma 54" xfId="439" xr:uid="{19D92C0D-331C-446D-95BE-FB19B1211669}"/>
    <cellStyle name="Comma 54 2" xfId="440" xr:uid="{93B3A466-3330-4834-A7C1-E74F3B2FA2E3}"/>
    <cellStyle name="Comma 54 2 2" xfId="1045" xr:uid="{0B440210-838D-43B5-BCCD-84A9C3B6145D}"/>
    <cellStyle name="Comma 54 2 3" xfId="1283" xr:uid="{E08F2340-EE7B-497D-BF59-87AC7F0308C8}"/>
    <cellStyle name="Comma 54 2 4" xfId="794" xr:uid="{56C5BD11-7C8F-4F13-AD40-A271E557E416}"/>
    <cellStyle name="Comma 54 3" xfId="1044" xr:uid="{C79EFECE-78F3-463E-B5CD-C84CEE5550EA}"/>
    <cellStyle name="Comma 54 4" xfId="1282" xr:uid="{B9751989-3DC5-4DFB-B1A3-98CAA6D8573F}"/>
    <cellStyle name="Comma 54 5" xfId="793" xr:uid="{DFB6F511-A6CE-4358-9784-565F792B7CBC}"/>
    <cellStyle name="Comma 55" xfId="441" xr:uid="{55461038-AE7B-4545-A9CA-4CF8711127F2}"/>
    <cellStyle name="Comma 55 2" xfId="442" xr:uid="{AD24C94C-666D-41E5-A7A4-D6905769EF7C}"/>
    <cellStyle name="Comma 55 2 2" xfId="1047" xr:uid="{8D5912CB-5B5E-434A-8334-046BA9FE6639}"/>
    <cellStyle name="Comma 55 2 3" xfId="1285" xr:uid="{A110A43C-5E74-4554-8982-CB818AF9D088}"/>
    <cellStyle name="Comma 55 2 4" xfId="796" xr:uid="{66A341E2-C167-4905-B933-BE366B8D6927}"/>
    <cellStyle name="Comma 55 3" xfId="1046" xr:uid="{7E22ED21-2193-47BE-BF9F-66705EBC48BA}"/>
    <cellStyle name="Comma 55 4" xfId="1284" xr:uid="{40D272BE-D138-40F6-8DA4-23B24F8D3169}"/>
    <cellStyle name="Comma 55 5" xfId="795" xr:uid="{FC139CE3-17CB-46F0-9DF9-81E8486CB941}"/>
    <cellStyle name="Comma 56" xfId="443" xr:uid="{F90EB692-3F9C-4F96-9F4F-00E0DAAEDD24}"/>
    <cellStyle name="Comma 56 2" xfId="444" xr:uid="{F5214CE9-8352-4CD3-8F23-5E15342E8377}"/>
    <cellStyle name="Comma 56 2 2" xfId="1049" xr:uid="{2023A216-4190-4EDE-89FE-2D1444790966}"/>
    <cellStyle name="Comma 56 2 3" xfId="1287" xr:uid="{33A32CDA-2461-451C-8580-B3A03D403167}"/>
    <cellStyle name="Comma 56 2 4" xfId="798" xr:uid="{E7BA198F-D76F-4DAC-883E-1AF805519BEB}"/>
    <cellStyle name="Comma 56 3" xfId="1048" xr:uid="{E0A2A11D-6F3D-4ECC-AFAA-F8AAB93800D4}"/>
    <cellStyle name="Comma 56 4" xfId="1286" xr:uid="{3E51159D-3C12-403F-99A2-92FD9864BDC6}"/>
    <cellStyle name="Comma 56 5" xfId="797" xr:uid="{1D80C25F-3394-4A03-B210-6DF3608A5657}"/>
    <cellStyle name="Comma 57" xfId="445" xr:uid="{9E1AE772-0630-4CA1-9D19-BF85B1ADCAE7}"/>
    <cellStyle name="Comma 57 2" xfId="446" xr:uid="{AAE42E15-781F-4488-AE8B-8039BEA7049D}"/>
    <cellStyle name="Comma 57 2 2" xfId="1051" xr:uid="{3E827849-4118-4048-A7BA-A95DB55293A2}"/>
    <cellStyle name="Comma 57 2 3" xfId="1289" xr:uid="{6CFF4AE2-6005-4F88-9206-6B99086B727C}"/>
    <cellStyle name="Comma 57 2 4" xfId="800" xr:uid="{DFFFB080-EFFD-46C4-A66D-BF2984D4F23F}"/>
    <cellStyle name="Comma 57 3" xfId="1050" xr:uid="{F4958831-3E46-4A04-992C-2B60824DFDA9}"/>
    <cellStyle name="Comma 57 4" xfId="1288" xr:uid="{13A1F6E8-623E-4651-A4D1-59B7B53B86DC}"/>
    <cellStyle name="Comma 57 5" xfId="799" xr:uid="{FBD9C3D5-00AF-4EDD-BED3-C8F47E6D43DE}"/>
    <cellStyle name="Comma 58" xfId="447" xr:uid="{07027FA6-007F-4036-950C-7C39E8F1B5F6}"/>
    <cellStyle name="Comma 58 2" xfId="448" xr:uid="{0753FA55-71DE-4B43-B306-79E49EEAF0EA}"/>
    <cellStyle name="Comma 58 2 2" xfId="1052" xr:uid="{5CA7FD97-9BFA-4FDD-ACB7-2605A2495F0D}"/>
    <cellStyle name="Comma 58 2 3" xfId="1290" xr:uid="{10668F8C-0A30-4157-B468-B96CB2EB73B9}"/>
    <cellStyle name="Comma 58 2 4" xfId="801" xr:uid="{0D706095-5AC7-46B5-90B6-6BC3871AAD0B}"/>
    <cellStyle name="Comma 59" xfId="449" xr:uid="{6DDB4CC6-D20E-4C0E-A12D-FA94D8F69430}"/>
    <cellStyle name="Comma 59 2" xfId="450" xr:uid="{4E9C8822-1CB9-41F5-A0D2-DCC03EFC92EA}"/>
    <cellStyle name="Comma 59 2 2" xfId="1053" xr:uid="{00EBBBC5-7DD7-461D-8C10-AD4E335E8B22}"/>
    <cellStyle name="Comma 59 2 3" xfId="1291" xr:uid="{F504562F-1187-4A93-A081-45D816EEF04C}"/>
    <cellStyle name="Comma 59 2 4" xfId="802" xr:uid="{B5A63B64-2512-4CC0-A3E0-D51F67B0B50A}"/>
    <cellStyle name="Comma 6" xfId="32" xr:uid="{0F4239FA-2746-46CB-B1BD-C17409512F4E}"/>
    <cellStyle name="Comma 6 10" xfId="451" xr:uid="{F2432A26-EC98-47D5-9337-2BADD10C508B}"/>
    <cellStyle name="Comma 6 2" xfId="33" xr:uid="{687B46D6-006F-4E8B-8F6E-7902F408A673}"/>
    <cellStyle name="Comma 6 2 2" xfId="453" xr:uid="{AC0D797D-D9FE-4FCC-A263-275FD87F1E56}"/>
    <cellStyle name="Comma 6 2 2 2" xfId="1055" xr:uid="{E2CEBEC2-20F4-4E62-A6A0-33117DCA120A}"/>
    <cellStyle name="Comma 6 2 2 3" xfId="1293" xr:uid="{C3819807-4150-40D4-B981-DA5352BE06FC}"/>
    <cellStyle name="Comma 6 2 2 4" xfId="804" xr:uid="{D364DD87-31AA-4691-9EB4-61DF0EF17EE5}"/>
    <cellStyle name="Comma 6 2 3" xfId="452" xr:uid="{1EDC38F8-044B-4B2F-9E00-9D51C05C42D7}"/>
    <cellStyle name="Comma 6 3" xfId="140" xr:uid="{BFCE5EA0-8FCB-415A-B650-7C9242D77BAC}"/>
    <cellStyle name="Comma 6 3 2" xfId="455" xr:uid="{859B8DF0-2FE6-49CB-83BD-98CE9923A38D}"/>
    <cellStyle name="Comma 6 3 2 2" xfId="1056" xr:uid="{DD7D056B-4431-4988-B4BD-701BAD907A4A}"/>
    <cellStyle name="Comma 6 3 2 3" xfId="1294" xr:uid="{FFDB9C22-D64C-48B1-B4B4-E8443476C8E1}"/>
    <cellStyle name="Comma 6 3 2 4" xfId="805" xr:uid="{31059968-5C71-4A05-BCB0-09AACA3638C0}"/>
    <cellStyle name="Comma 6 3 3" xfId="454" xr:uid="{C3CEA42F-AF63-4D5B-A30B-CE83E89FE31D}"/>
    <cellStyle name="Comma 6 4" xfId="456" xr:uid="{746E844F-B8F5-4441-BFF1-446B8C58B6D9}"/>
    <cellStyle name="Comma 6 4 2" xfId="457" xr:uid="{4893AE1A-4165-4563-871D-1E2881F6DE58}"/>
    <cellStyle name="Comma 6 4 2 2" xfId="1057" xr:uid="{D4AB1DC1-FE93-45BA-9FE2-B18E87D53D83}"/>
    <cellStyle name="Comma 6 4 2 3" xfId="1295" xr:uid="{A35183FE-8462-4829-BAC5-E36769519A5A}"/>
    <cellStyle name="Comma 6 4 2 4" xfId="806" xr:uid="{A5D1D7FC-DF3A-4EF3-980D-2D2588773E4B}"/>
    <cellStyle name="Comma 6 5" xfId="458" xr:uid="{8AE2AD78-EBBD-4337-80B6-6158EC0D0D0A}"/>
    <cellStyle name="Comma 6 5 2" xfId="459" xr:uid="{CE6336B0-5AC1-40E5-9CC3-D96DEED9F06F}"/>
    <cellStyle name="Comma 6 5 2 2" xfId="1059" xr:uid="{E70B350D-4806-4536-9062-9FE3C63ECB60}"/>
    <cellStyle name="Comma 6 5 2 3" xfId="1297" xr:uid="{13589296-2CBC-417E-A5B7-374ACFD574DC}"/>
    <cellStyle name="Comma 6 5 2 4" xfId="808" xr:uid="{A07A5934-E291-497B-9378-20FB486086AC}"/>
    <cellStyle name="Comma 6 5 3" xfId="1058" xr:uid="{9BB1083E-C20E-4B1A-A770-A154604AEC3C}"/>
    <cellStyle name="Comma 6 5 4" xfId="1296" xr:uid="{6747CAD1-DD5B-43FC-BCCC-CA188B831B09}"/>
    <cellStyle name="Comma 6 5 5" xfId="807" xr:uid="{CBD717C4-E6D3-4791-9D2E-DF9D71868897}"/>
    <cellStyle name="Comma 6 6" xfId="460" xr:uid="{B1CCF644-4A4D-4F69-ADFD-2CE2D354F0DC}"/>
    <cellStyle name="Comma 6 6 2" xfId="1060" xr:uid="{99E54EB5-6217-472F-BDB2-BBA4B68DD18A}"/>
    <cellStyle name="Comma 6 6 3" xfId="1298" xr:uid="{E52BF652-66A3-4DDF-A6F7-BF7D88D23608}"/>
    <cellStyle name="Comma 6 6 4" xfId="809" xr:uid="{2CDA6B32-38E8-459A-ACE3-3E4D30348EBD}"/>
    <cellStyle name="Comma 6 7" xfId="1054" xr:uid="{74945191-E88D-4343-A0EA-F4084C05D028}"/>
    <cellStyle name="Comma 6 8" xfId="1292" xr:uid="{44E152F7-0461-495B-83DE-E055539A3D88}"/>
    <cellStyle name="Comma 6 9" xfId="803" xr:uid="{3E6EBE97-D06F-4BCC-9092-6288E8AE3528}"/>
    <cellStyle name="Comma 60" xfId="461" xr:uid="{5C8A62C5-7A6B-4E83-A78A-3D36AE0AB61A}"/>
    <cellStyle name="Comma 60 2" xfId="462" xr:uid="{1DEF24FD-FB77-4A2A-AB78-2C19C7A9091D}"/>
    <cellStyle name="Comma 60 2 2" xfId="1062" xr:uid="{BCBDAAD7-EBE7-4D97-81FE-546B5A5223E6}"/>
    <cellStyle name="Comma 60 2 3" xfId="1300" xr:uid="{35EE1D8E-2C80-40DD-81B1-4534AECDE32B}"/>
    <cellStyle name="Comma 60 2 4" xfId="811" xr:uid="{0A6460CA-D2A3-4409-BB94-1AEA2BA26E2D}"/>
    <cellStyle name="Comma 60 3" xfId="1061" xr:uid="{EFF62327-297A-4DF5-8C8A-D3F82B7DCE3F}"/>
    <cellStyle name="Comma 60 4" xfId="1299" xr:uid="{21FC3802-16ED-4B33-A398-F30849F511CF}"/>
    <cellStyle name="Comma 60 5" xfId="810" xr:uid="{6F2B95FD-0D41-4E11-B981-AA0AAAA25C10}"/>
    <cellStyle name="Comma 61" xfId="463" xr:uid="{EDDF2981-CC83-43BA-BEC2-8BC9FBF8E49F}"/>
    <cellStyle name="Comma 61 2" xfId="464" xr:uid="{5E0F11A8-65AA-4E5B-8922-E9B525CC82DE}"/>
    <cellStyle name="Comma 61 2 2" xfId="1063" xr:uid="{EB1CD74D-21C7-4C58-9C70-FAACEE7B6B99}"/>
    <cellStyle name="Comma 61 2 3" xfId="1301" xr:uid="{A750CBC0-66BC-47E2-8460-34CA169FCB18}"/>
    <cellStyle name="Comma 61 2 4" xfId="812" xr:uid="{8F505270-7859-4C27-9CED-0FC79A48B123}"/>
    <cellStyle name="Comma 62" xfId="465" xr:uid="{2A069064-EF38-41D2-A6CB-C930021745AE}"/>
    <cellStyle name="Comma 62 2" xfId="466" xr:uid="{DDF74CB2-5A0C-4248-8280-95964EDF4F78}"/>
    <cellStyle name="Comma 62 2 2" xfId="1064" xr:uid="{5332422F-C00E-4DBC-ACC0-375FBD4F7B22}"/>
    <cellStyle name="Comma 62 2 3" xfId="1302" xr:uid="{DA3584F9-DF46-4BF7-8012-E5ACDBFECD20}"/>
    <cellStyle name="Comma 62 2 4" xfId="813" xr:uid="{2F91CE25-6C0C-4459-BE92-9DA89611BB53}"/>
    <cellStyle name="Comma 63" xfId="467" xr:uid="{4D6F7434-D15E-4453-98A9-470766B43EF1}"/>
    <cellStyle name="Comma 63 2" xfId="1065" xr:uid="{43F4C33B-5E45-406A-8520-828A73BFA05D}"/>
    <cellStyle name="Comma 63 3" xfId="1303" xr:uid="{AE8A1868-8DBD-444F-889B-363AC4CC2D76}"/>
    <cellStyle name="Comma 63 4" xfId="814" xr:uid="{37EBD1FA-432B-4408-AD59-4DE2393D90D6}"/>
    <cellStyle name="Comma 64" xfId="468" xr:uid="{55CA7DE3-2215-4124-A073-FD7966D66FDC}"/>
    <cellStyle name="Comma 64 2" xfId="1066" xr:uid="{3786A902-E6BF-41AC-B366-9128FFC07DF2}"/>
    <cellStyle name="Comma 64 3" xfId="1304" xr:uid="{F1E7E383-2510-47FC-BB0B-F4BB182893EA}"/>
    <cellStyle name="Comma 64 4" xfId="815" xr:uid="{B679BB57-7B85-481F-AD40-1E5C73667558}"/>
    <cellStyle name="Comma 65" xfId="469" xr:uid="{82FF6995-710E-4C1E-BFC3-55B8ADA71086}"/>
    <cellStyle name="Comma 65 2" xfId="1067" xr:uid="{51E7C07A-EE31-42C7-A71B-629114A52CEF}"/>
    <cellStyle name="Comma 65 3" xfId="1305" xr:uid="{F0A24336-41F6-460D-88B7-0F60F17B694D}"/>
    <cellStyle name="Comma 65 4" xfId="816" xr:uid="{362F92CA-2C18-4920-B365-EECCA0765067}"/>
    <cellStyle name="Comma 66" xfId="470" xr:uid="{6E38C1C9-B509-4F42-A393-1365510A2893}"/>
    <cellStyle name="Comma 66 2" xfId="1068" xr:uid="{352F0048-EE0D-4DF1-8F31-F1E310D9C98F}"/>
    <cellStyle name="Comma 66 3" xfId="1306" xr:uid="{79FA4FD1-0076-4A81-954F-E650D1FE38B4}"/>
    <cellStyle name="Comma 66 4" xfId="817" xr:uid="{7FEFC2BB-33E2-4BB1-9A0A-5B3A1A148C7F}"/>
    <cellStyle name="Comma 67" xfId="160" xr:uid="{6679D61D-5F31-41D0-85FF-B917FEAF6857}"/>
    <cellStyle name="Comma 67 2" xfId="852" xr:uid="{3BA49ECA-262E-455E-9AE9-137AB32A0036}"/>
    <cellStyle name="Comma 67 3" xfId="601" xr:uid="{F2F8F631-B141-4329-A20B-9761FDC6073B}"/>
    <cellStyle name="Comma 68" xfId="590" xr:uid="{A1378D75-DD71-4CD1-B611-A328FDB053A3}"/>
    <cellStyle name="Comma 68 2" xfId="841" xr:uid="{EA030BDC-10D6-4C15-B0D9-175A1A0BFAA0}"/>
    <cellStyle name="Comma 69" xfId="595" xr:uid="{F2109149-A2E6-4A19-9295-DB0955F35ADF}"/>
    <cellStyle name="Comma 69 2" xfId="846" xr:uid="{629270D4-6371-4326-BE96-B7B8F29B5810}"/>
    <cellStyle name="Comma 7" xfId="34" xr:uid="{1D5FCC36-6DE9-48F2-8934-7F2BE54C3EE9}"/>
    <cellStyle name="Comma 7 2" xfId="35" xr:uid="{12906FC2-4291-45DC-A007-C39773CF86FC}"/>
    <cellStyle name="Comma 7 2 2" xfId="473" xr:uid="{9063AD99-0D1F-4A75-BEFD-B253BF195FB4}"/>
    <cellStyle name="Comma 7 2 2 2" xfId="1070" xr:uid="{F02FF899-66AC-491F-982B-CCA01DF96C48}"/>
    <cellStyle name="Comma 7 2 2 3" xfId="1308" xr:uid="{1734CC9B-F86C-454C-8396-DA52FC293510}"/>
    <cellStyle name="Comma 7 2 2 4" xfId="819" xr:uid="{1C115D23-4BF8-4401-87CF-9BDF5F4672A0}"/>
    <cellStyle name="Comma 7 2 3" xfId="472" xr:uid="{9AE9DC76-5C03-469A-9E2F-5589FE32B244}"/>
    <cellStyle name="Comma 7 3" xfId="142" xr:uid="{43027A5A-C7EC-424D-9BC5-80F94F5DC88C}"/>
    <cellStyle name="Comma 7 3 2" xfId="475" xr:uid="{F3AB9093-2B61-4AF5-A2ED-3EC75A44CEB4}"/>
    <cellStyle name="Comma 7 3 2 2" xfId="1072" xr:uid="{6860D95B-165F-44B3-A7A6-153EF4317CD0}"/>
    <cellStyle name="Comma 7 3 2 3" xfId="1310" xr:uid="{D983090E-2438-45E0-8F5F-5CAC67D9A32E}"/>
    <cellStyle name="Comma 7 3 2 4" xfId="821" xr:uid="{21A90D2E-3749-452A-A0C2-1FCA32BF94E3}"/>
    <cellStyle name="Comma 7 3 3" xfId="1071" xr:uid="{D5C3F6C0-DCD7-4F24-BA3A-FF8F2D1CEDC6}"/>
    <cellStyle name="Comma 7 3 4" xfId="1309" xr:uid="{D8462AE8-5005-4AFB-A692-79D6896234AB}"/>
    <cellStyle name="Comma 7 3 5" xfId="820" xr:uid="{542715B9-77C8-4E1F-98B0-E4AB842740BD}"/>
    <cellStyle name="Comma 7 3 6" xfId="474" xr:uid="{8FA0CE81-7BCE-4BAB-8D38-533BBABEA133}"/>
    <cellStyle name="Comma 7 4" xfId="476" xr:uid="{43153311-F967-4DE8-A64E-3A3E1956125B}"/>
    <cellStyle name="Comma 7 4 2" xfId="1073" xr:uid="{72E53312-C0C6-4A74-8617-017B3151FDE9}"/>
    <cellStyle name="Comma 7 4 3" xfId="1311" xr:uid="{D25476E6-D62D-415E-A674-4F95220F8C8B}"/>
    <cellStyle name="Comma 7 4 4" xfId="822" xr:uid="{88000003-EFF1-440A-9DDD-E804494D5BDC}"/>
    <cellStyle name="Comma 7 5" xfId="1069" xr:uid="{F93BF42E-DA94-43C8-932A-33CF6C242721}"/>
    <cellStyle name="Comma 7 6" xfId="1307" xr:uid="{ACE426AD-9DE4-4E41-90FF-1208E0A371BC}"/>
    <cellStyle name="Comma 7 7" xfId="818" xr:uid="{AC5E8723-1E5A-4225-8299-9223F42A3411}"/>
    <cellStyle name="Comma 7 8" xfId="471" xr:uid="{2166B744-194D-4B1B-8225-4EE8A8903A7A}"/>
    <cellStyle name="Comma 70" xfId="594" xr:uid="{9389D211-CED5-4046-A6A0-3795C25AA059}"/>
    <cellStyle name="Comma 70 2" xfId="845" xr:uid="{9357E04C-6386-46D2-84CF-56A95A951C23}"/>
    <cellStyle name="Comma 71" xfId="583" xr:uid="{C7486F4D-355B-4E47-B6EB-9A44034F9925}"/>
    <cellStyle name="Comma 71 2" xfId="834" xr:uid="{EEEA413A-F398-4F75-A129-9F9B5A95168E}"/>
    <cellStyle name="Comma 72" xfId="165" xr:uid="{0355B0A6-79FF-46F5-94A4-EA466FA7E298}"/>
    <cellStyle name="Comma 73" xfId="166" xr:uid="{EB11CDE4-E411-4536-BE12-1121A77FD2AE}"/>
    <cellStyle name="Comma 74" xfId="167" xr:uid="{DE7B5F67-41D4-478F-98AA-8C1517DF40F0}"/>
    <cellStyle name="Comma 75" xfId="593" xr:uid="{3BA11753-3980-4AD0-BB0A-2302608F978F}"/>
    <cellStyle name="Comma 75 2" xfId="844" xr:uid="{6438AB5E-0C65-4108-850A-09DE0E06B693}"/>
    <cellStyle name="Comma 76" xfId="596" xr:uid="{DBDA1C61-D107-4B24-9952-89CB5F250D43}"/>
    <cellStyle name="Comma 76 2" xfId="847" xr:uid="{B96B1008-5C8C-456F-B207-E395121E9023}"/>
    <cellStyle name="Comma 77" xfId="588" xr:uid="{5D9CF00D-17B4-4ECE-84B0-DB98FA25D1D5}"/>
    <cellStyle name="Comma 77 2" xfId="839" xr:uid="{C75CBB9E-2E08-48A9-BBD4-E50450418743}"/>
    <cellStyle name="Comma 78" xfId="587" xr:uid="{5EC80583-EAE6-45BA-9D4C-9116F689585A}"/>
    <cellStyle name="Comma 78 2" xfId="838" xr:uid="{F6B12707-77AD-42A7-AE21-DC2336066E6C}"/>
    <cellStyle name="Comma 79" xfId="584" xr:uid="{676F8D9E-7718-4082-9756-78A7FC33D3CA}"/>
    <cellStyle name="Comma 79 2" xfId="835" xr:uid="{1A69E76A-007B-4F89-B68D-1230F5BF22CD}"/>
    <cellStyle name="Comma 8" xfId="36" xr:uid="{7DB2ABA2-74C6-4542-9382-85972336BD18}"/>
    <cellStyle name="Comma 8 2" xfId="144" xr:uid="{6BB10EBC-A14B-416A-834D-8E312A77D26A}"/>
    <cellStyle name="Comma 8 2 2" xfId="479" xr:uid="{49CDEA5C-3048-421B-9CD8-BD6D5E0E3303}"/>
    <cellStyle name="Comma 8 2 2 2" xfId="1075" xr:uid="{40248B02-DCDD-42D4-999D-A17FAB0CAA9E}"/>
    <cellStyle name="Comma 8 2 2 3" xfId="1313" xr:uid="{6777197B-2540-40F2-8234-A6451E42CD36}"/>
    <cellStyle name="Comma 8 2 2 4" xfId="824" xr:uid="{8D490794-95C8-49D3-B11E-E85C24783AFB}"/>
    <cellStyle name="Comma 8 2 3" xfId="478" xr:uid="{1CCDC9FE-383C-46E9-977A-80D6F90F8091}"/>
    <cellStyle name="Comma 8 3" xfId="480" xr:uid="{AB97DE72-EF7F-46B3-9EB6-37DCAAA948DA}"/>
    <cellStyle name="Comma 8 3 2" xfId="481" xr:uid="{6225FD6A-FE3A-4C2B-B966-B7C24B788413}"/>
    <cellStyle name="Comma 8 3 2 2" xfId="1076" xr:uid="{197EEE02-60F4-4737-96ED-7761ED212DBF}"/>
    <cellStyle name="Comma 8 3 2 3" xfId="1314" xr:uid="{3D5F94AD-BD05-47CB-BA2B-DB97B93B2109}"/>
    <cellStyle name="Comma 8 3 2 4" xfId="825" xr:uid="{E852394F-4026-423A-8A3B-28F70F2D81A4}"/>
    <cellStyle name="Comma 8 4" xfId="482" xr:uid="{D313710A-E2C0-4A0C-84A6-843BC871CDBE}"/>
    <cellStyle name="Comma 8 4 2" xfId="483" xr:uid="{3BEEB6C1-754A-4277-8B02-4CBF1FABA1C5}"/>
    <cellStyle name="Comma 8 4 2 2" xfId="1078" xr:uid="{2FAA2B5E-007C-4258-B87C-147918899368}"/>
    <cellStyle name="Comma 8 4 2 3" xfId="1316" xr:uid="{2BD721BF-F0F2-4FCF-BB3F-D071075F7F38}"/>
    <cellStyle name="Comma 8 4 2 4" xfId="827" xr:uid="{3D49CD6A-9640-477D-AE9A-FCBDF78100AB}"/>
    <cellStyle name="Comma 8 4 3" xfId="1077" xr:uid="{43CD78CA-BC40-44FE-BFEA-7DB09EDE6DE3}"/>
    <cellStyle name="Comma 8 4 4" xfId="1315" xr:uid="{0347939B-1809-4BEB-BDDE-D55415E1145A}"/>
    <cellStyle name="Comma 8 4 5" xfId="826" xr:uid="{7B66A7AA-C363-4B4F-9788-7B1260642826}"/>
    <cellStyle name="Comma 8 5" xfId="1074" xr:uid="{8F012EB2-B0FD-474C-8780-61D50D4B0BB6}"/>
    <cellStyle name="Comma 8 6" xfId="1312" xr:uid="{565AA574-E78D-47DB-8F3B-FFA7EAC69E50}"/>
    <cellStyle name="Comma 8 7" xfId="823" xr:uid="{CBEBB33C-D274-4DCA-9EB3-4D6ADD273EB0}"/>
    <cellStyle name="Comma 8 8" xfId="477" xr:uid="{29FB8891-6269-4E56-ADB1-82B414BD8F30}"/>
    <cellStyle name="Comma 80" xfId="585" xr:uid="{147836DD-F415-4826-A42A-5D614AFF25DD}"/>
    <cellStyle name="Comma 80 2" xfId="836" xr:uid="{5A4248CE-788E-4714-951D-AB086F07A487}"/>
    <cellStyle name="Comma 81" xfId="484" xr:uid="{8A1879E8-11C0-4099-AA0B-BA880A69EA91}"/>
    <cellStyle name="Comma 82" xfId="597" xr:uid="{AEC03B31-4463-4B9A-9B95-64B5B2B39F5E}"/>
    <cellStyle name="Comma 82 2" xfId="848" xr:uid="{87E90482-A5D4-4276-ACAD-239059C16ADE}"/>
    <cellStyle name="Comma 83" xfId="485" xr:uid="{0DE7C9F8-6DBC-4FB7-AC0A-C2CF9CE389E1}"/>
    <cellStyle name="Comma 84" xfId="586" xr:uid="{50A1E8BF-6806-4F25-BA60-0D6C7335BD52}"/>
    <cellStyle name="Comma 84 2" xfId="837" xr:uid="{01C918CD-664C-4372-AB22-1CB72857E282}"/>
    <cellStyle name="Comma 85" xfId="849" xr:uid="{C6FBFB56-2F91-4121-8AC9-6CAA952154EE}"/>
    <cellStyle name="Comma 86" xfId="855" xr:uid="{1F197A39-0349-4753-AFAE-27EC01767F54}"/>
    <cellStyle name="Comma 87" xfId="850" xr:uid="{0CE4184A-EADC-4416-A1BA-57CD527FC2FC}"/>
    <cellStyle name="Comma 88" xfId="1087" xr:uid="{65E32673-AE93-4E17-A51C-88AA6BE41317}"/>
    <cellStyle name="Comma 89" xfId="1091" xr:uid="{D90F7644-C938-4241-B779-A1A802DCDEE8}"/>
    <cellStyle name="Comma 9" xfId="37" xr:uid="{EA1ACB8A-E115-4EBF-B192-8A5367233B25}"/>
    <cellStyle name="Comma 9 2" xfId="145" xr:uid="{EF6D05E4-F951-4979-A134-673FEF64CF12}"/>
    <cellStyle name="Comma 9 2 2" xfId="488" xr:uid="{1914AC9B-2536-4128-BC23-F0E2EE3FCDD0}"/>
    <cellStyle name="Comma 9 2 2 2" xfId="1080" xr:uid="{AEFB9607-0440-4B0E-920D-32DED48E25EA}"/>
    <cellStyle name="Comma 9 2 2 3" xfId="1318" xr:uid="{5E232F21-2063-468D-8AB1-F85D919C6A8C}"/>
    <cellStyle name="Comma 9 2 2 4" xfId="829" xr:uid="{E2DBAABF-C125-445C-99AE-4DA2C7331CDE}"/>
    <cellStyle name="Comma 9 2 3" xfId="487" xr:uid="{4624D3D4-C625-477A-816E-CF8A69216877}"/>
    <cellStyle name="Comma 9 3" xfId="489" xr:uid="{C1FFDD8B-6011-4D58-9BB8-618C641E2326}"/>
    <cellStyle name="Comma 9 3 2" xfId="490" xr:uid="{04E81A40-9CBB-451C-8C19-C4D2A548CE60}"/>
    <cellStyle name="Comma 9 3 2 2" xfId="1082" xr:uid="{8E84D6CF-A6BA-4665-B2DE-471B32E217D2}"/>
    <cellStyle name="Comma 9 3 2 3" xfId="1320" xr:uid="{1A4548A4-17D6-4209-BA1F-D2E42776BC72}"/>
    <cellStyle name="Comma 9 3 2 4" xfId="831" xr:uid="{C782A8C5-1669-49F1-8A04-F75FF74B39CD}"/>
    <cellStyle name="Comma 9 3 3" xfId="1081" xr:uid="{C0F60E3A-4198-4322-985C-E6AF887872D1}"/>
    <cellStyle name="Comma 9 3 4" xfId="1319" xr:uid="{0B3DB3B1-98AC-40E8-95AA-8D53782337F2}"/>
    <cellStyle name="Comma 9 3 5" xfId="830" xr:uid="{3D0CCAB5-A584-470E-96B3-46ADC2ADB69F}"/>
    <cellStyle name="Comma 9 4" xfId="1079" xr:uid="{E549DAAA-27B1-4A96-9650-6E2FFE208E42}"/>
    <cellStyle name="Comma 9 5" xfId="1317" xr:uid="{EBDB537B-96DC-4AB0-9EE6-00A08C8D2EB9}"/>
    <cellStyle name="Comma 9 6" xfId="828" xr:uid="{4E4F61E5-ABF9-447E-8EDA-EE5904BAA78E}"/>
    <cellStyle name="Comma 9 7" xfId="486" xr:uid="{7CA26832-FCBC-4DB5-B640-419783520F32}"/>
    <cellStyle name="Comma 90" xfId="1085" xr:uid="{03A6A6A0-D391-4A91-AE00-0679529D14B4}"/>
    <cellStyle name="Comma 91" xfId="491" xr:uid="{D86A0BD9-C9B8-4FE3-A5BF-EEC4D980298C}"/>
    <cellStyle name="Comma 92" xfId="492" xr:uid="{4746C77E-D49F-42FE-B2D4-40BCFEA46D68}"/>
    <cellStyle name="Comma 93" xfId="1090" xr:uid="{67753077-287F-459D-9078-1523EEA23AF0}"/>
    <cellStyle name="Comma 94" xfId="1084" xr:uid="{D8F89BD6-5DD3-49EA-926A-E8C12AA0924B}"/>
    <cellStyle name="Comma 95" xfId="493" xr:uid="{0FBEA80F-5940-4402-A586-34E077F60CF9}"/>
    <cellStyle name="Comma 96" xfId="494" xr:uid="{D712F94E-AC83-4F43-8DD7-A263E9D80FCD}"/>
    <cellStyle name="Comma 97" xfId="1089" xr:uid="{E2E4F529-C709-48F7-86D7-1161F5CBB6F2}"/>
    <cellStyle name="Comma 98" xfId="1083" xr:uid="{AD24AEA6-AF39-4E77-96C3-A58402A73671}"/>
    <cellStyle name="Comma 99" xfId="495" xr:uid="{932A8176-9ABB-4661-A81B-D09918A8A386}"/>
    <cellStyle name="Currency [0] 2" xfId="162" xr:uid="{E4B9FAF1-EFB4-4F3F-883A-FB8ABB5AA756}"/>
    <cellStyle name="Currency [0] 2 2" xfId="854" xr:uid="{1029462E-D6ED-4E7D-8E57-6E3D7D5768D6}"/>
    <cellStyle name="Currency [0] 2 3" xfId="1094" xr:uid="{BBFB7957-0BAE-4ADD-938F-6E81D9050F3F}"/>
    <cellStyle name="Currency [0] 2 4" xfId="603" xr:uid="{2A2BA4F2-99E2-4ECC-82A9-82F5172FAD10}"/>
    <cellStyle name="Currency 2" xfId="38" xr:uid="{E749F660-0A05-459B-BF94-100BDB289748}"/>
    <cellStyle name="Emphasis 1" xfId="496" xr:uid="{B6B0DF50-468B-464A-B509-F5FC65294EA0}"/>
    <cellStyle name="Emphasis 2" xfId="497" xr:uid="{5CBDF5CD-238D-45DF-AD95-0444656ECA12}"/>
    <cellStyle name="Emphasis 3" xfId="498" xr:uid="{B3136818-969D-4773-9393-BFB95541FBEA}"/>
    <cellStyle name="ext-01a" xfId="499" xr:uid="{C5AB2A76-C1EE-43EA-8141-303FD311706F}"/>
    <cellStyle name="Hyperlink 2" xfId="500" xr:uid="{F99771AC-1E70-47C9-BE7A-8252EC3B8516}"/>
    <cellStyle name="Normal" xfId="0" builtinId="0"/>
    <cellStyle name="Normal 10" xfId="39" xr:uid="{59F45F27-6203-4201-B7E5-46C2E0D64894}"/>
    <cellStyle name="Normal 10 2" xfId="40" xr:uid="{69515EB8-B46C-416C-83EE-243CE0362FCB}"/>
    <cellStyle name="Normal 10 3" xfId="146" xr:uid="{4DBA06FF-8180-4385-9303-3781A6B53335}"/>
    <cellStyle name="Normal 11" xfId="69" xr:uid="{1797CA80-3BF3-4956-9ECC-57EB6EAE4563}"/>
    <cellStyle name="Normal 11 2" xfId="147" xr:uid="{7C1FAC09-7FEB-4ADC-9536-3CA8018726F0}"/>
    <cellStyle name="Normal 11 2 2" xfId="502" xr:uid="{0E343E1D-5A0E-4FD5-826B-B4A6FC6B0693}"/>
    <cellStyle name="Normal 11 3" xfId="501" xr:uid="{B8736B51-B8C7-42B0-A876-B8F959B44878}"/>
    <cellStyle name="Normal 12" xfId="82" xr:uid="{8E03A830-9BAA-40B1-AB91-B7D7C18906BB}"/>
    <cellStyle name="Normal 12 2" xfId="151" xr:uid="{38DD1A2E-2A60-4BF3-8739-5430B8E44C2C}"/>
    <cellStyle name="Normal 12 2 2" xfId="505" xr:uid="{EA8262EE-A5F1-4F07-A7B1-82992A128C5B}"/>
    <cellStyle name="Normal 12 2 3" xfId="504" xr:uid="{96FD5EC3-1F99-4EE4-A223-2CB7223C0BC9}"/>
    <cellStyle name="Normal 12 3" xfId="506" xr:uid="{811B9338-1461-4141-A82B-86156903D925}"/>
    <cellStyle name="Normal 12 4" xfId="503" xr:uid="{3EAB3FBA-F4A1-4F20-A8EE-D951C8C4CBD6}"/>
    <cellStyle name="Normal 13" xfId="84" xr:uid="{00CA8279-89B8-4F2B-8E07-E3E6BA01D3A6}"/>
    <cellStyle name="Normal 13 2" xfId="156" xr:uid="{66894566-C71C-4F7E-A231-77BAC6A3511C}"/>
    <cellStyle name="Normal 13 3" xfId="507" xr:uid="{D3475AA3-2932-4D7B-BCAC-4140DF3C7FCC}"/>
    <cellStyle name="Normal 14" xfId="41" xr:uid="{1D155C2C-3B13-4037-ACD8-CD971AB40B30}"/>
    <cellStyle name="Normal 14 2" xfId="157" xr:uid="{FB990ED3-7C6D-445E-883D-8EF6A2804273}"/>
    <cellStyle name="Normal 14 2 2" xfId="509" xr:uid="{49DE35CF-CA5A-450F-842D-4AD111FE699A}"/>
    <cellStyle name="Normal 14 3" xfId="508" xr:uid="{E2E5EF4A-872B-4932-867B-0A3D6C5285FC}"/>
    <cellStyle name="Normal 15" xfId="97" xr:uid="{A44FD15F-354E-4CBB-B2B6-033524EE3291}"/>
    <cellStyle name="Normal 15 2" xfId="511" xr:uid="{A3F1B5AE-03E5-4926-BAD7-F2BE9F748154}"/>
    <cellStyle name="Normal 15 3" xfId="510" xr:uid="{D9E9EB17-BB97-4F62-BF2C-BECF9517CEE2}"/>
    <cellStyle name="Normal 16" xfId="121" xr:uid="{AB2B736D-4E0B-441B-8299-C31A6DB1951B}"/>
    <cellStyle name="Normal 16 2" xfId="513" xr:uid="{1C42456E-5AA1-4CAE-A3E4-1AA3B5D918A5}"/>
    <cellStyle name="Normal 16 3" xfId="512" xr:uid="{450838B7-0A65-461A-B5E4-506F8F1B1282}"/>
    <cellStyle name="Normal 17" xfId="514" xr:uid="{BF983FBB-029C-4058-B07E-DFA89E214421}"/>
    <cellStyle name="Normal 18" xfId="515" xr:uid="{6ACDE4A2-72C7-4E28-BB21-540E851A160A}"/>
    <cellStyle name="Normal 19" xfId="516" xr:uid="{CA9ACB76-AEB3-49EF-BF92-185BD131104F}"/>
    <cellStyle name="Normal 2" xfId="42" xr:uid="{12ADD76A-ED7E-49FE-9764-95BCAF6E2CD3}"/>
    <cellStyle name="Normal 2 2" xfId="43" xr:uid="{5AABB9A9-AF8B-4E32-B991-371CF0664A97}"/>
    <cellStyle name="Normal 2 2 2" xfId="44" xr:uid="{622B2B31-52D6-476B-A155-4E0DC1FD9544}"/>
    <cellStyle name="Normal 2 2 2 2" xfId="45" xr:uid="{41C19743-9681-4C59-AED6-A0A76A1B3F4B}"/>
    <cellStyle name="Normal 2 2 2 3" xfId="46" xr:uid="{8FE56AA3-E103-41A4-816D-C1E5DAF86089}"/>
    <cellStyle name="Normal 2 2 3" xfId="517" xr:uid="{EF2EB361-E1BA-4C64-9E16-412F0F7F9614}"/>
    <cellStyle name="Normal 2 2 4" xfId="518" xr:uid="{D480CCD2-B52E-4D67-96A1-D7141DD9F734}"/>
    <cellStyle name="Normal 2 2 5" xfId="519" xr:uid="{55CF6584-08FD-4953-B33E-23A5F7555376}"/>
    <cellStyle name="Normal 2 2 6" xfId="520" xr:uid="{333A09AC-AB1D-45D5-987F-42FB9C3A22C4}"/>
    <cellStyle name="Normal 2 3" xfId="47" xr:uid="{929C127F-EF99-4E73-9D43-0315ACD89DCC}"/>
    <cellStyle name="Normal 2 3 2" xfId="75" xr:uid="{D479F5EF-F487-4AD0-BDA6-414609285D5B}"/>
    <cellStyle name="Normal 2 3 2 2" xfId="76" xr:uid="{4DE39092-6CF1-424E-8988-6301CAABB539}"/>
    <cellStyle name="Normal 2 3 2 2 2" xfId="77" xr:uid="{5D9032D7-AF4B-4EC7-A3F6-9AEC5518D465}"/>
    <cellStyle name="Normal 2 3 2 3" xfId="522" xr:uid="{209CF816-9585-4422-B735-9141B7D85732}"/>
    <cellStyle name="Normal 2 3 3" xfId="521" xr:uid="{3C88AA3E-22A3-44D9-B062-BA53D7DDB970}"/>
    <cellStyle name="Normal 2 4" xfId="48" xr:uid="{C17F1B38-B37A-4B41-B865-0F951C18E44C}"/>
    <cellStyle name="Normal 2 4 2" xfId="523" xr:uid="{CCC49375-EAC5-45BA-B334-B67695B0D2DD}"/>
    <cellStyle name="Normal 2 5" xfId="49" xr:uid="{AF5FA983-AA26-4C97-9748-55626294CE0C}"/>
    <cellStyle name="Normal 2 5 2" xfId="524" xr:uid="{8F30F933-A0A8-4DCE-8047-C3AED0E048C7}"/>
    <cellStyle name="Normal 2 6" xfId="86" xr:uid="{0EE4F6CC-EFA8-4A27-800C-6097D62919DD}"/>
    <cellStyle name="Normal 2 6 2" xfId="525" xr:uid="{095CE4B6-75CA-491E-8D88-0BB7A4D8C7B1}"/>
    <cellStyle name="Normal 2 7" xfId="100" xr:uid="{43ABF7B0-A5C3-4D38-AD8B-FCA97D199650}"/>
    <cellStyle name="Normal 2 7 2" xfId="526" xr:uid="{A31925AA-69C9-4C78-AA68-D70EFBA2FB82}"/>
    <cellStyle name="Normal 2 8" xfId="527" xr:uid="{DFBC878D-21F2-490E-9C5C-8089A6EACA20}"/>
    <cellStyle name="Normal 2 8 2" xfId="528" xr:uid="{4A5D2205-EDB8-413B-B9E1-F12A4860E74D}"/>
    <cellStyle name="Normal 2 8 2 2" xfId="529" xr:uid="{84C66D72-095F-421E-A32C-CC37B64A2424}"/>
    <cellStyle name="Normal 2 8 2 2 2" xfId="530" xr:uid="{ACF4E853-1F2D-4BE2-A69B-31C4C314D9C4}"/>
    <cellStyle name="Normal 2 8 2 3" xfId="531" xr:uid="{03C7E9E2-222F-47A4-A510-7B3763A1EEC2}"/>
    <cellStyle name="Normal 2 8 3" xfId="532" xr:uid="{DEFCFE5E-4AEB-43FA-AD39-650FAE1D83B2}"/>
    <cellStyle name="Normal 2 8 3 2" xfId="533" xr:uid="{5316CD17-668B-403C-9B31-3841F886C1AA}"/>
    <cellStyle name="Normal 2 8 4" xfId="534" xr:uid="{FF02CB8E-502B-4AB5-93E2-3A683BB1B763}"/>
    <cellStyle name="Normal 2 9" xfId="581" xr:uid="{4BB2F37C-F8FF-4703-AE17-43F7E8415C1B}"/>
    <cellStyle name="Normal 2_DAK-Jamus (hps)3" xfId="535" xr:uid="{D5D60E8A-D02B-4EA7-905A-3F52C52C2F16}"/>
    <cellStyle name="Normal 20" xfId="159" xr:uid="{1189AE61-6261-499E-82CE-AE2642714EA1}"/>
    <cellStyle name="Normal 21" xfId="1337" xr:uid="{2FEDBB06-EEAD-4670-89CE-81AFEFE6B823}"/>
    <cellStyle name="Normal 22" xfId="1341" xr:uid="{69D0613D-117E-4E8F-BA93-EED15AD820C8}"/>
    <cellStyle name="Normal 23" xfId="1347" xr:uid="{BC552920-9EBA-48C7-83F2-356DC6FD28CE}"/>
    <cellStyle name="Normal 3" xfId="50" xr:uid="{D29C245A-50D1-463E-A8C8-F0FCEFDC398B}"/>
    <cellStyle name="Normal 3 2" xfId="51" xr:uid="{DB607827-275B-4824-9A89-24B9DCBA6387}"/>
    <cellStyle name="Normal 3 2 2" xfId="78" xr:uid="{1E1D3D1A-F465-43F5-8F0C-32E4E5B9E184}"/>
    <cellStyle name="Normal 3 2 2 2" xfId="135" xr:uid="{6CDB7B01-A089-4DB1-AC85-88BCBAF9D87D}"/>
    <cellStyle name="Normal 3 2 2 3" xfId="536" xr:uid="{557A3ACE-8F7D-4FE1-BAD7-3E9593C2B402}"/>
    <cellStyle name="Normal 3 2 3" xfId="136" xr:uid="{5CB34334-46EC-4E45-A99B-0458D24610DA}"/>
    <cellStyle name="Normal 3 2 3 2" xfId="537" xr:uid="{6B69476B-9472-4911-B58B-4EF05A73526C}"/>
    <cellStyle name="Normal 3 3" xfId="52" xr:uid="{6BB505C7-1A08-4851-84D8-D067A3D98727}"/>
    <cellStyle name="Normal 3 3 2" xfId="538" xr:uid="{6B1FB4C1-D6FD-446C-BEC0-7E4146FFA854}"/>
    <cellStyle name="Normal 3 4" xfId="89" xr:uid="{55E12542-B78E-40EC-9659-897740F8A8F6}"/>
    <cellStyle name="Normal 3 4 2" xfId="539" xr:uid="{3CA78E7F-358D-4F59-9F18-693B3074BDDD}"/>
    <cellStyle name="Normal 3 5" xfId="101" xr:uid="{68CA8599-74FA-49CC-98ED-7B0946850B91}"/>
    <cellStyle name="Normal 3 5 2" xfId="540" xr:uid="{068E9B2B-CB84-4A9F-969E-F689D0FF7E7A}"/>
    <cellStyle name="Normal 4" xfId="53" xr:uid="{57C25921-8CEE-4869-AB9D-668290D31D17}"/>
    <cellStyle name="Normal 4 2" xfId="83" xr:uid="{4B496D30-59FD-417E-AA4A-31F5500053FE}"/>
    <cellStyle name="Normal 4 2 2" xfId="542" xr:uid="{0D73878C-E819-4257-A2E2-9344201F2A5C}"/>
    <cellStyle name="Normal 4 3" xfId="106" xr:uid="{8702BFBF-3715-4240-8B7A-F1D702FE02E3}"/>
    <cellStyle name="Normal 4 3 2" xfId="544" xr:uid="{1E833299-1880-4B1F-8999-27BF62125F8D}"/>
    <cellStyle name="Normal 4 3 3" xfId="543" xr:uid="{0EC403C9-266E-4BA9-AB15-7FBB6E333951}"/>
    <cellStyle name="Normal 4 4" xfId="545" xr:uid="{E5CB85EC-22F5-48BF-9A32-2085DF7E3352}"/>
    <cellStyle name="Normal 4 4 2" xfId="546" xr:uid="{4E4E7DD7-9F39-4C35-9E88-75B61C0CE9B0}"/>
    <cellStyle name="Normal 4 5" xfId="547" xr:uid="{680D28C3-4D50-419C-B77E-8ED29597107B}"/>
    <cellStyle name="Normal 4 6" xfId="541" xr:uid="{4B2B6833-BE48-46F3-8B27-C59746DCDE8A}"/>
    <cellStyle name="Normal 4_RAB Bangub Beton K225 ReadyMix oke" xfId="548" xr:uid="{8FA75A07-DE8E-4E3B-891A-3FA0272FEB80}"/>
    <cellStyle name="Normal 5" xfId="54" xr:uid="{EACB64CA-32E3-430F-85DF-1EC1C7A9876B}"/>
    <cellStyle name="Normal 5 2" xfId="55" xr:uid="{D4E30F64-4F16-4D25-9466-786CE8681DA0}"/>
    <cellStyle name="Normal 5 2 2" xfId="550" xr:uid="{FB0773BF-2A83-4EEC-A7E6-3AC9358C65F4}"/>
    <cellStyle name="Normal 5 3" xfId="551" xr:uid="{272B39A1-F61E-43E2-BA7E-050E0F5853E6}"/>
    <cellStyle name="Normal 5 4" xfId="552" xr:uid="{5593E684-3017-472A-86D9-F2BDAD263260}"/>
    <cellStyle name="Normal 5 5" xfId="553" xr:uid="{EFD4D224-1F0E-48C9-8E46-D99CFC309575}"/>
    <cellStyle name="Normal 5 5 2" xfId="554" xr:uid="{21AE247F-49CE-4AAE-B366-C8A574CFAF92}"/>
    <cellStyle name="Normal 5 5 2 2" xfId="555" xr:uid="{FFEC842C-D581-4C10-8284-C6527A1BC671}"/>
    <cellStyle name="Normal 5 5 3" xfId="556" xr:uid="{6F30DF7E-97F9-4554-933C-E1912B0A917B}"/>
    <cellStyle name="Normal 5 6" xfId="557" xr:uid="{A3C4E273-D6A5-4395-93AB-DB100831E8D2}"/>
    <cellStyle name="Normal 5 6 2" xfId="558" xr:uid="{650CFA06-0F2F-46CC-A591-D1A620754F56}"/>
    <cellStyle name="Normal 5 7" xfId="559" xr:uid="{3A20AB47-2D73-4B14-A5C1-A1D39BE90552}"/>
    <cellStyle name="Normal 5 8" xfId="549" xr:uid="{333380D3-A24D-4C89-818B-69C07494CBC8}"/>
    <cellStyle name="Normal 6" xfId="56" xr:uid="{A11A54AA-A392-4BE9-AF37-CC0B9A6340A5}"/>
    <cellStyle name="Normal 6 2" xfId="57" xr:uid="{65B9652D-7CFB-4D66-8F47-6F2B84A45426}"/>
    <cellStyle name="Normal 6 2 2" xfId="562" xr:uid="{F08922FE-D67A-4227-BE53-4D82109E8E24}"/>
    <cellStyle name="Normal 6 2 2 2" xfId="563" xr:uid="{6E92E301-AEA4-41C9-800A-6B7B71BFFD01}"/>
    <cellStyle name="Normal 6 2 2 2 2" xfId="564" xr:uid="{6FEAFE53-F3E6-4807-BFA4-32492CE1C99B}"/>
    <cellStyle name="Normal 6 2 2 3" xfId="565" xr:uid="{9AE64D1F-9B58-48FD-AE7C-63015BE0D37F}"/>
    <cellStyle name="Normal 6 2 3" xfId="566" xr:uid="{80148BF8-6CD2-4C2D-92DA-BDD3EA73908B}"/>
    <cellStyle name="Normal 6 2 3 2" xfId="567" xr:uid="{4C808493-2BB4-4CC3-A174-7897F0791B61}"/>
    <cellStyle name="Normal 6 2 4" xfId="568" xr:uid="{A6851E4D-53D7-429B-8F78-92786919A917}"/>
    <cellStyle name="Normal 6 2 5" xfId="561" xr:uid="{A5661C14-EC42-4766-B1D0-79E12A832091}"/>
    <cellStyle name="Normal 6 3" xfId="58" xr:uid="{E0FC2B80-4A31-4FC0-AC34-D28F6F43B2B6}"/>
    <cellStyle name="Normal 6 4" xfId="79" xr:uid="{634AD3B8-AE38-487E-978B-FE7954A79510}"/>
    <cellStyle name="Normal 7" xfId="59" xr:uid="{018552E4-15FB-4F95-8F6A-C95AB39231D8}"/>
    <cellStyle name="Normal 7 2" xfId="125" xr:uid="{74AA0B46-EF5B-4B6C-94BA-4A205E1D1E78}"/>
    <cellStyle name="Normal 7 2 2" xfId="570" xr:uid="{21FBB679-41B1-485E-9066-BBB001FC1653}"/>
    <cellStyle name="Normal 7 3" xfId="569" xr:uid="{E4B037D3-53BF-4190-AD01-B870EE9542A7}"/>
    <cellStyle name="Normal 8" xfId="60" xr:uid="{FB48ED49-646C-4A7B-AD1E-666568F24DA0}"/>
    <cellStyle name="Normal 8 2" xfId="128" xr:uid="{E7BF6936-FAD4-437D-9302-06FCF6852D7F}"/>
    <cellStyle name="Normal 8 3" xfId="571" xr:uid="{C5939477-CFCF-492C-8236-6819BB77D02C}"/>
    <cellStyle name="Normal 9" xfId="61" xr:uid="{404F09D1-C2BD-4750-818B-CAEAC9E70497}"/>
    <cellStyle name="Normal 9 2" xfId="137" xr:uid="{75CADB60-843E-4B1A-80BE-BE04D91BC3AC}"/>
    <cellStyle name="Normal 9 3" xfId="572" xr:uid="{0E37354A-FC53-4CB0-9ECB-0ADAB701AF6E}"/>
    <cellStyle name="Percent 2" xfId="62" xr:uid="{CFDD9C70-1017-4FC2-B6F2-5A523E5060D3}"/>
    <cellStyle name="Percent 2 2" xfId="63" xr:uid="{4976DF7B-68F8-4584-AB5F-340C83B38466}"/>
    <cellStyle name="Percent 2 3" xfId="81" xr:uid="{B9DF3561-27A9-4643-9F91-BD5C7CB33B90}"/>
    <cellStyle name="Percent 3" xfId="64" xr:uid="{67144346-B527-4DC6-9A50-1E7E8A72B66B}"/>
    <cellStyle name="Percent 3 2" xfId="65" xr:uid="{C452B821-9DF0-4107-A478-E5E5C1F82788}"/>
    <cellStyle name="Percent 3 3" xfId="66" xr:uid="{279ADDAA-2CDE-443B-83F6-F9F5CEBD77E2}"/>
    <cellStyle name="Percent 3 4" xfId="574" xr:uid="{31C40F41-9C5E-4229-9840-60851A644CC6}"/>
    <cellStyle name="Percent 4" xfId="67" xr:uid="{75B6EB99-FED1-43C1-A1B4-041293FBF50A}"/>
    <cellStyle name="Percent 4 2" xfId="576" xr:uid="{8E683DB7-79B7-4836-90F5-F78862C8F790}"/>
    <cellStyle name="Percent 4 2 2" xfId="577" xr:uid="{CB8ACD66-2BF1-4B8B-9BBE-1E8EDDB71E61}"/>
    <cellStyle name="Percent 4 3" xfId="578" xr:uid="{176E09C8-8A00-4CCF-BD87-8CF5190A9400}"/>
    <cellStyle name="Percent 4 4" xfId="575" xr:uid="{B83AA582-4923-4A6D-915A-A13060F7E449}"/>
    <cellStyle name="Percent 5" xfId="68" xr:uid="{801F3C1F-A5E4-4B08-A983-D566D5895A6F}"/>
    <cellStyle name="Percent 5 2" xfId="579" xr:uid="{C0928F0E-6DB1-4B3B-952E-29E641C04613}"/>
    <cellStyle name="Percent 6" xfId="80" xr:uid="{11C72150-8B17-4448-AB05-BF2508E4D8BE}"/>
    <cellStyle name="Percent 6 2" xfId="163" xr:uid="{DC9DF1C2-1704-4FB0-86CB-9E643C5562BB}"/>
    <cellStyle name="Percent 7" xfId="109" xr:uid="{0C5BCE8D-BE38-41FE-B35E-0065A879EC5A}"/>
    <cellStyle name="S14" xfId="158" xr:uid="{575181A9-6DA3-4906-B6F8-0F1636B4BC3D}"/>
    <cellStyle name="Sheet Title" xfId="580" xr:uid="{CE73E88B-6743-4EB3-8C8A-1CF247F77916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Medium2" defaultPivotStyle="PivotStyleLight16">
    <tableStyle name="TableStylePreset3_Accent1" pivot="0" count="7" xr9:uid="{7CE872C9-B20C-46F4-95DC-5B81BBA5B2A4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D3BB8892-90B7-484E-A19B-AB02D0AF4A5B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CF088E-F881-431E-93DC-046A972FB629}">
  <dimension ref="B2:I87"/>
  <sheetViews>
    <sheetView tabSelected="1" topLeftCell="A72" workbookViewId="0">
      <selection activeCell="F89" sqref="F89"/>
    </sheetView>
  </sheetViews>
  <sheetFormatPr defaultRowHeight="15"/>
  <cols>
    <col min="1" max="1" width="9" style="5"/>
    <col min="2" max="2" width="5.625" style="1" customWidth="1"/>
    <col min="3" max="3" width="31.625" style="1" customWidth="1"/>
    <col min="4" max="4" width="15.625" style="18" customWidth="1"/>
    <col min="5" max="9" width="15.625" style="10" customWidth="1"/>
    <col min="10" max="16384" width="9" style="5"/>
  </cols>
  <sheetData>
    <row r="2" spans="2:9" ht="21">
      <c r="B2" s="38" t="s">
        <v>89</v>
      </c>
      <c r="C2" s="38"/>
      <c r="D2" s="38"/>
      <c r="E2" s="38"/>
      <c r="F2" s="38"/>
      <c r="G2" s="38"/>
      <c r="H2" s="38"/>
      <c r="I2" s="38"/>
    </row>
    <row r="3" spans="2:9">
      <c r="B3" s="4"/>
      <c r="C3" s="4"/>
      <c r="D3" s="11"/>
      <c r="E3" s="9"/>
    </row>
    <row r="4" spans="2:9" s="19" customFormat="1" ht="15" customHeight="1">
      <c r="B4" s="39" t="s">
        <v>0</v>
      </c>
      <c r="C4" s="39" t="s">
        <v>4</v>
      </c>
      <c r="D4" s="41" t="s">
        <v>1</v>
      </c>
      <c r="E4" s="41"/>
      <c r="F4" s="36" t="s">
        <v>2</v>
      </c>
      <c r="G4" s="37"/>
      <c r="H4" s="36" t="s">
        <v>3</v>
      </c>
      <c r="I4" s="37"/>
    </row>
    <row r="5" spans="2:9" s="19" customFormat="1" ht="15" customHeight="1">
      <c r="B5" s="40"/>
      <c r="C5" s="40"/>
      <c r="D5" s="27" t="s">
        <v>83</v>
      </c>
      <c r="E5" s="27" t="s">
        <v>84</v>
      </c>
      <c r="F5" s="27" t="s">
        <v>83</v>
      </c>
      <c r="G5" s="27" t="s">
        <v>84</v>
      </c>
      <c r="H5" s="27" t="s">
        <v>83</v>
      </c>
      <c r="I5" s="27" t="s">
        <v>84</v>
      </c>
    </row>
    <row r="6" spans="2:9" ht="15" customHeight="1">
      <c r="B6" s="2">
        <v>1</v>
      </c>
      <c r="C6" s="6" t="s">
        <v>32</v>
      </c>
      <c r="D6" s="12">
        <v>1.77</v>
      </c>
      <c r="E6" s="12">
        <v>1.8</v>
      </c>
      <c r="F6" s="21">
        <v>3.39</v>
      </c>
      <c r="G6" s="21">
        <v>3.57</v>
      </c>
      <c r="H6" s="26">
        <v>13.2</v>
      </c>
      <c r="I6" s="26">
        <v>13.9</v>
      </c>
    </row>
    <row r="7" spans="2:9" ht="15" customHeight="1">
      <c r="B7" s="2">
        <v>2</v>
      </c>
      <c r="C7" s="6" t="s">
        <v>33</v>
      </c>
      <c r="D7" s="12">
        <v>8.4415584415584402E-2</v>
      </c>
      <c r="E7" s="12">
        <v>0.10606060606060606</v>
      </c>
      <c r="F7" s="21">
        <v>1.01</v>
      </c>
      <c r="G7" s="21">
        <v>1.18</v>
      </c>
      <c r="H7" s="26">
        <v>3.12</v>
      </c>
      <c r="I7" s="26">
        <v>3.39</v>
      </c>
    </row>
    <row r="8" spans="2:9" ht="15" customHeight="1">
      <c r="B8" s="2">
        <v>3</v>
      </c>
      <c r="C8" s="6" t="s">
        <v>34</v>
      </c>
      <c r="D8" s="12">
        <v>0.61</v>
      </c>
      <c r="E8" s="12">
        <v>0.44</v>
      </c>
      <c r="F8" s="21">
        <v>3.18</v>
      </c>
      <c r="G8" s="21">
        <v>3</v>
      </c>
      <c r="H8" s="26">
        <v>23.52</v>
      </c>
      <c r="I8" s="26">
        <v>23.21</v>
      </c>
    </row>
    <row r="9" spans="2:9">
      <c r="B9" s="2">
        <v>4</v>
      </c>
      <c r="C9" s="6" t="s">
        <v>35</v>
      </c>
      <c r="D9" s="12">
        <v>2.67</v>
      </c>
      <c r="E9" s="12">
        <v>100</v>
      </c>
      <c r="F9" s="21">
        <v>7.3713142857142859</v>
      </c>
      <c r="G9" s="21">
        <v>7.3680476190476183</v>
      </c>
      <c r="H9" s="26">
        <v>13.615873015873015</v>
      </c>
      <c r="I9" s="26">
        <v>9.019047619047619</v>
      </c>
    </row>
    <row r="10" spans="2:9">
      <c r="B10" s="2">
        <v>5</v>
      </c>
      <c r="C10" s="6" t="s">
        <v>36</v>
      </c>
      <c r="D10" s="12">
        <v>0</v>
      </c>
      <c r="E10" s="12">
        <v>0</v>
      </c>
      <c r="F10" s="21">
        <v>25.04</v>
      </c>
      <c r="G10" s="21">
        <v>24.51</v>
      </c>
      <c r="H10" s="26">
        <v>29.76</v>
      </c>
      <c r="I10" s="26">
        <v>31.1</v>
      </c>
    </row>
    <row r="11" spans="2:9">
      <c r="B11" s="2">
        <v>6</v>
      </c>
      <c r="C11" s="6" t="s">
        <v>37</v>
      </c>
      <c r="D11" s="12">
        <f>0.085*100</f>
        <v>8.5</v>
      </c>
      <c r="E11" s="12">
        <f>0.0392*100</f>
        <v>3.92</v>
      </c>
      <c r="F11" s="21">
        <v>17.150000000000002</v>
      </c>
      <c r="G11" s="21">
        <v>9.11</v>
      </c>
      <c r="H11" s="26">
        <v>25.979999999999997</v>
      </c>
      <c r="I11" s="26">
        <v>18.329999999999998</v>
      </c>
    </row>
    <row r="12" spans="2:9">
      <c r="B12" s="2">
        <v>7</v>
      </c>
      <c r="C12" s="6" t="s">
        <v>38</v>
      </c>
      <c r="D12" s="12">
        <v>2.35</v>
      </c>
      <c r="E12" s="12">
        <v>3.21</v>
      </c>
      <c r="F12" s="21">
        <v>7.36</v>
      </c>
      <c r="G12" s="21">
        <v>9.91</v>
      </c>
      <c r="H12" s="26">
        <v>13.51</v>
      </c>
      <c r="I12" s="26">
        <v>17.25</v>
      </c>
    </row>
    <row r="13" spans="2:9">
      <c r="B13" s="2">
        <v>8</v>
      </c>
      <c r="C13" s="6" t="s">
        <v>39</v>
      </c>
      <c r="D13" s="12">
        <v>0</v>
      </c>
      <c r="E13" s="12">
        <v>0</v>
      </c>
      <c r="F13" s="21">
        <v>18.940000000000001</v>
      </c>
      <c r="G13" s="21">
        <v>18.93</v>
      </c>
      <c r="H13" s="26">
        <v>29.64</v>
      </c>
      <c r="I13" s="26">
        <v>29.53</v>
      </c>
    </row>
    <row r="14" spans="2:9">
      <c r="B14" s="2">
        <v>9</v>
      </c>
      <c r="C14" s="6" t="s">
        <v>40</v>
      </c>
      <c r="D14" s="13">
        <v>1.62</v>
      </c>
      <c r="E14" s="13">
        <v>1.62</v>
      </c>
      <c r="F14" s="33">
        <v>7.08</v>
      </c>
      <c r="G14" s="33">
        <v>7.08</v>
      </c>
      <c r="H14" s="28">
        <v>19.95</v>
      </c>
      <c r="I14" s="28">
        <v>19.95</v>
      </c>
    </row>
    <row r="15" spans="2:9">
      <c r="B15" s="2">
        <v>10</v>
      </c>
      <c r="C15" s="6" t="s">
        <v>41</v>
      </c>
      <c r="D15" s="12">
        <v>7.83</v>
      </c>
      <c r="E15" s="12">
        <v>7.75</v>
      </c>
      <c r="F15" s="21">
        <v>9.2200000000000006</v>
      </c>
      <c r="G15" s="21">
        <v>11.4</v>
      </c>
      <c r="H15" s="26">
        <v>23.919999999999998</v>
      </c>
      <c r="I15" s="26">
        <v>26.46</v>
      </c>
    </row>
    <row r="16" spans="2:9">
      <c r="B16" s="2">
        <v>11</v>
      </c>
      <c r="C16" s="6" t="s">
        <v>42</v>
      </c>
      <c r="D16" s="12">
        <v>2.5499999999999998</v>
      </c>
      <c r="E16" s="12">
        <v>3.01</v>
      </c>
      <c r="F16" s="21">
        <v>11.18</v>
      </c>
      <c r="G16" s="21">
        <v>7.33</v>
      </c>
      <c r="H16" s="26">
        <v>15.76</v>
      </c>
      <c r="I16" s="26">
        <v>12.44</v>
      </c>
    </row>
    <row r="17" spans="2:9">
      <c r="B17" s="2">
        <v>12</v>
      </c>
      <c r="C17" s="6" t="s">
        <v>43</v>
      </c>
      <c r="D17" s="12">
        <v>3.03</v>
      </c>
      <c r="E17" s="12">
        <v>1.18</v>
      </c>
      <c r="F17" s="21">
        <v>6.52</v>
      </c>
      <c r="G17" s="21">
        <v>6.32</v>
      </c>
      <c r="H17" s="26">
        <v>14.1</v>
      </c>
      <c r="I17" s="26">
        <v>14.1</v>
      </c>
    </row>
    <row r="18" spans="2:9">
      <c r="B18" s="2">
        <v>13</v>
      </c>
      <c r="C18" s="6" t="s">
        <v>44</v>
      </c>
      <c r="D18" s="12">
        <v>2</v>
      </c>
      <c r="E18" s="12">
        <v>2.06</v>
      </c>
      <c r="F18" s="23">
        <v>12.73</v>
      </c>
      <c r="G18" s="21">
        <v>10.38</v>
      </c>
      <c r="H18" s="32">
        <v>20.13</v>
      </c>
      <c r="I18" s="26">
        <v>18.420000000000002</v>
      </c>
    </row>
    <row r="19" spans="2:9">
      <c r="B19" s="2">
        <v>14</v>
      </c>
      <c r="C19" s="6" t="s">
        <v>45</v>
      </c>
      <c r="D19" s="12">
        <v>3</v>
      </c>
      <c r="E19" s="12">
        <v>2</v>
      </c>
      <c r="F19" s="23">
        <v>5.95</v>
      </c>
      <c r="G19" s="21">
        <v>9.69</v>
      </c>
      <c r="H19" s="32">
        <v>24.85</v>
      </c>
      <c r="I19" s="26">
        <v>31.6</v>
      </c>
    </row>
    <row r="20" spans="2:9">
      <c r="B20" s="2">
        <v>15</v>
      </c>
      <c r="C20" s="6" t="s">
        <v>46</v>
      </c>
      <c r="D20" s="12">
        <v>8.6300000000000008</v>
      </c>
      <c r="E20" s="12">
        <v>3.33</v>
      </c>
      <c r="F20" s="21">
        <v>16</v>
      </c>
      <c r="G20" s="21">
        <v>14.15</v>
      </c>
      <c r="H20" s="26">
        <v>25</v>
      </c>
      <c r="I20" s="26">
        <v>25.31</v>
      </c>
    </row>
    <row r="21" spans="2:9">
      <c r="B21" s="2">
        <v>16</v>
      </c>
      <c r="C21" s="6" t="s">
        <v>47</v>
      </c>
      <c r="D21" s="12">
        <v>2.96</v>
      </c>
      <c r="E21" s="12">
        <v>2.96</v>
      </c>
      <c r="F21" s="21">
        <v>8.3699999999999992</v>
      </c>
      <c r="G21" s="21">
        <v>8.3699999999999992</v>
      </c>
      <c r="H21" s="26">
        <v>18.95</v>
      </c>
      <c r="I21" s="26">
        <v>18.95</v>
      </c>
    </row>
    <row r="22" spans="2:9">
      <c r="B22" s="2">
        <v>17</v>
      </c>
      <c r="C22" s="6" t="s">
        <v>48</v>
      </c>
      <c r="D22" s="12">
        <v>9.06</v>
      </c>
      <c r="E22" s="12">
        <v>10.119999999999999</v>
      </c>
      <c r="F22" s="21">
        <v>9.5</v>
      </c>
      <c r="G22" s="21">
        <v>6.71</v>
      </c>
      <c r="H22" s="26">
        <v>23.46</v>
      </c>
      <c r="I22" s="26">
        <v>16.760000000000002</v>
      </c>
    </row>
    <row r="23" spans="2:9">
      <c r="B23" s="2">
        <v>18</v>
      </c>
      <c r="C23" s="6" t="s">
        <v>49</v>
      </c>
      <c r="D23" s="12">
        <v>11.78</v>
      </c>
      <c r="E23" s="12">
        <v>14.77</v>
      </c>
      <c r="F23" s="21">
        <v>5.33</v>
      </c>
      <c r="G23" s="21">
        <v>5</v>
      </c>
      <c r="H23" s="26">
        <v>14.06</v>
      </c>
      <c r="I23" s="26">
        <v>13.92</v>
      </c>
    </row>
    <row r="24" spans="2:9">
      <c r="B24" s="2">
        <v>19</v>
      </c>
      <c r="C24" s="6" t="s">
        <v>50</v>
      </c>
      <c r="D24" s="12">
        <v>8</v>
      </c>
      <c r="E24" s="12">
        <v>8.2899999999999991</v>
      </c>
      <c r="F24" s="21">
        <v>23.9</v>
      </c>
      <c r="G24" s="21">
        <v>4.78</v>
      </c>
      <c r="H24" s="26">
        <v>24.74</v>
      </c>
      <c r="I24" s="26">
        <v>12.66</v>
      </c>
    </row>
    <row r="25" spans="2:9">
      <c r="B25" s="2">
        <v>20</v>
      </c>
      <c r="C25" s="6" t="s">
        <v>51</v>
      </c>
      <c r="D25" s="12">
        <v>0.32</v>
      </c>
      <c r="E25" s="12">
        <v>0.32</v>
      </c>
      <c r="F25" s="21">
        <v>10.26</v>
      </c>
      <c r="G25" s="30">
        <v>9.18</v>
      </c>
      <c r="H25" s="26">
        <v>16.489999999999998</v>
      </c>
      <c r="I25" s="31">
        <v>17.510000000000002</v>
      </c>
    </row>
    <row r="26" spans="2:9">
      <c r="B26" s="2">
        <v>21</v>
      </c>
      <c r="C26" s="6" t="s">
        <v>52</v>
      </c>
      <c r="D26" s="12">
        <v>0</v>
      </c>
      <c r="E26" s="12">
        <v>0</v>
      </c>
      <c r="F26" s="21">
        <v>10.01</v>
      </c>
      <c r="G26" s="21">
        <v>3.92</v>
      </c>
      <c r="H26" s="26">
        <v>17.78</v>
      </c>
      <c r="I26" s="26">
        <v>13.55</v>
      </c>
    </row>
    <row r="27" spans="2:9">
      <c r="B27" s="2">
        <v>22</v>
      </c>
      <c r="C27" s="6" t="s">
        <v>53</v>
      </c>
      <c r="D27" s="12">
        <v>2.78</v>
      </c>
      <c r="E27" s="12">
        <v>2.78</v>
      </c>
      <c r="F27" s="21">
        <v>7.75</v>
      </c>
      <c r="G27" s="21">
        <v>3.91</v>
      </c>
      <c r="H27" s="26">
        <v>17.489999999999998</v>
      </c>
      <c r="I27" s="26">
        <v>8.93</v>
      </c>
    </row>
    <row r="28" spans="2:9">
      <c r="B28" s="2">
        <v>23</v>
      </c>
      <c r="C28" s="6" t="s">
        <v>54</v>
      </c>
      <c r="D28" s="12">
        <v>23.35</v>
      </c>
      <c r="E28" s="12">
        <v>1.69</v>
      </c>
      <c r="F28" s="21">
        <v>1</v>
      </c>
      <c r="G28" s="21">
        <v>1</v>
      </c>
      <c r="H28" s="26">
        <v>6.06</v>
      </c>
      <c r="I28" s="26">
        <v>6.45</v>
      </c>
    </row>
    <row r="29" spans="2:9">
      <c r="B29" s="2">
        <v>24</v>
      </c>
      <c r="C29" s="6" t="s">
        <v>55</v>
      </c>
      <c r="D29" s="12">
        <v>12.91</v>
      </c>
      <c r="E29" s="14">
        <v>6.72</v>
      </c>
      <c r="F29" s="22">
        <v>1.68</v>
      </c>
      <c r="G29" s="22">
        <v>1.7500000000000002</v>
      </c>
      <c r="H29" s="29">
        <v>5.27</v>
      </c>
      <c r="I29" s="29">
        <v>5.35</v>
      </c>
    </row>
    <row r="30" spans="2:9">
      <c r="B30" s="2">
        <v>25</v>
      </c>
      <c r="C30" s="6" t="s">
        <v>56</v>
      </c>
      <c r="D30" s="12">
        <v>0.17</v>
      </c>
      <c r="E30" s="12">
        <v>0.17</v>
      </c>
      <c r="F30" s="21">
        <v>1.8611111111111112</v>
      </c>
      <c r="G30" s="21">
        <v>1.7712673611111112</v>
      </c>
      <c r="H30" s="26">
        <v>6.31</v>
      </c>
      <c r="I30" s="26">
        <v>5.52</v>
      </c>
    </row>
    <row r="31" spans="2:9">
      <c r="B31" s="2">
        <v>26</v>
      </c>
      <c r="C31" s="6" t="s">
        <v>57</v>
      </c>
      <c r="D31" s="12">
        <v>1.58</v>
      </c>
      <c r="E31" s="12">
        <v>3.51</v>
      </c>
      <c r="F31" s="21">
        <v>12.2</v>
      </c>
      <c r="G31" s="21">
        <v>15.44</v>
      </c>
      <c r="H31" s="26">
        <v>20.7</v>
      </c>
      <c r="I31" s="26">
        <v>24.28</v>
      </c>
    </row>
    <row r="32" spans="2:9">
      <c r="B32" s="2">
        <v>27</v>
      </c>
      <c r="C32" s="6" t="s">
        <v>58</v>
      </c>
      <c r="D32" s="12">
        <v>0.3</v>
      </c>
      <c r="E32" s="12">
        <v>0.3</v>
      </c>
      <c r="F32" s="21">
        <v>16.29</v>
      </c>
      <c r="G32" s="23">
        <v>7.78</v>
      </c>
      <c r="H32" s="26">
        <v>16.29</v>
      </c>
      <c r="I32" s="32">
        <v>11.11</v>
      </c>
    </row>
    <row r="33" spans="2:9">
      <c r="B33" s="2">
        <v>28</v>
      </c>
      <c r="C33" s="6" t="s">
        <v>59</v>
      </c>
      <c r="D33" s="12">
        <v>7.21</v>
      </c>
      <c r="E33" s="12">
        <v>0.83</v>
      </c>
      <c r="F33" s="21">
        <v>15.27</v>
      </c>
      <c r="G33" s="21">
        <v>17.12</v>
      </c>
      <c r="H33" s="26">
        <v>33.159999999999997</v>
      </c>
      <c r="I33" s="26">
        <v>32.590000000000003</v>
      </c>
    </row>
    <row r="34" spans="2:9">
      <c r="B34" s="2">
        <v>29</v>
      </c>
      <c r="C34" s="6" t="s">
        <v>60</v>
      </c>
      <c r="D34" s="12">
        <v>0.22</v>
      </c>
      <c r="E34" s="12">
        <v>0.22</v>
      </c>
      <c r="F34" s="21">
        <v>0.33</v>
      </c>
      <c r="G34" s="21">
        <v>0.33</v>
      </c>
      <c r="H34" s="26">
        <v>1.99</v>
      </c>
      <c r="I34" s="26">
        <v>1.45</v>
      </c>
    </row>
    <row r="35" spans="2:9">
      <c r="B35" s="2">
        <v>30</v>
      </c>
      <c r="C35" s="6" t="s">
        <v>61</v>
      </c>
      <c r="D35" s="14">
        <f>0.0044*100</f>
        <v>0.44</v>
      </c>
      <c r="E35" s="14">
        <f>0.0046*100</f>
        <v>0.45999999999999996</v>
      </c>
      <c r="F35" s="21">
        <v>7.5</v>
      </c>
      <c r="G35" s="21">
        <v>4.87</v>
      </c>
      <c r="H35" s="26">
        <v>15.6</v>
      </c>
      <c r="I35" s="26">
        <v>13.1</v>
      </c>
    </row>
    <row r="36" spans="2:9">
      <c r="B36" s="2">
        <v>31</v>
      </c>
      <c r="C36" s="6" t="s">
        <v>62</v>
      </c>
      <c r="D36" s="12">
        <v>1.0357905982905984</v>
      </c>
      <c r="E36" s="12">
        <v>0.99412393162393164</v>
      </c>
      <c r="F36" s="23">
        <v>3.46</v>
      </c>
      <c r="G36" s="23">
        <v>3.77</v>
      </c>
      <c r="H36" s="32">
        <v>15.24</v>
      </c>
      <c r="I36" s="32">
        <v>15.24</v>
      </c>
    </row>
    <row r="37" spans="2:9">
      <c r="B37" s="2">
        <v>32</v>
      </c>
      <c r="C37" s="7" t="s">
        <v>63</v>
      </c>
      <c r="D37" s="15">
        <v>10.543872284099209</v>
      </c>
      <c r="E37" s="15">
        <v>4.8573566076649959</v>
      </c>
      <c r="F37" s="21">
        <v>7.38</v>
      </c>
      <c r="G37" s="21">
        <v>7.32</v>
      </c>
      <c r="H37" s="26">
        <v>15.59</v>
      </c>
      <c r="I37" s="26">
        <v>15.41</v>
      </c>
    </row>
    <row r="38" spans="2:9">
      <c r="B38" s="2">
        <v>33</v>
      </c>
      <c r="C38" s="6" t="s">
        <v>64</v>
      </c>
      <c r="D38" s="12">
        <v>0.88</v>
      </c>
      <c r="E38" s="12">
        <v>1.01</v>
      </c>
      <c r="F38" s="25">
        <v>18.61</v>
      </c>
      <c r="G38" s="25">
        <v>9.66</v>
      </c>
      <c r="H38" s="20">
        <v>25.95</v>
      </c>
      <c r="I38" s="20">
        <v>17.489999999999998</v>
      </c>
    </row>
    <row r="39" spans="2:9">
      <c r="B39" s="2">
        <v>34</v>
      </c>
      <c r="C39" s="6" t="s">
        <v>65</v>
      </c>
      <c r="D39" s="12">
        <v>8.35</v>
      </c>
      <c r="E39" s="12">
        <v>4.1399999999999997</v>
      </c>
      <c r="F39" s="21">
        <v>8.2100000000000009</v>
      </c>
      <c r="G39" s="21">
        <v>8.57</v>
      </c>
      <c r="H39" s="26">
        <v>15.37</v>
      </c>
      <c r="I39" s="26">
        <v>16.63</v>
      </c>
    </row>
    <row r="40" spans="2:9">
      <c r="B40" s="2">
        <v>35</v>
      </c>
      <c r="C40" s="6" t="s">
        <v>66</v>
      </c>
      <c r="D40" s="12">
        <v>0.27</v>
      </c>
      <c r="E40" s="12">
        <v>0.27</v>
      </c>
      <c r="F40" s="21">
        <v>9.64</v>
      </c>
      <c r="G40" s="21">
        <v>10.06</v>
      </c>
      <c r="H40" s="26">
        <v>18.170000000000002</v>
      </c>
      <c r="I40" s="26">
        <v>14.24</v>
      </c>
    </row>
    <row r="41" spans="2:9">
      <c r="B41" s="2">
        <v>36</v>
      </c>
      <c r="C41" s="6" t="s">
        <v>67</v>
      </c>
      <c r="D41" s="12">
        <v>2.5</v>
      </c>
      <c r="E41" s="12">
        <v>2.5</v>
      </c>
      <c r="F41" s="21">
        <v>0.27</v>
      </c>
      <c r="G41" s="21">
        <v>0.27</v>
      </c>
      <c r="H41" s="26">
        <v>7.21</v>
      </c>
      <c r="I41" s="26">
        <v>7.23</v>
      </c>
    </row>
    <row r="42" spans="2:9">
      <c r="B42" s="2">
        <v>37</v>
      </c>
      <c r="C42" s="6" t="s">
        <v>68</v>
      </c>
      <c r="D42" s="12">
        <v>7.0000000000000007E-2</v>
      </c>
      <c r="E42" s="12">
        <v>7.0000000000000007E-2</v>
      </c>
      <c r="F42" s="21">
        <v>15.03</v>
      </c>
      <c r="G42" s="21">
        <v>14.06</v>
      </c>
      <c r="H42" s="26">
        <v>17.809999999999999</v>
      </c>
      <c r="I42" s="26">
        <v>17.809999999999999</v>
      </c>
    </row>
    <row r="43" spans="2:9">
      <c r="B43" s="2">
        <v>38</v>
      </c>
      <c r="C43" s="6" t="s">
        <v>69</v>
      </c>
      <c r="D43" s="12">
        <v>0.71</v>
      </c>
      <c r="E43" s="12">
        <v>0.67</v>
      </c>
      <c r="F43" s="21">
        <v>0.14000000000000001</v>
      </c>
      <c r="G43" s="21">
        <v>0.14000000000000001</v>
      </c>
      <c r="H43" s="26">
        <v>10.61</v>
      </c>
      <c r="I43" s="26">
        <v>10.210000000000001</v>
      </c>
    </row>
    <row r="44" spans="2:9">
      <c r="B44" s="2">
        <v>39</v>
      </c>
      <c r="C44" s="6" t="s">
        <v>70</v>
      </c>
      <c r="D44" s="12">
        <v>0.94</v>
      </c>
      <c r="E44" s="12">
        <v>0.94</v>
      </c>
      <c r="F44" s="21">
        <v>10.709183673469386</v>
      </c>
      <c r="G44" s="21">
        <v>10.568161180975592</v>
      </c>
      <c r="H44" s="26">
        <v>20.55</v>
      </c>
      <c r="I44" s="26">
        <v>16.53</v>
      </c>
    </row>
    <row r="45" spans="2:9">
      <c r="B45" s="2">
        <v>40</v>
      </c>
      <c r="C45" s="6" t="s">
        <v>71</v>
      </c>
      <c r="D45" s="12">
        <v>2.56</v>
      </c>
      <c r="E45" s="12">
        <v>2.5</v>
      </c>
      <c r="F45" s="21">
        <v>0.93</v>
      </c>
      <c r="G45" s="21">
        <v>0.93</v>
      </c>
      <c r="H45" s="26">
        <v>0.15</v>
      </c>
      <c r="I45" s="26">
        <v>0.15</v>
      </c>
    </row>
    <row r="46" spans="2:9">
      <c r="B46" s="2">
        <v>41</v>
      </c>
      <c r="C46" s="6" t="s">
        <v>72</v>
      </c>
      <c r="D46" s="14">
        <v>0.02</v>
      </c>
      <c r="E46" s="14">
        <v>0.02</v>
      </c>
      <c r="F46" s="21">
        <v>14.4</v>
      </c>
      <c r="G46" s="21">
        <v>14.25</v>
      </c>
      <c r="H46" s="26">
        <v>18.14</v>
      </c>
      <c r="I46" s="26">
        <v>18.09</v>
      </c>
    </row>
    <row r="47" spans="2:9">
      <c r="B47" s="2">
        <v>42</v>
      </c>
      <c r="C47" s="6" t="s">
        <v>73</v>
      </c>
      <c r="D47" s="12">
        <v>0.12</v>
      </c>
      <c r="E47" s="12">
        <v>0.14000000000000001</v>
      </c>
      <c r="F47" s="22">
        <v>0.02</v>
      </c>
      <c r="G47" s="22">
        <v>4.6500000000000004</v>
      </c>
      <c r="H47" s="29">
        <v>0.02</v>
      </c>
      <c r="I47" s="29">
        <v>5.04</v>
      </c>
    </row>
    <row r="48" spans="2:9">
      <c r="B48" s="2">
        <v>43</v>
      </c>
      <c r="C48" s="6" t="s">
        <v>74</v>
      </c>
      <c r="D48" s="12">
        <v>2.4</v>
      </c>
      <c r="E48" s="12">
        <v>2.4</v>
      </c>
      <c r="F48" s="21">
        <v>5.85</v>
      </c>
      <c r="G48" s="21">
        <v>5.85</v>
      </c>
      <c r="H48" s="26">
        <v>11.46</v>
      </c>
      <c r="I48" s="26">
        <v>10.52</v>
      </c>
    </row>
    <row r="49" spans="2:9">
      <c r="B49" s="2">
        <v>44</v>
      </c>
      <c r="C49" s="6" t="s">
        <v>75</v>
      </c>
      <c r="D49" s="14">
        <v>1.3</v>
      </c>
      <c r="E49" s="14">
        <v>0.2</v>
      </c>
      <c r="F49" s="21">
        <v>7.9</v>
      </c>
      <c r="G49" s="21">
        <v>7.98</v>
      </c>
      <c r="H49" s="26">
        <v>14.17</v>
      </c>
      <c r="I49" s="26">
        <v>14.17</v>
      </c>
    </row>
    <row r="50" spans="2:9">
      <c r="B50" s="2">
        <v>45</v>
      </c>
      <c r="C50" s="6" t="s">
        <v>76</v>
      </c>
      <c r="D50" s="12">
        <v>2.97</v>
      </c>
      <c r="E50" s="12">
        <v>0</v>
      </c>
      <c r="F50" s="22">
        <v>19.3</v>
      </c>
      <c r="G50" s="22">
        <v>17.399999999999999</v>
      </c>
      <c r="H50" s="29">
        <v>21.8</v>
      </c>
      <c r="I50" s="29">
        <v>19.899999999999999</v>
      </c>
    </row>
    <row r="51" spans="2:9">
      <c r="B51" s="2">
        <v>46</v>
      </c>
      <c r="C51" s="6" t="s">
        <v>77</v>
      </c>
      <c r="D51" s="12">
        <v>0.14000000000000001</v>
      </c>
      <c r="E51" s="12">
        <v>0.14000000000000001</v>
      </c>
      <c r="F51" s="21">
        <v>9.9499999999999993</v>
      </c>
      <c r="G51" s="21">
        <v>13.24</v>
      </c>
      <c r="H51" s="26">
        <v>9.91</v>
      </c>
      <c r="I51" s="26">
        <v>13.24</v>
      </c>
    </row>
    <row r="52" spans="2:9">
      <c r="B52" s="2">
        <v>47</v>
      </c>
      <c r="C52" s="6" t="s">
        <v>78</v>
      </c>
      <c r="D52" s="12">
        <f>0.1044*100</f>
        <v>10.440000000000001</v>
      </c>
      <c r="E52" s="12">
        <f>0.135*100</f>
        <v>13.5</v>
      </c>
      <c r="F52" s="21">
        <v>0.97</v>
      </c>
      <c r="G52" s="21">
        <v>0.91</v>
      </c>
      <c r="H52" s="26">
        <v>14.88</v>
      </c>
      <c r="I52" s="26">
        <v>14.61</v>
      </c>
    </row>
    <row r="53" spans="2:9">
      <c r="B53" s="2">
        <v>48</v>
      </c>
      <c r="C53" s="6" t="s">
        <v>79</v>
      </c>
      <c r="D53" s="12">
        <f>0.01*100</f>
        <v>1</v>
      </c>
      <c r="E53" s="12">
        <f>0.01*100</f>
        <v>1</v>
      </c>
      <c r="F53" s="21">
        <v>3</v>
      </c>
      <c r="G53" s="21">
        <v>2.98</v>
      </c>
      <c r="H53" s="26">
        <v>6.23</v>
      </c>
      <c r="I53" s="26">
        <v>6.15</v>
      </c>
    </row>
    <row r="54" spans="2:9">
      <c r="B54" s="2">
        <v>49</v>
      </c>
      <c r="C54" s="6" t="s">
        <v>80</v>
      </c>
      <c r="D54" s="12">
        <v>3.05</v>
      </c>
      <c r="E54" s="12">
        <v>4.08</v>
      </c>
      <c r="F54" s="21">
        <v>5.0599999999999996</v>
      </c>
      <c r="G54" s="21">
        <v>5.2</v>
      </c>
      <c r="H54" s="26">
        <v>9.15</v>
      </c>
      <c r="I54" s="26">
        <v>8.61</v>
      </c>
    </row>
    <row r="55" spans="2:9">
      <c r="B55" s="2">
        <v>50</v>
      </c>
      <c r="C55" s="6" t="s">
        <v>81</v>
      </c>
      <c r="D55" s="12">
        <f>0.0087*100</f>
        <v>0.86999999999999988</v>
      </c>
      <c r="E55" s="12">
        <f>0.0088*100</f>
        <v>0.88</v>
      </c>
      <c r="F55" s="21">
        <v>5.25</v>
      </c>
      <c r="G55" s="21">
        <v>5.3199999999999994</v>
      </c>
      <c r="H55" s="26">
        <v>19.12</v>
      </c>
      <c r="I55" s="26">
        <v>21.92</v>
      </c>
    </row>
    <row r="56" spans="2:9">
      <c r="B56" s="2">
        <v>51</v>
      </c>
      <c r="C56" s="6" t="s">
        <v>82</v>
      </c>
      <c r="D56" s="13">
        <v>5.55</v>
      </c>
      <c r="E56" s="13">
        <v>5.55</v>
      </c>
      <c r="F56" s="33">
        <v>16.78</v>
      </c>
      <c r="G56" s="33">
        <v>13.78</v>
      </c>
      <c r="H56" s="28">
        <v>28.98</v>
      </c>
      <c r="I56" s="28">
        <v>25.98</v>
      </c>
    </row>
    <row r="57" spans="2:9">
      <c r="B57" s="2">
        <v>52</v>
      </c>
      <c r="C57" s="8" t="s">
        <v>5</v>
      </c>
      <c r="D57" s="13">
        <v>8.3000000000000007</v>
      </c>
      <c r="E57" s="13">
        <v>0.23</v>
      </c>
      <c r="F57" s="28">
        <v>16.23</v>
      </c>
      <c r="G57" s="28">
        <v>3.83</v>
      </c>
      <c r="H57" s="28">
        <v>40</v>
      </c>
      <c r="I57" s="28">
        <v>22.18</v>
      </c>
    </row>
    <row r="58" spans="2:9">
      <c r="B58" s="2">
        <v>53</v>
      </c>
      <c r="C58" s="8" t="s">
        <v>6</v>
      </c>
      <c r="D58" s="13">
        <v>8.41</v>
      </c>
      <c r="E58" s="13">
        <v>2.14</v>
      </c>
      <c r="F58" s="28">
        <v>16.670000000000002</v>
      </c>
      <c r="G58" s="28">
        <v>5.01</v>
      </c>
      <c r="H58" s="28">
        <v>25</v>
      </c>
      <c r="I58" s="28">
        <v>8.32</v>
      </c>
    </row>
    <row r="59" spans="2:9">
      <c r="B59" s="2">
        <v>54</v>
      </c>
      <c r="C59" s="8" t="s">
        <v>7</v>
      </c>
      <c r="D59" s="13">
        <v>8.3000000000000007</v>
      </c>
      <c r="E59" s="13">
        <v>0.15</v>
      </c>
      <c r="F59" s="28">
        <v>16.600000000000001</v>
      </c>
      <c r="G59" s="28">
        <v>3.93</v>
      </c>
      <c r="H59" s="28">
        <v>25</v>
      </c>
      <c r="I59" s="28">
        <v>18.34</v>
      </c>
    </row>
    <row r="60" spans="2:9">
      <c r="B60" s="2">
        <v>55</v>
      </c>
      <c r="C60" s="8" t="s">
        <v>8</v>
      </c>
      <c r="D60" s="12">
        <v>8.33</v>
      </c>
      <c r="E60" s="12">
        <v>0</v>
      </c>
      <c r="F60" s="32">
        <v>16.670000000000002</v>
      </c>
      <c r="G60" s="32">
        <v>2.31</v>
      </c>
      <c r="H60" s="32">
        <v>25</v>
      </c>
      <c r="I60" s="32">
        <v>5.7700000000000005</v>
      </c>
    </row>
    <row r="61" spans="2:9">
      <c r="B61" s="2">
        <v>56</v>
      </c>
      <c r="C61" s="8" t="s">
        <v>9</v>
      </c>
      <c r="D61" s="13">
        <v>0</v>
      </c>
      <c r="E61" s="13">
        <v>0</v>
      </c>
      <c r="F61" s="28">
        <v>7.41</v>
      </c>
      <c r="G61" s="28">
        <v>0.02</v>
      </c>
      <c r="H61" s="28">
        <v>7.41</v>
      </c>
      <c r="I61" s="28">
        <v>7.0000000000000007E-2</v>
      </c>
    </row>
    <row r="62" spans="2:9">
      <c r="B62" s="2">
        <v>57</v>
      </c>
      <c r="C62" s="8" t="s">
        <v>10</v>
      </c>
      <c r="D62" s="13">
        <v>8.33</v>
      </c>
      <c r="E62" s="13">
        <v>0.01</v>
      </c>
      <c r="F62" s="28">
        <v>16.666666666666668</v>
      </c>
      <c r="G62" s="28">
        <v>2.8692350745099744</v>
      </c>
      <c r="H62" s="28">
        <v>25</v>
      </c>
      <c r="I62" s="28">
        <v>10.66</v>
      </c>
    </row>
    <row r="63" spans="2:9">
      <c r="B63" s="2">
        <v>58</v>
      </c>
      <c r="C63" s="8" t="s">
        <v>11</v>
      </c>
      <c r="D63" s="16">
        <v>0.42</v>
      </c>
      <c r="E63" s="16">
        <v>0.42</v>
      </c>
      <c r="F63" s="24">
        <v>4.74</v>
      </c>
      <c r="G63" s="24">
        <v>4.7300000000000004</v>
      </c>
      <c r="H63" s="24">
        <v>11.42</v>
      </c>
      <c r="I63" s="24">
        <v>11.42</v>
      </c>
    </row>
    <row r="64" spans="2:9">
      <c r="B64" s="2">
        <v>59</v>
      </c>
      <c r="C64" s="8" t="s">
        <v>12</v>
      </c>
      <c r="D64" s="13">
        <v>0.86</v>
      </c>
      <c r="E64" s="13">
        <v>0.86</v>
      </c>
      <c r="F64" s="28">
        <v>1.61</v>
      </c>
      <c r="G64" s="28">
        <v>1.61</v>
      </c>
      <c r="H64" s="28">
        <v>56.367927876962653</v>
      </c>
      <c r="I64" s="28">
        <v>56.367927876962653</v>
      </c>
    </row>
    <row r="65" spans="2:9">
      <c r="B65" s="2">
        <v>60</v>
      </c>
      <c r="C65" s="8" t="s">
        <v>13</v>
      </c>
      <c r="D65" s="13">
        <v>8.33</v>
      </c>
      <c r="E65" s="13" t="s">
        <v>85</v>
      </c>
      <c r="F65" s="28">
        <v>14.71</v>
      </c>
      <c r="G65" s="28">
        <v>12.04</v>
      </c>
      <c r="H65" s="28">
        <v>25</v>
      </c>
      <c r="I65" s="28">
        <v>18.690000000000001</v>
      </c>
    </row>
    <row r="66" spans="2:9">
      <c r="B66" s="2">
        <v>61</v>
      </c>
      <c r="C66" s="8" t="s">
        <v>14</v>
      </c>
      <c r="D66" s="13">
        <v>16.666666666666661</v>
      </c>
      <c r="E66" s="13">
        <v>0</v>
      </c>
      <c r="F66" s="28">
        <v>16.670000000000002</v>
      </c>
      <c r="G66" s="28">
        <v>10.43</v>
      </c>
      <c r="H66" s="28">
        <v>16.670000000000002</v>
      </c>
      <c r="I66" s="28">
        <v>33.94</v>
      </c>
    </row>
    <row r="67" spans="2:9">
      <c r="B67" s="2">
        <v>62</v>
      </c>
      <c r="C67" s="8" t="s">
        <v>15</v>
      </c>
      <c r="D67" s="13">
        <v>0.2</v>
      </c>
      <c r="E67" s="13">
        <v>0.2</v>
      </c>
      <c r="F67" s="28">
        <v>22.35</v>
      </c>
      <c r="G67" s="28">
        <v>22.35</v>
      </c>
      <c r="H67" s="28">
        <v>73.5</v>
      </c>
      <c r="I67" s="28">
        <v>73.5</v>
      </c>
    </row>
    <row r="68" spans="2:9">
      <c r="B68" s="2">
        <v>63</v>
      </c>
      <c r="C68" s="8" t="s">
        <v>16</v>
      </c>
      <c r="D68" s="13">
        <v>0</v>
      </c>
      <c r="E68" s="13">
        <v>0</v>
      </c>
      <c r="F68" s="28">
        <v>5.7857142857142856</v>
      </c>
      <c r="G68" s="28">
        <v>5.7857142857142856</v>
      </c>
      <c r="H68" s="28">
        <v>5.79</v>
      </c>
      <c r="I68" s="28">
        <v>8.23</v>
      </c>
    </row>
    <row r="69" spans="2:9">
      <c r="B69" s="2">
        <v>64</v>
      </c>
      <c r="C69" s="8" t="s">
        <v>17</v>
      </c>
      <c r="D69" s="13">
        <v>98.15</v>
      </c>
      <c r="E69" s="13">
        <v>17.28</v>
      </c>
      <c r="F69" s="28">
        <v>16.670000000000002</v>
      </c>
      <c r="G69" s="28">
        <v>2.63</v>
      </c>
      <c r="H69" s="28">
        <v>25</v>
      </c>
      <c r="I69" s="28">
        <v>3.66</v>
      </c>
    </row>
    <row r="70" spans="2:9">
      <c r="B70" s="2">
        <v>65</v>
      </c>
      <c r="C70" s="8" t="s">
        <v>18</v>
      </c>
      <c r="D70" s="13">
        <v>8.89</v>
      </c>
      <c r="E70" s="13">
        <v>0.04</v>
      </c>
      <c r="F70" s="28">
        <v>4.17</v>
      </c>
      <c r="G70" s="28">
        <v>4.17</v>
      </c>
      <c r="H70" s="28">
        <v>22.53</v>
      </c>
      <c r="I70" s="28">
        <v>22.1</v>
      </c>
    </row>
    <row r="71" spans="2:9">
      <c r="B71" s="2">
        <v>66</v>
      </c>
      <c r="C71" s="8" t="s">
        <v>19</v>
      </c>
      <c r="D71" s="13">
        <v>100</v>
      </c>
      <c r="E71" s="13">
        <v>0.28999999999999998</v>
      </c>
      <c r="F71" s="28">
        <v>3.94</v>
      </c>
      <c r="G71" s="28">
        <v>3.67</v>
      </c>
      <c r="H71" s="28">
        <v>10.56</v>
      </c>
      <c r="I71" s="28">
        <v>10.92</v>
      </c>
    </row>
    <row r="72" spans="2:9">
      <c r="B72" s="2">
        <v>67</v>
      </c>
      <c r="C72" s="8" t="s">
        <v>20</v>
      </c>
      <c r="D72" s="13">
        <v>8.33</v>
      </c>
      <c r="E72" s="13" t="s">
        <v>86</v>
      </c>
      <c r="F72" s="28">
        <v>15.28</v>
      </c>
      <c r="G72" s="28">
        <v>0</v>
      </c>
      <c r="H72" s="28">
        <v>22.22</v>
      </c>
      <c r="I72" s="28" t="s">
        <v>86</v>
      </c>
    </row>
    <row r="73" spans="2:9">
      <c r="B73" s="2">
        <v>68</v>
      </c>
      <c r="C73" s="8" t="s">
        <v>21</v>
      </c>
      <c r="D73" s="13">
        <v>8.33</v>
      </c>
      <c r="E73" s="13" t="s">
        <v>85</v>
      </c>
      <c r="F73" s="28">
        <v>8.33</v>
      </c>
      <c r="G73" s="28">
        <v>2.44</v>
      </c>
      <c r="H73" s="28">
        <v>8.33</v>
      </c>
      <c r="I73" s="28">
        <v>15.35</v>
      </c>
    </row>
    <row r="74" spans="2:9">
      <c r="B74" s="2">
        <v>69</v>
      </c>
      <c r="C74" s="8" t="s">
        <v>22</v>
      </c>
      <c r="D74" s="13">
        <v>13.83</v>
      </c>
      <c r="E74" s="13">
        <v>0.35</v>
      </c>
      <c r="F74" s="28">
        <v>21.67</v>
      </c>
      <c r="G74" s="28">
        <v>7.22</v>
      </c>
      <c r="H74" s="28">
        <v>29.5</v>
      </c>
      <c r="I74" s="28">
        <v>19.889015624999999</v>
      </c>
    </row>
    <row r="75" spans="2:9">
      <c r="B75" s="2">
        <v>70</v>
      </c>
      <c r="C75" s="8" t="s">
        <v>23</v>
      </c>
      <c r="D75" s="13">
        <v>25</v>
      </c>
      <c r="E75" s="13" t="s">
        <v>87</v>
      </c>
      <c r="F75" s="28">
        <v>22.22</v>
      </c>
      <c r="G75" s="28">
        <v>13.96</v>
      </c>
      <c r="H75" s="28">
        <v>22.22</v>
      </c>
      <c r="I75" s="28">
        <v>20.350000000000001</v>
      </c>
    </row>
    <row r="76" spans="2:9">
      <c r="B76" s="2">
        <v>71</v>
      </c>
      <c r="C76" s="8" t="s">
        <v>24</v>
      </c>
      <c r="D76" s="13">
        <v>25</v>
      </c>
      <c r="E76" s="17">
        <v>1.0900000000000001</v>
      </c>
      <c r="F76" s="28">
        <v>11.5</v>
      </c>
      <c r="G76" s="3">
        <v>6.56</v>
      </c>
      <c r="H76" s="28">
        <v>11.5</v>
      </c>
      <c r="I76" s="3">
        <v>16.059999999999999</v>
      </c>
    </row>
    <row r="77" spans="2:9">
      <c r="B77" s="2">
        <v>72</v>
      </c>
      <c r="C77" s="8" t="s">
        <v>25</v>
      </c>
      <c r="D77" s="13">
        <v>97.78</v>
      </c>
      <c r="E77" s="13">
        <v>0</v>
      </c>
      <c r="F77" s="28">
        <v>16.670000000000002</v>
      </c>
      <c r="G77" s="28">
        <v>2.33</v>
      </c>
      <c r="H77" s="28">
        <v>25</v>
      </c>
      <c r="I77" s="28">
        <v>6.1066327897060599</v>
      </c>
    </row>
    <row r="78" spans="2:9">
      <c r="B78" s="2">
        <v>73</v>
      </c>
      <c r="C78" s="8" t="s">
        <v>26</v>
      </c>
      <c r="D78" s="13">
        <v>8.33</v>
      </c>
      <c r="E78" s="13" t="s">
        <v>88</v>
      </c>
      <c r="F78" s="28">
        <v>16.670000000000002</v>
      </c>
      <c r="G78" s="28">
        <v>4.3899999999999997</v>
      </c>
      <c r="H78" s="28">
        <v>25</v>
      </c>
      <c r="I78" s="28">
        <v>18.350000000000001</v>
      </c>
    </row>
    <row r="79" spans="2:9">
      <c r="B79" s="2">
        <v>74</v>
      </c>
      <c r="C79" s="8" t="s">
        <v>27</v>
      </c>
      <c r="D79" s="13">
        <v>7.71</v>
      </c>
      <c r="E79" s="13">
        <v>0.3</v>
      </c>
      <c r="F79" s="28">
        <v>10.53</v>
      </c>
      <c r="G79" s="28">
        <v>10.5</v>
      </c>
      <c r="H79" s="28">
        <v>22.47</v>
      </c>
      <c r="I79" s="28">
        <v>22.3</v>
      </c>
    </row>
    <row r="80" spans="2:9">
      <c r="B80" s="2">
        <v>75</v>
      </c>
      <c r="C80" s="8" t="s">
        <v>28</v>
      </c>
      <c r="D80" s="13">
        <v>91.85</v>
      </c>
      <c r="E80" s="13">
        <v>0</v>
      </c>
      <c r="F80" s="28">
        <v>3.33</v>
      </c>
      <c r="G80" s="28">
        <v>6.67</v>
      </c>
      <c r="H80" s="28">
        <v>8.36</v>
      </c>
      <c r="I80" s="28">
        <v>14.76</v>
      </c>
    </row>
    <row r="81" spans="2:9">
      <c r="B81" s="2">
        <v>76</v>
      </c>
      <c r="C81" s="8" t="s">
        <v>29</v>
      </c>
      <c r="D81" s="13">
        <v>3.24</v>
      </c>
      <c r="E81" s="13">
        <v>3.21</v>
      </c>
      <c r="F81" s="28">
        <v>4.8600000000000003</v>
      </c>
      <c r="G81" s="28">
        <v>5.34</v>
      </c>
      <c r="H81" s="28">
        <v>13.43</v>
      </c>
      <c r="I81" s="28">
        <v>14.79</v>
      </c>
    </row>
    <row r="82" spans="2:9">
      <c r="B82" s="2">
        <v>77</v>
      </c>
      <c r="C82" s="8" t="s">
        <v>30</v>
      </c>
      <c r="D82" s="13">
        <v>8.33</v>
      </c>
      <c r="E82" s="13">
        <v>0.1</v>
      </c>
      <c r="F82" s="28">
        <v>16.670000000000002</v>
      </c>
      <c r="G82" s="28">
        <v>3.36</v>
      </c>
      <c r="H82" s="28">
        <v>22.22</v>
      </c>
      <c r="I82" s="28">
        <v>11.08</v>
      </c>
    </row>
    <row r="83" spans="2:9">
      <c r="B83" s="2">
        <v>78</v>
      </c>
      <c r="C83" s="8" t="s">
        <v>31</v>
      </c>
      <c r="D83" s="13">
        <v>26.67</v>
      </c>
      <c r="E83" s="13">
        <v>0.16</v>
      </c>
      <c r="F83" s="28">
        <v>16.670000000000002</v>
      </c>
      <c r="G83" s="28">
        <v>5.8</v>
      </c>
      <c r="H83" s="28">
        <v>25</v>
      </c>
      <c r="I83" s="28">
        <v>16.66</v>
      </c>
    </row>
    <row r="84" spans="2:9">
      <c r="B84" s="34"/>
      <c r="C84" s="2" t="s">
        <v>90</v>
      </c>
      <c r="D84" s="35">
        <f>AVERAGE(D6:D83)</f>
        <v>10.013214681198361</v>
      </c>
      <c r="E84" s="35">
        <f t="shared" ref="E84:I84" si="0">AVERAGE(E6:E83)</f>
        <v>3.5103772759636924</v>
      </c>
      <c r="F84" s="35">
        <f t="shared" si="0"/>
        <v>10.147743461829174</v>
      </c>
      <c r="G84" s="35">
        <f t="shared" si="0"/>
        <v>7.0092618656584449</v>
      </c>
      <c r="H84" s="35">
        <f t="shared" si="0"/>
        <v>18.774535908882505</v>
      </c>
      <c r="I84" s="35">
        <f t="shared" si="0"/>
        <v>16.430813297541768</v>
      </c>
    </row>
    <row r="85" spans="2:9">
      <c r="B85" s="42"/>
      <c r="C85" s="44"/>
      <c r="D85" s="45"/>
      <c r="E85" s="45"/>
      <c r="F85" s="43"/>
      <c r="G85" s="43"/>
      <c r="H85" s="43"/>
      <c r="I85" s="43"/>
    </row>
    <row r="86" spans="2:9">
      <c r="C86" s="46" t="s">
        <v>91</v>
      </c>
      <c r="D86" s="27" t="s">
        <v>83</v>
      </c>
      <c r="E86" s="27" t="s">
        <v>84</v>
      </c>
    </row>
    <row r="87" spans="2:9">
      <c r="C87" s="46"/>
      <c r="D87" s="47">
        <f>(D84+F84+H84)/3</f>
        <v>12.978498017303346</v>
      </c>
      <c r="E87" s="48">
        <f>(E84+G84+I84)/3</f>
        <v>8.9834841463879673</v>
      </c>
    </row>
  </sheetData>
  <mergeCells count="7">
    <mergeCell ref="C86:C87"/>
    <mergeCell ref="F4:G4"/>
    <mergeCell ref="H4:I4"/>
    <mergeCell ref="B2:I2"/>
    <mergeCell ref="B4:B5"/>
    <mergeCell ref="C4:C5"/>
    <mergeCell ref="D4:E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 AIO</dc:creator>
  <cp:lastModifiedBy>bagpemerintahandemakkab@gmail.com</cp:lastModifiedBy>
  <dcterms:created xsi:type="dcterms:W3CDTF">2025-05-26T06:03:26Z</dcterms:created>
  <dcterms:modified xsi:type="dcterms:W3CDTF">2025-07-01T04:23:50Z</dcterms:modified>
</cp:coreProperties>
</file>