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 2025\"/>
    </mc:Choice>
  </mc:AlternateContent>
  <xr:revisionPtr revIDLastSave="0" documentId="13_ncr:1_{D039AA71-9993-4122-8F94-E5F043D31A34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84" i="1" l="1"/>
  <c r="R84" i="1"/>
  <c r="Q84" i="1"/>
  <c r="P84" i="1"/>
  <c r="U84" i="1"/>
  <c r="T84" i="1"/>
  <c r="G87" i="1"/>
  <c r="F87" i="1"/>
  <c r="M87" i="1"/>
  <c r="L87" i="1"/>
  <c r="D84" i="1"/>
  <c r="O77" i="1"/>
  <c r="O60" i="1"/>
  <c r="O55" i="1"/>
  <c r="N55" i="1"/>
  <c r="O53" i="1"/>
  <c r="N53" i="1"/>
  <c r="O29" i="1"/>
  <c r="N29" i="1"/>
  <c r="O15" i="1"/>
  <c r="N15" i="1"/>
  <c r="O13" i="1"/>
  <c r="N13" i="1"/>
  <c r="O11" i="1"/>
  <c r="N11" i="1"/>
  <c r="R87" i="1" l="1"/>
  <c r="S87" i="1"/>
  <c r="E84" i="1"/>
  <c r="F84" i="1"/>
  <c r="G84" i="1"/>
  <c r="H84" i="1"/>
  <c r="I84" i="1"/>
  <c r="J84" i="1"/>
  <c r="K84" i="1"/>
  <c r="L84" i="1"/>
  <c r="M84" i="1"/>
  <c r="N84" i="1"/>
  <c r="O84" i="1"/>
  <c r="E55" i="1" l="1"/>
  <c r="D55" i="1"/>
  <c r="E53" i="1"/>
  <c r="D53" i="1"/>
  <c r="E52" i="1"/>
  <c r="D52" i="1"/>
  <c r="E35" i="1"/>
  <c r="D35" i="1"/>
  <c r="E11" i="1"/>
  <c r="D11" i="1"/>
</calcChain>
</file>

<file path=xl/sharedStrings.xml><?xml version="1.0" encoding="utf-8"?>
<sst xmlns="http://schemas.openxmlformats.org/spreadsheetml/2006/main" count="124" uniqueCount="100">
  <si>
    <t>No</t>
  </si>
  <si>
    <t>Januari</t>
  </si>
  <si>
    <t>Februari</t>
  </si>
  <si>
    <t>Maret</t>
  </si>
  <si>
    <t>Nama OPD</t>
  </si>
  <si>
    <t>PKM BONANG I</t>
  </si>
  <si>
    <t>PKM BONANG II</t>
  </si>
  <si>
    <t>PKM DEMAK I</t>
  </si>
  <si>
    <t>PKM DEMAK II</t>
  </si>
  <si>
    <t>PKM DEMAK III</t>
  </si>
  <si>
    <t>PKM DEMPET</t>
  </si>
  <si>
    <t>PKM GAJAH I</t>
  </si>
  <si>
    <t>PKM GAJAH II</t>
  </si>
  <si>
    <t>PKM GUNTUR I</t>
  </si>
  <si>
    <t>PKM GUNTUR II</t>
  </si>
  <si>
    <t>PKM KARANGANAYAR I</t>
  </si>
  <si>
    <t>PKM KARANGANAYAR II</t>
  </si>
  <si>
    <t>PKM KARANGAWEN I</t>
  </si>
  <si>
    <t>PKM KARANGAWEN II</t>
  </si>
  <si>
    <t>PKM KARANGTENGAH</t>
  </si>
  <si>
    <t>PKM KEBONAGUNG</t>
  </si>
  <si>
    <t>PKM MIJEN I</t>
  </si>
  <si>
    <t>PKM MIJEN II</t>
  </si>
  <si>
    <t>PKM MRANGGEN I</t>
  </si>
  <si>
    <t>PKM MRANGGEN II</t>
  </si>
  <si>
    <t>PKM MRANGGEN III</t>
  </si>
  <si>
    <t>PKM SAYUNG I</t>
  </si>
  <si>
    <t>PKM SAYUNG II</t>
  </si>
  <si>
    <t>PKM WEDUNG I</t>
  </si>
  <si>
    <t>PKM WEDUNG II</t>
  </si>
  <si>
    <t>PKM WONOSALAM I</t>
  </si>
  <si>
    <t>PKM WONOSALAM II</t>
  </si>
  <si>
    <t>Bagian Hukum</t>
  </si>
  <si>
    <t>Bagian Kesra</t>
  </si>
  <si>
    <t>Bagian Pemerintahan</t>
  </si>
  <si>
    <t>Bagian Organisasi</t>
  </si>
  <si>
    <t>Bagian Administrasi Pembangunan</t>
  </si>
  <si>
    <t>Bagian Pengadaan Barang dan Jasa</t>
  </si>
  <si>
    <t>Bagian Perekonomian dan SDA</t>
  </si>
  <si>
    <t>Bagian Prokompin</t>
  </si>
  <si>
    <t>Bagian Umum</t>
  </si>
  <si>
    <t>BAPPELITBANGDA</t>
  </si>
  <si>
    <t>BKPP</t>
  </si>
  <si>
    <t>BPBD</t>
  </si>
  <si>
    <t>BPKPAD</t>
  </si>
  <si>
    <t>DINDAGKOP UKM KAB. DEMAK</t>
  </si>
  <si>
    <t>DINAS PENDIDIKAN DAN KEBUDAYAAN</t>
  </si>
  <si>
    <t>DUKCAPIL</t>
  </si>
  <si>
    <t>DINAS PERHUBUNGAN</t>
  </si>
  <si>
    <t>DINAS KESEHATAN</t>
  </si>
  <si>
    <t>DIN. KOMINFO</t>
  </si>
  <si>
    <t>DIN. LH</t>
  </si>
  <si>
    <t>DIN. LUTKAN</t>
  </si>
  <si>
    <t>DIN. NAKERIN</t>
  </si>
  <si>
    <t>DIN. PARTA</t>
  </si>
  <si>
    <t>DIN. PERKIM</t>
  </si>
  <si>
    <t>DINPERMADES P2KB</t>
  </si>
  <si>
    <t>DIN. PERPUSAR</t>
  </si>
  <si>
    <t>DINAS PERTANIAN DAN PANGAN</t>
  </si>
  <si>
    <t>DIN. PM PTSP</t>
  </si>
  <si>
    <t>DIN. PORA</t>
  </si>
  <si>
    <t>DIN. PUTARU</t>
  </si>
  <si>
    <t>DIN. SOS P2PA</t>
  </si>
  <si>
    <t>INSPEKTORAT</t>
  </si>
  <si>
    <t>KECAMATAN BONANG</t>
  </si>
  <si>
    <t>KECAMATAN DEMAK</t>
  </si>
  <si>
    <t>KECAMATAN DEMPET</t>
  </si>
  <si>
    <t>KECAMATAN GAJAH</t>
  </si>
  <si>
    <t>KECAMATAN GUNTUR</t>
  </si>
  <si>
    <t>KECAMATAN KARANGANYAR</t>
  </si>
  <si>
    <t>KECAMATAN KARANGAWEN</t>
  </si>
  <si>
    <t>KECAMATAN KARANGTENGAH</t>
  </si>
  <si>
    <t>KECAMATAN KEBONAGUNG</t>
  </si>
  <si>
    <t>KECAMATAN MIJEN</t>
  </si>
  <si>
    <t>KECAMATAN MRANGGEN</t>
  </si>
  <si>
    <t>KECAMATAN SAYUNG</t>
  </si>
  <si>
    <t>KECAMATAN WEDUNG</t>
  </si>
  <si>
    <t>KECAMATAN WONOSALAM</t>
  </si>
  <si>
    <t>BADAN KESBANGPOL</t>
  </si>
  <si>
    <t>RSUD SUKA</t>
  </si>
  <si>
    <t>RSUD SULFA</t>
  </si>
  <si>
    <t>SATPOL PP</t>
  </si>
  <si>
    <t>SEKRETARIAT DPRD</t>
  </si>
  <si>
    <t>Target Fisik (%)</t>
  </si>
  <si>
    <t>Realisasi Fisik (%)</t>
  </si>
  <si>
    <t xml:space="preserve">             -  </t>
  </si>
  <si>
    <t xml:space="preserve">            -</t>
  </si>
  <si>
    <t xml:space="preserve">            -  </t>
  </si>
  <si>
    <t xml:space="preserve">          -  </t>
  </si>
  <si>
    <t>Rata-Rata Triwulan I</t>
  </si>
  <si>
    <t>April</t>
  </si>
  <si>
    <t>Mei</t>
  </si>
  <si>
    <t>Juni</t>
  </si>
  <si>
    <t>Rata-Rata</t>
  </si>
  <si>
    <t>Rata-Rata Triwulan 2</t>
  </si>
  <si>
    <t>Data Perkembangan Fisik - Triwulan 3 Tahun 2025</t>
  </si>
  <si>
    <t>Juli</t>
  </si>
  <si>
    <t>Agustus</t>
  </si>
  <si>
    <t>September</t>
  </si>
  <si>
    <t>Rata-Rata Triwulan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</si>
</sst>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42" formatCode="_-&quot;Rp&quot;* #,##0_-;\-&quot;Rp&quot;* #,##0_-;_-&quot;Rp&quot;* &quot;-&quot;_-;_-@_-"/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  <numFmt numFmtId="165" formatCode="_ &quot;₹&quot;\ * #,##0.00_ ;_ &quot;₹&quot;\ * \-#,##0.00_ ;_ &quot;₹&quot;\ * &quot;-&quot;??_ ;_ @_ "/>
    <numFmt numFmtId="166" formatCode="_(* #,##0_);_(* \(#,##0\);_(* &quot;-&quot;??_);_(@_)"/>
    <numFmt numFmtId="167" formatCode="_ * #,##0_ ;_ * \-#,##0_ ;_ * &quot;-&quot;_ ;_ @_ "/>
    <numFmt numFmtId="168" formatCode="_-* #.##0.00_-;\-* #.##0.00_-;_-* &quot;-&quot;??_-;_-@_-"/>
    <numFmt numFmtId="169" formatCode="_ * #,##0.00_ ;_ * \-#,##0.00_ ;_ * &quot;-&quot;??_ ;_ @_ "/>
    <numFmt numFmtId="170" formatCode="_-* #,##0.00_-;\-* #,##0.00_-;_-* &quot;-&quot;??_-;_-@"/>
    <numFmt numFmtId="172" formatCode="_-&quot;Rp&quot;* #,##0_-;\-&quot;Rp&quot;* #,##0_-;_-&quot;Rp&quot;* &quot;-&quot;_-;_-@_-"/>
    <numFmt numFmtId="173" formatCode="_-* #,##0_-;\-* #,##0_-;_-* &quot;-&quot;_-;_-@_-"/>
    <numFmt numFmtId="175" formatCode="_-* #,##0.00_-;\-* #,##0.00_-;_-* &quot;-&quot;??_-;_-@_-"/>
  </numFmts>
  <fonts count="2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Aptos Narrow"/>
      <family val="2"/>
      <charset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</font>
    <font>
      <sz val="10"/>
      <color rgb="FF000000"/>
      <name val="Aptos Narrow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sz val="10"/>
      <name val="Courier"/>
      <family val="3"/>
    </font>
    <font>
      <u/>
      <sz val="9"/>
      <color indexed="12"/>
      <name val="Tahoma"/>
      <family val="2"/>
    </font>
    <font>
      <b/>
      <sz val="18"/>
      <color indexed="8"/>
      <name val="Cambria"/>
      <family val="1"/>
    </font>
    <font>
      <sz val="1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324">
    <xf numFmtId="0" fontId="0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7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8" fillId="0" borderId="0">
      <alignment vertical="top"/>
    </xf>
    <xf numFmtId="0" fontId="3" fillId="0" borderId="0"/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7" fillId="0" borderId="0"/>
    <xf numFmtId="0" fontId="3" fillId="0" borderId="0"/>
    <xf numFmtId="0" fontId="8" fillId="0" borderId="0">
      <alignment vertical="top"/>
    </xf>
    <xf numFmtId="0" fontId="3" fillId="0" borderId="0"/>
    <xf numFmtId="0" fontId="3" fillId="0" borderId="0"/>
    <xf numFmtId="0" fontId="6" fillId="0" borderId="0"/>
    <xf numFmtId="0" fontId="3" fillId="0" borderId="0"/>
    <xf numFmtId="0" fontId="11" fillId="0" borderId="0"/>
    <xf numFmtId="0" fontId="12" fillId="0" borderId="0"/>
    <xf numFmtId="9" fontId="8" fillId="0" borderId="0" applyFont="0" applyFill="0" applyBorder="0" applyAlignment="0" applyProtection="0">
      <alignment vertical="top"/>
    </xf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" fillId="0" borderId="0"/>
    <xf numFmtId="0" fontId="8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3" fillId="0" borderId="0">
      <alignment vertical="center"/>
    </xf>
    <xf numFmtId="41" fontId="10" fillId="0" borderId="0">
      <alignment vertical="top"/>
      <protection locked="0"/>
    </xf>
    <xf numFmtId="43" fontId="10" fillId="0" borderId="0">
      <alignment vertical="top"/>
      <protection locked="0"/>
    </xf>
    <xf numFmtId="0" fontId="13" fillId="0" borderId="0">
      <alignment vertical="center"/>
    </xf>
    <xf numFmtId="41" fontId="10" fillId="0" borderId="0">
      <alignment vertical="top"/>
      <protection locked="0"/>
    </xf>
    <xf numFmtId="43" fontId="10" fillId="0" borderId="0">
      <alignment vertical="top"/>
      <protection locked="0"/>
    </xf>
    <xf numFmtId="43" fontId="7" fillId="0" borderId="0" applyFont="0" applyFill="0" applyBorder="0" applyAlignment="0" applyProtection="0"/>
    <xf numFmtId="41" fontId="10" fillId="0" borderId="0">
      <alignment vertical="top"/>
      <protection locked="0"/>
    </xf>
    <xf numFmtId="43" fontId="3" fillId="0" borderId="0" applyFont="0" applyFill="0" applyBorder="0" applyAlignment="0" applyProtection="0"/>
    <xf numFmtId="41" fontId="10" fillId="0" borderId="0">
      <alignment vertical="top"/>
      <protection locked="0"/>
    </xf>
    <xf numFmtId="43" fontId="3" fillId="0" borderId="0" applyFont="0" applyFill="0" applyBorder="0" applyAlignment="0" applyProtection="0"/>
    <xf numFmtId="0" fontId="3" fillId="0" borderId="0"/>
    <xf numFmtId="43" fontId="10" fillId="0" borderId="0">
      <alignment vertical="top"/>
      <protection locked="0"/>
    </xf>
    <xf numFmtId="43" fontId="10" fillId="0" borderId="0">
      <alignment vertical="top"/>
      <protection locked="0"/>
    </xf>
    <xf numFmtId="0" fontId="13" fillId="0" borderId="0">
      <alignment vertical="center"/>
    </xf>
    <xf numFmtId="0" fontId="13" fillId="0" borderId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8" fillId="0" borderId="0">
      <alignment vertical="top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166" fontId="8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3" fillId="0" borderId="0" applyFont="0" applyFill="0" applyBorder="0" applyAlignment="0" applyProtection="0">
      <alignment vertic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vertical="top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vertical="top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>
      <alignment vertical="top"/>
    </xf>
    <xf numFmtId="0" fontId="7" fillId="0" borderId="0"/>
    <xf numFmtId="0" fontId="8" fillId="0" borderId="0">
      <alignment vertical="top"/>
    </xf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8" fillId="0" borderId="0">
      <alignment vertical="top"/>
    </xf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vertical="top"/>
    </xf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15" fillId="3" borderId="0">
      <alignment horizontal="left" vertical="top"/>
    </xf>
    <xf numFmtId="0" fontId="7" fillId="0" borderId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>
      <alignment vertical="top"/>
    </xf>
    <xf numFmtId="0" fontId="6" fillId="0" borderId="0"/>
    <xf numFmtId="0" fontId="6" fillId="0" borderId="0"/>
    <xf numFmtId="0" fontId="6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16" fillId="0" borderId="0">
      <alignment vertical="center"/>
    </xf>
    <xf numFmtId="0" fontId="8" fillId="0" borderId="0">
      <alignment vertical="top"/>
    </xf>
    <xf numFmtId="0" fontId="16" fillId="0" borderId="0">
      <alignment vertical="center"/>
    </xf>
    <xf numFmtId="0" fontId="1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16" fillId="0" borderId="0">
      <alignment vertical="center"/>
    </xf>
    <xf numFmtId="0" fontId="16" fillId="0" borderId="0"/>
    <xf numFmtId="0" fontId="7" fillId="0" borderId="0"/>
    <xf numFmtId="0" fontId="6" fillId="0" borderId="0"/>
    <xf numFmtId="0" fontId="6" fillId="0" borderId="0"/>
    <xf numFmtId="0" fontId="1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3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>
      <alignment vertical="center"/>
    </xf>
    <xf numFmtId="169" fontId="3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8" fillId="0" borderId="0" applyFont="0" applyFill="0" applyBorder="0" applyAlignment="0" applyProtection="0">
      <alignment vertical="top"/>
    </xf>
    <xf numFmtId="41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8" fillId="0" borderId="0" applyFont="0" applyFill="0" applyBorder="0" applyAlignment="0" applyProtection="0">
      <alignment vertical="top"/>
    </xf>
    <xf numFmtId="41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8" fillId="0" borderId="0" applyFont="0" applyFill="0" applyBorder="0" applyAlignment="0" applyProtection="0">
      <alignment vertical="top"/>
    </xf>
    <xf numFmtId="173" fontId="8" fillId="0" borderId="0" applyFont="0" applyFill="0" applyBorder="0" applyAlignment="0" applyProtection="0">
      <alignment vertical="top"/>
    </xf>
    <xf numFmtId="173" fontId="3" fillId="0" borderId="0" applyFont="0" applyFill="0" applyBorder="0" applyAlignment="0" applyProtection="0"/>
    <xf numFmtId="175" fontId="8" fillId="0" borderId="0" applyFont="0" applyFill="0" applyBorder="0" applyAlignment="0" applyProtection="0">
      <alignment vertical="top"/>
    </xf>
    <xf numFmtId="175" fontId="3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5" fontId="3" fillId="0" borderId="0" applyFont="0" applyFill="0" applyBorder="0" applyAlignment="0" applyProtection="0"/>
    <xf numFmtId="172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9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3" fontId="3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6" fillId="0" borderId="0" applyFont="0" applyFill="0" applyBorder="0" applyAlignment="0" applyProtection="0"/>
    <xf numFmtId="173" fontId="8" fillId="0" borderId="0" applyFont="0" applyFill="0" applyBorder="0" applyAlignment="0" applyProtection="0">
      <alignment vertical="top"/>
    </xf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9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7" fillId="0" borderId="0" applyFont="0" applyFill="0" applyBorder="0" applyAlignment="0" applyProtection="0"/>
    <xf numFmtId="173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6" fillId="0" borderId="0" applyFont="0" applyFill="0" applyBorder="0" applyAlignment="0" applyProtection="0"/>
    <xf numFmtId="173" fontId="8" fillId="0" borderId="0" applyFont="0" applyFill="0" applyBorder="0" applyAlignment="0" applyProtection="0">
      <alignment vertical="top"/>
    </xf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9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9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3" fontId="7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1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3" fontId="1" fillId="0" borderId="1" xfId="1" applyFont="1" applyFill="1" applyBorder="1" applyAlignment="1">
      <alignment vertical="center"/>
    </xf>
    <xf numFmtId="43" fontId="1" fillId="0" borderId="1" xfId="1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164" fontId="2" fillId="6" borderId="1" xfId="2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center" wrapText="1"/>
    </xf>
    <xf numFmtId="43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3" fontId="2" fillId="7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64" fontId="1" fillId="2" borderId="1" xfId="2" applyNumberFormat="1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/>
    <xf numFmtId="164" fontId="1" fillId="0" borderId="1" xfId="2" applyNumberFormat="1" applyFont="1" applyFill="1" applyBorder="1" applyAlignment="1">
      <alignment vertical="center" wrapText="1"/>
    </xf>
    <xf numFmtId="164" fontId="5" fillId="2" borderId="1" xfId="1843" applyNumberFormat="1" applyFont="1" applyFill="1" applyBorder="1" applyAlignment="1">
      <alignment vertical="center"/>
    </xf>
    <xf numFmtId="164" fontId="1" fillId="0" borderId="1" xfId="2" applyNumberFormat="1" applyFont="1" applyFill="1" applyBorder="1" applyAlignment="1">
      <alignment vertical="center"/>
    </xf>
    <xf numFmtId="164" fontId="5" fillId="2" borderId="1" xfId="1349" applyNumberFormat="1" applyFont="1" applyFill="1" applyBorder="1" applyAlignment="1">
      <alignment vertical="center"/>
    </xf>
    <xf numFmtId="164" fontId="1" fillId="0" borderId="1" xfId="1843" applyNumberFormat="1" applyFont="1" applyBorder="1" applyAlignment="1">
      <alignment vertical="center"/>
    </xf>
    <xf numFmtId="164" fontId="1" fillId="0" borderId="1" xfId="1349" applyNumberFormat="1" applyFont="1" applyBorder="1" applyAlignment="1">
      <alignment vertical="center"/>
    </xf>
    <xf numFmtId="164" fontId="5" fillId="2" borderId="1" xfId="842" applyNumberFormat="1" applyFont="1" applyFill="1" applyBorder="1" applyAlignment="1">
      <alignment vertical="center"/>
    </xf>
    <xf numFmtId="2" fontId="1" fillId="0" borderId="1" xfId="2337" applyNumberFormat="1" applyFont="1" applyBorder="1" applyAlignment="1"/>
    <xf numFmtId="164" fontId="1" fillId="0" borderId="1" xfId="2" applyNumberFormat="1" applyFont="1" applyBorder="1" applyAlignment="1">
      <alignment vertical="center"/>
    </xf>
    <xf numFmtId="164" fontId="1" fillId="0" borderId="1" xfId="2837" applyNumberFormat="1" applyFont="1" applyFill="1" applyBorder="1" applyAlignment="1">
      <alignment vertical="center"/>
    </xf>
    <xf numFmtId="164" fontId="5" fillId="2" borderId="1" xfId="4" applyNumberFormat="1" applyFont="1" applyFill="1" applyBorder="1" applyAlignment="1">
      <alignment vertical="center"/>
    </xf>
    <xf numFmtId="164" fontId="1" fillId="0" borderId="1" xfId="1349" applyNumberFormat="1" applyFont="1" applyFill="1" applyBorder="1" applyAlignment="1">
      <alignment vertical="center"/>
    </xf>
    <xf numFmtId="164" fontId="1" fillId="0" borderId="1" xfId="2837" applyNumberFormat="1" applyFont="1" applyFill="1" applyBorder="1" applyAlignment="1"/>
    <xf numFmtId="164" fontId="1" fillId="0" borderId="1" xfId="2" applyNumberFormat="1" applyFont="1" applyBorder="1" applyAlignment="1">
      <alignment vertical="center" wrapText="1"/>
    </xf>
    <xf numFmtId="164" fontId="5" fillId="2" borderId="1" xfId="2" applyNumberFormat="1" applyFont="1" applyFill="1" applyBorder="1" applyAlignment="1">
      <alignment vertical="center" wrapText="1"/>
    </xf>
    <xf numFmtId="170" fontId="1" fillId="0" borderId="1" xfId="2337" applyNumberFormat="1" applyFont="1" applyBorder="1" applyAlignment="1">
      <alignment vertical="center"/>
    </xf>
    <xf numFmtId="164" fontId="1" fillId="0" borderId="1" xfId="842" applyNumberFormat="1" applyFont="1" applyFill="1" applyBorder="1" applyAlignment="1">
      <alignment vertical="center"/>
    </xf>
    <xf numFmtId="164" fontId="5" fillId="2" borderId="1" xfId="2837" applyNumberFormat="1" applyFont="1" applyFill="1" applyBorder="1" applyAlignment="1">
      <alignment vertical="center"/>
    </xf>
    <xf numFmtId="164" fontId="1" fillId="0" borderId="1" xfId="4" applyNumberFormat="1" applyFont="1" applyBorder="1" applyAlignment="1">
      <alignment vertical="center"/>
    </xf>
    <xf numFmtId="164" fontId="1" fillId="0" borderId="1" xfId="2837" applyNumberFormat="1" applyFont="1" applyBorder="1" applyAlignment="1"/>
    <xf numFmtId="164" fontId="1" fillId="0" borderId="1" xfId="1843" applyNumberFormat="1" applyFont="1" applyFill="1" applyBorder="1" applyAlignment="1">
      <alignment vertical="center"/>
    </xf>
    <xf numFmtId="164" fontId="5" fillId="2" borderId="1" xfId="2" applyNumberFormat="1" applyFont="1" applyFill="1" applyBorder="1" applyAlignment="1">
      <alignment vertical="center"/>
    </xf>
    <xf numFmtId="164" fontId="1" fillId="0" borderId="1" xfId="2837" applyNumberFormat="1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164" fontId="1" fillId="0" borderId="1" xfId="4" applyNumberFormat="1" applyFont="1" applyFill="1" applyBorder="1" applyAlignment="1">
      <alignment vertical="center"/>
    </xf>
    <xf numFmtId="164" fontId="1" fillId="0" borderId="1" xfId="842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64" fontId="1" fillId="0" borderId="4" xfId="2837" applyNumberFormat="1" applyFont="1" applyBorder="1" applyAlignment="1"/>
    <xf numFmtId="164" fontId="1" fillId="0" borderId="4" xfId="2837" applyNumberFormat="1" applyFont="1" applyFill="1" applyBorder="1" applyAlignment="1"/>
    <xf numFmtId="164" fontId="1" fillId="0" borderId="1" xfId="3828" applyNumberFormat="1" applyFont="1" applyFill="1" applyBorder="1" applyAlignment="1">
      <alignment horizontal="right"/>
    </xf>
    <xf numFmtId="164" fontId="1" fillId="0" borderId="4" xfId="2837" applyNumberFormat="1" applyFont="1" applyFill="1" applyBorder="1" applyAlignment="1">
      <alignment vertical="center"/>
    </xf>
    <xf numFmtId="4" fontId="1" fillId="0" borderId="4" xfId="0" applyNumberFormat="1" applyFont="1" applyBorder="1" applyAlignment="1"/>
    <xf numFmtId="4" fontId="1" fillId="0" borderId="1" xfId="0" applyNumberFormat="1" applyFont="1" applyBorder="1" applyAlignment="1">
      <alignment horizontal="right"/>
    </xf>
    <xf numFmtId="2" fontId="1" fillId="0" borderId="1" xfId="2337" applyNumberFormat="1" applyFont="1" applyBorder="1" applyAlignment="1">
      <alignment horizontal="right"/>
    </xf>
    <xf numFmtId="170" fontId="1" fillId="0" borderId="1" xfId="2337" applyNumberFormat="1" applyFont="1" applyBorder="1" applyAlignment="1">
      <alignment horizontal="right" vertical="center"/>
    </xf>
    <xf numFmtId="164" fontId="1" fillId="0" borderId="1" xfId="3335" applyNumberFormat="1" applyFont="1" applyBorder="1" applyAlignment="1">
      <alignment horizontal="right" vertical="center"/>
    </xf>
    <xf numFmtId="164" fontId="1" fillId="0" borderId="1" xfId="3828" applyNumberFormat="1" applyFont="1" applyBorder="1" applyAlignment="1">
      <alignment horizontal="right" vertical="center"/>
    </xf>
    <xf numFmtId="164" fontId="1" fillId="0" borderId="1" xfId="3828" applyNumberFormat="1" applyFont="1" applyBorder="1" applyAlignment="1">
      <alignment horizontal="right"/>
    </xf>
    <xf numFmtId="164" fontId="5" fillId="2" borderId="1" xfId="3335" applyNumberFormat="1" applyFont="1" applyFill="1" applyBorder="1" applyAlignment="1">
      <alignment horizontal="right" vertical="center"/>
    </xf>
    <xf numFmtId="164" fontId="1" fillId="0" borderId="1" xfId="3335" applyNumberFormat="1" applyFont="1" applyFill="1" applyBorder="1" applyAlignment="1">
      <alignment horizontal="right" vertical="center"/>
    </xf>
    <xf numFmtId="164" fontId="1" fillId="0" borderId="1" xfId="3335" applyNumberFormat="1" applyFont="1" applyBorder="1" applyAlignment="1">
      <alignment horizontal="right"/>
    </xf>
    <xf numFmtId="164" fontId="5" fillId="2" borderId="4" xfId="2837" applyNumberFormat="1" applyFont="1" applyFill="1" applyBorder="1" applyAlignment="1">
      <alignment vertical="center"/>
    </xf>
    <xf numFmtId="2" fontId="1" fillId="0" borderId="4" xfId="2337" applyNumberFormat="1" applyFont="1" applyBorder="1" applyAlignment="1"/>
    <xf numFmtId="164" fontId="1" fillId="0" borderId="4" xfId="2837" applyNumberFormat="1" applyFont="1" applyBorder="1" applyAlignment="1">
      <alignment vertical="center"/>
    </xf>
  </cellXfs>
  <cellStyles count="4324">
    <cellStyle name="Comma" xfId="1" builtinId="3"/>
    <cellStyle name="Comma [0]" xfId="2" builtinId="6"/>
    <cellStyle name="Comma [0] 10" xfId="5" xr:uid="{9865303E-B02D-4644-A6EE-3CC04313449E}"/>
    <cellStyle name="Comma [0] 10 2" xfId="115" xr:uid="{A6AED257-2A03-45CB-847C-1C8538AC8FBF}"/>
    <cellStyle name="Comma [0] 10 2 2" xfId="857" xr:uid="{71A2935A-86F6-474B-8522-9F804FEE3F14}"/>
    <cellStyle name="Comma [0] 10 2 2 2" xfId="1858" xr:uid="{8A64ECEC-06A5-49EA-B1AE-021035CA2D8F}"/>
    <cellStyle name="Comma [0] 10 2 2 3" xfId="2852" xr:uid="{A106CC95-F31D-40D3-8994-91EBADDCE033}"/>
    <cellStyle name="Comma [0] 10 2 2 4" xfId="3843" xr:uid="{4D2365A9-19CE-4BC1-960D-5CF371E7D3A0}"/>
    <cellStyle name="Comma [0] 10 3" xfId="606" xr:uid="{4B216680-0F9C-4576-9A86-CF44839F444F}"/>
    <cellStyle name="Comma [0] 10 3 2" xfId="1607" xr:uid="{6C63AEFD-CDA4-4578-B02D-D78C0699230A}"/>
    <cellStyle name="Comma [0] 10 3 3" xfId="2601" xr:uid="{963D00F1-DD47-4296-A41E-E887F9805C2A}"/>
    <cellStyle name="Comma [0] 10 3 4" xfId="3592" xr:uid="{077D8D6B-3B3A-4ABA-ABE5-23C81113044B}"/>
    <cellStyle name="Comma [0] 10 4" xfId="169" xr:uid="{A879434D-6C97-4536-A9BC-EB98D11A7616}"/>
    <cellStyle name="Comma [0] 11" xfId="116" xr:uid="{AD15EDFD-6DA0-4A87-A7CE-CF2719322FC4}"/>
    <cellStyle name="Comma [0] 11 2" xfId="858" xr:uid="{2C47E491-FCFF-4D01-B057-25B7ECFB590F}"/>
    <cellStyle name="Comma [0] 11 2 2" xfId="1859" xr:uid="{693EF752-EE82-46F0-A6DC-F35677E74B32}"/>
    <cellStyle name="Comma [0] 11 2 3" xfId="2853" xr:uid="{DC9A4B31-28D3-4401-B770-DCE9C3FFAFB1}"/>
    <cellStyle name="Comma [0] 11 2 4" xfId="3844" xr:uid="{1665FED0-2579-400E-B485-7DBEE0A4B90B}"/>
    <cellStyle name="Comma [0] 11 3" xfId="1096" xr:uid="{46FBC6EF-B135-4020-B239-CC0A9D93B77E}"/>
    <cellStyle name="Comma [0] 11 3 2" xfId="2097" xr:uid="{28C7DFB2-AB77-475E-B49C-412CE998CABD}"/>
    <cellStyle name="Comma [0] 11 3 3" xfId="3091" xr:uid="{F7E539E6-3410-45D4-8B43-4BFF4D050939}"/>
    <cellStyle name="Comma [0] 11 3 4" xfId="4082" xr:uid="{34F348C5-B34F-41F3-9415-74A96AD6B0F2}"/>
    <cellStyle name="Comma [0] 11 4" xfId="607" xr:uid="{D505AD5C-0DE0-4BDB-B38C-DF54430738B7}"/>
    <cellStyle name="Comma [0] 11 4 2" xfId="1608" xr:uid="{20ED586D-4034-48ED-B6E0-5FF9BE7417A4}"/>
    <cellStyle name="Comma [0] 11 4 3" xfId="2602" xr:uid="{1E6FB671-0BD6-4C77-A0B5-6D8630676369}"/>
    <cellStyle name="Comma [0] 11 4 4" xfId="3593" xr:uid="{AE740F35-A005-498D-8297-2E5C5E5952AE}"/>
    <cellStyle name="Comma [0] 11 5" xfId="170" xr:uid="{05E6AAF1-D7D0-4598-A52A-02CD2441A0F1}"/>
    <cellStyle name="Comma [0] 11 5 2" xfId="1371" xr:uid="{6FA3A9A3-9ED1-4682-A1F1-11BB19EED007}"/>
    <cellStyle name="Comma [0] 11 5 3" xfId="2365" xr:uid="{3F304498-718A-4DED-A167-4B4FDC114DBF}"/>
    <cellStyle name="Comma [0] 11 5 4" xfId="3357" xr:uid="{565EFFB3-57A1-4AA5-9F62-A831745F0C25}"/>
    <cellStyle name="Comma [0] 12" xfId="117" xr:uid="{C665385A-B480-4850-BBF8-D99DBAA1F053}"/>
    <cellStyle name="Comma [0] 12 2" xfId="853" xr:uid="{AD7E6B6F-1304-49C9-AF7F-415ED9A924E1}"/>
    <cellStyle name="Comma [0] 12 2 2" xfId="1854" xr:uid="{2B0AA974-8E89-4FC7-9612-7D79E97BA65E}"/>
    <cellStyle name="Comma [0] 12 2 3" xfId="2848" xr:uid="{2AAFFDB3-6A87-46F8-BB2D-B85B247DA95C}"/>
    <cellStyle name="Comma [0] 12 2 4" xfId="3839" xr:uid="{C91B949F-0AAA-44EE-818C-5D187A9514BF}"/>
    <cellStyle name="Comma [0] 12 3" xfId="602" xr:uid="{6A0692F3-2631-4845-8807-65B5290DED8C}"/>
    <cellStyle name="Comma [0] 12 3 2" xfId="1603" xr:uid="{5B26FDB8-94E5-48A1-A967-960B0760FD31}"/>
    <cellStyle name="Comma [0] 12 3 3" xfId="2597" xr:uid="{6449F2FF-25E4-4BF3-8B2D-4E6CB7451854}"/>
    <cellStyle name="Comma [0] 12 3 4" xfId="3588" xr:uid="{EDF13EE4-1E5D-4FC7-997D-DC9A5FD2A2ED}"/>
    <cellStyle name="Comma [0] 12 4" xfId="1332" xr:uid="{1571616A-DCC4-446B-83BB-0FA4568B6759}"/>
    <cellStyle name="Comma [0] 12 5" xfId="161" xr:uid="{504DCBA7-AD10-4BBA-8D3B-3AE2230B4D6C}"/>
    <cellStyle name="Comma [0] 13" xfId="122" xr:uid="{7BF2E09B-8A69-4CD6-96CF-AB8F79048465}"/>
    <cellStyle name="Comma [0] 13 2" xfId="842" xr:uid="{22532919-1C64-4353-80D7-1F6BBE0B48D9}"/>
    <cellStyle name="Comma [0] 13 2 2" xfId="1843" xr:uid="{8FCB5C7A-DE1E-4E96-B982-D804D07A90EB}"/>
    <cellStyle name="Comma [0] 13 2 3" xfId="2837" xr:uid="{E73862AD-6F9F-469C-B66F-B776CF7BDF33}"/>
    <cellStyle name="Comma [0] 13 2 4" xfId="3828" xr:uid="{F74C38B7-6F84-4430-9359-DC9CC2298141}"/>
    <cellStyle name="Comma [0] 13 3" xfId="591" xr:uid="{2CCFE4B8-57D7-44FD-9BE1-DCDA1598364D}"/>
    <cellStyle name="Comma [0] 14" xfId="123" xr:uid="{249A3E9F-5746-4660-9059-23DF4515BE27}"/>
    <cellStyle name="Comma [0] 14 2" xfId="840" xr:uid="{C5E6AF2E-DF47-4A0E-AD22-FB9DC412BBBB}"/>
    <cellStyle name="Comma [0] 14 2 2" xfId="1841" xr:uid="{C686931C-4B0B-44B5-AEF1-4B90E5C3F57D}"/>
    <cellStyle name="Comma [0] 14 2 3" xfId="2835" xr:uid="{38A82457-4E5E-4B21-835B-C54598A17160}"/>
    <cellStyle name="Comma [0] 14 2 4" xfId="3826" xr:uid="{0DBDA770-3694-484B-9986-B83D76490E65}"/>
    <cellStyle name="Comma [0] 14 3" xfId="589" xr:uid="{50DC3065-F22A-46F7-87FA-1A75AD8CB93F}"/>
    <cellStyle name="Comma [0] 14 3 2" xfId="1597" xr:uid="{CD13B615-A658-4AA6-A58F-66846B7367E9}"/>
    <cellStyle name="Comma [0] 14 3 3" xfId="2591" xr:uid="{5079BB33-214E-4CC6-915E-FFA420A409D6}"/>
    <cellStyle name="Comma [0] 14 3 4" xfId="3582" xr:uid="{29A0829C-373A-418F-8EB5-94F2B6E355A7}"/>
    <cellStyle name="Comma [0] 15" xfId="124" xr:uid="{7A18DCA1-CE96-4BF4-9161-5995C0D1AEE7}"/>
    <cellStyle name="Comma [0] 16" xfId="126" xr:uid="{F44ACE22-3A1E-4A99-9B7B-E5F84234BE40}"/>
    <cellStyle name="Comma [0] 17" xfId="127" xr:uid="{9E421499-25B4-4ADA-941A-3C0F1E9B524F}"/>
    <cellStyle name="Comma [0] 18" xfId="129" xr:uid="{029364CF-A0D5-4DAD-BBCB-0F9C9EAB7C46}"/>
    <cellStyle name="Comma [0] 19" xfId="130" xr:uid="{EDD9B7FB-B227-4646-861C-48BEC6C51373}"/>
    <cellStyle name="Comma [0] 2" xfId="6" xr:uid="{AA67D27C-2446-46C5-ABC4-CF680D28FC85}"/>
    <cellStyle name="Comma [0] 2 10" xfId="172" xr:uid="{B15CA4FE-752F-4AEB-8E5A-1A2D77B416EE}"/>
    <cellStyle name="Comma [0] 2 10 2" xfId="173" xr:uid="{7EFEAEC2-820C-4D2E-8C06-E3AF47CC8BAC}"/>
    <cellStyle name="Comma [0] 2 10 2 2" xfId="174" xr:uid="{A520AA40-E844-485D-A209-7C4188FDA5C4}"/>
    <cellStyle name="Comma [0] 2 10 2 2 2" xfId="175" xr:uid="{4C07758B-586E-450C-9464-B818CF7B6A11}"/>
    <cellStyle name="Comma [0] 2 10 2 2 2 2" xfId="860" xr:uid="{E1581D43-3991-483C-86CC-2EAB83EC0FB3}"/>
    <cellStyle name="Comma [0] 2 10 2 2 2 2 2" xfId="1861" xr:uid="{FD3B0D1A-AE22-4B9D-BF7B-FD20BE5A8F21}"/>
    <cellStyle name="Comma [0] 2 10 2 2 2 2 3" xfId="2855" xr:uid="{76EC639F-0002-4A76-9076-966D2C2456DA}"/>
    <cellStyle name="Comma [0] 2 10 2 2 2 2 4" xfId="3846" xr:uid="{6C347FE3-16CC-4ED3-BBF4-277867BE2678}"/>
    <cellStyle name="Comma [0] 2 10 2 2 2 3" xfId="1098" xr:uid="{3340C37F-1916-4D81-94B6-0B4CB8F7671C}"/>
    <cellStyle name="Comma [0] 2 10 2 2 2 3 2" xfId="2099" xr:uid="{AE8685B1-9FF7-4373-91DE-208C6F6F6737}"/>
    <cellStyle name="Comma [0] 2 10 2 2 2 3 3" xfId="3093" xr:uid="{73902A36-FECE-47D4-ACC5-5D655C4A60AC}"/>
    <cellStyle name="Comma [0] 2 10 2 2 2 3 4" xfId="4084" xr:uid="{B9337859-7D49-4402-9720-37212E3D63DC}"/>
    <cellStyle name="Comma [0] 2 10 2 2 2 4" xfId="609" xr:uid="{0FEFC465-5ED8-4A38-9625-F470C0426555}"/>
    <cellStyle name="Comma [0] 2 10 2 2 2 4 2" xfId="1610" xr:uid="{3E39F5E3-BAD2-49FA-BC93-4BC2AD287912}"/>
    <cellStyle name="Comma [0] 2 10 2 2 2 4 3" xfId="2604" xr:uid="{100D71BA-51CA-4AB8-BD8B-1B731E086FBB}"/>
    <cellStyle name="Comma [0] 2 10 2 2 2 4 4" xfId="3595" xr:uid="{C40303CB-DFD3-4954-8D76-D2993DAB74D3}"/>
    <cellStyle name="Comma [0] 2 10 2 2 2 5" xfId="1333" xr:uid="{FF5B3CEA-25C9-4D28-8DA9-6D9B831DDA6B}"/>
    <cellStyle name="Comma [0] 2 10 2 2 2 5 2" xfId="2333" xr:uid="{44A405BF-A51B-4D74-BE29-F3C964553FF0}"/>
    <cellStyle name="Comma [0] 2 10 2 2 2 5 3" xfId="3327" xr:uid="{3580DEA1-F32A-47DD-B799-A4DC46171192}"/>
    <cellStyle name="Comma [0] 2 10 2 2 2 5 4" xfId="4318" xr:uid="{7F00FCE3-4C76-46DE-9DA0-15573203FE30}"/>
    <cellStyle name="Comma [0] 2 10 2 2 2 6" xfId="1373" xr:uid="{2BCC0AAD-1CCE-4142-88B6-A3F50E903116}"/>
    <cellStyle name="Comma [0] 2 10 2 2 2 7" xfId="2367" xr:uid="{9E02F637-091D-430E-9D92-8088321B5B3B}"/>
    <cellStyle name="Comma [0] 2 10 2 2 2 8" xfId="3359" xr:uid="{F0E78A97-43BA-43DE-98D2-EE5E3AC2D799}"/>
    <cellStyle name="Comma [0] 2 10 2 3" xfId="176" xr:uid="{61E2E8D2-BD95-4BDC-A1BD-F3E72D0DB9E4}"/>
    <cellStyle name="Comma [0] 2 10 2 3 2" xfId="861" xr:uid="{ABFF3F77-FD92-41A9-9924-BC9A77F5461B}"/>
    <cellStyle name="Comma [0] 2 10 2 3 2 2" xfId="1862" xr:uid="{A13DC941-64C4-4829-8ECD-702DA02EF27B}"/>
    <cellStyle name="Comma [0] 2 10 2 3 2 3" xfId="2856" xr:uid="{AAC320E2-508D-40AA-8290-6DB3890BA580}"/>
    <cellStyle name="Comma [0] 2 10 2 3 2 4" xfId="3847" xr:uid="{5749CD8D-7C52-4B1F-9D4C-8897765EFD92}"/>
    <cellStyle name="Comma [0] 2 10 2 3 3" xfId="1099" xr:uid="{B67F09FB-DDAB-4D46-9885-61D093C2FB54}"/>
    <cellStyle name="Comma [0] 2 10 2 3 3 2" xfId="2100" xr:uid="{EE9D0A82-BC50-463F-87F4-CCDC4F3DA6A2}"/>
    <cellStyle name="Comma [0] 2 10 2 3 3 3" xfId="3094" xr:uid="{24A91814-F143-4645-8FD4-9BFD7476FE84}"/>
    <cellStyle name="Comma [0] 2 10 2 3 3 4" xfId="4085" xr:uid="{084FEEE8-A498-489C-9FCE-E1566A54B34E}"/>
    <cellStyle name="Comma [0] 2 10 2 3 4" xfId="610" xr:uid="{B0F76C2E-0047-4CF1-9B7E-620F41D86319}"/>
    <cellStyle name="Comma [0] 2 10 2 3 4 2" xfId="1611" xr:uid="{A1244483-EC0F-4C6E-9672-5C0B20B6D8A3}"/>
    <cellStyle name="Comma [0] 2 10 2 3 4 3" xfId="2605" xr:uid="{539DEA8F-33B4-4AE7-A82E-8B7D77D4DA99}"/>
    <cellStyle name="Comma [0] 2 10 2 3 4 4" xfId="3596" xr:uid="{11E7D5C2-CF82-48B9-9977-3F6A587CB130}"/>
    <cellStyle name="Comma [0] 2 10 2 3 5" xfId="1374" xr:uid="{207132A3-93B4-4B84-B61B-0714CE79AE8E}"/>
    <cellStyle name="Comma [0] 2 10 2 3 6" xfId="2368" xr:uid="{D3540B98-DE19-47B1-8C4F-DD48CCFD6BD0}"/>
    <cellStyle name="Comma [0] 2 10 2 3 7" xfId="3360" xr:uid="{9D088748-ADA3-480C-AF06-45C6E32AD534}"/>
    <cellStyle name="Comma [0] 2 10 3" xfId="177" xr:uid="{52A1D797-3910-4DF0-8E00-A87BF4F92B32}"/>
    <cellStyle name="Comma [0] 2 10 3 2" xfId="178" xr:uid="{73F3E8BC-7432-4F4F-9836-CE593F0C5E87}"/>
    <cellStyle name="Comma [0] 2 10 3 2 2" xfId="862" xr:uid="{AE6D74AE-AA95-48F2-803C-6E442685AF94}"/>
    <cellStyle name="Comma [0] 2 10 3 2 2 2" xfId="1863" xr:uid="{534A4938-0536-4C07-8FFE-E5D37E9BB901}"/>
    <cellStyle name="Comma [0] 2 10 3 2 2 3" xfId="2857" xr:uid="{F61E1436-9FA9-45B6-B27D-8119D844D622}"/>
    <cellStyle name="Comma [0] 2 10 3 2 2 4" xfId="3848" xr:uid="{60BE9265-CBF8-4498-94FA-7F3002E99BF2}"/>
    <cellStyle name="Comma [0] 2 10 3 2 3" xfId="1100" xr:uid="{F19428D1-030A-4FFD-989A-3E5D1E4C86BC}"/>
    <cellStyle name="Comma [0] 2 10 3 2 3 2" xfId="2101" xr:uid="{8EF09A94-4FF6-4D4C-A714-E72BA7911A11}"/>
    <cellStyle name="Comma [0] 2 10 3 2 3 3" xfId="3095" xr:uid="{6FD43F17-964C-4D0C-AE10-FDABFF8A6C22}"/>
    <cellStyle name="Comma [0] 2 10 3 2 3 4" xfId="4086" xr:uid="{CA3BEF5F-97D8-49C4-B4B7-5060BC1980AA}"/>
    <cellStyle name="Comma [0] 2 10 3 2 4" xfId="611" xr:uid="{E85368E0-5D2C-44BA-BF2C-F57964BF652E}"/>
    <cellStyle name="Comma [0] 2 10 3 2 4 2" xfId="1612" xr:uid="{C664A46D-C224-4EDE-AD2B-2847CE347B3B}"/>
    <cellStyle name="Comma [0] 2 10 3 2 4 3" xfId="2606" xr:uid="{4E3FC8EE-2DD8-42E0-8476-5589172271D3}"/>
    <cellStyle name="Comma [0] 2 10 3 2 4 4" xfId="3597" xr:uid="{58377D96-2CEC-4640-9F8B-06D8970E41AB}"/>
    <cellStyle name="Comma [0] 2 10 3 2 5" xfId="1375" xr:uid="{8B3B7A50-D158-47D0-9FCE-BF57D436E777}"/>
    <cellStyle name="Comma [0] 2 10 3 2 6" xfId="2369" xr:uid="{454F1ACD-3BE0-4236-A8B0-D3397DF26CAA}"/>
    <cellStyle name="Comma [0] 2 10 3 2 7" xfId="3361" xr:uid="{61932774-593B-402A-99E2-38DCA0AD43A0}"/>
    <cellStyle name="Comma [0] 2 10 4" xfId="179" xr:uid="{04E04C62-70EE-4BBF-91AA-57C032509FCC}"/>
    <cellStyle name="Comma [0] 2 10 4 2" xfId="863" xr:uid="{E302E019-E154-46B6-B1C8-39260B03AF4C}"/>
    <cellStyle name="Comma [0] 2 10 4 2 2" xfId="1864" xr:uid="{DE88CDA0-6C37-4F8F-945D-31C437C38CEC}"/>
    <cellStyle name="Comma [0] 2 10 4 2 3" xfId="2858" xr:uid="{B77E47AD-EE59-4670-89D7-0FDC4E9DA70E}"/>
    <cellStyle name="Comma [0] 2 10 4 2 4" xfId="3849" xr:uid="{A1EFECBA-6FAD-4D3F-950E-EEB38CEE4563}"/>
    <cellStyle name="Comma [0] 2 10 4 3" xfId="1101" xr:uid="{CA6DD953-E8B6-4E5A-955E-C0ED37B5DBC7}"/>
    <cellStyle name="Comma [0] 2 10 4 3 2" xfId="2102" xr:uid="{3C1A8C83-AA40-44C6-9F1C-92264B51B0E8}"/>
    <cellStyle name="Comma [0] 2 10 4 3 3" xfId="3096" xr:uid="{12770C3B-8905-47C5-BC70-524E2F4916D0}"/>
    <cellStyle name="Comma [0] 2 10 4 3 4" xfId="4087" xr:uid="{6ABACCAC-8849-4DB3-A74C-E250A05A6F19}"/>
    <cellStyle name="Comma [0] 2 10 4 4" xfId="612" xr:uid="{8162CCE2-26A4-4183-86D0-E01FA8A38415}"/>
    <cellStyle name="Comma [0] 2 10 4 4 2" xfId="1613" xr:uid="{27E9C7D1-D987-478D-8D44-B0977771DF39}"/>
    <cellStyle name="Comma [0] 2 10 4 4 3" xfId="2607" xr:uid="{0FC6D4E4-AC53-4A97-B1A7-F096C0E2EBC1}"/>
    <cellStyle name="Comma [0] 2 10 4 4 4" xfId="3598" xr:uid="{7C85ED09-FD63-4627-97A0-477C3F7E2AC1}"/>
    <cellStyle name="Comma [0] 2 10 4 5" xfId="1376" xr:uid="{985154A6-B25C-4E5E-A81D-F2A897EDDAD7}"/>
    <cellStyle name="Comma [0] 2 10 4 6" xfId="2370" xr:uid="{705DD667-467A-4AF7-B13B-D01188C9063A}"/>
    <cellStyle name="Comma [0] 2 10 4 7" xfId="3362" xr:uid="{B752895C-F475-4075-957D-2B1903450484}"/>
    <cellStyle name="Comma [0] 2 11" xfId="180" xr:uid="{1840EE27-CF3A-4A5A-9A4B-D986EA05F9AF}"/>
    <cellStyle name="Comma [0] 2 11 2" xfId="181" xr:uid="{E4D68598-F487-4B03-9DA4-C0BE5C19AA05}"/>
    <cellStyle name="Comma [0] 2 11 2 2" xfId="865" xr:uid="{5EE0ACAE-B4A7-455D-8C50-53185DB1F81A}"/>
    <cellStyle name="Comma [0] 2 11 2 2 2" xfId="1866" xr:uid="{189A39B2-B104-4B3C-AB39-EAC76FAFBD31}"/>
    <cellStyle name="Comma [0] 2 11 2 2 3" xfId="2860" xr:uid="{C94B4B8E-2AD5-46E8-80AB-61FFBAC8008A}"/>
    <cellStyle name="Comma [0] 2 11 2 2 4" xfId="3851" xr:uid="{21728FAD-313E-4C1A-A1E7-74A72C7358D1}"/>
    <cellStyle name="Comma [0] 2 11 2 3" xfId="1103" xr:uid="{E42825B0-D896-4B5F-A130-47099C801D48}"/>
    <cellStyle name="Comma [0] 2 11 2 3 2" xfId="2104" xr:uid="{F9A226EF-F687-405B-8C68-A53C20CAF5E5}"/>
    <cellStyle name="Comma [0] 2 11 2 3 3" xfId="3098" xr:uid="{76BA3274-261E-4CC4-9E74-7D37121D3854}"/>
    <cellStyle name="Comma [0] 2 11 2 3 4" xfId="4089" xr:uid="{865C5975-F708-46E3-87D3-E6CAE1B4EC6B}"/>
    <cellStyle name="Comma [0] 2 11 2 4" xfId="614" xr:uid="{1977500F-DEEE-4DBF-B2C7-833BC97DD61A}"/>
    <cellStyle name="Comma [0] 2 11 2 4 2" xfId="1615" xr:uid="{283960D7-D351-4545-84FE-89A4447C11EF}"/>
    <cellStyle name="Comma [0] 2 11 2 4 3" xfId="2609" xr:uid="{3EABE0F7-7B5A-4871-A123-AFB831AC3E9B}"/>
    <cellStyle name="Comma [0] 2 11 2 4 4" xfId="3600" xr:uid="{5FCD1A54-ADE5-4BFD-B545-AB9BF98C5059}"/>
    <cellStyle name="Comma [0] 2 11 2 5" xfId="1378" xr:uid="{09ADD03B-6E8D-436A-B2CD-077D59D6748F}"/>
    <cellStyle name="Comma [0] 2 11 2 6" xfId="2372" xr:uid="{DA890C05-D329-453F-BC54-37F1BC287E26}"/>
    <cellStyle name="Comma [0] 2 11 2 7" xfId="3364" xr:uid="{DB63C95F-0AD9-4271-9AF7-7ED7F977404D}"/>
    <cellStyle name="Comma [0] 2 11 3" xfId="864" xr:uid="{A19CA147-503F-45EE-95E0-19D1FA892A55}"/>
    <cellStyle name="Comma [0] 2 11 3 2" xfId="1865" xr:uid="{01309C03-45A0-43A7-95C6-290ABA43C7F3}"/>
    <cellStyle name="Comma [0] 2 11 3 3" xfId="2859" xr:uid="{BF089259-3DC6-426F-8EC4-26E2D23C66E7}"/>
    <cellStyle name="Comma [0] 2 11 3 4" xfId="3850" xr:uid="{6F538C8E-DA23-48F8-9616-63B54F827142}"/>
    <cellStyle name="Comma [0] 2 11 4" xfId="1102" xr:uid="{89AF816F-68D4-407F-AF39-5D920A1D1A02}"/>
    <cellStyle name="Comma [0] 2 11 4 2" xfId="2103" xr:uid="{BA91D833-3AAF-454B-A057-21B94C263F38}"/>
    <cellStyle name="Comma [0] 2 11 4 3" xfId="3097" xr:uid="{44407BF5-0F9B-4CB0-A703-BD24868FF95C}"/>
    <cellStyle name="Comma [0] 2 11 4 4" xfId="4088" xr:uid="{2962D17F-B7B1-4E02-9D15-DA23306382DE}"/>
    <cellStyle name="Comma [0] 2 11 5" xfId="613" xr:uid="{B6E6F0E2-4029-4AAC-8BEA-6A3364B3361D}"/>
    <cellStyle name="Comma [0] 2 11 5 2" xfId="1614" xr:uid="{EBC3BCBF-B89E-4EC3-B3BF-8C657F9B1DBA}"/>
    <cellStyle name="Comma [0] 2 11 5 3" xfId="2608" xr:uid="{4AD4983C-80E9-4B5C-A42F-6C2373DAC419}"/>
    <cellStyle name="Comma [0] 2 11 5 4" xfId="3599" xr:uid="{7620865A-6F05-4088-BF74-9D3272A2EC31}"/>
    <cellStyle name="Comma [0] 2 11 6" xfId="1377" xr:uid="{837226F5-82E8-4DB9-8E6C-E902E0C89E49}"/>
    <cellStyle name="Comma [0] 2 11 7" xfId="2371" xr:uid="{A7EBD770-5488-46F9-BAC8-CD151A958E93}"/>
    <cellStyle name="Comma [0] 2 11 8" xfId="3363" xr:uid="{613DDE3C-7B2C-4DCC-90D2-96429B949708}"/>
    <cellStyle name="Comma [0] 2 12" xfId="182" xr:uid="{4F68806F-80E3-401B-9502-545291B2AC1E}"/>
    <cellStyle name="Comma [0] 2 12 2" xfId="183" xr:uid="{8A437038-ECF7-4A50-9211-7DA197AAA006}"/>
    <cellStyle name="Comma [0] 2 12 2 2" xfId="184" xr:uid="{6E6785F5-0246-4600-AE1D-223EE3820B93}"/>
    <cellStyle name="Comma [0] 2 12 2 2 2" xfId="866" xr:uid="{1E204970-37E5-4984-BA87-5AF9D2869114}"/>
    <cellStyle name="Comma [0] 2 12 2 2 2 2" xfId="1867" xr:uid="{B40C152F-17AB-406F-A79E-991B8C3E27E0}"/>
    <cellStyle name="Comma [0] 2 12 2 2 2 3" xfId="2861" xr:uid="{EC156D0B-F6AF-4671-BA7F-935210D187AF}"/>
    <cellStyle name="Comma [0] 2 12 2 2 2 4" xfId="3852" xr:uid="{663E9C7A-85C8-4C33-8933-1085E4EDCB78}"/>
    <cellStyle name="Comma [0] 2 12 2 2 3" xfId="1104" xr:uid="{6B73EE56-979D-4D59-AC01-B04541F8E2C0}"/>
    <cellStyle name="Comma [0] 2 12 2 2 3 2" xfId="2105" xr:uid="{989F3651-31D8-4895-9F09-32B41C28C6F0}"/>
    <cellStyle name="Comma [0] 2 12 2 2 3 3" xfId="3099" xr:uid="{F207AA48-54B5-48FF-B029-2C7286537985}"/>
    <cellStyle name="Comma [0] 2 12 2 2 3 4" xfId="4090" xr:uid="{FFB93834-D4A1-4A10-ABFD-B19BB6DB1860}"/>
    <cellStyle name="Comma [0] 2 12 2 2 4" xfId="615" xr:uid="{4E579420-1181-4C8F-9CD8-F913AA701B77}"/>
    <cellStyle name="Comma [0] 2 12 2 2 4 2" xfId="1616" xr:uid="{72BAB477-FFA5-48F4-94DA-878B13D5DDB7}"/>
    <cellStyle name="Comma [0] 2 12 2 2 4 3" xfId="2610" xr:uid="{6CB29CB5-6438-4194-98A2-A6BF6DC62B56}"/>
    <cellStyle name="Comma [0] 2 12 2 2 4 4" xfId="3601" xr:uid="{C37993CF-2682-4669-B330-20C29615D4CD}"/>
    <cellStyle name="Comma [0] 2 12 2 2 5" xfId="1379" xr:uid="{7F84CFA7-BE8E-41AA-8BFF-3CE8053C3BAD}"/>
    <cellStyle name="Comma [0] 2 12 2 2 6" xfId="2373" xr:uid="{22D6C1E9-9080-4BF9-86CF-FC82A7B340B8}"/>
    <cellStyle name="Comma [0] 2 12 2 2 7" xfId="3365" xr:uid="{27FC91D3-CAA5-4CEC-90DB-FE7A3DAB242E}"/>
    <cellStyle name="Comma [0] 2 12 3" xfId="185" xr:uid="{7815A21D-356B-4E68-B8F0-398A399959CD}"/>
    <cellStyle name="Comma [0] 2 12 3 2" xfId="867" xr:uid="{776C54F1-220B-4C93-A23D-163E018BEA41}"/>
    <cellStyle name="Comma [0] 2 12 3 2 2" xfId="1868" xr:uid="{0FACAD23-E5BA-452D-B1C8-3B2C006C21B7}"/>
    <cellStyle name="Comma [0] 2 12 3 2 3" xfId="2862" xr:uid="{6E43D955-166C-4F00-9DB0-DC67E9DF7735}"/>
    <cellStyle name="Comma [0] 2 12 3 2 4" xfId="3853" xr:uid="{1345D990-1038-4159-832A-F3D779D5B673}"/>
    <cellStyle name="Comma [0] 2 12 3 3" xfId="1105" xr:uid="{451BD5B9-6138-4AEF-8C80-95FA80CD63B1}"/>
    <cellStyle name="Comma [0] 2 12 3 3 2" xfId="2106" xr:uid="{A8311D0E-0C34-414E-9208-35D2920A4FFE}"/>
    <cellStyle name="Comma [0] 2 12 3 3 3" xfId="3100" xr:uid="{4FBAF0B3-8AC0-44A9-827D-B4B67BD643DB}"/>
    <cellStyle name="Comma [0] 2 12 3 3 4" xfId="4091" xr:uid="{AC99346F-104E-45F2-AB59-EC48A859F91B}"/>
    <cellStyle name="Comma [0] 2 12 3 4" xfId="616" xr:uid="{06FAA72E-AB29-4BE9-BDA0-102996A56DBE}"/>
    <cellStyle name="Comma [0] 2 12 3 4 2" xfId="1617" xr:uid="{81F42B2A-109D-4288-BBD7-92C269597101}"/>
    <cellStyle name="Comma [0] 2 12 3 4 3" xfId="2611" xr:uid="{AC60941C-727E-4098-B94B-741B3A411687}"/>
    <cellStyle name="Comma [0] 2 12 3 4 4" xfId="3602" xr:uid="{4EC966D0-27EE-44E8-9FDF-D5F8BF9298E6}"/>
    <cellStyle name="Comma [0] 2 12 3 5" xfId="1380" xr:uid="{40887F83-3A19-4765-9EE4-1E4B1B5B8376}"/>
    <cellStyle name="Comma [0] 2 12 3 6" xfId="2374" xr:uid="{C7A15C63-BA5C-48CC-B9EA-1BA355003ADD}"/>
    <cellStyle name="Comma [0] 2 12 3 7" xfId="3366" xr:uid="{7DFE3AD0-BCBF-439A-9A60-E8A85409E884}"/>
    <cellStyle name="Comma [0] 2 13" xfId="186" xr:uid="{4FE9BE08-02D9-40A7-845E-9C041D090F67}"/>
    <cellStyle name="Comma [0] 2 13 2" xfId="868" xr:uid="{8A057848-E6EF-417E-A889-1B5D9F0BD76D}"/>
    <cellStyle name="Comma [0] 2 13 2 2" xfId="1869" xr:uid="{A58EA7B2-060B-4D44-A906-A57D885EA74C}"/>
    <cellStyle name="Comma [0] 2 13 2 3" xfId="2863" xr:uid="{1D870788-7B10-4B66-B9D2-BCA3AE0D09F4}"/>
    <cellStyle name="Comma [0] 2 13 2 4" xfId="3854" xr:uid="{DD2B5F44-EB79-425D-A12F-5DFB87E78FF9}"/>
    <cellStyle name="Comma [0] 2 13 3" xfId="1106" xr:uid="{87F9936A-7B72-4E76-BC1D-7E145A6EBC32}"/>
    <cellStyle name="Comma [0] 2 13 3 2" xfId="2107" xr:uid="{B174D5BB-F979-470B-B9DB-7AD397BAF8AA}"/>
    <cellStyle name="Comma [0] 2 13 3 3" xfId="3101" xr:uid="{7697B265-19BD-4A4A-8574-4CCF379FDBCA}"/>
    <cellStyle name="Comma [0] 2 13 3 4" xfId="4092" xr:uid="{B61A9A1D-A84B-4459-98C0-55D6C98EB6ED}"/>
    <cellStyle name="Comma [0] 2 13 4" xfId="617" xr:uid="{3341DA24-06C2-4B81-A052-B13D55BC75B4}"/>
    <cellStyle name="Comma [0] 2 13 4 2" xfId="1618" xr:uid="{4B33C096-58BF-40D6-AE5A-7008F0221674}"/>
    <cellStyle name="Comma [0] 2 13 4 3" xfId="2612" xr:uid="{0E5C1E43-FB7A-4541-8A70-EB0803A31999}"/>
    <cellStyle name="Comma [0] 2 13 4 4" xfId="3603" xr:uid="{96480FB5-DCEB-4C97-BEE8-5D0456723C77}"/>
    <cellStyle name="Comma [0] 2 13 5" xfId="1381" xr:uid="{74E7AABC-954C-4AED-AA5A-0B58386C2F8F}"/>
    <cellStyle name="Comma [0] 2 13 6" xfId="2375" xr:uid="{AACA890B-F480-4F9C-8214-1B698422878D}"/>
    <cellStyle name="Comma [0] 2 13 7" xfId="3367" xr:uid="{79B70C8E-C55E-487B-A63B-F73CDF7C8ECE}"/>
    <cellStyle name="Comma [0] 2 14" xfId="859" xr:uid="{1510AE52-DE83-4BCD-A029-E1BCBCE9F0B6}"/>
    <cellStyle name="Comma [0] 2 14 2" xfId="1860" xr:uid="{25E3EEB8-AF1D-4CC1-97F1-545EE3100C81}"/>
    <cellStyle name="Comma [0] 2 14 3" xfId="2854" xr:uid="{720CAFAB-B051-4D73-A10A-9C37DA98C066}"/>
    <cellStyle name="Comma [0] 2 14 4" xfId="3845" xr:uid="{BA37AD94-1EE0-4A29-9F38-024D253C266A}"/>
    <cellStyle name="Comma [0] 2 15" xfId="1097" xr:uid="{F4074441-7D74-4BAA-B08F-13956D0E19B7}"/>
    <cellStyle name="Comma [0] 2 15 2" xfId="2098" xr:uid="{B84ADCDE-D5DB-42FD-8BC9-7F6379EF5493}"/>
    <cellStyle name="Comma [0] 2 15 3" xfId="3092" xr:uid="{D221F34B-63E5-4564-9122-4426E71C437C}"/>
    <cellStyle name="Comma [0] 2 15 4" xfId="4083" xr:uid="{2E7A0D96-54FC-47DB-A9F6-3F2F6EB83416}"/>
    <cellStyle name="Comma [0] 2 16" xfId="608" xr:uid="{4A35B81A-5D82-4096-9DB5-B7A9DA6FB0A5}"/>
    <cellStyle name="Comma [0] 2 16 2" xfId="1609" xr:uid="{399DA090-5C94-4F74-9A01-13A9467F244C}"/>
    <cellStyle name="Comma [0] 2 16 3" xfId="2603" xr:uid="{5036D1AF-4EC3-4771-B9FE-B8C8C1A48FF5}"/>
    <cellStyle name="Comma [0] 2 16 4" xfId="3594" xr:uid="{6C4DAD91-03AE-45DB-887F-79D6572F2560}"/>
    <cellStyle name="Comma [0] 2 17" xfId="171" xr:uid="{64B7128B-5D67-42B5-A58F-A2DAE9B9E750}"/>
    <cellStyle name="Comma [0] 2 17 2" xfId="1372" xr:uid="{A3A336FA-C0CC-4A1E-ADB8-0F80CB1EFC2A}"/>
    <cellStyle name="Comma [0] 2 17 3" xfId="2366" xr:uid="{B98CCC3D-B5AA-4449-AC61-36A9E4D67ECF}"/>
    <cellStyle name="Comma [0] 2 17 4" xfId="3358" xr:uid="{8682996B-0ABF-4603-9BD2-602124A6287E}"/>
    <cellStyle name="Comma [0] 2 2" xfId="7" xr:uid="{36B54DA9-25A5-41FF-B762-64FA7622A4FC}"/>
    <cellStyle name="Comma [0] 2 2 2" xfId="8" xr:uid="{A4C85435-3BAD-4A2D-B829-2C8A2074B084}"/>
    <cellStyle name="Comma [0] 2 2 2 2" xfId="187" xr:uid="{A035E51B-8C4E-42CD-9043-982D65407DFA}"/>
    <cellStyle name="Comma [0] 2 2 2 2 2" xfId="869" xr:uid="{C069F415-58E8-4FA0-99EE-379617956F24}"/>
    <cellStyle name="Comma [0] 2 2 2 2 2 2" xfId="1870" xr:uid="{AEE3BAF5-9661-4002-8CEE-A5FB814EB2AA}"/>
    <cellStyle name="Comma [0] 2 2 2 2 2 3" xfId="2864" xr:uid="{A2C2525D-67E5-4D85-BC22-97F9F1B04F07}"/>
    <cellStyle name="Comma [0] 2 2 2 2 2 4" xfId="3855" xr:uid="{887F835A-60BC-49DD-9D15-3F04591CF3A5}"/>
    <cellStyle name="Comma [0] 2 2 2 2 3" xfId="1107" xr:uid="{08A712B3-B5FE-4774-9666-A02741DE0347}"/>
    <cellStyle name="Comma [0] 2 2 2 2 3 2" xfId="2108" xr:uid="{4ACCFF31-3CD0-490A-A3FD-481A0A694C01}"/>
    <cellStyle name="Comma [0] 2 2 2 2 3 3" xfId="3102" xr:uid="{FF256A3E-76EB-411A-AD7E-173FD3238C7A}"/>
    <cellStyle name="Comma [0] 2 2 2 2 3 4" xfId="4093" xr:uid="{FEB940B4-97BE-4382-97C8-06B256566BE7}"/>
    <cellStyle name="Comma [0] 2 2 2 2 4" xfId="618" xr:uid="{EBDF0A89-5424-46E7-82B5-8E3A026697EE}"/>
    <cellStyle name="Comma [0] 2 2 2 2 4 2" xfId="1619" xr:uid="{7CF8EF9D-F10D-4A13-88A8-86E20859B0A0}"/>
    <cellStyle name="Comma [0] 2 2 2 2 4 3" xfId="2613" xr:uid="{3E30B0D8-3E85-452A-87CC-6D67B49CE8BA}"/>
    <cellStyle name="Comma [0] 2 2 2 2 4 4" xfId="3604" xr:uid="{98503AC7-844B-4ABD-81D2-7A72292AD90A}"/>
    <cellStyle name="Comma [0] 2 2 2 2 5" xfId="1382" xr:uid="{CF85E2D8-5BE6-4ECD-B36C-446DC085B640}"/>
    <cellStyle name="Comma [0] 2 2 2 2 6" xfId="2376" xr:uid="{C48AC19D-758D-405B-A4C3-9DA5D7C76A9A}"/>
    <cellStyle name="Comma [0] 2 2 2 2 7" xfId="3368" xr:uid="{E95309F6-DF40-404F-BA2A-02EC37863743}"/>
    <cellStyle name="Comma [0] 2 2 3" xfId="111" xr:uid="{2E2E6E2F-8D83-4BA9-A0FC-4F89BD841E14}"/>
    <cellStyle name="Comma [0] 2 2 3 2" xfId="870" xr:uid="{18848368-751B-4556-8400-3CE95F0E2666}"/>
    <cellStyle name="Comma [0] 2 2 3 2 2" xfId="1871" xr:uid="{85BB4D2D-8FFF-4935-B1EA-893A9DD5C34A}"/>
    <cellStyle name="Comma [0] 2 2 3 2 3" xfId="2865" xr:uid="{2D225BD6-5B42-40C1-959E-602FA2C386D1}"/>
    <cellStyle name="Comma [0] 2 2 3 2 4" xfId="3856" xr:uid="{75839D27-BDFA-4DAF-9D6C-63B2A04DCD37}"/>
    <cellStyle name="Comma [0] 2 2 3 3" xfId="1108" xr:uid="{BFBE8020-5793-4464-821F-04B345F16805}"/>
    <cellStyle name="Comma [0] 2 2 3 3 2" xfId="2109" xr:uid="{34CC9B48-E517-47A5-A627-FE035E7553E0}"/>
    <cellStyle name="Comma [0] 2 2 3 3 3" xfId="3103" xr:uid="{6C7C84F1-F68B-4E76-8A90-B779D18C24AF}"/>
    <cellStyle name="Comma [0] 2 2 3 3 4" xfId="4094" xr:uid="{FD566DD3-7C0D-4CA1-B528-23A6FD16DC4A}"/>
    <cellStyle name="Comma [0] 2 2 3 4" xfId="619" xr:uid="{0BC0E940-8FCB-431D-9BCE-587F871DF0FC}"/>
    <cellStyle name="Comma [0] 2 2 3 4 2" xfId="1620" xr:uid="{0364EAE4-A80C-416E-9088-53DD678534E4}"/>
    <cellStyle name="Comma [0] 2 2 3 4 3" xfId="2614" xr:uid="{27D1091D-F9EA-4E8E-B331-6CA3AA3683E7}"/>
    <cellStyle name="Comma [0] 2 2 3 4 4" xfId="3605" xr:uid="{E6A7F3C4-B394-42E7-A254-C4F4D18BC135}"/>
    <cellStyle name="Comma [0] 2 2 3 5" xfId="188" xr:uid="{15917782-4127-4FBC-AA3C-F3699B7661CF}"/>
    <cellStyle name="Comma [0] 2 2 3 5 2" xfId="1383" xr:uid="{83703FA1-8D0E-41A7-B3FF-A0FD68BE5E06}"/>
    <cellStyle name="Comma [0] 2 2 3 5 3" xfId="2377" xr:uid="{0BCEB26D-1630-48FB-822F-C5C8D0854927}"/>
    <cellStyle name="Comma [0] 2 2 3 5 4" xfId="3369" xr:uid="{129B5C9B-BA20-4F04-9839-5CEAD936DB57}"/>
    <cellStyle name="Comma [0] 2 2 4" xfId="1350" xr:uid="{3FB29E51-0703-4CE5-B03D-CB206D736865}"/>
    <cellStyle name="Comma [0] 2 2 5" xfId="2344" xr:uid="{7FB2E34B-E0A0-4965-ABA5-489968C2AA26}"/>
    <cellStyle name="Comma [0] 2 2 6" xfId="3336" xr:uid="{B725A5A5-B2AE-4E26-B7FA-87A7A137905C}"/>
    <cellStyle name="Comma [0] 2 3" xfId="9" xr:uid="{8F796149-B692-40CE-84B2-A0D12AB6B6AA}"/>
    <cellStyle name="Comma [0] 2 3 2" xfId="10" xr:uid="{3599FEE2-8B55-4ECD-B7E8-6359012DD559}"/>
    <cellStyle name="Comma [0] 2 3 2 2" xfId="871" xr:uid="{291ECDFA-CC27-4A77-AD00-54DBB7B5CD66}"/>
    <cellStyle name="Comma [0] 2 3 2 2 2" xfId="1872" xr:uid="{1C258D80-48EA-428E-AA52-D5665A9CE39F}"/>
    <cellStyle name="Comma [0] 2 3 2 2 3" xfId="2866" xr:uid="{A4330D4B-53CA-4A79-B969-FE9157CDFB31}"/>
    <cellStyle name="Comma [0] 2 3 2 2 4" xfId="3857" xr:uid="{78EE6A14-D108-4E9E-BFC4-AFB69692F549}"/>
    <cellStyle name="Comma [0] 2 3 2 3" xfId="1109" xr:uid="{375391C7-34F1-44A2-B2A8-BBFE44EADE0A}"/>
    <cellStyle name="Comma [0] 2 3 2 3 2" xfId="2110" xr:uid="{68994C4E-6D6D-4F53-A3B4-44B2FE0FD809}"/>
    <cellStyle name="Comma [0] 2 3 2 3 3" xfId="3104" xr:uid="{FDCBDE9D-430D-4E66-B92C-37A286780332}"/>
    <cellStyle name="Comma [0] 2 3 2 3 4" xfId="4095" xr:uid="{BFF173AB-8F57-4ACD-BA70-B6F36E63681A}"/>
    <cellStyle name="Comma [0] 2 3 2 4" xfId="620" xr:uid="{6A346351-BF2D-47A8-9319-C917FC0A727F}"/>
    <cellStyle name="Comma [0] 2 3 2 4 2" xfId="1621" xr:uid="{9B871662-AB5B-4D10-8F3B-0930916BDB47}"/>
    <cellStyle name="Comma [0] 2 3 2 4 3" xfId="2615" xr:uid="{38E604F1-5ABD-43E1-A85C-E98E1E7B8F3B}"/>
    <cellStyle name="Comma [0] 2 3 2 4 4" xfId="3606" xr:uid="{06C2329C-8865-4E4C-91EA-B865B8B0393A}"/>
    <cellStyle name="Comma [0] 2 3 2 5" xfId="190" xr:uid="{787F8CE0-A520-4119-AE07-29EE1D6C3909}"/>
    <cellStyle name="Comma [0] 2 3 2 5 2" xfId="1384" xr:uid="{A046F6E5-4030-4F91-B84B-A5712CE581B6}"/>
    <cellStyle name="Comma [0] 2 3 2 5 3" xfId="2378" xr:uid="{A7B14A01-FDDD-4C94-AC19-581F49C0BFAF}"/>
    <cellStyle name="Comma [0] 2 3 2 5 4" xfId="3370" xr:uid="{40B68473-3831-4F4A-82F6-607B4354C411}"/>
    <cellStyle name="Comma [0] 2 3 3" xfId="189" xr:uid="{31D1347D-6148-4C89-AB85-24EDEEBFA58D}"/>
    <cellStyle name="Comma [0] 2 3 4" xfId="1351" xr:uid="{78EEAA6F-E44C-4307-95E9-AE7809E5FA99}"/>
    <cellStyle name="Comma [0] 2 3 5" xfId="2345" xr:uid="{DC013B29-44AB-4611-A418-FD09B9400E41}"/>
    <cellStyle name="Comma [0] 2 3 6" xfId="3337" xr:uid="{30CE8B3C-507C-4A96-8BAC-DCA7CCCB2F58}"/>
    <cellStyle name="Comma [0] 2 4" xfId="11" xr:uid="{354348A9-5B4E-40D7-83E3-617B754141E8}"/>
    <cellStyle name="Comma [0] 2 4 2" xfId="192" xr:uid="{14633CFD-6115-427A-B1C8-0FB627CA9906}"/>
    <cellStyle name="Comma [0] 2 4 2 2" xfId="872" xr:uid="{C1D91EB0-1343-4CEC-AACF-004316750494}"/>
    <cellStyle name="Comma [0] 2 4 2 2 2" xfId="1873" xr:uid="{0CA63793-9F59-4FC7-8D4F-836C46DC6C3D}"/>
    <cellStyle name="Comma [0] 2 4 2 2 3" xfId="2867" xr:uid="{6FB08E35-D6D2-43CB-B61C-7ACD0D5AF5A1}"/>
    <cellStyle name="Comma [0] 2 4 2 2 4" xfId="3858" xr:uid="{1EA15D86-88A8-4E6E-A8A8-F5DD14BEDBEB}"/>
    <cellStyle name="Comma [0] 2 4 2 3" xfId="1110" xr:uid="{BC7427C5-D820-44DD-AFAA-C7B464E6B2AA}"/>
    <cellStyle name="Comma [0] 2 4 2 3 2" xfId="2111" xr:uid="{6905EE79-A3A5-4F6B-98D1-5C1EC323947E}"/>
    <cellStyle name="Comma [0] 2 4 2 3 3" xfId="3105" xr:uid="{44453804-CD97-478A-AB96-3D1C5E48B96F}"/>
    <cellStyle name="Comma [0] 2 4 2 3 4" xfId="4096" xr:uid="{C2A8FA98-09FD-4916-9A0D-8C6956723A69}"/>
    <cellStyle name="Comma [0] 2 4 2 4" xfId="621" xr:uid="{420F9019-561B-418D-AA22-DB650BACFAD0}"/>
    <cellStyle name="Comma [0] 2 4 2 4 2" xfId="1622" xr:uid="{9D9293C7-8258-448A-A5CE-0C79CE59669C}"/>
    <cellStyle name="Comma [0] 2 4 2 4 3" xfId="2616" xr:uid="{1C8F35B3-8D3D-445B-8194-8D96E6FFA936}"/>
    <cellStyle name="Comma [0] 2 4 2 4 4" xfId="3607" xr:uid="{3FB6BEB4-D7CD-4F6A-8C29-226930902670}"/>
    <cellStyle name="Comma [0] 2 4 2 5" xfId="1385" xr:uid="{CD5F0551-BE06-4DFA-9172-6377A695FC4E}"/>
    <cellStyle name="Comma [0] 2 4 2 6" xfId="2379" xr:uid="{D317BB01-7B72-463D-BDCC-3E584A5EC181}"/>
    <cellStyle name="Comma [0] 2 4 2 7" xfId="3371" xr:uid="{A586954D-8EDA-48F9-9152-92DD180B2D68}"/>
    <cellStyle name="Comma [0] 2 4 3" xfId="191" xr:uid="{3CB093A8-57A6-4538-9E8C-3525EB19697E}"/>
    <cellStyle name="Comma [0] 2 4 4" xfId="1352" xr:uid="{D9A530F2-4589-412E-A7EE-6C5E83730B88}"/>
    <cellStyle name="Comma [0] 2 4 5" xfId="2346" xr:uid="{42C77892-41E9-42FC-AE9E-72C11D0288C2}"/>
    <cellStyle name="Comma [0] 2 4 6" xfId="3338" xr:uid="{0BD8D548-E5BC-44F8-A5FF-10C0D1250918}"/>
    <cellStyle name="Comma [0] 2 5" xfId="12" xr:uid="{271E4AE8-6B8F-4522-A0E1-528826E8C9CD}"/>
    <cellStyle name="Comma [0] 2 5 2" xfId="194" xr:uid="{34BFFED3-4B39-48F4-A852-32FDE2B88B6D}"/>
    <cellStyle name="Comma [0] 2 5 2 2" xfId="873" xr:uid="{C61C25CB-6B6B-4224-80FA-317AEA4229C8}"/>
    <cellStyle name="Comma [0] 2 5 2 2 2" xfId="1874" xr:uid="{C1B0D08A-A11B-40FC-BFCC-0F166906F033}"/>
    <cellStyle name="Comma [0] 2 5 2 2 3" xfId="2868" xr:uid="{F72E1171-CFB3-4330-9B84-B424978A0AEF}"/>
    <cellStyle name="Comma [0] 2 5 2 2 4" xfId="3859" xr:uid="{70B078D3-9D3B-42DF-9342-86D2A6848291}"/>
    <cellStyle name="Comma [0] 2 5 2 3" xfId="1111" xr:uid="{3C4E5C93-E437-4B4A-A61C-FBE12C7C201F}"/>
    <cellStyle name="Comma [0] 2 5 2 3 2" xfId="2112" xr:uid="{BB60B977-0F18-4675-B7D5-991CB8B0F81A}"/>
    <cellStyle name="Comma [0] 2 5 2 3 3" xfId="3106" xr:uid="{482C4A55-8D71-46EC-A7D7-44092B695C92}"/>
    <cellStyle name="Comma [0] 2 5 2 3 4" xfId="4097" xr:uid="{6DC09CF5-BFA4-4102-A8DD-64A3A4D7A316}"/>
    <cellStyle name="Comma [0] 2 5 2 4" xfId="622" xr:uid="{9BAF88E2-39B1-4640-9A1B-E817E1C14081}"/>
    <cellStyle name="Comma [0] 2 5 2 4 2" xfId="1623" xr:uid="{523BDFE1-6F17-46A8-A75B-450D575AADBE}"/>
    <cellStyle name="Comma [0] 2 5 2 4 3" xfId="2617" xr:uid="{8AAECB17-B1D9-4E52-A6C7-E42971D44F8A}"/>
    <cellStyle name="Comma [0] 2 5 2 4 4" xfId="3608" xr:uid="{7297C567-C5B5-43A7-8A37-8DBD5FF1D981}"/>
    <cellStyle name="Comma [0] 2 5 2 5" xfId="1386" xr:uid="{87911EF2-A02B-4983-A9A8-FAA6C3DD10E5}"/>
    <cellStyle name="Comma [0] 2 5 2 6" xfId="2380" xr:uid="{8437A921-8214-4195-A121-B53CBD6C2CA9}"/>
    <cellStyle name="Comma [0] 2 5 2 7" xfId="3372" xr:uid="{295B8437-D0F8-466D-983C-A16A709E5285}"/>
    <cellStyle name="Comma [0] 2 5 3" xfId="193" xr:uid="{DE65B447-8524-4500-AF9B-3EBC82E4A553}"/>
    <cellStyle name="Comma [0] 2 6" xfId="87" xr:uid="{54C861A1-0C56-456F-9F0A-EA13DE3D55F2}"/>
    <cellStyle name="Comma [0] 2 6 2" xfId="196" xr:uid="{AFF4090F-696C-49F7-B890-E4F0E70C864E}"/>
    <cellStyle name="Comma [0] 2 6 2 2" xfId="874" xr:uid="{FE9BA95D-1FB5-4A10-AA3D-99F026899CCC}"/>
    <cellStyle name="Comma [0] 2 6 2 2 2" xfId="1875" xr:uid="{D2DE7F59-2433-4DC1-85B6-CE9CD3B03DA7}"/>
    <cellStyle name="Comma [0] 2 6 2 2 3" xfId="2869" xr:uid="{FAB98A04-5C7F-48BB-B009-CF4E7D6A66AA}"/>
    <cellStyle name="Comma [0] 2 6 2 2 4" xfId="3860" xr:uid="{4296A98E-38E8-4190-B525-1745857D865C}"/>
    <cellStyle name="Comma [0] 2 6 2 3" xfId="1112" xr:uid="{F1B6F014-3342-4707-B1C4-958A89442CD7}"/>
    <cellStyle name="Comma [0] 2 6 2 3 2" xfId="2113" xr:uid="{BCF03D3C-7862-4B33-98D9-4AF6DC149F68}"/>
    <cellStyle name="Comma [0] 2 6 2 3 3" xfId="3107" xr:uid="{24019CB6-FA10-4938-9882-BD93114A4FE7}"/>
    <cellStyle name="Comma [0] 2 6 2 3 4" xfId="4098" xr:uid="{1310884D-6624-4228-A3EB-E3EE76318F67}"/>
    <cellStyle name="Comma [0] 2 6 2 4" xfId="623" xr:uid="{064342D1-DEEA-43CD-AFCB-1941D0713932}"/>
    <cellStyle name="Comma [0] 2 6 2 4 2" xfId="1624" xr:uid="{015553BD-32F1-4036-B835-28C880C4C795}"/>
    <cellStyle name="Comma [0] 2 6 2 4 3" xfId="2618" xr:uid="{D3635598-F2F8-4951-B63A-5BE0321FAAF4}"/>
    <cellStyle name="Comma [0] 2 6 2 4 4" xfId="3609" xr:uid="{597501CB-C77A-4558-B0B7-95CCAF7EDA88}"/>
    <cellStyle name="Comma [0] 2 6 2 5" xfId="1387" xr:uid="{4F4233EA-9D29-4A2C-9375-CED1A06ED2DA}"/>
    <cellStyle name="Comma [0] 2 6 2 6" xfId="2381" xr:uid="{E91FC55E-3E21-4877-A9A5-7AB92AE9D5F7}"/>
    <cellStyle name="Comma [0] 2 6 2 7" xfId="3373" xr:uid="{C152294B-AF9F-4F58-BCF7-74AD2E5794FA}"/>
    <cellStyle name="Comma [0] 2 6 3" xfId="195" xr:uid="{23347728-EEBD-4803-B90A-81E37CFC1FD8}"/>
    <cellStyle name="Comma [0] 2 7" xfId="93" xr:uid="{0C6896E1-739F-4324-87F1-74BEA7AAB451}"/>
    <cellStyle name="Comma [0] 2 7 2" xfId="198" xr:uid="{A458DC32-777B-45FD-BC7C-E37F531CBCBB}"/>
    <cellStyle name="Comma [0] 2 7 2 2" xfId="875" xr:uid="{0FAA8373-E8A2-4CEF-AAD2-9D8D15C265DD}"/>
    <cellStyle name="Comma [0] 2 7 2 2 2" xfId="1876" xr:uid="{1A8B5ECE-6346-429C-8F4F-94AFD1862330}"/>
    <cellStyle name="Comma [0] 2 7 2 2 3" xfId="2870" xr:uid="{956A88AA-1943-4B0A-9F8C-2E871CA003B5}"/>
    <cellStyle name="Comma [0] 2 7 2 2 4" xfId="3861" xr:uid="{B0CA749E-C2ED-44D7-AE23-618741D635DF}"/>
    <cellStyle name="Comma [0] 2 7 2 3" xfId="1113" xr:uid="{C6B3E598-EF16-4EE5-AF7C-7E2BF8233315}"/>
    <cellStyle name="Comma [0] 2 7 2 3 2" xfId="2114" xr:uid="{00E86573-E9E9-40A0-8B74-30E736F81329}"/>
    <cellStyle name="Comma [0] 2 7 2 3 3" xfId="3108" xr:uid="{BEB6690D-C73F-43F9-BECC-294C59927CBB}"/>
    <cellStyle name="Comma [0] 2 7 2 3 4" xfId="4099" xr:uid="{66747294-C91A-4C3B-AB61-0A5AC1A37236}"/>
    <cellStyle name="Comma [0] 2 7 2 4" xfId="624" xr:uid="{B10A99A5-4D99-4C5B-B526-167408E6D03D}"/>
    <cellStyle name="Comma [0] 2 7 2 4 2" xfId="1625" xr:uid="{FCEA1430-5156-4905-97BA-0102146066F8}"/>
    <cellStyle name="Comma [0] 2 7 2 4 3" xfId="2619" xr:uid="{03BB4881-5BF8-46AA-8EF9-60355556C3BA}"/>
    <cellStyle name="Comma [0] 2 7 2 4 4" xfId="3610" xr:uid="{2BEC6313-076B-4867-85A5-C4D1D028EF9F}"/>
    <cellStyle name="Comma [0] 2 7 2 5" xfId="1388" xr:uid="{0A6A18BE-6F3B-4D56-B762-686126646E31}"/>
    <cellStyle name="Comma [0] 2 7 2 6" xfId="2382" xr:uid="{D1AE59D1-D7B9-4475-A9E3-9C4F843E24DB}"/>
    <cellStyle name="Comma [0] 2 7 2 7" xfId="3374" xr:uid="{64FCE51A-4052-45DA-A17F-E97081DF1C00}"/>
    <cellStyle name="Comma [0] 2 7 3" xfId="197" xr:uid="{C36B6F87-6F84-450F-B869-A406041CCCC2}"/>
    <cellStyle name="Comma [0] 2 8" xfId="104" xr:uid="{B2A36C98-BC32-4D09-BC71-CFEB6135BCAD}"/>
    <cellStyle name="Comma [0] 2 8 2" xfId="200" xr:uid="{142D7C59-03C0-4EED-8DB0-10183DBF9663}"/>
    <cellStyle name="Comma [0] 2 8 2 2" xfId="876" xr:uid="{974C5CE2-CBFA-4A07-A29F-0BD534707CBB}"/>
    <cellStyle name="Comma [0] 2 8 2 2 2" xfId="1877" xr:uid="{9D009F80-5396-4354-9A54-69D5F70A7361}"/>
    <cellStyle name="Comma [0] 2 8 2 2 3" xfId="2871" xr:uid="{3DDEC79F-049A-483E-B371-B9768C0CE557}"/>
    <cellStyle name="Comma [0] 2 8 2 2 4" xfId="3862" xr:uid="{1168D372-2430-4A71-856A-1525E8074A69}"/>
    <cellStyle name="Comma [0] 2 8 2 3" xfId="1114" xr:uid="{C19E20A2-2D8E-4D9B-859C-065BDDD16B63}"/>
    <cellStyle name="Comma [0] 2 8 2 3 2" xfId="2115" xr:uid="{C2EBCC22-960E-45D2-AF52-42C181A6E177}"/>
    <cellStyle name="Comma [0] 2 8 2 3 3" xfId="3109" xr:uid="{CD2390A1-6231-477A-A8CF-FD47CA1F11EC}"/>
    <cellStyle name="Comma [0] 2 8 2 3 4" xfId="4100" xr:uid="{30837DB7-4362-45CF-9503-09C351F31FCD}"/>
    <cellStyle name="Comma [0] 2 8 2 4" xfId="625" xr:uid="{91BF9478-375D-44C2-B06F-631E98FFD237}"/>
    <cellStyle name="Comma [0] 2 8 2 4 2" xfId="1626" xr:uid="{228A658A-9F30-4DA0-8D07-68412C77CE47}"/>
    <cellStyle name="Comma [0] 2 8 2 4 3" xfId="2620" xr:uid="{24A1E9E6-D45D-4664-8875-CB66E43462C2}"/>
    <cellStyle name="Comma [0] 2 8 2 4 4" xfId="3611" xr:uid="{9C17FE42-6958-4D71-8E89-D7C444E1EA15}"/>
    <cellStyle name="Comma [0] 2 8 2 5" xfId="1389" xr:uid="{990876A7-8D42-49D0-A3F3-4A2CADF5F524}"/>
    <cellStyle name="Comma [0] 2 8 2 6" xfId="2383" xr:uid="{239A6462-F367-4486-BBD1-0756534B2404}"/>
    <cellStyle name="Comma [0] 2 8 2 7" xfId="3375" xr:uid="{03E6C313-6645-4C41-A6C3-6212BE9904EB}"/>
    <cellStyle name="Comma [0] 2 8 3" xfId="199" xr:uid="{B89AB670-522B-49CD-A782-FAD080677B39}"/>
    <cellStyle name="Comma [0] 2 9" xfId="201" xr:uid="{4068C76D-E2C9-4E12-8367-966FE7E1925F}"/>
    <cellStyle name="Comma [0] 2 9 2" xfId="202" xr:uid="{956B61B7-955E-4077-9838-FC2BF10803CC}"/>
    <cellStyle name="Comma [0] 2 9 2 2" xfId="877" xr:uid="{C169BDE0-8F91-4F3D-A9CD-01067B3B0396}"/>
    <cellStyle name="Comma [0] 2 9 2 2 2" xfId="1878" xr:uid="{A0CAFA81-80BE-40B9-99F3-0A27D10C39AE}"/>
    <cellStyle name="Comma [0] 2 9 2 2 3" xfId="2872" xr:uid="{C1D8158D-18B2-4404-B3DC-67653F4FC80E}"/>
    <cellStyle name="Comma [0] 2 9 2 2 4" xfId="3863" xr:uid="{391750B2-850E-47D6-A16C-F53183596F36}"/>
    <cellStyle name="Comma [0] 2 9 2 3" xfId="1115" xr:uid="{44391D5A-933D-44E8-8407-69C8E15F6183}"/>
    <cellStyle name="Comma [0] 2 9 2 3 2" xfId="2116" xr:uid="{8BB02FA3-8F7D-4609-93D8-B908003A4E74}"/>
    <cellStyle name="Comma [0] 2 9 2 3 3" xfId="3110" xr:uid="{D75E2463-19E0-47F7-8182-A19B82869958}"/>
    <cellStyle name="Comma [0] 2 9 2 3 4" xfId="4101" xr:uid="{2249515B-D3DD-4FA0-8305-DAB18D47C5C7}"/>
    <cellStyle name="Comma [0] 2 9 2 4" xfId="626" xr:uid="{87E72D62-37CE-44F4-B776-BBEAC638CEA8}"/>
    <cellStyle name="Comma [0] 2 9 2 4 2" xfId="1627" xr:uid="{CAF2E2A5-0470-4BB8-8413-1ADDD4F2CC5D}"/>
    <cellStyle name="Comma [0] 2 9 2 4 3" xfId="2621" xr:uid="{55D1A6E1-1D19-4B48-8EC4-4972A5B7ED3E}"/>
    <cellStyle name="Comma [0] 2 9 2 4 4" xfId="3612" xr:uid="{6C9804A5-9625-416B-BCED-4019AE098C05}"/>
    <cellStyle name="Comma [0] 2 9 2 5" xfId="1390" xr:uid="{CB03A503-65B0-4E9A-869C-6659F466681B}"/>
    <cellStyle name="Comma [0] 2 9 2 6" xfId="2384" xr:uid="{A4437E41-2706-459F-AE3D-78404C113007}"/>
    <cellStyle name="Comma [0] 2 9 2 7" xfId="3376" xr:uid="{347BDE58-54D8-4A8C-88DC-CE6E87C26D8B}"/>
    <cellStyle name="Comma [0] 20" xfId="131" xr:uid="{9EE11EBF-C1A2-4D64-8FFE-20B57B5E9919}"/>
    <cellStyle name="Comma [0] 21" xfId="138" xr:uid="{B7F833C3-A533-48FC-8260-642F16461DD7}"/>
    <cellStyle name="Comma [0] 22" xfId="141" xr:uid="{3850EA03-153B-4A46-AC0A-AB78E99A7CF2}"/>
    <cellStyle name="Comma [0] 23" xfId="143" xr:uid="{D88A4E15-9061-4E78-9219-7099B85957EC}"/>
    <cellStyle name="Comma [0] 24" xfId="148" xr:uid="{1F50EE83-B721-468D-BB7E-D0CE547A6164}"/>
    <cellStyle name="Comma [0] 25" xfId="150" xr:uid="{82BFD7AF-601B-416B-93F0-15F92C1C377C}"/>
    <cellStyle name="Comma [0] 26" xfId="152" xr:uid="{9683844E-B6F9-4960-8AD1-3DACBF7E483E}"/>
    <cellStyle name="Comma [0] 27" xfId="120" xr:uid="{36EA56A7-02D6-492B-B034-329C540504B2}"/>
    <cellStyle name="Comma [0] 28" xfId="1339" xr:uid="{3AB3CBDD-E1F6-4825-B1D9-C132B822C8AD}"/>
    <cellStyle name="Comma [0] 29" xfId="4" xr:uid="{9C3B206F-16CB-4E06-85D5-E6E49ACB7EB7}"/>
    <cellStyle name="Comma [0] 29 2" xfId="4322" xr:uid="{B9689D90-4638-43B8-8995-7E1B29ACF4D1}"/>
    <cellStyle name="Comma [0] 3" xfId="13" xr:uid="{51DB8ABF-7446-4B35-BBEA-A1183B4CA5FA}"/>
    <cellStyle name="Comma [0] 3 2" xfId="14" xr:uid="{357E91DF-B0C8-4063-B690-C3842253F338}"/>
    <cellStyle name="Comma [0] 3 2 2" xfId="205" xr:uid="{45F0C05E-2576-45D0-849A-FA231934D6D1}"/>
    <cellStyle name="Comma [0] 3 2 2 2" xfId="206" xr:uid="{4BDB10A0-326A-488B-9F9F-FA706F7FC67D}"/>
    <cellStyle name="Comma [0] 3 2 2 2 2" xfId="878" xr:uid="{D11AB085-FE2F-44D4-BF1C-FB937D149D64}"/>
    <cellStyle name="Comma [0] 3 2 2 2 2 2" xfId="1879" xr:uid="{D25CB79F-6F7A-4DF6-96AD-01BF3C67FFBD}"/>
    <cellStyle name="Comma [0] 3 2 2 2 2 3" xfId="2873" xr:uid="{B4858538-D2C6-4F8A-A1B1-4AE56DBCB9CD}"/>
    <cellStyle name="Comma [0] 3 2 2 2 2 4" xfId="3864" xr:uid="{59D4D8FC-EC52-416C-8F57-4826A456BAAE}"/>
    <cellStyle name="Comma [0] 3 2 2 2 3" xfId="1116" xr:uid="{71A8D2CE-E911-4109-81E8-6578B6D6F445}"/>
    <cellStyle name="Comma [0] 3 2 2 2 3 2" xfId="2117" xr:uid="{9B2BABF3-5A58-469C-9DB9-2661C2CC31DF}"/>
    <cellStyle name="Comma [0] 3 2 2 2 3 3" xfId="3111" xr:uid="{72147EF3-2523-4632-BCDA-4D60438FA868}"/>
    <cellStyle name="Comma [0] 3 2 2 2 3 4" xfId="4102" xr:uid="{1E9975BF-0EFE-4545-8F42-785D07359417}"/>
    <cellStyle name="Comma [0] 3 2 2 2 4" xfId="627" xr:uid="{6D542047-B2DB-44CD-881C-FCCA7442229C}"/>
    <cellStyle name="Comma [0] 3 2 2 2 4 2" xfId="1628" xr:uid="{21D51EDE-C4D6-43DA-A6F4-F1E350386DE5}"/>
    <cellStyle name="Comma [0] 3 2 2 2 4 3" xfId="2622" xr:uid="{D928B3B8-1C66-43BE-B426-9F8766C7273C}"/>
    <cellStyle name="Comma [0] 3 2 2 2 4 4" xfId="3613" xr:uid="{56BCC8FB-808B-4EAA-993B-F3D0A785052D}"/>
    <cellStyle name="Comma [0] 3 2 2 2 5" xfId="1391" xr:uid="{E8B0B7F6-8E99-4DD6-B59C-88884B9E2FE7}"/>
    <cellStyle name="Comma [0] 3 2 2 2 6" xfId="2385" xr:uid="{07333137-1B1C-4D21-A5E2-3DFF23A033B6}"/>
    <cellStyle name="Comma [0] 3 2 2 2 7" xfId="3377" xr:uid="{28111103-DE9F-486E-9A4F-58275D6BA2F5}"/>
    <cellStyle name="Comma [0] 3 2 3" xfId="207" xr:uid="{0227EFD6-0CDE-4C8F-9E9D-04FEF5F5C019}"/>
    <cellStyle name="Comma [0] 3 2 3 2" xfId="208" xr:uid="{9EFB64C6-E6F4-44A9-A782-10E1FDFFCF0C}"/>
    <cellStyle name="Comma [0] 3 2 3 2 2" xfId="879" xr:uid="{89A8A3DD-0508-4D23-84BC-4B73C2899785}"/>
    <cellStyle name="Comma [0] 3 2 3 2 2 2" xfId="1880" xr:uid="{61B2B92A-E4E1-4C79-899E-3AEE84EDDB85}"/>
    <cellStyle name="Comma [0] 3 2 3 2 2 3" xfId="2874" xr:uid="{D9A70A98-5624-4DE9-8869-228A4077B570}"/>
    <cellStyle name="Comma [0] 3 2 3 2 2 4" xfId="3865" xr:uid="{80402BCF-BA82-4D7D-9110-29370BE7B297}"/>
    <cellStyle name="Comma [0] 3 2 3 2 3" xfId="1117" xr:uid="{889B211E-C2BB-424B-A29E-06AFDC8A8D6D}"/>
    <cellStyle name="Comma [0] 3 2 3 2 3 2" xfId="2118" xr:uid="{0DA9E8A9-8206-4F6A-9799-A1893907D2A3}"/>
    <cellStyle name="Comma [0] 3 2 3 2 3 3" xfId="3112" xr:uid="{BEA4E5E1-AF3E-45CB-AF59-B9B7637549FB}"/>
    <cellStyle name="Comma [0] 3 2 3 2 3 4" xfId="4103" xr:uid="{02A0216B-6761-47CB-954B-46487034D7C7}"/>
    <cellStyle name="Comma [0] 3 2 3 2 4" xfId="628" xr:uid="{6BE784CF-4391-41F6-ADE7-A5BF135B6077}"/>
    <cellStyle name="Comma [0] 3 2 3 2 4 2" xfId="1629" xr:uid="{FF0B25DA-21B3-429D-911E-7504BB99F4B6}"/>
    <cellStyle name="Comma [0] 3 2 3 2 4 3" xfId="2623" xr:uid="{F5350A5B-82A3-4B1D-887E-00B6B950F8C9}"/>
    <cellStyle name="Comma [0] 3 2 3 2 4 4" xfId="3614" xr:uid="{09D1863C-0074-447E-B5E5-896688DAEAEA}"/>
    <cellStyle name="Comma [0] 3 2 3 2 5" xfId="1392" xr:uid="{9CB58720-07B4-4AC2-B6BB-B885D7D15D7A}"/>
    <cellStyle name="Comma [0] 3 2 3 2 6" xfId="2386" xr:uid="{ACDAF5D3-C607-4030-AD9E-3567F7464A79}"/>
    <cellStyle name="Comma [0] 3 2 3 2 7" xfId="3378" xr:uid="{D525E5EC-CF08-4D6D-8654-FBFC8F1A9A1D}"/>
    <cellStyle name="Comma [0] 3 2 4" xfId="209" xr:uid="{68F91983-57D0-41FA-980D-F731D90A8ECB}"/>
    <cellStyle name="Comma [0] 3 2 4 2" xfId="880" xr:uid="{7D628474-83D1-416B-913B-AF4444DD3804}"/>
    <cellStyle name="Comma [0] 3 2 4 2 2" xfId="1881" xr:uid="{A151BD65-35F6-497B-8167-E120091881D0}"/>
    <cellStyle name="Comma [0] 3 2 4 2 3" xfId="2875" xr:uid="{D91BBCB3-56C8-4696-87BA-5CE2A3ACF02F}"/>
    <cellStyle name="Comma [0] 3 2 4 2 4" xfId="3866" xr:uid="{ED7213D3-416F-40E5-BD35-97C026E9D7F4}"/>
    <cellStyle name="Comma [0] 3 2 4 3" xfId="1118" xr:uid="{C4DA7BD4-897C-472F-822E-E701AD6A5694}"/>
    <cellStyle name="Comma [0] 3 2 4 3 2" xfId="2119" xr:uid="{6DEF1E58-88C0-4EC2-9A6A-01CC38CA5526}"/>
    <cellStyle name="Comma [0] 3 2 4 3 3" xfId="3113" xr:uid="{FB04A0E8-FD9A-4CBC-BA8E-62F730267D2C}"/>
    <cellStyle name="Comma [0] 3 2 4 3 4" xfId="4104" xr:uid="{3241EA0F-6385-4BAD-86EC-5D94CCF5E5EB}"/>
    <cellStyle name="Comma [0] 3 2 4 4" xfId="629" xr:uid="{C7142465-3B65-435E-9754-6992148ECB56}"/>
    <cellStyle name="Comma [0] 3 2 4 4 2" xfId="1630" xr:uid="{A120A53F-A40A-42D9-A432-3EF83EC96531}"/>
    <cellStyle name="Comma [0] 3 2 4 4 3" xfId="2624" xr:uid="{A612689F-B2F9-445A-B79C-4E9383C7D5A5}"/>
    <cellStyle name="Comma [0] 3 2 4 4 4" xfId="3615" xr:uid="{D3258130-B75B-478D-887E-503E67E7DD06}"/>
    <cellStyle name="Comma [0] 3 2 4 5" xfId="1393" xr:uid="{BD725E9B-0D40-426F-B393-CD104ACAD7D2}"/>
    <cellStyle name="Comma [0] 3 2 4 6" xfId="2387" xr:uid="{72844F94-744D-4838-8132-4FAAAB144F21}"/>
    <cellStyle name="Comma [0] 3 2 4 7" xfId="3379" xr:uid="{F3CB0F87-2A4A-47BC-8ADE-D2DF51999FB7}"/>
    <cellStyle name="Comma [0] 3 2 5" xfId="204" xr:uid="{7B7A449D-EFF7-4124-8B8D-1BE5B822981E}"/>
    <cellStyle name="Comma [0] 3 3" xfId="90" xr:uid="{5F0CBD38-43F0-4CE2-A8E2-DE258C2B263D}"/>
    <cellStyle name="Comma [0] 3 3 2" xfId="211" xr:uid="{935D21CD-6D55-45D1-97AE-7F69B7E5738C}"/>
    <cellStyle name="Comma [0] 3 3 2 2" xfId="212" xr:uid="{6124B92A-EE1C-4730-9083-1D6B45EE4D7C}"/>
    <cellStyle name="Comma [0] 3 3 2 2 2" xfId="881" xr:uid="{EA676E86-3E91-43C8-B541-62C71172C42A}"/>
    <cellStyle name="Comma [0] 3 3 2 2 2 2" xfId="1882" xr:uid="{803E614B-3252-4C42-91A9-3D35D59699F0}"/>
    <cellStyle name="Comma [0] 3 3 2 2 2 3" xfId="2876" xr:uid="{2C06D311-FFEB-4417-AAE7-63130398E629}"/>
    <cellStyle name="Comma [0] 3 3 2 2 2 4" xfId="3867" xr:uid="{1840AF2D-2131-4BA4-A689-722E92C0EB9B}"/>
    <cellStyle name="Comma [0] 3 3 2 2 3" xfId="1119" xr:uid="{FB540541-774D-4D9F-B425-6445CA3ED84C}"/>
    <cellStyle name="Comma [0] 3 3 2 2 3 2" xfId="2120" xr:uid="{11C82680-299F-461E-BC22-C8AED6DD523D}"/>
    <cellStyle name="Comma [0] 3 3 2 2 3 3" xfId="3114" xr:uid="{467C826E-5AF5-4FD3-A4FD-E002E2086E9D}"/>
    <cellStyle name="Comma [0] 3 3 2 2 3 4" xfId="4105" xr:uid="{4150FC22-51A9-4A35-9AB5-11A0C9A0850E}"/>
    <cellStyle name="Comma [0] 3 3 2 2 4" xfId="630" xr:uid="{41527B56-D8F8-4D87-9542-2BDC3E25C1C3}"/>
    <cellStyle name="Comma [0] 3 3 2 2 4 2" xfId="1631" xr:uid="{8CF800CC-E954-4624-BCA9-49D19F37049C}"/>
    <cellStyle name="Comma [0] 3 3 2 2 4 3" xfId="2625" xr:uid="{EAAAF9B4-A862-4BC8-B8F8-9E76F5ABBA8B}"/>
    <cellStyle name="Comma [0] 3 3 2 2 4 4" xfId="3616" xr:uid="{5F6DD45D-E2AD-4B38-92C9-9D972944D661}"/>
    <cellStyle name="Comma [0] 3 3 2 2 5" xfId="1394" xr:uid="{4AE36061-9AED-431C-99A5-B9A7B7B3E71E}"/>
    <cellStyle name="Comma [0] 3 3 2 2 6" xfId="2388" xr:uid="{B4346C7B-6529-4B82-BFF0-8F87AC3224E1}"/>
    <cellStyle name="Comma [0] 3 3 2 2 7" xfId="3380" xr:uid="{8AB38530-B2A1-4A96-9DF1-BD51EA1F5D27}"/>
    <cellStyle name="Comma [0] 3 3 3" xfId="213" xr:uid="{0EDCF7F1-B619-4405-AE80-D55F52FF1E85}"/>
    <cellStyle name="Comma [0] 3 3 3 2" xfId="882" xr:uid="{33215F57-79C7-47CA-A46B-EE1BBBA613D6}"/>
    <cellStyle name="Comma [0] 3 3 3 2 2" xfId="1883" xr:uid="{75195964-3C35-4E94-81B6-2D860BB876B3}"/>
    <cellStyle name="Comma [0] 3 3 3 2 3" xfId="2877" xr:uid="{B5E2F5D2-DC8C-476A-B8D9-3BABA6B5A56A}"/>
    <cellStyle name="Comma [0] 3 3 3 2 4" xfId="3868" xr:uid="{9225F5D1-CA13-4BD2-B0CD-03DA36E88E35}"/>
    <cellStyle name="Comma [0] 3 3 3 3" xfId="1120" xr:uid="{AA502F51-41EA-41BD-9AD2-72DACB39C233}"/>
    <cellStyle name="Comma [0] 3 3 3 3 2" xfId="2121" xr:uid="{4A6F9D61-9187-41EE-89D7-37A626C4CEF6}"/>
    <cellStyle name="Comma [0] 3 3 3 3 3" xfId="3115" xr:uid="{B0E5B61B-0E75-4B0D-9F28-4B2E79B21F1E}"/>
    <cellStyle name="Comma [0] 3 3 3 3 4" xfId="4106" xr:uid="{4A8EA6B8-B97D-43F0-9B51-3C9F7F759F26}"/>
    <cellStyle name="Comma [0] 3 3 3 4" xfId="631" xr:uid="{C8E1BEC7-6941-4626-BFBC-B2A0AA3C1D1D}"/>
    <cellStyle name="Comma [0] 3 3 3 4 2" xfId="1632" xr:uid="{50ADA770-465E-4616-82C3-22BAF674C38E}"/>
    <cellStyle name="Comma [0] 3 3 3 4 3" xfId="2626" xr:uid="{07698953-AD76-4D3A-8876-B08444CA3D93}"/>
    <cellStyle name="Comma [0] 3 3 3 4 4" xfId="3617" xr:uid="{C25324C7-18B5-431E-AD98-BC547E665174}"/>
    <cellStyle name="Comma [0] 3 3 3 5" xfId="1395" xr:uid="{5DDC3586-27F8-44DE-B68E-D3137477EF23}"/>
    <cellStyle name="Comma [0] 3 3 3 6" xfId="2389" xr:uid="{FE856083-08EC-4489-92BC-A0575541F3D8}"/>
    <cellStyle name="Comma [0] 3 3 3 7" xfId="3381" xr:uid="{8B1AF8B6-746B-43D7-A6CE-521EB43EF548}"/>
    <cellStyle name="Comma [0] 3 3 4" xfId="210" xr:uid="{0E10E7A2-1809-47D7-9F79-22CF802B3761}"/>
    <cellStyle name="Comma [0] 3 4" xfId="95" xr:uid="{3FEF2B33-319B-4B5A-95C6-F864DC348113}"/>
    <cellStyle name="Comma [0] 3 4 2" xfId="883" xr:uid="{E84B00D0-0928-4258-884F-E2AF0BA5E04D}"/>
    <cellStyle name="Comma [0] 3 4 2 2" xfId="1884" xr:uid="{CC40DCDE-6A55-4672-8288-2F2D18C74CF1}"/>
    <cellStyle name="Comma [0] 3 4 2 3" xfId="2878" xr:uid="{FCB24D50-BFCD-4470-869A-31005581A044}"/>
    <cellStyle name="Comma [0] 3 4 2 4" xfId="3869" xr:uid="{6BD43CB2-04D5-4D79-94D7-9FE541B0A5F8}"/>
    <cellStyle name="Comma [0] 3 4 3" xfId="1121" xr:uid="{DB8CEBE9-178D-4D6E-B424-C13FB386AB8F}"/>
    <cellStyle name="Comma [0] 3 4 3 2" xfId="2122" xr:uid="{00457FDA-07F1-4A41-A8F9-75EEC111A3AE}"/>
    <cellStyle name="Comma [0] 3 4 3 3" xfId="3116" xr:uid="{3F2CBB73-7E02-453E-A6E7-53B6C77CBDAF}"/>
    <cellStyle name="Comma [0] 3 4 3 4" xfId="4107" xr:uid="{5FED376C-45EC-41E4-A30C-2F9274357F18}"/>
    <cellStyle name="Comma [0] 3 4 4" xfId="632" xr:uid="{139C2706-6CA7-4979-92CD-2610A80964F4}"/>
    <cellStyle name="Comma [0] 3 4 4 2" xfId="1633" xr:uid="{A3D3F145-B092-420E-9C75-B357727F3AB2}"/>
    <cellStyle name="Comma [0] 3 4 4 3" xfId="2627" xr:uid="{757DB740-70CA-4833-82CD-773CEB455B08}"/>
    <cellStyle name="Comma [0] 3 4 4 4" xfId="3618" xr:uid="{4586BF48-C3BA-4C1E-BB55-6A10EE90B266}"/>
    <cellStyle name="Comma [0] 3 4 5" xfId="214" xr:uid="{F44475F2-69F3-4FCA-BFAB-8AE229467E50}"/>
    <cellStyle name="Comma [0] 3 4 5 2" xfId="1396" xr:uid="{FD13C0F7-2992-4C3C-AD48-C9FB0DA9636C}"/>
    <cellStyle name="Comma [0] 3 4 5 3" xfId="2390" xr:uid="{3E4ACA31-F4E3-499C-B103-5BA97A71620D}"/>
    <cellStyle name="Comma [0] 3 4 5 4" xfId="3382" xr:uid="{FFC1F147-5B50-4B26-92A9-3F4241631B4D}"/>
    <cellStyle name="Comma [0] 3 5" xfId="105" xr:uid="{1D50F608-A782-45AD-A096-8605646503EF}"/>
    <cellStyle name="Comma [0] 3 6" xfId="203" xr:uid="{F8292EEF-103E-4542-8CBC-77CD671A4831}"/>
    <cellStyle name="Comma [0] 3 7" xfId="1353" xr:uid="{E481EF49-8C91-4A6A-9722-1396A553662D}"/>
    <cellStyle name="Comma [0] 3 8" xfId="2347" xr:uid="{2DD468DD-414A-4E62-8EE2-530C5C82C8A5}"/>
    <cellStyle name="Comma [0] 3 9" xfId="3339" xr:uid="{3FC1B9C5-A621-4235-AC12-106393DA66DC}"/>
    <cellStyle name="Comma [0] 30" xfId="1349" xr:uid="{242B775D-F3E1-455A-BB6D-DBE9F706CB8D}"/>
    <cellStyle name="Comma [0] 31" xfId="2343" xr:uid="{4362A33F-E954-494F-B8D9-2FFBCA1F906D}"/>
    <cellStyle name="Comma [0] 32" xfId="3335" xr:uid="{1DCE240A-CD61-42A8-B5E1-F6DC2C9AA6D5}"/>
    <cellStyle name="Comma [0] 4" xfId="15" xr:uid="{7DD13211-5CD0-413F-B64F-EC9D68268B40}"/>
    <cellStyle name="Comma [0] 4 2" xfId="71" xr:uid="{74770165-DC63-4B96-9919-9FD8B25EC707}"/>
    <cellStyle name="Comma [0] 4 2 2" xfId="72" xr:uid="{C541F80C-5858-48A7-AD85-C3E889E69B4F}"/>
    <cellStyle name="Comma [0] 4 2 2 2" xfId="73" xr:uid="{29F0B9CD-4CDB-4AE9-9DE3-0D9FB092B229}"/>
    <cellStyle name="Comma [0] 4 2 2 2 2" xfId="884" xr:uid="{1B57F2C9-F412-43AA-B20E-170CD2BA702F}"/>
    <cellStyle name="Comma [0] 4 2 2 2 2 2" xfId="1885" xr:uid="{65D585CC-08A0-4813-81D2-006A25FD349E}"/>
    <cellStyle name="Comma [0] 4 2 2 2 2 3" xfId="2879" xr:uid="{A9A87415-66B6-41F9-81BD-3BEC7AD090F3}"/>
    <cellStyle name="Comma [0] 4 2 2 2 2 4" xfId="3870" xr:uid="{D196A936-8B3C-4DB2-9285-8575D10D9BCF}"/>
    <cellStyle name="Comma [0] 4 2 2 3" xfId="1122" xr:uid="{DA2B991B-9424-4F2D-BA2C-D95365F20689}"/>
    <cellStyle name="Comma [0] 4 2 2 3 2" xfId="2123" xr:uid="{F3150186-6EDA-49B7-A11E-52AD1F088075}"/>
    <cellStyle name="Comma [0] 4 2 2 3 3" xfId="3117" xr:uid="{2F6101CF-11F7-4046-BFCE-74157A2D5EA0}"/>
    <cellStyle name="Comma [0] 4 2 2 3 4" xfId="4108" xr:uid="{9C6CA33B-ADA2-4F22-B567-7FE3C39D7DD4}"/>
    <cellStyle name="Comma [0] 4 2 2 4" xfId="633" xr:uid="{D7F28EE6-1A7A-44C6-88DF-761B528720D2}"/>
    <cellStyle name="Comma [0] 4 2 2 4 2" xfId="1634" xr:uid="{0C823B8E-77D3-4648-B65D-8500BCA14868}"/>
    <cellStyle name="Comma [0] 4 2 2 4 3" xfId="2628" xr:uid="{49610934-CCAB-4E3A-A4C4-F7F468F0A097}"/>
    <cellStyle name="Comma [0] 4 2 2 4 4" xfId="3619" xr:uid="{FB910D26-DBEE-4A93-87A5-217AFF1A1177}"/>
    <cellStyle name="Comma [0] 4 2 2 5" xfId="217" xr:uid="{B5F79978-A82B-4B6C-9375-83151B769DCD}"/>
    <cellStyle name="Comma [0] 4 2 2 5 2" xfId="1397" xr:uid="{4211901A-4D04-4DAF-BD54-B1FF257C6839}"/>
    <cellStyle name="Comma [0] 4 2 2 5 3" xfId="2391" xr:uid="{81041921-3320-4445-8552-B548431E9DF5}"/>
    <cellStyle name="Comma [0] 4 2 2 5 4" xfId="3383" xr:uid="{5621EFB3-4AAA-4101-9BB4-31222478C6A8}"/>
    <cellStyle name="Comma [0] 4 2 3" xfId="132" xr:uid="{B165A99D-A31F-4AD9-859A-F950BEEDEAF6}"/>
    <cellStyle name="Comma [0] 4 2 4" xfId="216" xr:uid="{AFF45EC2-E168-40C9-80C2-4F2B0A847AF1}"/>
    <cellStyle name="Comma [0] 4 3" xfId="107" xr:uid="{08A4D627-6E43-4D4E-8CCC-639B47BE9451}"/>
    <cellStyle name="Comma [0] 4 3 2" xfId="219" xr:uid="{3C447859-3EBA-445B-BB46-58D2369DB9A6}"/>
    <cellStyle name="Comma [0] 4 3 2 2" xfId="885" xr:uid="{D866A32E-F9E6-4648-915A-015060756B52}"/>
    <cellStyle name="Comma [0] 4 3 2 2 2" xfId="1886" xr:uid="{269CAD24-113E-4DA2-82CD-F0FF2CF6045E}"/>
    <cellStyle name="Comma [0] 4 3 2 2 3" xfId="2880" xr:uid="{4150E5E6-7FA3-454B-8F8C-959512633EE3}"/>
    <cellStyle name="Comma [0] 4 3 2 2 4" xfId="3871" xr:uid="{998AC61E-FF3D-4574-B6CE-FF60B4102154}"/>
    <cellStyle name="Comma [0] 4 3 2 3" xfId="1123" xr:uid="{52B9CEC9-A160-4F32-AD18-45EB94447BD3}"/>
    <cellStyle name="Comma [0] 4 3 2 3 2" xfId="2124" xr:uid="{757B5247-6588-4F63-A33F-FF797A83F062}"/>
    <cellStyle name="Comma [0] 4 3 2 3 3" xfId="3118" xr:uid="{C71D2C50-AD3F-4928-80A7-153824BF8A37}"/>
    <cellStyle name="Comma [0] 4 3 2 3 4" xfId="4109" xr:uid="{27DC544E-D8D9-4AB2-9EDD-EBCA2E3F59D9}"/>
    <cellStyle name="Comma [0] 4 3 2 4" xfId="634" xr:uid="{181EC9D6-0455-450C-9F71-328FCD6542A2}"/>
    <cellStyle name="Comma [0] 4 3 2 4 2" xfId="1635" xr:uid="{1695AC9F-E988-43E2-95EA-8274798B2C34}"/>
    <cellStyle name="Comma [0] 4 3 2 4 3" xfId="2629" xr:uid="{5C7B150D-3199-4590-ADD8-606594C08224}"/>
    <cellStyle name="Comma [0] 4 3 2 4 4" xfId="3620" xr:uid="{0DBB741C-5660-4748-B4D1-6E98AE07E101}"/>
    <cellStyle name="Comma [0] 4 3 2 5" xfId="1398" xr:uid="{C9BED804-FA32-4643-91E4-BF6654B6347F}"/>
    <cellStyle name="Comma [0] 4 3 2 6" xfId="2392" xr:uid="{4B1DB513-B3E4-446C-9AB6-CEE18571E072}"/>
    <cellStyle name="Comma [0] 4 3 2 7" xfId="3384" xr:uid="{BB0F294C-4276-4E4C-A527-A0A9FC602509}"/>
    <cellStyle name="Comma [0] 4 3 3" xfId="218" xr:uid="{3B50F982-84FD-4864-91CE-948894A398A8}"/>
    <cellStyle name="Comma [0] 4 4" xfId="220" xr:uid="{2EBCE2B2-1234-44D2-8E92-635322E3146C}"/>
    <cellStyle name="Comma [0] 4 4 2" xfId="886" xr:uid="{98AD3123-3C6E-4C7E-8DC5-DCDE0C2D434F}"/>
    <cellStyle name="Comma [0] 4 4 2 2" xfId="1887" xr:uid="{09B0E4E7-DB1C-4C66-B899-0B8C3C315B28}"/>
    <cellStyle name="Comma [0] 4 4 2 3" xfId="2881" xr:uid="{7579CE8C-216E-448E-87F9-FF674D884573}"/>
    <cellStyle name="Comma [0] 4 4 2 4" xfId="3872" xr:uid="{9A33A51E-4C51-444F-BF1B-B4374A8515C8}"/>
    <cellStyle name="Comma [0] 4 4 3" xfId="1124" xr:uid="{B921C669-7792-46CD-9726-10AB9C5A1012}"/>
    <cellStyle name="Comma [0] 4 4 3 2" xfId="2125" xr:uid="{558AA82C-B01F-40FD-9F44-9FEC52E13833}"/>
    <cellStyle name="Comma [0] 4 4 3 3" xfId="3119" xr:uid="{FD891A30-8860-45B4-9622-27869BF23D63}"/>
    <cellStyle name="Comma [0] 4 4 3 4" xfId="4110" xr:uid="{19A9974A-BE9A-4AFA-8D29-AD36B8F6A76C}"/>
    <cellStyle name="Comma [0] 4 4 4" xfId="635" xr:uid="{779389F9-B5A7-44DB-8D0D-EEDD8E54B426}"/>
    <cellStyle name="Comma [0] 4 4 4 2" xfId="1636" xr:uid="{840CCBE0-8EA3-42E0-9B27-CBEFC26E607D}"/>
    <cellStyle name="Comma [0] 4 4 4 3" xfId="2630" xr:uid="{4E510807-55D4-4CFD-A1A6-FE2FE78C3E09}"/>
    <cellStyle name="Comma [0] 4 4 4 4" xfId="3621" xr:uid="{90BE621B-0CF2-4F15-9AFB-19D72FEC069F}"/>
    <cellStyle name="Comma [0] 4 4 5" xfId="1399" xr:uid="{D1A2CA58-FB14-4359-8EDB-AE45AFB174E2}"/>
    <cellStyle name="Comma [0] 4 4 6" xfId="2393" xr:uid="{74A42931-6D20-4BC3-9B81-F28D56A6131A}"/>
    <cellStyle name="Comma [0] 4 4 7" xfId="3385" xr:uid="{7C274787-21A7-4C73-8B38-0F4E3960191E}"/>
    <cellStyle name="Comma [0] 4 5" xfId="215" xr:uid="{1FAD6F62-380D-4351-99F9-1060962EC382}"/>
    <cellStyle name="Comma [0] 5" xfId="16" xr:uid="{B6E47430-B1CD-46AD-83CE-A94B7753E287}"/>
    <cellStyle name="Comma [0] 5 2" xfId="108" xr:uid="{26FB9419-0DC8-4C9F-BD9B-5D6F292860EF}"/>
    <cellStyle name="Comma [0] 5 2 2" xfId="223" xr:uid="{A24C76BF-21A6-423C-AF38-0B872A368EFC}"/>
    <cellStyle name="Comma [0] 5 2 2 2" xfId="887" xr:uid="{93B061A1-5300-4BE3-A4B8-FA6EA2D83C18}"/>
    <cellStyle name="Comma [0] 5 2 2 2 2" xfId="1888" xr:uid="{5ECAC49C-C57D-4E3C-ABF5-0205982FA6A9}"/>
    <cellStyle name="Comma [0] 5 2 2 2 3" xfId="2882" xr:uid="{47B4AE47-FAE2-4D64-BAD7-E4B9EE4F6D92}"/>
    <cellStyle name="Comma [0] 5 2 2 2 4" xfId="3873" xr:uid="{32A2E4A8-7FC4-489B-A733-A359BD20536C}"/>
    <cellStyle name="Comma [0] 5 2 2 3" xfId="1125" xr:uid="{2A8529CC-CF3D-4C5B-B784-5AB49612F50F}"/>
    <cellStyle name="Comma [0] 5 2 2 3 2" xfId="2126" xr:uid="{A7371AC6-752D-4C2C-8E85-27C4E0B55F33}"/>
    <cellStyle name="Comma [0] 5 2 2 3 3" xfId="3120" xr:uid="{8B60F8FE-EC73-4B70-98EF-5E1CE8051D1A}"/>
    <cellStyle name="Comma [0] 5 2 2 3 4" xfId="4111" xr:uid="{42FD878C-424B-4FBE-A230-FC4ED20050A2}"/>
    <cellStyle name="Comma [0] 5 2 2 4" xfId="636" xr:uid="{4E54A09F-108E-4DD9-849C-DBF9539BC253}"/>
    <cellStyle name="Comma [0] 5 2 2 4 2" xfId="1637" xr:uid="{7F416AAE-7222-494E-A7AA-762119CA5710}"/>
    <cellStyle name="Comma [0] 5 2 2 4 3" xfId="2631" xr:uid="{BE8E1F3B-EB6D-4EBF-A074-33C53561AE01}"/>
    <cellStyle name="Comma [0] 5 2 2 4 4" xfId="3622" xr:uid="{F05AC8CA-B339-468F-ABB6-5412076EC82B}"/>
    <cellStyle name="Comma [0] 5 2 2 5" xfId="1400" xr:uid="{3B8B8104-E9A4-4C86-A728-C91AFC08AD7D}"/>
    <cellStyle name="Comma [0] 5 2 2 6" xfId="2394" xr:uid="{463F3B93-4DC4-4072-A864-EDE49E7C0743}"/>
    <cellStyle name="Comma [0] 5 2 2 7" xfId="3386" xr:uid="{5F0D7D3D-2C4B-4517-891F-261298F25B3D}"/>
    <cellStyle name="Comma [0] 5 2 3" xfId="222" xr:uid="{745D1789-DFB7-4C15-9B8E-663E186FE351}"/>
    <cellStyle name="Comma [0] 5 3" xfId="224" xr:uid="{F430E90F-32AA-48F8-BED1-9181895A5085}"/>
    <cellStyle name="Comma [0] 5 3 2" xfId="225" xr:uid="{EA98BA63-A01A-49AF-AC0F-93E90612DCD4}"/>
    <cellStyle name="Comma [0] 5 3 2 2" xfId="888" xr:uid="{DB82B2FD-7496-4B97-ACC6-B54ACD0C5B46}"/>
    <cellStyle name="Comma [0] 5 3 2 2 2" xfId="1889" xr:uid="{0BAE3F1A-5307-4908-9800-C8AEC02440A8}"/>
    <cellStyle name="Comma [0] 5 3 2 2 3" xfId="2883" xr:uid="{30CC099C-A749-41A2-AD6E-0714ADD1E7AC}"/>
    <cellStyle name="Comma [0] 5 3 2 2 4" xfId="3874" xr:uid="{B913E34E-B4AC-482A-B6A4-1739258E6F51}"/>
    <cellStyle name="Comma [0] 5 3 2 3" xfId="1126" xr:uid="{B766C828-0DBD-4CAD-92D4-2BC668413BC0}"/>
    <cellStyle name="Comma [0] 5 3 2 3 2" xfId="2127" xr:uid="{8AE56C18-5191-4670-A4CE-C5CB736A3466}"/>
    <cellStyle name="Comma [0] 5 3 2 3 3" xfId="3121" xr:uid="{CA905ADC-96D6-4C2C-9E3E-DEA89B3E2763}"/>
    <cellStyle name="Comma [0] 5 3 2 3 4" xfId="4112" xr:uid="{D718037A-E7EC-4C28-AE70-F6F3BFF778EB}"/>
    <cellStyle name="Comma [0] 5 3 2 4" xfId="637" xr:uid="{4DBC7322-3E69-4B2E-B8BC-70CAC59EBB4E}"/>
    <cellStyle name="Comma [0] 5 3 2 4 2" xfId="1638" xr:uid="{417E3EA2-BA90-491B-A97B-FA63D57B0482}"/>
    <cellStyle name="Comma [0] 5 3 2 4 3" xfId="2632" xr:uid="{289EC233-9684-46B0-8F7E-2A7438ACF273}"/>
    <cellStyle name="Comma [0] 5 3 2 4 4" xfId="3623" xr:uid="{19428982-101E-4571-8805-0FA50FE9ABA1}"/>
    <cellStyle name="Comma [0] 5 3 2 5" xfId="1401" xr:uid="{723DD453-3D12-480B-B0B2-D16C8E4D1BE9}"/>
    <cellStyle name="Comma [0] 5 3 2 6" xfId="2395" xr:uid="{98B9A5EC-1E60-410E-B749-13028DCD8A05}"/>
    <cellStyle name="Comma [0] 5 3 2 7" xfId="3387" xr:uid="{060DF709-F9EB-49EC-8653-CED37054B303}"/>
    <cellStyle name="Comma [0] 5 4" xfId="226" xr:uid="{DEB0A305-D5A2-444A-BB9E-F7F5C0504272}"/>
    <cellStyle name="Comma [0] 5 4 2" xfId="889" xr:uid="{D731A82D-9BB2-471C-A359-5DD7E459CF31}"/>
    <cellStyle name="Comma [0] 5 4 2 2" xfId="1890" xr:uid="{6EF71BE9-535C-4A6B-816B-4E29E238C1B7}"/>
    <cellStyle name="Comma [0] 5 4 2 3" xfId="2884" xr:uid="{C5E62E5F-5705-4DBE-853A-EFB2A03758EC}"/>
    <cellStyle name="Comma [0] 5 4 2 4" xfId="3875" xr:uid="{3249067A-7236-4509-A40E-F2B325BF3CB6}"/>
    <cellStyle name="Comma [0] 5 4 3" xfId="1127" xr:uid="{66543FBD-F67B-479F-8AA7-F2035AE7CA87}"/>
    <cellStyle name="Comma [0] 5 4 3 2" xfId="2128" xr:uid="{5B393377-234D-4C13-8797-474BAAA12965}"/>
    <cellStyle name="Comma [0] 5 4 3 3" xfId="3122" xr:uid="{577C688E-3F2B-45C8-BDFD-CA68BDFED5FE}"/>
    <cellStyle name="Comma [0] 5 4 3 4" xfId="4113" xr:uid="{68E851B6-951C-480C-9E2C-516644D9DA14}"/>
    <cellStyle name="Comma [0] 5 4 4" xfId="638" xr:uid="{D7622118-DE33-47E7-A88E-356EAE44F32B}"/>
    <cellStyle name="Comma [0] 5 4 4 2" xfId="1639" xr:uid="{4543FE79-C506-4F3B-A3C9-17C747863F05}"/>
    <cellStyle name="Comma [0] 5 4 4 3" xfId="2633" xr:uid="{5FF8247B-5F58-42AD-A5AA-F2522A81BE65}"/>
    <cellStyle name="Comma [0] 5 4 4 4" xfId="3624" xr:uid="{F8B25F49-F7EC-4FD6-9758-6B855F3D081C}"/>
    <cellStyle name="Comma [0] 5 4 5" xfId="1402" xr:uid="{254E6FFE-DCA7-435B-968D-7A28265A9977}"/>
    <cellStyle name="Comma [0] 5 4 6" xfId="2396" xr:uid="{B7E058B9-9728-466D-8DB9-4A25D20EAB5F}"/>
    <cellStyle name="Comma [0] 5 4 7" xfId="3388" xr:uid="{51F08F9C-0CFE-4CFC-AC39-0FD9D16C3B2C}"/>
    <cellStyle name="Comma [0] 5 5" xfId="221" xr:uid="{A5635040-816C-4CAB-8C3A-F0980314FEF8}"/>
    <cellStyle name="Comma [0] 5 6" xfId="1354" xr:uid="{A9BA7F06-86C0-435F-9B7B-E1F787280B35}"/>
    <cellStyle name="Comma [0] 5 7" xfId="2348" xr:uid="{1A3BA81C-E66F-4492-8AB2-C9668160DADE}"/>
    <cellStyle name="Comma [0] 5 8" xfId="3340" xr:uid="{A8293896-311A-444D-92C3-FE8B491CD46D}"/>
    <cellStyle name="Comma [0] 6" xfId="17" xr:uid="{A6863259-CF74-4E4E-B4E9-0556B80B8FF4}"/>
    <cellStyle name="Comma [0] 6 2" xfId="228" xr:uid="{F0AD243B-CFEE-4518-8779-0197054644BD}"/>
    <cellStyle name="Comma [0] 6 2 2" xfId="890" xr:uid="{698BF07D-2D53-400E-8EC9-8172F61487C4}"/>
    <cellStyle name="Comma [0] 6 2 2 2" xfId="1891" xr:uid="{D7B0BCC6-D578-4F47-9CC9-0FB0C51FFBF1}"/>
    <cellStyle name="Comma [0] 6 2 2 3" xfId="2885" xr:uid="{B8F6D8C5-807C-4F00-AAEB-DC0C92F9E267}"/>
    <cellStyle name="Comma [0] 6 2 2 4" xfId="3876" xr:uid="{B6535B09-C4A0-415C-A30B-A13A30ABF4D1}"/>
    <cellStyle name="Comma [0] 6 2 3" xfId="1128" xr:uid="{2660BF32-AB86-4652-8863-2757E932B9EB}"/>
    <cellStyle name="Comma [0] 6 2 3 2" xfId="2129" xr:uid="{0320A36F-BEED-4F0B-8226-EC65A65D37F0}"/>
    <cellStyle name="Comma [0] 6 2 3 3" xfId="3123" xr:uid="{BF263DE6-C006-45A0-A9FE-BBDF17A1A308}"/>
    <cellStyle name="Comma [0] 6 2 3 4" xfId="4114" xr:uid="{41AE9868-C7D3-4F9A-B4F8-FE8AEE536781}"/>
    <cellStyle name="Comma [0] 6 2 4" xfId="639" xr:uid="{89E79DB6-FD0F-43E2-8E42-428F310AAE09}"/>
    <cellStyle name="Comma [0] 6 2 4 2" xfId="1640" xr:uid="{6FCAB375-2D15-4CE0-A1A7-89EF47AB7AAA}"/>
    <cellStyle name="Comma [0] 6 2 4 3" xfId="2634" xr:uid="{EC849511-1EB3-4D19-BEFA-1780A1F02C02}"/>
    <cellStyle name="Comma [0] 6 2 4 4" xfId="3625" xr:uid="{C7EA1A6F-B161-4E22-A4EE-F7AED8AE3B00}"/>
    <cellStyle name="Comma [0] 6 2 5" xfId="1403" xr:uid="{1EAFB97D-96E4-4760-AAD9-29297BAEC3E2}"/>
    <cellStyle name="Comma [0] 6 2 6" xfId="2397" xr:uid="{6E29272C-C2FA-45CD-976C-918E9A1FF352}"/>
    <cellStyle name="Comma [0] 6 2 7" xfId="3389" xr:uid="{B2433CB8-65B4-4EB5-AE8F-E7630E73A75A}"/>
    <cellStyle name="Comma [0] 6 3" xfId="227" xr:uid="{227735CF-C4C9-4BD7-A5F3-253374E2335D}"/>
    <cellStyle name="Comma [0] 7" xfId="18" xr:uid="{BE11B07D-F766-4E0D-BF16-75DA2D258118}"/>
    <cellStyle name="Comma [0] 7 2" xfId="110" xr:uid="{3BD8CC61-52E4-4C58-88EB-61D26E5B6DC8}"/>
    <cellStyle name="Comma [0] 7 2 2" xfId="891" xr:uid="{4A5C12DF-D251-40D9-AC81-C2E233E26713}"/>
    <cellStyle name="Comma [0] 7 2 2 2" xfId="1892" xr:uid="{F7E43FB7-C0B2-4FCD-99D9-327F8B0D06C6}"/>
    <cellStyle name="Comma [0] 7 2 2 3" xfId="2886" xr:uid="{A9C8A5AE-0DE8-4A5D-A037-2C15D56EA18A}"/>
    <cellStyle name="Comma [0] 7 2 2 4" xfId="3877" xr:uid="{12D80409-9723-4D63-87FC-08DA54B89621}"/>
    <cellStyle name="Comma [0] 7 2 3" xfId="1129" xr:uid="{33A3385A-0289-46C3-8EC0-B916279689D1}"/>
    <cellStyle name="Comma [0] 7 2 3 2" xfId="2130" xr:uid="{3FD764E7-2E7F-416D-AB51-66358A4BCE65}"/>
    <cellStyle name="Comma [0] 7 2 3 3" xfId="3124" xr:uid="{039EA3B3-95A5-4583-B699-1DEED19B8F2F}"/>
    <cellStyle name="Comma [0] 7 2 3 4" xfId="4115" xr:uid="{8DF7258F-7F98-423C-97DC-BAD7A0382FE8}"/>
    <cellStyle name="Comma [0] 7 2 4" xfId="640" xr:uid="{B188EC24-9A5B-4333-9C13-89428CB37B13}"/>
    <cellStyle name="Comma [0] 7 2 4 2" xfId="1641" xr:uid="{E942F879-D430-4ADC-B551-12F544E9F1E8}"/>
    <cellStyle name="Comma [0] 7 2 4 3" xfId="2635" xr:uid="{27EC314D-4DDA-4B77-8635-BA476D1AEADF}"/>
    <cellStyle name="Comma [0] 7 2 4 4" xfId="3626" xr:uid="{128D4E63-ADE0-4608-9D0E-4B162BA341D5}"/>
    <cellStyle name="Comma [0] 7 2 5" xfId="230" xr:uid="{2789944F-8D8E-4F12-9252-2AC5209786ED}"/>
    <cellStyle name="Comma [0] 7 2 5 2" xfId="1404" xr:uid="{3CF09697-F9FF-4AC9-9114-147817E0BD1D}"/>
    <cellStyle name="Comma [0] 7 2 5 3" xfId="2398" xr:uid="{83008646-F725-4674-9837-40669316CE6C}"/>
    <cellStyle name="Comma [0] 7 2 5 4" xfId="3390" xr:uid="{F001484C-6E42-4EFF-8456-CB29768D1C76}"/>
    <cellStyle name="Comma [0] 7 3" xfId="229" xr:uid="{B28580A8-36D5-40A5-A876-5D21AB6C17C8}"/>
    <cellStyle name="Comma [0] 8" xfId="19" xr:uid="{39B086FB-9D95-4619-90D2-ABF30666BF69}"/>
    <cellStyle name="Comma [0] 8 2" xfId="113" xr:uid="{21ADF5BC-C0D2-4C9E-8F05-327B17CE5ACE}"/>
    <cellStyle name="Comma [0] 8 2 2" xfId="233" xr:uid="{24D107A1-D9B6-4E21-B867-3B1455980040}"/>
    <cellStyle name="Comma [0] 8 2 2 2" xfId="234" xr:uid="{427A23E8-5212-4DB3-8AB6-B106AEBC47D9}"/>
    <cellStyle name="Comma [0] 8 2 2 2 2" xfId="892" xr:uid="{DF2805F9-4DF8-41A7-A9E7-117F0520C580}"/>
    <cellStyle name="Comma [0] 8 2 2 2 2 2" xfId="1893" xr:uid="{B25EF68E-6CFD-4E6E-93A6-ED32A9A9F88A}"/>
    <cellStyle name="Comma [0] 8 2 2 2 2 3" xfId="2887" xr:uid="{A7E198CC-54A9-406D-8E0B-CA70FCFBC6FA}"/>
    <cellStyle name="Comma [0] 8 2 2 2 2 4" xfId="3878" xr:uid="{753D0263-0196-4C92-BE84-FC229C01427C}"/>
    <cellStyle name="Comma [0] 8 2 2 2 3" xfId="1130" xr:uid="{32A9EEDD-AE9A-4FA6-B288-D130D4FC5E14}"/>
    <cellStyle name="Comma [0] 8 2 2 2 3 2" xfId="2131" xr:uid="{8D663CBA-B5B9-456F-99FD-E79B45AD6A78}"/>
    <cellStyle name="Comma [0] 8 2 2 2 3 3" xfId="3125" xr:uid="{51B9E9D2-2AB6-4078-A884-C36A934F415E}"/>
    <cellStyle name="Comma [0] 8 2 2 2 3 4" xfId="4116" xr:uid="{3B3FD413-51D4-4189-9157-FC08EE02588C}"/>
    <cellStyle name="Comma [0] 8 2 2 2 4" xfId="641" xr:uid="{D5C24222-D0B0-4E80-A804-42A0F1E69A24}"/>
    <cellStyle name="Comma [0] 8 2 2 2 4 2" xfId="1642" xr:uid="{7F996A8E-6924-4F36-A40F-A6EC327EEAEE}"/>
    <cellStyle name="Comma [0] 8 2 2 2 4 3" xfId="2636" xr:uid="{48550EE1-3E4E-45F4-97E5-5C2B6C147047}"/>
    <cellStyle name="Comma [0] 8 2 2 2 4 4" xfId="3627" xr:uid="{45DFC7C5-B6B4-46D8-8F91-7202A144418D}"/>
    <cellStyle name="Comma [0] 8 2 2 2 5" xfId="1405" xr:uid="{EA017EFC-FDAD-4865-A7D6-41967637C416}"/>
    <cellStyle name="Comma [0] 8 2 2 2 6" xfId="2399" xr:uid="{E0CC75D7-C210-495B-8762-D31CB54BBC06}"/>
    <cellStyle name="Comma [0] 8 2 2 2 7" xfId="3391" xr:uid="{94E51E39-71A9-45BC-A633-A1F64D157590}"/>
    <cellStyle name="Comma [0] 8 2 3" xfId="235" xr:uid="{79E08DE6-481C-41D4-ABA0-986B73499C71}"/>
    <cellStyle name="Comma [0] 8 2 3 2" xfId="893" xr:uid="{DDE519F4-DDB1-4DD7-ADBC-F10D99A36BBF}"/>
    <cellStyle name="Comma [0] 8 2 3 2 2" xfId="1894" xr:uid="{5A442296-FD47-492C-8600-B7BF6BE6DF1E}"/>
    <cellStyle name="Comma [0] 8 2 3 2 3" xfId="2888" xr:uid="{E8A2D1FC-C847-4D0A-9AD9-F60868558D71}"/>
    <cellStyle name="Comma [0] 8 2 3 2 4" xfId="3879" xr:uid="{89A8B86C-6443-43EC-B3F4-8BD6A1D034F1}"/>
    <cellStyle name="Comma [0] 8 2 3 3" xfId="1131" xr:uid="{08423D8D-CF9C-47B9-AA3C-9F74828CF597}"/>
    <cellStyle name="Comma [0] 8 2 3 3 2" xfId="2132" xr:uid="{2BD1AC3A-44B0-4D50-82D9-5D86212BC5EE}"/>
    <cellStyle name="Comma [0] 8 2 3 3 3" xfId="3126" xr:uid="{9AB684D2-2668-4912-AC38-2D5981F27200}"/>
    <cellStyle name="Comma [0] 8 2 3 3 4" xfId="4117" xr:uid="{DD01C45B-A187-4BED-881F-CE1B5DB548DE}"/>
    <cellStyle name="Comma [0] 8 2 3 4" xfId="642" xr:uid="{06286F06-1041-4DFF-867C-762967712572}"/>
    <cellStyle name="Comma [0] 8 2 3 4 2" xfId="1643" xr:uid="{9A6CBB1A-B77A-4B4B-8828-3AA91CF6AEEF}"/>
    <cellStyle name="Comma [0] 8 2 3 4 3" xfId="2637" xr:uid="{7548BE13-EB15-4243-9594-9C94C54ED9DC}"/>
    <cellStyle name="Comma [0] 8 2 3 4 4" xfId="3628" xr:uid="{0D7C86BE-FF12-42D3-945F-A1B2BA688E3E}"/>
    <cellStyle name="Comma [0] 8 2 3 5" xfId="1406" xr:uid="{E9900ED4-B958-4497-8508-E1545E457CE7}"/>
    <cellStyle name="Comma [0] 8 2 3 6" xfId="2400" xr:uid="{F7B6A515-D3B1-4C89-B49E-025DA669FCBB}"/>
    <cellStyle name="Comma [0] 8 2 3 7" xfId="3392" xr:uid="{531D68D6-FEE4-48E1-AA6A-F3550B239245}"/>
    <cellStyle name="Comma [0] 8 2 4" xfId="232" xr:uid="{232538FA-52EA-4A49-A06F-A4A8533AAE2C}"/>
    <cellStyle name="Comma [0] 8 3" xfId="236" xr:uid="{00FC7351-1DE9-48D8-8DF4-48B283EACE76}"/>
    <cellStyle name="Comma [0] 8 3 2" xfId="237" xr:uid="{72D3AC6E-EF4C-4857-8B92-654FEB3931C2}"/>
    <cellStyle name="Comma [0] 8 3 2 2" xfId="894" xr:uid="{915D1076-93A9-42C1-8F04-44A2858AF59C}"/>
    <cellStyle name="Comma [0] 8 3 2 2 2" xfId="1895" xr:uid="{481A30FB-8DDF-4E1F-8A5D-BA3D30AEFC0F}"/>
    <cellStyle name="Comma [0] 8 3 2 2 3" xfId="2889" xr:uid="{8021B6CA-E4F3-4A2B-97F4-8F95A803AA22}"/>
    <cellStyle name="Comma [0] 8 3 2 2 4" xfId="3880" xr:uid="{5B3FE661-85C2-48F7-BB28-3C37C0A5DC39}"/>
    <cellStyle name="Comma [0] 8 3 2 3" xfId="1132" xr:uid="{FA9F6A92-CD5C-42E9-A319-F0B70C5A0F0D}"/>
    <cellStyle name="Comma [0] 8 3 2 3 2" xfId="2133" xr:uid="{1073DB11-9736-46EA-9ABE-9BDDDAF1598E}"/>
    <cellStyle name="Comma [0] 8 3 2 3 3" xfId="3127" xr:uid="{EFF53B58-E707-4483-8BB7-9F758B7681FD}"/>
    <cellStyle name="Comma [0] 8 3 2 3 4" xfId="4118" xr:uid="{CFF9A5BD-09A8-42BE-9EAD-0FBE013C6EBF}"/>
    <cellStyle name="Comma [0] 8 3 2 4" xfId="643" xr:uid="{C9A7A531-A453-4771-AE32-7F5DF5C86251}"/>
    <cellStyle name="Comma [0] 8 3 2 4 2" xfId="1644" xr:uid="{EBC7BFC1-DCBE-4A3C-B215-D7CD17F4C4C8}"/>
    <cellStyle name="Comma [0] 8 3 2 4 3" xfId="2638" xr:uid="{44E8581D-A12A-482B-A2CE-C83A2758D6CD}"/>
    <cellStyle name="Comma [0] 8 3 2 4 4" xfId="3629" xr:uid="{1DC9D9ED-1310-4F4B-9CDD-8FEC2EB9C091}"/>
    <cellStyle name="Comma [0] 8 3 2 5" xfId="1407" xr:uid="{634DFB5B-0700-4F1C-83BE-B2713D39E442}"/>
    <cellStyle name="Comma [0] 8 3 2 6" xfId="2401" xr:uid="{82BBE9F4-866C-430E-98E3-A1EFA4D69A4B}"/>
    <cellStyle name="Comma [0] 8 3 2 7" xfId="3393" xr:uid="{D695A8B7-416E-463F-B8A7-292BF81E8EF6}"/>
    <cellStyle name="Comma [0] 8 4" xfId="238" xr:uid="{7BE817BE-B8A0-4E41-888E-8D86AD30AD49}"/>
    <cellStyle name="Comma [0] 8 4 2" xfId="895" xr:uid="{B7B0C88D-D009-4A6B-9C9E-1FD172F05A16}"/>
    <cellStyle name="Comma [0] 8 4 2 2" xfId="1896" xr:uid="{D7C674C4-6F7E-4022-8361-BB9B3EBA8A41}"/>
    <cellStyle name="Comma [0] 8 4 2 3" xfId="2890" xr:uid="{1E9A7887-64A3-4337-B319-DFDEEA96B9DB}"/>
    <cellStyle name="Comma [0] 8 4 2 4" xfId="3881" xr:uid="{30B6388A-773A-4B6C-A3E8-CCD83B638D92}"/>
    <cellStyle name="Comma [0] 8 4 3" xfId="1133" xr:uid="{5FB388DB-93B5-4F0A-ADCC-8E9A539BC0BB}"/>
    <cellStyle name="Comma [0] 8 4 3 2" xfId="2134" xr:uid="{B09476FB-3F34-4856-9C31-973F9E1A7C6A}"/>
    <cellStyle name="Comma [0] 8 4 3 3" xfId="3128" xr:uid="{0B89F40C-8D23-40CF-A6E1-750E74FCFFD3}"/>
    <cellStyle name="Comma [0] 8 4 3 4" xfId="4119" xr:uid="{6F79A11B-B77C-4502-9D17-BD7E2D764D9D}"/>
    <cellStyle name="Comma [0] 8 4 4" xfId="644" xr:uid="{F67F2146-DBA5-4D4A-8481-62A5554ECB5D}"/>
    <cellStyle name="Comma [0] 8 4 4 2" xfId="1645" xr:uid="{4512299F-22EB-4EC8-B16C-1287D83275C2}"/>
    <cellStyle name="Comma [0] 8 4 4 3" xfId="2639" xr:uid="{5D3DB6FD-A10D-4B46-A7B9-162FD6C3E605}"/>
    <cellStyle name="Comma [0] 8 4 4 4" xfId="3630" xr:uid="{7FC7F503-7458-4BF2-AE7D-8AF17826F4F4}"/>
    <cellStyle name="Comma [0] 8 4 5" xfId="1408" xr:uid="{7703CB6E-9672-47D4-A50A-7E3D78C24CF1}"/>
    <cellStyle name="Comma [0] 8 4 6" xfId="2402" xr:uid="{9AAD2CBC-D53B-453A-A60C-4CAF7CF83072}"/>
    <cellStyle name="Comma [0] 8 4 7" xfId="3394" xr:uid="{360D56A4-8309-41AC-A736-6C4AD7C31FCE}"/>
    <cellStyle name="Comma [0] 8 5" xfId="231" xr:uid="{1735A272-D6EB-4591-B91D-3BA316F3C955}"/>
    <cellStyle name="Comma [0] 9" xfId="20" xr:uid="{99257214-FAE2-4B1C-997C-5886475F6142}"/>
    <cellStyle name="Comma [0] 9 2" xfId="114" xr:uid="{4419000F-2D00-41DF-B407-B365BD08F4AC}"/>
    <cellStyle name="Comma [0] 9 2 2" xfId="896" xr:uid="{0B8545AA-7021-4781-9BD2-D2D435278764}"/>
    <cellStyle name="Comma [0] 9 2 2 2" xfId="1897" xr:uid="{C8E2A8A7-3C67-44DF-B8A5-50BFBD9FC19C}"/>
    <cellStyle name="Comma [0] 9 2 2 3" xfId="2891" xr:uid="{D489C284-08CE-4D4E-B7B3-AFC2865259A8}"/>
    <cellStyle name="Comma [0] 9 2 2 4" xfId="3882" xr:uid="{16C00E91-58A0-46F7-81FD-AC85277544CB}"/>
    <cellStyle name="Comma [0] 9 2 3" xfId="1134" xr:uid="{69D4BB80-3E51-46B5-BD89-50EB635B1B53}"/>
    <cellStyle name="Comma [0] 9 2 3 2" xfId="2135" xr:uid="{707E7EBC-C4D7-4909-9624-C64E55778204}"/>
    <cellStyle name="Comma [0] 9 2 3 3" xfId="3129" xr:uid="{779B3433-4FC3-4908-B60D-2FED2A02E22B}"/>
    <cellStyle name="Comma [0] 9 2 3 4" xfId="4120" xr:uid="{49355D4C-3861-4F16-977F-70ABB3A04C1F}"/>
    <cellStyle name="Comma [0] 9 2 4" xfId="645" xr:uid="{862B8BEE-BA54-48C7-A192-70C835E3FC71}"/>
    <cellStyle name="Comma [0] 9 2 4 2" xfId="1646" xr:uid="{7F169F3C-A2B1-4A4B-90E2-AC31E98653E3}"/>
    <cellStyle name="Comma [0] 9 2 4 3" xfId="2640" xr:uid="{72CDD2B1-33D0-4157-9291-9484A8505819}"/>
    <cellStyle name="Comma [0] 9 2 4 4" xfId="3631" xr:uid="{EA9A59EA-65C7-435C-A5CF-E59C6D1016BD}"/>
    <cellStyle name="Comma [0] 9 2 5" xfId="240" xr:uid="{C83E4E43-016A-44A6-96B4-665A5BBB2349}"/>
    <cellStyle name="Comma [0] 9 2 5 2" xfId="1409" xr:uid="{4442FE6A-4CCB-4F89-860B-FBBDED9348D0}"/>
    <cellStyle name="Comma [0] 9 2 5 3" xfId="2403" xr:uid="{CDC588F1-ACFE-4F26-A352-BDAC22D6366B}"/>
    <cellStyle name="Comma [0] 9 2 5 4" xfId="3395" xr:uid="{DA08B7FD-EC81-4C1C-AD14-A4E90B151462}"/>
    <cellStyle name="Comma [0] 9 3" xfId="239" xr:uid="{D926FB7E-6090-413A-A99A-A54EC3CE4B1F}"/>
    <cellStyle name="Comma 10" xfId="21" xr:uid="{A08F0886-30E7-48D1-8106-7FB7979A9957}"/>
    <cellStyle name="Comma 10 2" xfId="149" xr:uid="{68A8158C-8CE4-4E7E-A66D-033254B4AAE1}"/>
    <cellStyle name="Comma 10 2 2" xfId="242" xr:uid="{B5978A04-9747-4B2E-A8A5-4984CA40A070}"/>
    <cellStyle name="Comma 10 2 2 2" xfId="897" xr:uid="{4D6E166C-C561-4387-9B74-753FD79906BD}"/>
    <cellStyle name="Comma 10 2 2 2 2" xfId="1898" xr:uid="{23D500A6-36DA-4D40-91EB-2EDE0822DB67}"/>
    <cellStyle name="Comma 10 2 2 2 3" xfId="2892" xr:uid="{A78C41CB-5920-4616-9020-E100D3BD7728}"/>
    <cellStyle name="Comma 10 2 2 2 4" xfId="3883" xr:uid="{51766382-D22B-49E9-A654-14117AA95495}"/>
    <cellStyle name="Comma 10 2 2 3" xfId="1135" xr:uid="{1CA7675A-680F-4BE3-B7AF-032199690559}"/>
    <cellStyle name="Comma 10 2 2 3 2" xfId="2136" xr:uid="{0E6E4D77-DDCB-4224-B44E-F5A973471639}"/>
    <cellStyle name="Comma 10 2 2 3 3" xfId="3130" xr:uid="{BC71BCFB-9128-499E-BC30-F224008C2345}"/>
    <cellStyle name="Comma 10 2 2 3 4" xfId="4121" xr:uid="{2126EF85-8E11-4BE3-9760-8A2495E5BAD6}"/>
    <cellStyle name="Comma 10 2 2 4" xfId="646" xr:uid="{E5225C71-73C8-4F2D-A76A-D9FF605747E0}"/>
    <cellStyle name="Comma 10 2 2 4 2" xfId="1647" xr:uid="{82ED8766-A3AA-49E9-BD75-583388F0A716}"/>
    <cellStyle name="Comma 10 2 2 4 3" xfId="2641" xr:uid="{B4934A55-D4DB-488A-A09C-709912BACD8E}"/>
    <cellStyle name="Comma 10 2 2 4 4" xfId="3632" xr:uid="{62B8BE3C-A599-45C6-90A2-0E86F3C52FE4}"/>
    <cellStyle name="Comma 10 2 2 5" xfId="1410" xr:uid="{3AC729E7-1AA4-4BD3-B4A0-D1F72BB58AF5}"/>
    <cellStyle name="Comma 10 2 2 6" xfId="2404" xr:uid="{89269F89-D93D-400F-BB24-BAF191DE1937}"/>
    <cellStyle name="Comma 10 2 2 7" xfId="3396" xr:uid="{6CAB3257-BCBE-4898-9384-73087FBA3593}"/>
    <cellStyle name="Comma 10 2 3" xfId="241" xr:uid="{760D9EF9-42D6-41A9-B684-D7F812EC1C27}"/>
    <cellStyle name="Comma 10 2 4" xfId="1364" xr:uid="{4D7DCEAF-4043-49C3-9D1A-61B6FE677B6A}"/>
    <cellStyle name="Comma 10 2 5" xfId="2358" xr:uid="{16FCFD8D-BF57-4CFA-BF2E-D0BDBC8AF8E8}"/>
    <cellStyle name="Comma 10 2 6" xfId="3350" xr:uid="{3802A3BB-D5D3-4DE9-9335-D7CA8745510E}"/>
    <cellStyle name="Comma 10 3" xfId="243" xr:uid="{DF07C500-1B26-4DB7-AB43-EB38B1EF89AC}"/>
    <cellStyle name="Comma 10 3 2" xfId="244" xr:uid="{E308C166-B04D-44B7-9FCE-2942979378E0}"/>
    <cellStyle name="Comma 10 3 2 2" xfId="899" xr:uid="{3CF8020D-488E-4FFA-AD6D-D7897899C66F}"/>
    <cellStyle name="Comma 10 3 2 2 2" xfId="1900" xr:uid="{55E94A43-B6C5-4CB9-AC8B-399A1417A2F9}"/>
    <cellStyle name="Comma 10 3 2 2 3" xfId="2894" xr:uid="{16E517D4-A6F1-462B-B3A1-46EF9D0845C7}"/>
    <cellStyle name="Comma 10 3 2 2 4" xfId="3885" xr:uid="{4C166191-525C-4C59-B520-F443AF79A082}"/>
    <cellStyle name="Comma 10 3 2 3" xfId="1137" xr:uid="{38B38966-1FA3-43CC-9E35-63BA98E46E61}"/>
    <cellStyle name="Comma 10 3 2 3 2" xfId="2138" xr:uid="{4AB71F5D-E7B9-4497-8D68-908962E64AB7}"/>
    <cellStyle name="Comma 10 3 2 3 3" xfId="3132" xr:uid="{CDC72B3E-BEEB-493B-A2F5-ABCA76FF29CD}"/>
    <cellStyle name="Comma 10 3 2 3 4" xfId="4123" xr:uid="{3F443927-B8A9-458E-A89E-74CF0F67C225}"/>
    <cellStyle name="Comma 10 3 2 4" xfId="648" xr:uid="{FFC8236F-60D9-4619-93D9-5BCFDF172613}"/>
    <cellStyle name="Comma 10 3 2 4 2" xfId="1649" xr:uid="{71299214-25FE-4BB4-AB30-28567B42989D}"/>
    <cellStyle name="Comma 10 3 2 4 3" xfId="2643" xr:uid="{A74F6C11-FA6A-4E1F-AB9C-718E2E46576E}"/>
    <cellStyle name="Comma 10 3 2 4 4" xfId="3634" xr:uid="{C586AF2D-2DE8-43D1-82AB-3BC514A2450E}"/>
    <cellStyle name="Comma 10 3 2 5" xfId="1412" xr:uid="{28824CFD-F0CE-4F9A-9C2F-3A397D47664D}"/>
    <cellStyle name="Comma 10 3 2 6" xfId="2406" xr:uid="{5525095B-862E-41A6-9280-5CB5076AE82A}"/>
    <cellStyle name="Comma 10 3 2 7" xfId="3398" xr:uid="{603E0339-E2BB-4C7D-909B-614A987D7A87}"/>
    <cellStyle name="Comma 10 3 3" xfId="898" xr:uid="{7CDCDE1A-AC98-44DC-8682-4EADBCE44409}"/>
    <cellStyle name="Comma 10 3 3 2" xfId="1899" xr:uid="{F28767B6-E0E4-4020-8B03-84E302B5AE47}"/>
    <cellStyle name="Comma 10 3 3 3" xfId="2893" xr:uid="{598A0164-8235-4025-B423-5A0E0705607E}"/>
    <cellStyle name="Comma 10 3 3 4" xfId="3884" xr:uid="{8A126861-BAA3-4DD9-A381-D86B29B345FA}"/>
    <cellStyle name="Comma 10 3 4" xfId="1136" xr:uid="{B03DB634-7594-4362-95E8-3171BC4BF88C}"/>
    <cellStyle name="Comma 10 3 4 2" xfId="2137" xr:uid="{66C8D79E-D75E-4178-A6F4-7C722379A26F}"/>
    <cellStyle name="Comma 10 3 4 3" xfId="3131" xr:uid="{1F645836-7207-4272-AB40-83AB536ED482}"/>
    <cellStyle name="Comma 10 3 4 4" xfId="4122" xr:uid="{761A70CF-6EFB-408D-B6DE-3E41A720E221}"/>
    <cellStyle name="Comma 10 3 5" xfId="647" xr:uid="{6BEADB65-F655-454C-B0B9-AFB0332E4618}"/>
    <cellStyle name="Comma 10 3 5 2" xfId="1648" xr:uid="{F4E16CF4-8B59-4A7D-BB01-AF254033210A}"/>
    <cellStyle name="Comma 10 3 5 3" xfId="2642" xr:uid="{0C252512-96EE-4E3F-AA79-478308F3EBC2}"/>
    <cellStyle name="Comma 10 3 5 4" xfId="3633" xr:uid="{BA6156A8-6D4A-4F03-8C04-DA5EB8745EB6}"/>
    <cellStyle name="Comma 10 3 6" xfId="1411" xr:uid="{7FC78F1C-8FFC-449D-B18D-F7714B9D32FB}"/>
    <cellStyle name="Comma 10 3 7" xfId="2405" xr:uid="{793EEAA2-3B7D-49D4-978B-2EE40DE5D5E9}"/>
    <cellStyle name="Comma 10 3 8" xfId="3397" xr:uid="{A2AE71E0-DAA2-48A6-8AD5-E195FB39C9AA}"/>
    <cellStyle name="Comma 10 4" xfId="856" xr:uid="{CD37A9EF-B466-4038-8E58-F402F8004477}"/>
    <cellStyle name="Comma 10 4 2" xfId="1857" xr:uid="{BAAE1E69-2319-496A-9846-BF94F9A8FE7B}"/>
    <cellStyle name="Comma 10 4 3" xfId="2851" xr:uid="{657238A9-F284-40D4-9C83-64F6E07212C2}"/>
    <cellStyle name="Comma 10 4 4" xfId="3842" xr:uid="{A2441D60-0C47-4393-8844-59D7FF84FDF5}"/>
    <cellStyle name="Comma 10 5" xfId="1095" xr:uid="{C0DD8CF9-FF4B-4F8A-824F-C6E304C3F200}"/>
    <cellStyle name="Comma 10 5 2" xfId="2096" xr:uid="{2085A75F-C43F-4BAD-8631-6E92B7826E18}"/>
    <cellStyle name="Comma 10 5 3" xfId="3090" xr:uid="{646D78F8-290C-4294-81DB-5C49D7950AC7}"/>
    <cellStyle name="Comma 10 5 4" xfId="4081" xr:uid="{95FF57C2-7C63-4B94-817F-14C5BADA6145}"/>
    <cellStyle name="Comma 10 6" xfId="605" xr:uid="{DB39F865-4A9C-4A7E-8D3D-7B0DD7976C5E}"/>
    <cellStyle name="Comma 10 6 2" xfId="1606" xr:uid="{256C6F69-D3A5-4012-BD16-D10D41E650A5}"/>
    <cellStyle name="Comma 10 6 3" xfId="2600" xr:uid="{6B3F34DA-D548-42AE-B48C-F3166C5E2354}"/>
    <cellStyle name="Comma 10 6 4" xfId="3591" xr:uid="{2C18459F-445F-4F4F-A2BF-417909A6417F}"/>
    <cellStyle name="Comma 10 7" xfId="164" xr:uid="{73BF41FF-5E79-4090-83CD-A4ECA6E9E61F}"/>
    <cellStyle name="Comma 10 7 2" xfId="1370" xr:uid="{44C2730A-D0C9-4114-85DD-8ED4AAC5DB0D}"/>
    <cellStyle name="Comma 10 7 3" xfId="2364" xr:uid="{1712C5BE-9587-421B-963C-EABA7EEC946B}"/>
    <cellStyle name="Comma 10 7 4" xfId="3356" xr:uid="{0B99B574-945A-417C-9E3F-A47D9DA90D4E}"/>
    <cellStyle name="Comma 100" xfId="245" xr:uid="{BFA66757-5B53-4F23-9F26-D98BFED5AF26}"/>
    <cellStyle name="Comma 101" xfId="246" xr:uid="{AB64AF38-48D8-4DA8-A0DF-99FC0E0599AC}"/>
    <cellStyle name="Comma 102" xfId="247" xr:uid="{441CA62E-50D7-4BB7-A0A2-5E79F164E749}"/>
    <cellStyle name="Comma 103" xfId="1086" xr:uid="{644104E9-262E-4F4D-92CB-3B74F3B268FD}"/>
    <cellStyle name="Comma 103 2" xfId="2087" xr:uid="{B1A42CDF-5CEB-47B5-B94B-28980816E5A5}"/>
    <cellStyle name="Comma 103 3" xfId="3081" xr:uid="{64EA662A-774C-432B-8ED5-833C7FEEB855}"/>
    <cellStyle name="Comma 103 4" xfId="4072" xr:uid="{B215632C-7EA6-4319-ACDC-DEEDE3D562DB}"/>
    <cellStyle name="Comma 104" xfId="1092" xr:uid="{22F698E5-E448-4189-83EB-664BC7234A9A}"/>
    <cellStyle name="Comma 104 2" xfId="2093" xr:uid="{12DEA96E-1658-4F55-85FA-C4AC42471A49}"/>
    <cellStyle name="Comma 104 3" xfId="3087" xr:uid="{03A20591-0D9D-4B57-9409-C3E0EFC0D16C}"/>
    <cellStyle name="Comma 104 4" xfId="4078" xr:uid="{920E8191-C544-412F-9B7F-A7818F4DBAED}"/>
    <cellStyle name="Comma 105" xfId="1323" xr:uid="{6EC1C169-F937-4EE9-B9D0-92BF5646D16B}"/>
    <cellStyle name="Comma 105 2" xfId="2324" xr:uid="{99F4E741-C199-450F-A24D-DBCC2FD1F764}"/>
    <cellStyle name="Comma 105 3" xfId="3318" xr:uid="{B2F191D2-5F9B-4A00-AF83-BB7230C2F119}"/>
    <cellStyle name="Comma 105 4" xfId="4309" xr:uid="{9557BADC-981A-4B7D-8447-88CDC9BD7354}"/>
    <cellStyle name="Comma 106" xfId="1321" xr:uid="{3FF8BEA5-55F0-49B2-AC10-DAD19AAD32AF}"/>
    <cellStyle name="Comma 106 2" xfId="2322" xr:uid="{14F989CA-7B1E-4947-AB30-8970545DECAB}"/>
    <cellStyle name="Comma 106 3" xfId="3316" xr:uid="{20AF0E74-E429-4563-99A7-30899B42FFB2}"/>
    <cellStyle name="Comma 106 4" xfId="4307" xr:uid="{188DFCE9-7CB9-489D-B326-B08B08BF2735}"/>
    <cellStyle name="Comma 107" xfId="1322" xr:uid="{A33D6D1D-5D81-49A5-AF2D-679DB41B5FB2}"/>
    <cellStyle name="Comma 107 2" xfId="2323" xr:uid="{765E819F-EE80-4C09-820A-E240E1F52DC1}"/>
    <cellStyle name="Comma 107 3" xfId="3317" xr:uid="{6B40FCAC-3FA2-41FB-AB9F-90217A821CEB}"/>
    <cellStyle name="Comma 107 4" xfId="4308" xr:uid="{6B6515E1-2CB1-4FB8-A6B6-AA134DD91022}"/>
    <cellStyle name="Comma 108" xfId="598" xr:uid="{1C029C18-C457-4280-BD17-D348C9B46713}"/>
    <cellStyle name="Comma 108 2" xfId="1599" xr:uid="{0E3181FC-8E4C-4715-9006-72A7833B8A5A}"/>
    <cellStyle name="Comma 108 3" xfId="2593" xr:uid="{1BC394EA-60EC-413B-9167-47195F00C5D8}"/>
    <cellStyle name="Comma 108 4" xfId="3584" xr:uid="{44E9ED95-B771-4403-B380-CFD5F4A053AB}"/>
    <cellStyle name="Comma 109" xfId="604" xr:uid="{635420B7-24A1-4F6B-AE57-E86C074873F1}"/>
    <cellStyle name="Comma 109 2" xfId="1605" xr:uid="{26571295-70F7-4DDB-8079-6E6EC837570D}"/>
    <cellStyle name="Comma 109 3" xfId="2599" xr:uid="{A7389339-98C9-42E3-9DF7-57B80A13B567}"/>
    <cellStyle name="Comma 109 4" xfId="3590" xr:uid="{729A00C3-3F11-4D5E-BB2E-8CCF2D6B94FF}"/>
    <cellStyle name="Comma 11" xfId="22" xr:uid="{28863D0C-E22F-4CA7-859D-3C8786A8F3E8}"/>
    <cellStyle name="Comma 11 2" xfId="153" xr:uid="{CBF8BFA1-2E26-4740-BA75-24A901F6C93A}"/>
    <cellStyle name="Comma 11 2 2" xfId="250" xr:uid="{7C33C823-8577-4DD8-8F0E-ED5FBFA8AE8C}"/>
    <cellStyle name="Comma 11 2 2 2" xfId="901" xr:uid="{C17C14A8-7365-4C92-81C0-BDFD32089EC1}"/>
    <cellStyle name="Comma 11 2 2 2 2" xfId="1902" xr:uid="{31415E61-847F-431A-B59F-A48845E3F6CC}"/>
    <cellStyle name="Comma 11 2 2 2 3" xfId="2896" xr:uid="{18DCC1C4-053A-4F8E-8896-C26A31ECFFA2}"/>
    <cellStyle name="Comma 11 2 2 2 4" xfId="3887" xr:uid="{844EA482-432D-4BB0-8B6F-1825D09EBA78}"/>
    <cellStyle name="Comma 11 2 2 3" xfId="1139" xr:uid="{25F64432-D062-4131-9867-67BABEE92DE9}"/>
    <cellStyle name="Comma 11 2 2 3 2" xfId="2140" xr:uid="{7595C574-8C99-4B53-9C76-87E579CC3C4E}"/>
    <cellStyle name="Comma 11 2 2 3 3" xfId="3134" xr:uid="{A0C18B8E-0FA5-4E55-B512-B1D73319031F}"/>
    <cellStyle name="Comma 11 2 2 3 4" xfId="4125" xr:uid="{B01B1D03-1112-4580-B9C2-51910A6C8CED}"/>
    <cellStyle name="Comma 11 2 2 4" xfId="650" xr:uid="{4B292E96-D89E-402F-9A82-F7F878F25D80}"/>
    <cellStyle name="Comma 11 2 2 4 2" xfId="1651" xr:uid="{AFA97050-3A63-400E-A2CE-A568D1D787F3}"/>
    <cellStyle name="Comma 11 2 2 4 3" xfId="2645" xr:uid="{F6E1347D-A1BB-4185-981A-25B218EC890E}"/>
    <cellStyle name="Comma 11 2 2 4 4" xfId="3636" xr:uid="{A40C97CC-827F-497F-98F1-2DDD66FDD53C}"/>
    <cellStyle name="Comma 11 2 2 5" xfId="1414" xr:uid="{38930A80-C34C-438C-85AB-B194CCDD05CD}"/>
    <cellStyle name="Comma 11 2 2 6" xfId="2408" xr:uid="{2A41B6D7-7E73-42DB-871F-7E6F963AB8F6}"/>
    <cellStyle name="Comma 11 2 2 7" xfId="3400" xr:uid="{8BD9B249-5D32-44FF-B83C-A87BE6ECA297}"/>
    <cellStyle name="Comma 11 2 3" xfId="249" xr:uid="{01C007E0-5D50-49EC-A55B-45F7D261A0F9}"/>
    <cellStyle name="Comma 11 2 4" xfId="1365" xr:uid="{D090820A-6D83-47F1-9940-41B2079A0F82}"/>
    <cellStyle name="Comma 11 2 5" xfId="2359" xr:uid="{CCC1D392-F382-44C6-806B-EEDBCBAAB9DC}"/>
    <cellStyle name="Comma 11 2 6" xfId="3351" xr:uid="{D3F29609-CEE2-44A2-B044-EBEBE3732550}"/>
    <cellStyle name="Comma 11 3" xfId="251" xr:uid="{46B342D3-6FBE-4225-87D8-66F675059824}"/>
    <cellStyle name="Comma 11 3 2" xfId="252" xr:uid="{7D406964-6289-444D-8978-4AD8CE436C9D}"/>
    <cellStyle name="Comma 11 3 2 2" xfId="903" xr:uid="{06998868-5937-4250-935E-C5A6BA81F49F}"/>
    <cellStyle name="Comma 11 3 2 2 2" xfId="1904" xr:uid="{3668ABC7-BEEE-42C7-BA55-548FF5ECEC3A}"/>
    <cellStyle name="Comma 11 3 2 2 3" xfId="2898" xr:uid="{8B069525-1C7F-4E00-9565-FD1ADC26EC62}"/>
    <cellStyle name="Comma 11 3 2 2 4" xfId="3889" xr:uid="{AE80623B-7C1F-497D-96B3-3CF3AE1D2698}"/>
    <cellStyle name="Comma 11 3 2 3" xfId="1141" xr:uid="{02CDEAB0-6F29-477E-B75A-1FDBF4950954}"/>
    <cellStyle name="Comma 11 3 2 3 2" xfId="2142" xr:uid="{18AFE14D-76CD-43DA-899D-435D2DB80627}"/>
    <cellStyle name="Comma 11 3 2 3 3" xfId="3136" xr:uid="{DBED5295-D447-4DF8-9014-2238AE831E4B}"/>
    <cellStyle name="Comma 11 3 2 3 4" xfId="4127" xr:uid="{218C4D29-04B0-4BE0-9487-E3004491A3B4}"/>
    <cellStyle name="Comma 11 3 2 4" xfId="652" xr:uid="{D0B9DD13-BFFF-40B8-ACA3-02632973BDA5}"/>
    <cellStyle name="Comma 11 3 2 4 2" xfId="1653" xr:uid="{19BE2780-E92E-490B-93F4-F205F3BA6307}"/>
    <cellStyle name="Comma 11 3 2 4 3" xfId="2647" xr:uid="{131F7A0D-5791-4EF3-8623-316087FAF4EF}"/>
    <cellStyle name="Comma 11 3 2 4 4" xfId="3638" xr:uid="{F0C07D2F-14E4-4980-A5C0-303FBE75A66A}"/>
    <cellStyle name="Comma 11 3 2 5" xfId="1416" xr:uid="{154FD091-14BB-4AC5-B8A6-9FAB3B3F8613}"/>
    <cellStyle name="Comma 11 3 2 6" xfId="2410" xr:uid="{8D6B5E0F-D95C-4C0B-A2FA-D253D6AF0CB7}"/>
    <cellStyle name="Comma 11 3 2 7" xfId="3402" xr:uid="{1295E9C7-3E53-4635-B63D-B76E4402E29A}"/>
    <cellStyle name="Comma 11 3 3" xfId="902" xr:uid="{8F161F04-F205-4EFA-B0A8-2BBE90B327DC}"/>
    <cellStyle name="Comma 11 3 3 2" xfId="1903" xr:uid="{9D4A1D00-AD5A-4DA1-B316-41CD09A57898}"/>
    <cellStyle name="Comma 11 3 3 3" xfId="2897" xr:uid="{5095DBEF-5A74-4CF7-8BB3-3A7FCCD60F40}"/>
    <cellStyle name="Comma 11 3 3 4" xfId="3888" xr:uid="{CFDD1B00-ED13-4D86-ABA0-6AFD15570F87}"/>
    <cellStyle name="Comma 11 3 4" xfId="1140" xr:uid="{E239A7E2-6419-4656-8CE4-4AD1164276B8}"/>
    <cellStyle name="Comma 11 3 4 2" xfId="2141" xr:uid="{A303C55D-E3DD-46E3-9BCD-5F1AB5F472E0}"/>
    <cellStyle name="Comma 11 3 4 3" xfId="3135" xr:uid="{E7C6E3B5-DEB7-4999-991D-B33869B79F23}"/>
    <cellStyle name="Comma 11 3 4 4" xfId="4126" xr:uid="{C7300E2C-7BB7-4E8B-8D44-6D92676444E7}"/>
    <cellStyle name="Comma 11 3 5" xfId="651" xr:uid="{660017B8-C235-4245-8290-7F182DEC6248}"/>
    <cellStyle name="Comma 11 3 5 2" xfId="1652" xr:uid="{95CC4901-F43D-428F-B3F6-1645AC8CD783}"/>
    <cellStyle name="Comma 11 3 5 3" xfId="2646" xr:uid="{6D6E6D32-6F57-44D3-A42C-54A60763DE7C}"/>
    <cellStyle name="Comma 11 3 5 4" xfId="3637" xr:uid="{D1B01738-D849-4FA8-AAF7-8691162D5DFD}"/>
    <cellStyle name="Comma 11 3 6" xfId="1415" xr:uid="{9EEE6295-13DD-453E-9304-82AA3AC4288A}"/>
    <cellStyle name="Comma 11 3 7" xfId="2409" xr:uid="{F624D82F-DBD1-4E51-9423-2D2E28529FEF}"/>
    <cellStyle name="Comma 11 3 8" xfId="3401" xr:uid="{2002F1D8-D2F9-47A8-98E1-07DCDC5349C4}"/>
    <cellStyle name="Comma 11 4" xfId="900" xr:uid="{B58ABB6D-C923-43BD-B828-BF56A3BBA333}"/>
    <cellStyle name="Comma 11 4 2" xfId="1901" xr:uid="{0A32F04B-1A76-4397-84C1-19073194C08A}"/>
    <cellStyle name="Comma 11 4 3" xfId="2895" xr:uid="{6878C4C8-EAA1-45EE-9642-C804AA4C83A9}"/>
    <cellStyle name="Comma 11 4 4" xfId="3886" xr:uid="{387E2AB0-9678-4FB1-8709-24A2D121E820}"/>
    <cellStyle name="Comma 11 5" xfId="1138" xr:uid="{FA325E8E-5D81-4CE0-8A40-B61EFADA8E88}"/>
    <cellStyle name="Comma 11 5 2" xfId="2139" xr:uid="{6ED6626F-0026-456C-95A9-132B18BB8D8C}"/>
    <cellStyle name="Comma 11 5 3" xfId="3133" xr:uid="{6556F06B-ED53-4ED9-8677-342EE0F688DF}"/>
    <cellStyle name="Comma 11 5 4" xfId="4124" xr:uid="{173243FB-7D39-4694-9546-C3561AF8F1AE}"/>
    <cellStyle name="Comma 11 6" xfId="649" xr:uid="{E6743AD8-2EF7-4E31-B3AA-D4D15304AC8C}"/>
    <cellStyle name="Comma 11 6 2" xfId="1650" xr:uid="{923BC261-58F9-4170-9B47-ECB89C2ED6B1}"/>
    <cellStyle name="Comma 11 6 3" xfId="2644" xr:uid="{73B4296D-022A-4605-AAAA-C4734458C634}"/>
    <cellStyle name="Comma 11 6 4" xfId="3635" xr:uid="{3233E20D-7AAB-4F24-99BF-9F996706A14E}"/>
    <cellStyle name="Comma 11 7" xfId="248" xr:uid="{07F6C052-509C-42BB-95E6-95B1C4820CAE}"/>
    <cellStyle name="Comma 11 7 2" xfId="1413" xr:uid="{1A049FC6-B69F-4744-863B-44AC78226CA5}"/>
    <cellStyle name="Comma 11 7 3" xfId="2407" xr:uid="{1FC91875-E228-4E1C-9796-D9259B84DC9B}"/>
    <cellStyle name="Comma 11 7 4" xfId="3399" xr:uid="{D393D65D-81D3-419B-98BF-50396173E09D}"/>
    <cellStyle name="Comma 110" xfId="599" xr:uid="{10B4BB47-9D21-4DEB-A0E0-F38DA89A164B}"/>
    <cellStyle name="Comma 110 2" xfId="1600" xr:uid="{B001B772-72B2-48BB-9073-90C97FC1DC9D}"/>
    <cellStyle name="Comma 110 3" xfId="2594" xr:uid="{181A9970-372B-4BC7-8E69-2997DD9472BC}"/>
    <cellStyle name="Comma 110 4" xfId="3585" xr:uid="{261E8B95-FBA3-47A3-B4E4-3C49A9CCE9E7}"/>
    <cellStyle name="Comma 111" xfId="832" xr:uid="{4032FA01-7AAD-44D9-9911-0A271ECE788F}"/>
    <cellStyle name="Comma 111 2" xfId="1833" xr:uid="{280D9AF0-4584-4DDD-9ECB-E1B51ACB32F2}"/>
    <cellStyle name="Comma 111 3" xfId="2827" xr:uid="{031B43EA-F0BA-42CD-931C-20F5CAEEF9E8}"/>
    <cellStyle name="Comma 111 4" xfId="3818" xr:uid="{E7845669-B15A-476A-91C1-A4385CB860C5}"/>
    <cellStyle name="Comma 112" xfId="1326" xr:uid="{F4D261BB-4ACF-4CEA-8A1A-C6403C9BE563}"/>
    <cellStyle name="Comma 112 2" xfId="2327" xr:uid="{839E1E3F-A01C-42F8-9F53-2D935AE3087C}"/>
    <cellStyle name="Comma 112 3" xfId="3321" xr:uid="{1CDAE95F-354C-40F4-971F-7EA0A0CBCB69}"/>
    <cellStyle name="Comma 112 4" xfId="4312" xr:uid="{6EA47638-F85B-4A04-8D75-06D6F9667209}"/>
    <cellStyle name="Comma 113" xfId="1324" xr:uid="{2A1FB9DE-0125-4E28-B0E7-21AD4E29425A}"/>
    <cellStyle name="Comma 113 2" xfId="2325" xr:uid="{20F11483-4E47-4E56-A7EC-CEABE599E0B1}"/>
    <cellStyle name="Comma 113 3" xfId="3319" xr:uid="{54344095-6FA6-4059-9358-4CC7C8372EEE}"/>
    <cellStyle name="Comma 113 4" xfId="4310" xr:uid="{9AC58701-C569-44FB-B531-BAFABF18EE9D}"/>
    <cellStyle name="Comma 114" xfId="1325" xr:uid="{0C802401-7859-4699-8CE5-65DB8D0F7275}"/>
    <cellStyle name="Comma 114 2" xfId="2326" xr:uid="{9DDE1B17-7808-47BC-B599-F909D65515ED}"/>
    <cellStyle name="Comma 114 3" xfId="3320" xr:uid="{CCD6E283-066E-4E0B-8AC8-AAA0D59D6145}"/>
    <cellStyle name="Comma 114 4" xfId="4311" xr:uid="{238E0C1B-5BCC-497D-A3E2-6AC2926BBC5A}"/>
    <cellStyle name="Comma 115" xfId="1329" xr:uid="{EEC13D90-18E0-4666-8D00-715EDA130D25}"/>
    <cellStyle name="Comma 115 2" xfId="2330" xr:uid="{10EBE290-723B-47A3-B6A9-8B6492FEB8D4}"/>
    <cellStyle name="Comma 115 3" xfId="3324" xr:uid="{0193D20B-E824-4B7C-8FA2-DBE88D597D50}"/>
    <cellStyle name="Comma 115 4" xfId="4315" xr:uid="{FF0F4EBA-09DC-4EB0-A68A-A95FEE9D4CD9}"/>
    <cellStyle name="Comma 116" xfId="1327" xr:uid="{1F7A06C6-FF61-4226-807B-E813CC7C15CD}"/>
    <cellStyle name="Comma 116 2" xfId="2328" xr:uid="{954D2BD5-F933-44D5-A750-BA70E42A7299}"/>
    <cellStyle name="Comma 116 3" xfId="3322" xr:uid="{B6CAADB8-D45A-4D9A-B745-6EE8811C0B5C}"/>
    <cellStyle name="Comma 116 4" xfId="4313" xr:uid="{AF89492F-C7C3-4F22-9D1D-D6ACD271D923}"/>
    <cellStyle name="Comma 117" xfId="1330" xr:uid="{B6324C80-8682-4332-861D-1A55B470B920}"/>
    <cellStyle name="Comma 117 2" xfId="2331" xr:uid="{C3BB0DD4-84F7-4A81-8C3F-C32AA11E1BC5}"/>
    <cellStyle name="Comma 117 3" xfId="3325" xr:uid="{5BD3EFF9-5567-4379-A281-A27A9E932C83}"/>
    <cellStyle name="Comma 117 4" xfId="4316" xr:uid="{5E43C537-B8ED-4E76-90DC-251BC97B024C}"/>
    <cellStyle name="Comma 118" xfId="1328" xr:uid="{91A4C21C-6AD8-4353-B3C1-17E8B475F5E0}"/>
    <cellStyle name="Comma 118 2" xfId="2329" xr:uid="{8F529C32-7826-4267-B298-6764946514C5}"/>
    <cellStyle name="Comma 118 3" xfId="3323" xr:uid="{CE8EAB23-E6C1-4273-86F4-6E1BB19B9E7C}"/>
    <cellStyle name="Comma 118 4" xfId="4314" xr:uid="{15D07A3C-24CD-4F64-8A3B-A0648555AA9C}"/>
    <cellStyle name="Comma 119" xfId="1331" xr:uid="{36CAF3B7-077C-4274-9880-699CB8D56700}"/>
    <cellStyle name="Comma 119 2" xfId="2332" xr:uid="{9E02D0C3-5B88-49F5-99FA-FD91E0DF9927}"/>
    <cellStyle name="Comma 119 3" xfId="3326" xr:uid="{808B5B11-E511-46FC-B379-2A2C37D83E64}"/>
    <cellStyle name="Comma 119 4" xfId="4317" xr:uid="{A550F7BA-F04C-40CF-B27A-E8C62AABCB0E}"/>
    <cellStyle name="Comma 12" xfId="70" xr:uid="{D8EF58B3-AEBF-4420-A99F-037F48F2BC5B}"/>
    <cellStyle name="Comma 12 2" xfId="154" xr:uid="{3AF88767-7D79-454E-848A-F147D6ACC4A9}"/>
    <cellStyle name="Comma 12 2 2" xfId="255" xr:uid="{6831E698-1697-45EF-B492-AF3603EA5B9D}"/>
    <cellStyle name="Comma 12 2 2 2" xfId="905" xr:uid="{0B3F5458-7561-4A69-9B8B-7E8F7FBCBC5F}"/>
    <cellStyle name="Comma 12 2 2 2 2" xfId="1906" xr:uid="{FAF5E830-C364-4404-8F84-B01C444F9C7D}"/>
    <cellStyle name="Comma 12 2 2 2 3" xfId="2900" xr:uid="{79DA32D3-D085-4F18-BE29-3F257EEC0999}"/>
    <cellStyle name="Comma 12 2 2 2 4" xfId="3891" xr:uid="{430EBA84-37AB-4C62-97DC-171029DA2C00}"/>
    <cellStyle name="Comma 12 2 2 3" xfId="1143" xr:uid="{64B4EDDD-4960-493F-BCA7-E801B5F53D38}"/>
    <cellStyle name="Comma 12 2 2 3 2" xfId="2144" xr:uid="{BEE285DB-CF5C-480E-B947-49701481374F}"/>
    <cellStyle name="Comma 12 2 2 3 3" xfId="3138" xr:uid="{07B9DDD9-3D44-49F4-9C8E-9055DD02B761}"/>
    <cellStyle name="Comma 12 2 2 3 4" xfId="4129" xr:uid="{799CBE93-204D-4D6B-9628-275970EA7376}"/>
    <cellStyle name="Comma 12 2 2 4" xfId="654" xr:uid="{B1CC70F0-8804-4D72-93BE-B4669DD92C7F}"/>
    <cellStyle name="Comma 12 2 2 4 2" xfId="1655" xr:uid="{F7D1354F-7332-4228-AAED-5E3987AF888C}"/>
    <cellStyle name="Comma 12 2 2 4 3" xfId="2649" xr:uid="{AC15B5AC-1396-423E-AF0A-FC60AC396955}"/>
    <cellStyle name="Comma 12 2 2 4 4" xfId="3640" xr:uid="{32BDEBA7-4B9C-4934-B45A-ECB9F49AFAAE}"/>
    <cellStyle name="Comma 12 2 2 5" xfId="1418" xr:uid="{3A2D180F-C582-467E-A3E3-966A453427BD}"/>
    <cellStyle name="Comma 12 2 2 6" xfId="2412" xr:uid="{1099409D-C2A1-41A1-ABA5-C1798F355800}"/>
    <cellStyle name="Comma 12 2 2 7" xfId="3404" xr:uid="{39B3D480-38DF-44BE-99E9-B37AFF52D14A}"/>
    <cellStyle name="Comma 12 2 3" xfId="254" xr:uid="{1503137E-6F64-4178-AC6E-A93CD15B47DD}"/>
    <cellStyle name="Comma 12 2 4" xfId="1366" xr:uid="{F23DC0F8-E270-421D-B616-482FEBC8E87B}"/>
    <cellStyle name="Comma 12 2 5" xfId="2360" xr:uid="{FC57E377-B909-4A67-BC71-4601298FD83A}"/>
    <cellStyle name="Comma 12 2 6" xfId="3352" xr:uid="{AF3D7596-8123-4DA9-8900-BF40F27F864A}"/>
    <cellStyle name="Comma 12 3" xfId="256" xr:uid="{6A8D614F-672F-406F-9BBC-BF2025CFAA5C}"/>
    <cellStyle name="Comma 12 3 2" xfId="257" xr:uid="{786E652E-E297-4C3D-879E-598D9F0CA5D1}"/>
    <cellStyle name="Comma 12 3 2 2" xfId="907" xr:uid="{F1A1B104-D40A-4E99-9A71-4B3B8EB683A1}"/>
    <cellStyle name="Comma 12 3 2 2 2" xfId="1908" xr:uid="{0ACFC086-B42D-404C-931F-FA56F070B339}"/>
    <cellStyle name="Comma 12 3 2 2 3" xfId="2902" xr:uid="{C539575B-CF98-4FFC-86D8-425DE1A2FB30}"/>
    <cellStyle name="Comma 12 3 2 2 4" xfId="3893" xr:uid="{2974A4BB-E49A-4979-858F-BE547FD20210}"/>
    <cellStyle name="Comma 12 3 2 3" xfId="1145" xr:uid="{2CFE0B97-6957-4B39-80C7-47C64A755124}"/>
    <cellStyle name="Comma 12 3 2 3 2" xfId="2146" xr:uid="{60578A66-A5A8-4A83-B7A5-2F29AA8918D7}"/>
    <cellStyle name="Comma 12 3 2 3 3" xfId="3140" xr:uid="{08D3F5F0-23BA-4A7A-9733-96CB157DF583}"/>
    <cellStyle name="Comma 12 3 2 3 4" xfId="4131" xr:uid="{E26ABF97-C0AA-4EA0-A246-D70A0F39419B}"/>
    <cellStyle name="Comma 12 3 2 4" xfId="656" xr:uid="{3C879998-E0DA-4D09-BF3B-F47D112BA82B}"/>
    <cellStyle name="Comma 12 3 2 4 2" xfId="1657" xr:uid="{988AB354-D995-47A4-89B2-6201D7E0E751}"/>
    <cellStyle name="Comma 12 3 2 4 3" xfId="2651" xr:uid="{8BA278EE-A1F9-4DDB-94C2-6EFBE61B456C}"/>
    <cellStyle name="Comma 12 3 2 4 4" xfId="3642" xr:uid="{920AACCD-39EF-4835-A5B6-6D760F6DB8CA}"/>
    <cellStyle name="Comma 12 3 2 5" xfId="1420" xr:uid="{6019DCFE-4490-479D-B4A7-5942BF997D8E}"/>
    <cellStyle name="Comma 12 3 2 6" xfId="2414" xr:uid="{E74C2BDE-06C1-474E-B647-4104281F1ABF}"/>
    <cellStyle name="Comma 12 3 2 7" xfId="3406" xr:uid="{D5F1B409-C628-410A-A5DD-0AF9E5F40557}"/>
    <cellStyle name="Comma 12 3 3" xfId="906" xr:uid="{3BA79FED-6C5A-4278-9B63-4BBA46EE5094}"/>
    <cellStyle name="Comma 12 3 3 2" xfId="1907" xr:uid="{7DCB1B28-5DB2-4BD4-BB62-491B13D8E534}"/>
    <cellStyle name="Comma 12 3 3 3" xfId="2901" xr:uid="{26C45550-050A-4B64-AF94-B0FF45AAB657}"/>
    <cellStyle name="Comma 12 3 3 4" xfId="3892" xr:uid="{9E4F6390-FBA6-438F-A462-6FA5D35093A5}"/>
    <cellStyle name="Comma 12 3 4" xfId="1144" xr:uid="{61E31C57-63C4-43AA-A21E-897BDDAF155A}"/>
    <cellStyle name="Comma 12 3 4 2" xfId="2145" xr:uid="{9203FE85-BE89-4D38-91F4-E65C4F2454DD}"/>
    <cellStyle name="Comma 12 3 4 3" xfId="3139" xr:uid="{9015D0C9-3E82-4A2F-A833-DC7A5A60CE70}"/>
    <cellStyle name="Comma 12 3 4 4" xfId="4130" xr:uid="{24AEB790-5C1B-4712-B1C6-D59C535F9EED}"/>
    <cellStyle name="Comma 12 3 5" xfId="655" xr:uid="{F6253ACF-D0F7-4DA1-B535-72391379C11D}"/>
    <cellStyle name="Comma 12 3 5 2" xfId="1656" xr:uid="{68A9C8A4-9469-422C-8E3D-32D2F2891E94}"/>
    <cellStyle name="Comma 12 3 5 3" xfId="2650" xr:uid="{2AB503E7-257E-4FFA-AD1A-78B8D70EDFF2}"/>
    <cellStyle name="Comma 12 3 5 4" xfId="3641" xr:uid="{084CB18E-EE41-4420-B30F-6FB8D9B21155}"/>
    <cellStyle name="Comma 12 3 6" xfId="1419" xr:uid="{34BE24AB-B5CD-4085-9705-71814101CE1A}"/>
    <cellStyle name="Comma 12 3 7" xfId="2413" xr:uid="{BA798E86-91FD-4333-8074-8E8D72DF0CEC}"/>
    <cellStyle name="Comma 12 3 8" xfId="3405" xr:uid="{CF6D0BB6-E02D-4401-8A05-AFFD21271C22}"/>
    <cellStyle name="Comma 12 4" xfId="904" xr:uid="{642C33EB-4BC8-4EEA-884F-94F34F591BBA}"/>
    <cellStyle name="Comma 12 4 2" xfId="1905" xr:uid="{50816CEF-65EF-49DE-AF70-4D405A3CD58D}"/>
    <cellStyle name="Comma 12 4 3" xfId="2899" xr:uid="{318BF021-D813-43C6-933E-186D9F7DF197}"/>
    <cellStyle name="Comma 12 4 4" xfId="3890" xr:uid="{EE6FD88D-0597-4486-8467-1F860A68B95A}"/>
    <cellStyle name="Comma 12 5" xfId="1142" xr:uid="{7C5F2B2A-A6C3-410A-9BE4-379AEE910A2A}"/>
    <cellStyle name="Comma 12 5 2" xfId="2143" xr:uid="{2746CE4E-E8C6-41FB-A3D6-7C22CCDB205B}"/>
    <cellStyle name="Comma 12 5 3" xfId="3137" xr:uid="{9B36FDAB-1FD0-4092-BAE8-6BEB5E30F089}"/>
    <cellStyle name="Comma 12 5 4" xfId="4128" xr:uid="{EF523C90-5A4E-4B2A-89D1-3E25D0B4064B}"/>
    <cellStyle name="Comma 12 6" xfId="653" xr:uid="{9DBF4268-AF1A-4334-B092-289B5E01E465}"/>
    <cellStyle name="Comma 12 6 2" xfId="1654" xr:uid="{6FFC51F0-AEE0-49B3-9D98-548314EB6B26}"/>
    <cellStyle name="Comma 12 6 3" xfId="2648" xr:uid="{5FE83718-50E3-4225-9F97-B59D985D33C3}"/>
    <cellStyle name="Comma 12 6 4" xfId="3639" xr:uid="{BBDA1C94-511C-40A8-A82B-5E9D9FBD4C5E}"/>
    <cellStyle name="Comma 12 7" xfId="253" xr:uid="{20893149-DA06-4460-B6A5-B3ACEC977E0F}"/>
    <cellStyle name="Comma 12 7 2" xfId="1417" xr:uid="{3A44B22B-DE08-4FAA-BDE5-32D496C15D70}"/>
    <cellStyle name="Comma 12 7 3" xfId="2411" xr:uid="{56308B08-84C0-432D-ACE4-001F831A9DA1}"/>
    <cellStyle name="Comma 12 7 4" xfId="3403" xr:uid="{75D4B5FF-CD10-413B-95EF-7A821B91C47D}"/>
    <cellStyle name="Comma 120" xfId="1334" xr:uid="{E21F170D-4B4D-4A3B-B40C-DB4E46C07EB5}"/>
    <cellStyle name="Comma 120 2" xfId="2334" xr:uid="{4E34769E-BFFF-4CD6-A71A-F3737F3EED49}"/>
    <cellStyle name="Comma 120 3" xfId="3328" xr:uid="{8C2F7C1A-8AFE-4283-B04F-1C15190649ED}"/>
    <cellStyle name="Comma 120 4" xfId="4319" xr:uid="{F2F4520D-B521-4B63-AA46-A9462C96AB8B}"/>
    <cellStyle name="Comma 121" xfId="103" xr:uid="{2BE45255-BB38-4422-A0F9-29E88A888084}"/>
    <cellStyle name="Comma 122" xfId="573" xr:uid="{F0BFC797-31A8-44CB-9D6A-A3F36237A986}"/>
    <cellStyle name="Comma 123" xfId="1335" xr:uid="{0DE56E82-1997-437D-9571-F083CFE74C59}"/>
    <cellStyle name="Comma 123 2" xfId="2335" xr:uid="{30251CF7-0236-4D60-B6CD-8F68893CADE1}"/>
    <cellStyle name="Comma 123 3" xfId="3329" xr:uid="{60D755A8-040A-4BC4-9EB2-7C137625623B}"/>
    <cellStyle name="Comma 123 4" xfId="4320" xr:uid="{07E15D95-FF71-4C39-8F1E-9BBE8643922A}"/>
    <cellStyle name="Comma 124" xfId="1338" xr:uid="{182793AF-3CB6-456C-91D9-55E579ABE84F}"/>
    <cellStyle name="Comma 125" xfId="560" xr:uid="{2322431F-57CD-4871-A1E6-FE7B581AF09F}"/>
    <cellStyle name="Comma 126" xfId="1340" xr:uid="{B902BF56-B118-41CB-8228-1021DE4B6C52}"/>
    <cellStyle name="Comma 127" xfId="1342" xr:uid="{5ABE124B-5793-4DE6-BC48-D0D3DC7CC1DA}"/>
    <cellStyle name="Comma 128" xfId="1343" xr:uid="{1985FA26-50B9-490D-B7B0-6A85EC5B33F4}"/>
    <cellStyle name="Comma 129" xfId="3" xr:uid="{B93CEF42-536E-464E-87B2-538D585FB19D}"/>
    <cellStyle name="Comma 13" xfId="23" xr:uid="{339032C2-ED99-4CAD-B4A6-1C5233684E57}"/>
    <cellStyle name="Comma 13 2" xfId="155" xr:uid="{85BC46DA-A818-4A1B-96AC-8A571D67581A}"/>
    <cellStyle name="Comma 13 2 2" xfId="260" xr:uid="{E381D5C3-224C-4D1A-B45B-85B4C9B56D09}"/>
    <cellStyle name="Comma 13 2 2 2" xfId="909" xr:uid="{9183A9AD-D163-4B14-ADD2-653E161D8BE6}"/>
    <cellStyle name="Comma 13 2 2 2 2" xfId="1910" xr:uid="{766E418B-09DD-438E-BAD1-F6FFB14698CD}"/>
    <cellStyle name="Comma 13 2 2 2 3" xfId="2904" xr:uid="{1E93F7CA-7E5E-408C-B76A-64F3229E1AE8}"/>
    <cellStyle name="Comma 13 2 2 2 4" xfId="3895" xr:uid="{B048FE08-7A9D-4D8D-B7C9-C209A62F4705}"/>
    <cellStyle name="Comma 13 2 2 3" xfId="1147" xr:uid="{2196D188-9308-4ABF-A491-7FCD873FB5BA}"/>
    <cellStyle name="Comma 13 2 2 3 2" xfId="2148" xr:uid="{CC3D3999-756C-490F-9E62-1013773B22F6}"/>
    <cellStyle name="Comma 13 2 2 3 3" xfId="3142" xr:uid="{4D1F22AE-9591-42CF-93A9-1C5B9A226DD4}"/>
    <cellStyle name="Comma 13 2 2 3 4" xfId="4133" xr:uid="{EDC2E2D6-EED4-4C54-AE15-601E2B0F2C44}"/>
    <cellStyle name="Comma 13 2 2 4" xfId="658" xr:uid="{B109BEAB-3CA1-41FD-8F2B-07B0A3318163}"/>
    <cellStyle name="Comma 13 2 2 4 2" xfId="1659" xr:uid="{5EA35BFD-EB46-49D0-9644-E1D3E8D9EE23}"/>
    <cellStyle name="Comma 13 2 2 4 3" xfId="2653" xr:uid="{404639EF-242F-4F10-B48A-1F5EDF83F573}"/>
    <cellStyle name="Comma 13 2 2 4 4" xfId="3644" xr:uid="{2992EC66-B994-47CB-B1F9-896C642DCD25}"/>
    <cellStyle name="Comma 13 2 2 5" xfId="1422" xr:uid="{3CBFF5FC-1A52-4AF4-BF71-285B279DD570}"/>
    <cellStyle name="Comma 13 2 2 6" xfId="2416" xr:uid="{F6DE63B1-BC16-4E29-BF1F-D4136843A804}"/>
    <cellStyle name="Comma 13 2 2 7" xfId="3408" xr:uid="{61CE9979-8D46-4ADC-9529-2074CF2551F6}"/>
    <cellStyle name="Comma 13 2 3" xfId="259" xr:uid="{1310164D-7B8B-46D0-A880-E23D8F2367D8}"/>
    <cellStyle name="Comma 13 2 4" xfId="1367" xr:uid="{E6215177-5EAE-4918-BF99-5177CE2BBB36}"/>
    <cellStyle name="Comma 13 2 5" xfId="2361" xr:uid="{8B8F28CB-EB78-4A66-924F-C6B370F8A1D5}"/>
    <cellStyle name="Comma 13 2 6" xfId="3353" xr:uid="{3304F2AA-611C-4D3E-A6E2-3397C0FC91A6}"/>
    <cellStyle name="Comma 13 3" xfId="261" xr:uid="{BD4B7629-BC21-4036-AA15-B595A5250375}"/>
    <cellStyle name="Comma 13 3 2" xfId="262" xr:uid="{5BC10B27-6188-42DC-A652-4E885910DD3A}"/>
    <cellStyle name="Comma 13 3 2 2" xfId="911" xr:uid="{9E880738-847A-47AF-A24A-BC8216DC6553}"/>
    <cellStyle name="Comma 13 3 2 2 2" xfId="1912" xr:uid="{862BD13B-7790-449A-9528-5732B1A50E4B}"/>
    <cellStyle name="Comma 13 3 2 2 3" xfId="2906" xr:uid="{3593517D-7D95-44B7-9857-95E8B1C2EF7F}"/>
    <cellStyle name="Comma 13 3 2 2 4" xfId="3897" xr:uid="{00018206-72F9-48C0-A4B1-BCB960C20CBC}"/>
    <cellStyle name="Comma 13 3 2 3" xfId="1149" xr:uid="{4A0B0B09-CFB7-42D6-8C22-414A5C387887}"/>
    <cellStyle name="Comma 13 3 2 3 2" xfId="2150" xr:uid="{19AA6039-795E-42E7-BE7A-A133BA12FD77}"/>
    <cellStyle name="Comma 13 3 2 3 3" xfId="3144" xr:uid="{C31284A6-4151-4537-A23D-80F5E9515AB8}"/>
    <cellStyle name="Comma 13 3 2 3 4" xfId="4135" xr:uid="{66A6CC1D-B032-4032-8ED7-90392C9C6779}"/>
    <cellStyle name="Comma 13 3 2 4" xfId="660" xr:uid="{58536667-F70A-41E3-BB43-7E662D205C67}"/>
    <cellStyle name="Comma 13 3 2 4 2" xfId="1661" xr:uid="{EB27DEF0-FB1D-4BAB-88A9-97E8CB215C4E}"/>
    <cellStyle name="Comma 13 3 2 4 3" xfId="2655" xr:uid="{359CA837-0854-4DDB-902E-ED5B94CB9EFB}"/>
    <cellStyle name="Comma 13 3 2 4 4" xfId="3646" xr:uid="{57832CC9-0B71-4206-A45B-A653D5070E29}"/>
    <cellStyle name="Comma 13 3 2 5" xfId="1424" xr:uid="{0267F008-F840-4219-9A7B-89A7E63CFA65}"/>
    <cellStyle name="Comma 13 3 2 6" xfId="2418" xr:uid="{BF5575EE-0785-4C3C-8CC3-A1531170C9B2}"/>
    <cellStyle name="Comma 13 3 2 7" xfId="3410" xr:uid="{7C5E5BA0-100C-4805-B9E2-0A4F9E6A20C2}"/>
    <cellStyle name="Comma 13 3 3" xfId="910" xr:uid="{3E13075C-B918-4D66-8C8A-CA3AE5140D2A}"/>
    <cellStyle name="Comma 13 3 3 2" xfId="1911" xr:uid="{D3027D8D-36E2-45BC-BB68-E07E137CD39F}"/>
    <cellStyle name="Comma 13 3 3 3" xfId="2905" xr:uid="{E472384A-80E4-4B78-B226-373E4A7DF2BE}"/>
    <cellStyle name="Comma 13 3 3 4" xfId="3896" xr:uid="{9DDC61CC-BF99-4468-A976-79FD8A8762A7}"/>
    <cellStyle name="Comma 13 3 4" xfId="1148" xr:uid="{2F4B6741-7107-43F0-9C3A-A283F305DEEB}"/>
    <cellStyle name="Comma 13 3 4 2" xfId="2149" xr:uid="{CE43BC6F-0E38-41E0-A24F-38A55FFC7547}"/>
    <cellStyle name="Comma 13 3 4 3" xfId="3143" xr:uid="{2801FDBC-5314-4633-B5A0-E3503D07303B}"/>
    <cellStyle name="Comma 13 3 4 4" xfId="4134" xr:uid="{CD5E578C-7482-4211-8D43-3A88D37D7E9D}"/>
    <cellStyle name="Comma 13 3 5" xfId="659" xr:uid="{A217EA8E-EEC1-4C25-8A3F-FEB9E8E2FAC7}"/>
    <cellStyle name="Comma 13 3 5 2" xfId="1660" xr:uid="{3CCAC9EC-6B3A-4924-819E-4D4DAE4F329C}"/>
    <cellStyle name="Comma 13 3 5 3" xfId="2654" xr:uid="{D58DAA55-0F11-442E-A82B-97ED4330573A}"/>
    <cellStyle name="Comma 13 3 5 4" xfId="3645" xr:uid="{93DB8BEB-6A95-4A6A-9324-0105CF1F93F4}"/>
    <cellStyle name="Comma 13 3 6" xfId="1423" xr:uid="{CBCD58A2-F78B-4E63-8977-EBE000C739E6}"/>
    <cellStyle name="Comma 13 3 7" xfId="2417" xr:uid="{F6A94DB2-3FC6-4BAF-B466-86FBECA87372}"/>
    <cellStyle name="Comma 13 3 8" xfId="3409" xr:uid="{32473930-3258-4891-A679-B79DB46F402A}"/>
    <cellStyle name="Comma 13 4" xfId="908" xr:uid="{C74B9FD0-DBC3-4619-A976-4909AE99B133}"/>
    <cellStyle name="Comma 13 4 2" xfId="1909" xr:uid="{7AA25758-A56A-4DFC-B04D-D4D32FF3F00E}"/>
    <cellStyle name="Comma 13 4 3" xfId="2903" xr:uid="{AF9FE546-8EBA-469B-B097-8C082C0026D3}"/>
    <cellStyle name="Comma 13 4 4" xfId="3894" xr:uid="{200089A8-4090-4A37-84B4-306ED2C66E1A}"/>
    <cellStyle name="Comma 13 5" xfId="1146" xr:uid="{2C699491-CB63-4825-8446-A1FF492A34C1}"/>
    <cellStyle name="Comma 13 5 2" xfId="2147" xr:uid="{970B19E3-78BA-4B53-AB02-F011B5A15361}"/>
    <cellStyle name="Comma 13 5 3" xfId="3141" xr:uid="{37AC589A-C1F7-42DB-8C30-09D6BFACFC60}"/>
    <cellStyle name="Comma 13 5 4" xfId="4132" xr:uid="{1EBF8535-C77D-447D-9360-C96CCA3D066F}"/>
    <cellStyle name="Comma 13 6" xfId="657" xr:uid="{B8EC5D7F-9A46-4B55-9094-19537FA0CF0F}"/>
    <cellStyle name="Comma 13 6 2" xfId="1658" xr:uid="{A1C25811-11AD-4B0C-A3B8-4B5043E35B3E}"/>
    <cellStyle name="Comma 13 6 3" xfId="2652" xr:uid="{793F91F3-DE53-49A8-B4EA-1D805551E4EA}"/>
    <cellStyle name="Comma 13 6 4" xfId="3643" xr:uid="{99CA7DEE-FF85-4B38-8F86-D08ACE5B16DA}"/>
    <cellStyle name="Comma 13 7" xfId="258" xr:uid="{FD5C570B-915F-4C20-B54F-F97F0A06089F}"/>
    <cellStyle name="Comma 13 7 2" xfId="1421" xr:uid="{44B414ED-B1C6-4CA5-9696-4D2C889A50FF}"/>
    <cellStyle name="Comma 13 7 3" xfId="2415" xr:uid="{6B9FEBD4-CC10-447F-A9BC-06BA9DD45E5B}"/>
    <cellStyle name="Comma 13 7 4" xfId="3407" xr:uid="{A85F5ADE-4052-4236-AFB1-E479BFECF1A0}"/>
    <cellStyle name="Comma 130" xfId="1336" xr:uid="{22D06FF1-DD0B-4B58-A5B8-B69B39BB28E0}"/>
    <cellStyle name="Comma 130 2" xfId="2336" xr:uid="{874C6F63-2C08-4614-9976-76D19A76C967}"/>
    <cellStyle name="Comma 130 3" xfId="3330" xr:uid="{57A4CE36-D6E2-4480-B6BB-A0ED6647DAB0}"/>
    <cellStyle name="Comma 130 4" xfId="4321" xr:uid="{AF00BEB7-BA73-4EAD-BE36-D2D67C9623F6}"/>
    <cellStyle name="Comma 131" xfId="1344" xr:uid="{3A6921E5-47EE-4680-9E79-0E7EECF8982C}"/>
    <cellStyle name="Comma 132" xfId="1345" xr:uid="{6A20EB11-1BB8-4DA1-A7E2-2A8C440B445F}"/>
    <cellStyle name="Comma 133" xfId="1346" xr:uid="{9A06A36B-E870-40F0-9995-6338276367BB}"/>
    <cellStyle name="Comma 134" xfId="1348" xr:uid="{6C7EA7AD-4215-4BFF-AB0C-BF59E514C0CB}"/>
    <cellStyle name="Comma 135" xfId="1368" xr:uid="{EFA3E570-944C-4010-9B29-363547856C8F}"/>
    <cellStyle name="Comma 136" xfId="1593" xr:uid="{A3876926-5E50-419D-9C9E-985B0E7BD003}"/>
    <cellStyle name="Comma 137" xfId="2338" xr:uid="{144F3718-C727-477A-B356-F3BCEEE043D8}"/>
    <cellStyle name="Comma 138" xfId="2340" xr:uid="{C60E970E-DF7B-4ABB-AA77-18D6D4EFA5D3}"/>
    <cellStyle name="Comma 139" xfId="2341" xr:uid="{1CFB265C-0F18-4DC8-A573-8DE89E1F78D2}"/>
    <cellStyle name="Comma 14" xfId="74" xr:uid="{E01BE51A-7029-45AD-9D0A-BF28EBE6D9CC}"/>
    <cellStyle name="Comma 14 2" xfId="264" xr:uid="{28524986-670F-44EE-A446-CBA2DAC94F16}"/>
    <cellStyle name="Comma 14 2 2" xfId="265" xr:uid="{AEFCA842-D1E3-43EB-8239-1BCBDCB9C440}"/>
    <cellStyle name="Comma 14 2 2 2" xfId="913" xr:uid="{6D6337A7-BC56-46D4-A6E3-E3441D6EA239}"/>
    <cellStyle name="Comma 14 2 2 2 2" xfId="1914" xr:uid="{A4A8BFC2-9E51-4C67-97D7-AD590B2088BA}"/>
    <cellStyle name="Comma 14 2 2 2 3" xfId="2908" xr:uid="{552A6113-D4D6-4808-A7D6-37054C1F27C7}"/>
    <cellStyle name="Comma 14 2 2 2 4" xfId="3899" xr:uid="{4F370990-854B-41EA-A314-870C141FEC37}"/>
    <cellStyle name="Comma 14 2 2 3" xfId="1151" xr:uid="{E43E0509-74BC-4F4C-8793-1203BB8729FC}"/>
    <cellStyle name="Comma 14 2 2 3 2" xfId="2152" xr:uid="{90CB8BD4-93C5-4CFC-B48E-41C39555DFCA}"/>
    <cellStyle name="Comma 14 2 2 3 3" xfId="3146" xr:uid="{AA46CAC9-964E-4C3D-A352-69BCB0172906}"/>
    <cellStyle name="Comma 14 2 2 3 4" xfId="4137" xr:uid="{AAB04B73-00E3-4848-B346-5BEE0741467E}"/>
    <cellStyle name="Comma 14 2 2 4" xfId="662" xr:uid="{32EB54A4-89EA-4DE5-AAAD-A89D8E7A18DB}"/>
    <cellStyle name="Comma 14 2 2 4 2" xfId="1663" xr:uid="{2C7BDB81-AD67-453D-B8BA-6E338C6725F6}"/>
    <cellStyle name="Comma 14 2 2 4 3" xfId="2657" xr:uid="{2C003A72-607C-45DC-BDBF-463419A06440}"/>
    <cellStyle name="Comma 14 2 2 4 4" xfId="3648" xr:uid="{0C0708AD-EF9F-449D-8B27-11F16C7A5C5A}"/>
    <cellStyle name="Comma 14 2 2 5" xfId="1426" xr:uid="{A482194F-5538-4655-9462-9923E4399B58}"/>
    <cellStyle name="Comma 14 2 2 6" xfId="2420" xr:uid="{281434BF-3831-4ADE-972E-757745355F24}"/>
    <cellStyle name="Comma 14 2 2 7" xfId="3412" xr:uid="{1AF98BD4-65CD-4B50-9C87-DE98FFED7336}"/>
    <cellStyle name="Comma 14 3" xfId="266" xr:uid="{94CC6B89-4268-45CE-9171-A38B98180568}"/>
    <cellStyle name="Comma 14 3 2" xfId="267" xr:uid="{CA52097E-CE98-4F0E-B957-D5A2A05B204C}"/>
    <cellStyle name="Comma 14 3 2 2" xfId="915" xr:uid="{061B59CA-6F67-48B9-8804-948C47BAE760}"/>
    <cellStyle name="Comma 14 3 2 2 2" xfId="1916" xr:uid="{750AF95D-3F93-4E36-A231-31EB92A14038}"/>
    <cellStyle name="Comma 14 3 2 2 3" xfId="2910" xr:uid="{9B0CDC9F-9922-463E-930F-835D0F4F6032}"/>
    <cellStyle name="Comma 14 3 2 2 4" xfId="3901" xr:uid="{B95853A2-64BB-412E-BD67-8941D4FB385D}"/>
    <cellStyle name="Comma 14 3 2 3" xfId="1153" xr:uid="{0C343B27-8309-4789-8C49-1B024CF44C93}"/>
    <cellStyle name="Comma 14 3 2 3 2" xfId="2154" xr:uid="{D44CAC24-87CE-42C6-9924-B7D1135FC2A6}"/>
    <cellStyle name="Comma 14 3 2 3 3" xfId="3148" xr:uid="{96A7D560-26FF-461C-B388-F8D29509AB5E}"/>
    <cellStyle name="Comma 14 3 2 3 4" xfId="4139" xr:uid="{640264D6-BB64-421E-AE59-3B191EBA29CE}"/>
    <cellStyle name="Comma 14 3 2 4" xfId="664" xr:uid="{B9A7FBE0-B6D6-470F-BF09-09654A66263E}"/>
    <cellStyle name="Comma 14 3 2 4 2" xfId="1665" xr:uid="{B6C179E4-F901-454D-9BEE-1EC052189419}"/>
    <cellStyle name="Comma 14 3 2 4 3" xfId="2659" xr:uid="{FBE92D42-972A-45CC-963D-B5F4CB5AAADA}"/>
    <cellStyle name="Comma 14 3 2 4 4" xfId="3650" xr:uid="{7B0A3623-C13B-43AD-BDF0-DF0D5AA7B12F}"/>
    <cellStyle name="Comma 14 3 2 5" xfId="1428" xr:uid="{B8EEC32E-36A2-4A64-AF20-0EF93D5972AB}"/>
    <cellStyle name="Comma 14 3 2 6" xfId="2422" xr:uid="{D071C1BC-A757-4FDF-A243-65A2D2366745}"/>
    <cellStyle name="Comma 14 3 2 7" xfId="3414" xr:uid="{5EBA83B3-2885-4DAB-BC0A-43115DADAD39}"/>
    <cellStyle name="Comma 14 3 3" xfId="914" xr:uid="{C33C4C5D-2B2D-4CCD-8298-381295734128}"/>
    <cellStyle name="Comma 14 3 3 2" xfId="1915" xr:uid="{01E8AB80-B8ED-4919-B0A1-B2127789835F}"/>
    <cellStyle name="Comma 14 3 3 3" xfId="2909" xr:uid="{B3F63E59-D690-4465-BEDF-D378CE533F9B}"/>
    <cellStyle name="Comma 14 3 3 4" xfId="3900" xr:uid="{7E5A483E-3E74-40B8-AD30-FBBEB8AECE18}"/>
    <cellStyle name="Comma 14 3 4" xfId="1152" xr:uid="{71E2D902-F3DF-4FE1-B4C5-D79E42AC3656}"/>
    <cellStyle name="Comma 14 3 4 2" xfId="2153" xr:uid="{E24DCE35-4E23-4D71-9291-F0BF0F3296B2}"/>
    <cellStyle name="Comma 14 3 4 3" xfId="3147" xr:uid="{CD209025-960F-496B-B291-9241036F8FC0}"/>
    <cellStyle name="Comma 14 3 4 4" xfId="4138" xr:uid="{6870A85E-8609-44F2-A7D9-51749753CA94}"/>
    <cellStyle name="Comma 14 3 5" xfId="663" xr:uid="{88C9FAFA-8A0E-4980-8F24-998B2E2FB486}"/>
    <cellStyle name="Comma 14 3 5 2" xfId="1664" xr:uid="{450633BC-6CB0-4E0E-AEC3-7A936E4D1E87}"/>
    <cellStyle name="Comma 14 3 5 3" xfId="2658" xr:uid="{79E785C8-9322-42E2-B505-51863FCA4A16}"/>
    <cellStyle name="Comma 14 3 5 4" xfId="3649" xr:uid="{6BE02BF8-B5AF-41C7-9E61-EFB1D9B8A28F}"/>
    <cellStyle name="Comma 14 3 6" xfId="1427" xr:uid="{3C0BA301-141E-4F53-931A-1C329503F055}"/>
    <cellStyle name="Comma 14 3 7" xfId="2421" xr:uid="{15560434-DC05-48BB-888C-E733D979E59D}"/>
    <cellStyle name="Comma 14 3 8" xfId="3413" xr:uid="{45E32F6E-CEA4-4E5E-BBBC-95A705476D3A}"/>
    <cellStyle name="Comma 14 4" xfId="912" xr:uid="{81F09267-BD6B-4EFA-B6DB-125098A85A36}"/>
    <cellStyle name="Comma 14 4 2" xfId="1913" xr:uid="{FC44BB43-2FDF-4FE2-973A-BB3EEF4DFDB9}"/>
    <cellStyle name="Comma 14 4 3" xfId="2907" xr:uid="{F5EECF78-9CE4-40B8-8B3F-3AEC424946A2}"/>
    <cellStyle name="Comma 14 4 4" xfId="3898" xr:uid="{470EBA0B-ED1D-45AB-80F6-1797A3B86E37}"/>
    <cellStyle name="Comma 14 5" xfId="1150" xr:uid="{3570CE5C-B56A-429D-A2D1-F3FA8A395DFE}"/>
    <cellStyle name="Comma 14 5 2" xfId="2151" xr:uid="{C3D3B53F-A69D-49EF-AE50-534F5FEEE271}"/>
    <cellStyle name="Comma 14 5 3" xfId="3145" xr:uid="{4BABFBD6-3852-42E9-814A-464323589AA5}"/>
    <cellStyle name="Comma 14 5 4" xfId="4136" xr:uid="{DEA6C3C7-A9B1-4536-9DC0-745BBD439BEA}"/>
    <cellStyle name="Comma 14 6" xfId="661" xr:uid="{C9107DDF-49D7-4DC2-B029-A6F6C146B954}"/>
    <cellStyle name="Comma 14 6 2" xfId="1662" xr:uid="{16BAE0C9-85A5-4533-8316-B4E902F05C64}"/>
    <cellStyle name="Comma 14 6 3" xfId="2656" xr:uid="{31860935-ED04-453E-BA4B-C551DABB62B0}"/>
    <cellStyle name="Comma 14 6 4" xfId="3647" xr:uid="{0BB44233-9AD8-44B5-BF31-5A5FB6C5468E}"/>
    <cellStyle name="Comma 14 7" xfId="263" xr:uid="{5CDE12C7-4E76-455A-A170-F18AEE872BA7}"/>
    <cellStyle name="Comma 14 7 2" xfId="1425" xr:uid="{DCA1FE40-D051-4D48-BFBE-29EF942B1BFC}"/>
    <cellStyle name="Comma 14 7 3" xfId="2419" xr:uid="{D4FAF503-EF5B-4569-B113-CC8E9C00A520}"/>
    <cellStyle name="Comma 14 7 4" xfId="3411" xr:uid="{7F5C9114-23E1-473C-B3F4-D38F76A3588F}"/>
    <cellStyle name="Comma 140" xfId="2339" xr:uid="{4ED9B190-03E9-4372-B9CD-A8245185BB40}"/>
    <cellStyle name="Comma 141" xfId="2342" xr:uid="{40E72D50-A578-4248-892A-3FA726791AF8}"/>
    <cellStyle name="Comma 142" xfId="2362" xr:uid="{925FB4CB-1A3A-4743-8165-B7B47C9AD0C1}"/>
    <cellStyle name="Comma 143" xfId="2590" xr:uid="{01FE1106-BC09-4544-B94E-2A6D71ED927A}"/>
    <cellStyle name="Comma 144" xfId="3331" xr:uid="{DD4DEFF9-CDAB-40AF-9CA8-1195723BF313}"/>
    <cellStyle name="Comma 145" xfId="3332" xr:uid="{5A2834A5-3E48-4E26-9D19-F8292A152122}"/>
    <cellStyle name="Comma 146" xfId="3333" xr:uid="{893BAE71-CA2E-4A30-A935-B47995898268}"/>
    <cellStyle name="Comma 147" xfId="3334" xr:uid="{B552D138-453B-4FB4-81C2-A3D5CF423056}"/>
    <cellStyle name="Comma 148" xfId="3354" xr:uid="{0F758672-EB9B-4515-A684-D25682F3BCE7}"/>
    <cellStyle name="Comma 15" xfId="85" xr:uid="{5FAA3CFA-A5E0-4916-BB5D-CDEB05D9F32B}"/>
    <cellStyle name="Comma 15 2" xfId="269" xr:uid="{CDD9AC52-3C55-4B23-A022-4BDB2A6DD8E2}"/>
    <cellStyle name="Comma 15 2 2" xfId="270" xr:uid="{80847846-DC2F-4A23-BECF-560FE46B283F}"/>
    <cellStyle name="Comma 15 2 2 2" xfId="917" xr:uid="{FFB20D4D-51AD-4858-AFD0-CA6513FA1841}"/>
    <cellStyle name="Comma 15 2 2 2 2" xfId="1918" xr:uid="{CCA97E6E-738C-43BF-BB69-CEADB7E33C97}"/>
    <cellStyle name="Comma 15 2 2 2 3" xfId="2912" xr:uid="{5C3A45FA-975F-41A0-AF59-D5BAD6696FEE}"/>
    <cellStyle name="Comma 15 2 2 2 4" xfId="3903" xr:uid="{D5C27ADB-01BE-4114-83E1-DBEEA446752B}"/>
    <cellStyle name="Comma 15 2 2 3" xfId="1155" xr:uid="{D6995CD7-8111-41E9-BA74-54D4D24D895A}"/>
    <cellStyle name="Comma 15 2 2 3 2" xfId="2156" xr:uid="{033DCC6F-4A66-4139-BB42-9DE7D1C8B050}"/>
    <cellStyle name="Comma 15 2 2 3 3" xfId="3150" xr:uid="{083DB7CE-8741-41EC-820F-988D7F740773}"/>
    <cellStyle name="Comma 15 2 2 3 4" xfId="4141" xr:uid="{8A0BB750-8073-471E-A113-6A9833755DC9}"/>
    <cellStyle name="Comma 15 2 2 4" xfId="666" xr:uid="{692DBCA9-195A-4BDE-9FF4-B535A705DCD7}"/>
    <cellStyle name="Comma 15 2 2 4 2" xfId="1667" xr:uid="{F8C6CFEF-B48C-4F1C-9B90-ED132F0C5ACB}"/>
    <cellStyle name="Comma 15 2 2 4 3" xfId="2661" xr:uid="{CB66E6C3-1ED8-4F17-90B6-3B6B903452E5}"/>
    <cellStyle name="Comma 15 2 2 4 4" xfId="3652" xr:uid="{853792CF-1A13-48FC-B21D-0D97C7C35D30}"/>
    <cellStyle name="Comma 15 2 2 5" xfId="1430" xr:uid="{1DB54E48-1022-4AD2-ADE5-CF9EFE900FBC}"/>
    <cellStyle name="Comma 15 2 2 6" xfId="2424" xr:uid="{B11335AA-BBF6-474F-A95F-7F26F63E5936}"/>
    <cellStyle name="Comma 15 2 2 7" xfId="3416" xr:uid="{3CBE89BA-E5A7-4512-9E60-442E558D70D6}"/>
    <cellStyle name="Comma 15 3" xfId="271" xr:uid="{10FB1C5D-D44F-4E9B-A8B5-CBB74A393F3C}"/>
    <cellStyle name="Comma 15 3 2" xfId="272" xr:uid="{22DAA5E9-9E18-41F6-9782-0677F9742D40}"/>
    <cellStyle name="Comma 15 3 2 2" xfId="919" xr:uid="{CA4C52D6-5947-4E70-A6CF-C5B412B6318F}"/>
    <cellStyle name="Comma 15 3 2 2 2" xfId="1920" xr:uid="{F3185072-3DFD-4FFC-8063-ED7CD61BF566}"/>
    <cellStyle name="Comma 15 3 2 2 3" xfId="2914" xr:uid="{60AB4DD7-7E0F-4280-A849-5B87E5C3C37A}"/>
    <cellStyle name="Comma 15 3 2 2 4" xfId="3905" xr:uid="{A7A86771-36EC-485F-A7DA-97A7F0753DCD}"/>
    <cellStyle name="Comma 15 3 2 3" xfId="1157" xr:uid="{A5A2BEF5-E688-423B-B2A4-3AD8A3E90A74}"/>
    <cellStyle name="Comma 15 3 2 3 2" xfId="2158" xr:uid="{7F6ADC43-01B7-43C3-8FB2-160DFF18B82C}"/>
    <cellStyle name="Comma 15 3 2 3 3" xfId="3152" xr:uid="{C8921BDA-8E0C-4A0C-9E9F-5229CE4D60EE}"/>
    <cellStyle name="Comma 15 3 2 3 4" xfId="4143" xr:uid="{3F5B01B7-F6C4-410E-BE0F-366EBDC9AB34}"/>
    <cellStyle name="Comma 15 3 2 4" xfId="668" xr:uid="{134A2CBB-E08E-4A49-891A-D6E9755525DF}"/>
    <cellStyle name="Comma 15 3 2 4 2" xfId="1669" xr:uid="{0A85FB6B-24B4-4D97-9FBB-C23DFCF05D9F}"/>
    <cellStyle name="Comma 15 3 2 4 3" xfId="2663" xr:uid="{BF97CD9C-99B3-4045-84EE-BCB5A63AA152}"/>
    <cellStyle name="Comma 15 3 2 4 4" xfId="3654" xr:uid="{47DB0516-F646-4E0E-B776-78171B015600}"/>
    <cellStyle name="Comma 15 3 2 5" xfId="1432" xr:uid="{E45DD6A7-5A13-4897-AA81-E609959423FC}"/>
    <cellStyle name="Comma 15 3 2 6" xfId="2426" xr:uid="{2652FBEE-923E-4EB0-B80A-96DF86CA96A2}"/>
    <cellStyle name="Comma 15 3 2 7" xfId="3418" xr:uid="{13D5CB73-8011-4E2D-956D-4B27447D1526}"/>
    <cellStyle name="Comma 15 3 3" xfId="918" xr:uid="{E9686E3E-DCB1-472D-A916-59F66E6B3E5C}"/>
    <cellStyle name="Comma 15 3 3 2" xfId="1919" xr:uid="{E4CA16C5-802F-41AA-BD1F-6B10A0508A63}"/>
    <cellStyle name="Comma 15 3 3 3" xfId="2913" xr:uid="{1ED091EC-1F19-46AE-A9F0-3897FB705E51}"/>
    <cellStyle name="Comma 15 3 3 4" xfId="3904" xr:uid="{9455A102-0255-4B65-84BB-6657BD6DABD1}"/>
    <cellStyle name="Comma 15 3 4" xfId="1156" xr:uid="{D48A1EDE-B7CD-4156-9679-203FAFF6B105}"/>
    <cellStyle name="Comma 15 3 4 2" xfId="2157" xr:uid="{3790D641-F975-4ADB-8736-969A09FF2199}"/>
    <cellStyle name="Comma 15 3 4 3" xfId="3151" xr:uid="{651EA38C-AAAE-4C1B-8734-8B0ABADE0A73}"/>
    <cellStyle name="Comma 15 3 4 4" xfId="4142" xr:uid="{C8CCF463-907C-4220-A83A-3073CD5C9D8C}"/>
    <cellStyle name="Comma 15 3 5" xfId="667" xr:uid="{2A01C024-FFF3-44B3-AB3C-808A16F02189}"/>
    <cellStyle name="Comma 15 3 5 2" xfId="1668" xr:uid="{30502FD0-362F-414F-B5C1-3AF1C64206D0}"/>
    <cellStyle name="Comma 15 3 5 3" xfId="2662" xr:uid="{948C3FC5-1488-4D98-B720-D771180CA094}"/>
    <cellStyle name="Comma 15 3 5 4" xfId="3653" xr:uid="{A212C1E7-7A13-4EAE-8ED4-DE838E434F99}"/>
    <cellStyle name="Comma 15 3 6" xfId="1431" xr:uid="{4505D4F2-F618-43F1-83BF-6304FFCD3EC0}"/>
    <cellStyle name="Comma 15 3 7" xfId="2425" xr:uid="{44B2CEDD-911B-493C-A1A6-E571FE3825E3}"/>
    <cellStyle name="Comma 15 3 8" xfId="3417" xr:uid="{8ACB54D3-B73B-4D66-970B-0EF5383C4F74}"/>
    <cellStyle name="Comma 15 4" xfId="916" xr:uid="{D07C7780-6AA4-4CB6-8E53-E4006496BE99}"/>
    <cellStyle name="Comma 15 4 2" xfId="1917" xr:uid="{EAA728D3-771E-4CC6-96B1-ADE948450E85}"/>
    <cellStyle name="Comma 15 4 3" xfId="2911" xr:uid="{92B83594-91C0-424D-AC2A-FBECF5842FBC}"/>
    <cellStyle name="Comma 15 4 4" xfId="3902" xr:uid="{FA58BCCB-0F23-4284-A7E4-854D2AFCABE3}"/>
    <cellStyle name="Comma 15 5" xfId="1154" xr:uid="{A7C1FE6D-5C54-4072-A2D5-90D5CE69717A}"/>
    <cellStyle name="Comma 15 5 2" xfId="2155" xr:uid="{D6570894-2401-4FAD-9276-D3655AECCB01}"/>
    <cellStyle name="Comma 15 5 3" xfId="3149" xr:uid="{EEAE7E69-108E-4648-8AF8-30FAE24F3BD8}"/>
    <cellStyle name="Comma 15 5 4" xfId="4140" xr:uid="{AFEC0EAD-B256-4E47-8E62-F076A471CA11}"/>
    <cellStyle name="Comma 15 6" xfId="665" xr:uid="{4A37F2A5-2BF5-451D-917A-7A8CDBE886CE}"/>
    <cellStyle name="Comma 15 6 2" xfId="1666" xr:uid="{8052E8AB-A607-4E2E-B5A9-08A8659BF36F}"/>
    <cellStyle name="Comma 15 6 3" xfId="2660" xr:uid="{771ADB41-65A2-4D04-9A44-1E319BA3ED80}"/>
    <cellStyle name="Comma 15 6 4" xfId="3651" xr:uid="{B66EEF5A-8FB1-4D8E-B570-FC46E8636BB5}"/>
    <cellStyle name="Comma 15 7" xfId="268" xr:uid="{316B05AE-1D58-4796-8FE3-44950558B27E}"/>
    <cellStyle name="Comma 15 7 2" xfId="1429" xr:uid="{BB3B0213-74FA-4E56-ADA3-B910A1FDF12D}"/>
    <cellStyle name="Comma 15 7 3" xfId="2423" xr:uid="{A8A980AE-51A4-4348-A0EE-A417E1AA818E}"/>
    <cellStyle name="Comma 15 7 4" xfId="3415" xr:uid="{0DAAF383-6505-4D6B-A1B8-9FE9D3397F79}"/>
    <cellStyle name="Comma 16" xfId="92" xr:uid="{8F85704C-2C86-459F-A338-732FAD7ECE3A}"/>
    <cellStyle name="Comma 16 2" xfId="274" xr:uid="{830B8189-DA9B-47E9-A58F-35BE68DA68C6}"/>
    <cellStyle name="Comma 16 2 2" xfId="275" xr:uid="{24B7ECD3-1BB2-4DE3-B5FC-3B7D31EA9A42}"/>
    <cellStyle name="Comma 16 2 2 2" xfId="921" xr:uid="{07EB901B-811A-49CB-AC56-44CC75E20171}"/>
    <cellStyle name="Comma 16 2 2 2 2" xfId="1922" xr:uid="{FEC65DF1-0B92-424E-9D9E-6859A266D5CA}"/>
    <cellStyle name="Comma 16 2 2 2 3" xfId="2916" xr:uid="{33C9F73A-9323-4006-A52B-33CC6AC83A36}"/>
    <cellStyle name="Comma 16 2 2 2 4" xfId="3907" xr:uid="{F0A09BD3-8EAF-4097-A747-A4043FD26A4D}"/>
    <cellStyle name="Comma 16 2 2 3" xfId="1159" xr:uid="{FDDADA0F-6367-4598-AC6E-38D8FB8231B4}"/>
    <cellStyle name="Comma 16 2 2 3 2" xfId="2160" xr:uid="{36DFEA75-6E36-43B5-921E-A95D9D125F30}"/>
    <cellStyle name="Comma 16 2 2 3 3" xfId="3154" xr:uid="{17AE64D7-0027-47EF-9694-5B1BEB7A28C1}"/>
    <cellStyle name="Comma 16 2 2 3 4" xfId="4145" xr:uid="{EB010EC5-6735-436A-9C5B-3BC7CFC2D5C0}"/>
    <cellStyle name="Comma 16 2 2 4" xfId="670" xr:uid="{CD7CCFE3-8B99-4C7A-8688-58E42D147088}"/>
    <cellStyle name="Comma 16 2 2 4 2" xfId="1671" xr:uid="{28463F05-70BD-4344-9F89-086B2CC324FE}"/>
    <cellStyle name="Comma 16 2 2 4 3" xfId="2665" xr:uid="{9D8AD57B-C14E-4EFE-984F-6B0EB52A8417}"/>
    <cellStyle name="Comma 16 2 2 4 4" xfId="3656" xr:uid="{D3417B9D-C3B9-47D8-BDFA-C1BDA5DE1D84}"/>
    <cellStyle name="Comma 16 2 2 5" xfId="1434" xr:uid="{1B200146-57E0-4CD6-BF08-224940F7A3A5}"/>
    <cellStyle name="Comma 16 2 2 6" xfId="2428" xr:uid="{D7AB2691-D7C1-4272-8567-61EB3A79B175}"/>
    <cellStyle name="Comma 16 2 2 7" xfId="3420" xr:uid="{CDBD0CF4-6932-492A-94C1-F7C389E007BC}"/>
    <cellStyle name="Comma 16 3" xfId="276" xr:uid="{5643E354-1A81-40D9-BD90-338CF2710195}"/>
    <cellStyle name="Comma 16 3 2" xfId="277" xr:uid="{DCB0F2E2-25E6-408C-A67A-AFCE808AD031}"/>
    <cellStyle name="Comma 16 3 2 2" xfId="923" xr:uid="{EA9DE2F4-B492-43F0-BDE9-23962694F3C0}"/>
    <cellStyle name="Comma 16 3 2 2 2" xfId="1924" xr:uid="{A077E799-C3CA-4493-95DB-B8CA9D5767A4}"/>
    <cellStyle name="Comma 16 3 2 2 3" xfId="2918" xr:uid="{EF05026F-5645-42F6-BBDD-A666B65A091B}"/>
    <cellStyle name="Comma 16 3 2 2 4" xfId="3909" xr:uid="{085F7093-D75D-4D90-A3CA-B719FD2C9B38}"/>
    <cellStyle name="Comma 16 3 2 3" xfId="1161" xr:uid="{4B108B7F-35F1-4130-BE44-33065EE04153}"/>
    <cellStyle name="Comma 16 3 2 3 2" xfId="2162" xr:uid="{51A740B3-69F4-420F-A069-DADA654A3CC5}"/>
    <cellStyle name="Comma 16 3 2 3 3" xfId="3156" xr:uid="{F7D855CC-F8BA-422B-83B4-AD7E8401A623}"/>
    <cellStyle name="Comma 16 3 2 3 4" xfId="4147" xr:uid="{09E86553-60B1-4916-B47B-A51676638506}"/>
    <cellStyle name="Comma 16 3 2 4" xfId="672" xr:uid="{BE0724A4-3441-4579-9F3F-9E7E0E92CAE7}"/>
    <cellStyle name="Comma 16 3 2 4 2" xfId="1673" xr:uid="{8D0BA87F-5182-45A1-B2A6-1C0B89DB6CF4}"/>
    <cellStyle name="Comma 16 3 2 4 3" xfId="2667" xr:uid="{1A383799-05A5-4727-8B79-68C019475DA7}"/>
    <cellStyle name="Comma 16 3 2 4 4" xfId="3658" xr:uid="{80F8E6A3-B43B-454E-BA52-953A7D34807A}"/>
    <cellStyle name="Comma 16 3 2 5" xfId="1436" xr:uid="{AA1A550E-39BE-4542-92BD-C1E1BA5B08AC}"/>
    <cellStyle name="Comma 16 3 2 6" xfId="2430" xr:uid="{20950164-C537-46B9-B554-BDD3587F8B00}"/>
    <cellStyle name="Comma 16 3 2 7" xfId="3422" xr:uid="{2A701D6B-01C4-4EDE-A9F8-490B44A74811}"/>
    <cellStyle name="Comma 16 3 3" xfId="922" xr:uid="{3CBBFBBC-AAF6-4848-A6F4-D604328B1ECA}"/>
    <cellStyle name="Comma 16 3 3 2" xfId="1923" xr:uid="{07E8823E-DBCF-442C-98E3-1B48E890B196}"/>
    <cellStyle name="Comma 16 3 3 3" xfId="2917" xr:uid="{7F489039-6083-41BD-A8F7-7F271D0E130C}"/>
    <cellStyle name="Comma 16 3 3 4" xfId="3908" xr:uid="{8139B11C-4ED7-466E-A6E2-6F5EE35BDB29}"/>
    <cellStyle name="Comma 16 3 4" xfId="1160" xr:uid="{0ED7531D-FD06-4C1B-A0FF-AC8752AB90A2}"/>
    <cellStyle name="Comma 16 3 4 2" xfId="2161" xr:uid="{3E92B2C6-D6BF-46CD-9F45-CD2E0BF571C6}"/>
    <cellStyle name="Comma 16 3 4 3" xfId="3155" xr:uid="{34D07C40-74B5-40A0-988C-F6D25D5B65F2}"/>
    <cellStyle name="Comma 16 3 4 4" xfId="4146" xr:uid="{CC2377B0-C8E6-4CFC-B003-C096A5CEC109}"/>
    <cellStyle name="Comma 16 3 5" xfId="671" xr:uid="{31DC3B0E-836F-4B0D-BB11-F66BF09BD60E}"/>
    <cellStyle name="Comma 16 3 5 2" xfId="1672" xr:uid="{E44A60F0-E12A-42F1-A36F-93E8F3E9EF1C}"/>
    <cellStyle name="Comma 16 3 5 3" xfId="2666" xr:uid="{1EE175AE-33C9-46FF-9E5F-6C3857EE8689}"/>
    <cellStyle name="Comma 16 3 5 4" xfId="3657" xr:uid="{C7F34628-E2B8-480B-A41C-AB5C47E68FD2}"/>
    <cellStyle name="Comma 16 3 6" xfId="1435" xr:uid="{F3266667-CFCE-43EF-B591-54E7CBA29881}"/>
    <cellStyle name="Comma 16 3 7" xfId="2429" xr:uid="{309CA740-63F1-4DA1-8223-607628D9CC74}"/>
    <cellStyle name="Comma 16 3 8" xfId="3421" xr:uid="{A676E3C4-0ABE-451F-955B-977146EDA66D}"/>
    <cellStyle name="Comma 16 4" xfId="920" xr:uid="{0542F0C3-11FB-4F38-B4A7-5A5EDF3ED1BE}"/>
    <cellStyle name="Comma 16 4 2" xfId="1921" xr:uid="{97F06D9B-DFF6-4E98-AA2D-5DABF83C782F}"/>
    <cellStyle name="Comma 16 4 3" xfId="2915" xr:uid="{A1E47AAA-1321-49ED-8BA9-51001D7F51E2}"/>
    <cellStyle name="Comma 16 4 4" xfId="3906" xr:uid="{5DA44A31-4A9E-4673-8960-27083DD6689C}"/>
    <cellStyle name="Comma 16 5" xfId="1158" xr:uid="{9D4A337D-18A0-493D-8EE4-E62A50124E8C}"/>
    <cellStyle name="Comma 16 5 2" xfId="2159" xr:uid="{C6D951AC-DE6A-45E1-A7D3-648F9B6C8423}"/>
    <cellStyle name="Comma 16 5 3" xfId="3153" xr:uid="{536CEC20-FEDB-46E1-A055-D29C2CA01837}"/>
    <cellStyle name="Comma 16 5 4" xfId="4144" xr:uid="{9C7DBFD0-2B46-4E53-8DD2-DCEC3C174C6A}"/>
    <cellStyle name="Comma 16 6" xfId="669" xr:uid="{348BE70D-AF96-4877-A44F-D5D6FE11244E}"/>
    <cellStyle name="Comma 16 6 2" xfId="1670" xr:uid="{EA763F27-1334-4A2B-8DA9-042B2A0C18DC}"/>
    <cellStyle name="Comma 16 6 3" xfId="2664" xr:uid="{675EB48C-F5FB-4C57-8A04-D44D1F64BAD6}"/>
    <cellStyle name="Comma 16 6 4" xfId="3655" xr:uid="{6D497132-AB37-4A16-9D05-B382340C5E2A}"/>
    <cellStyle name="Comma 16 7" xfId="273" xr:uid="{8349CE79-E25E-4688-B373-F2EE6946C5B5}"/>
    <cellStyle name="Comma 16 7 2" xfId="1433" xr:uid="{5E38908C-E0A9-4236-95D4-76CD172E1210}"/>
    <cellStyle name="Comma 16 7 3" xfId="2427" xr:uid="{122E73E7-D742-41A0-A59A-7AB0FA5B5461}"/>
    <cellStyle name="Comma 16 7 4" xfId="3419" xr:uid="{A8C4C4AD-3AFA-4848-B592-26328CF5A871}"/>
    <cellStyle name="Comma 17" xfId="94" xr:uid="{2F147D22-26D4-43F5-BB48-99AB1B73D967}"/>
    <cellStyle name="Comma 17 2" xfId="279" xr:uid="{FB9729C9-40DF-4E4E-A1FC-4F3F3554D529}"/>
    <cellStyle name="Comma 17 2 2" xfId="280" xr:uid="{18D163CE-D032-4338-B0EF-41FD34360BC5}"/>
    <cellStyle name="Comma 17 2 2 2" xfId="925" xr:uid="{164B0548-ACEB-4C8B-BAE3-D6FD8945506E}"/>
    <cellStyle name="Comma 17 2 2 2 2" xfId="1926" xr:uid="{C2370F52-4668-417A-BE55-3FEC54F89BB2}"/>
    <cellStyle name="Comma 17 2 2 2 3" xfId="2920" xr:uid="{8FD9EC1C-0A7B-4853-8C74-535480DB2143}"/>
    <cellStyle name="Comma 17 2 2 2 4" xfId="3911" xr:uid="{ECB96E45-A9E6-406D-B58F-3375EC1F207E}"/>
    <cellStyle name="Comma 17 2 2 3" xfId="1163" xr:uid="{8C8CD298-F3A4-4D76-8CCD-00C12E7C168C}"/>
    <cellStyle name="Comma 17 2 2 3 2" xfId="2164" xr:uid="{799B8D22-F62E-4EEB-A3F3-3417AA1715A8}"/>
    <cellStyle name="Comma 17 2 2 3 3" xfId="3158" xr:uid="{02CABA80-832F-4BAF-A8E5-C12A8D9A4F5D}"/>
    <cellStyle name="Comma 17 2 2 3 4" xfId="4149" xr:uid="{C1ADA414-4D0C-487A-8462-7E7FA4290E4D}"/>
    <cellStyle name="Comma 17 2 2 4" xfId="674" xr:uid="{75A15E15-BC01-434A-A17F-BF39F4A45D12}"/>
    <cellStyle name="Comma 17 2 2 4 2" xfId="1675" xr:uid="{D582F838-5CDC-45F6-8833-FE23600E27EF}"/>
    <cellStyle name="Comma 17 2 2 4 3" xfId="2669" xr:uid="{1770C126-7D90-4F29-BD6A-7F01572451C8}"/>
    <cellStyle name="Comma 17 2 2 4 4" xfId="3660" xr:uid="{7D2D9AC7-00A6-4317-B34D-2CBF73C9C5E5}"/>
    <cellStyle name="Comma 17 2 2 5" xfId="1438" xr:uid="{52505322-AF54-44FC-9B5C-2E4CA8398682}"/>
    <cellStyle name="Comma 17 2 2 6" xfId="2432" xr:uid="{0CFEC6D4-C336-46C5-9B31-9724986BCFC7}"/>
    <cellStyle name="Comma 17 2 2 7" xfId="3424" xr:uid="{AAA91AFE-FEE3-4DFC-8E4B-B298457A146E}"/>
    <cellStyle name="Comma 17 3" xfId="281" xr:uid="{34A0898B-023B-4AF6-AFC7-ABF61262859E}"/>
    <cellStyle name="Comma 17 3 2" xfId="282" xr:uid="{A7AC86AE-9B10-4F27-9BB1-CE6E47EE089E}"/>
    <cellStyle name="Comma 17 3 2 2" xfId="927" xr:uid="{DFCDB934-0026-4F93-93B8-1823A0CADAF0}"/>
    <cellStyle name="Comma 17 3 2 2 2" xfId="1928" xr:uid="{6561DDA3-65E1-4E22-B898-C95C712D2E08}"/>
    <cellStyle name="Comma 17 3 2 2 3" xfId="2922" xr:uid="{EA098706-E939-4B0B-AD00-15B7EA6E38A8}"/>
    <cellStyle name="Comma 17 3 2 2 4" xfId="3913" xr:uid="{A467B8DB-80C8-4CD7-AFB2-7ED1C2AC7A1B}"/>
    <cellStyle name="Comma 17 3 2 3" xfId="1165" xr:uid="{109B4DA7-C638-43BF-8A80-287B104D4F09}"/>
    <cellStyle name="Comma 17 3 2 3 2" xfId="2166" xr:uid="{081B723F-7AAD-4B50-8A45-015EC8C7895B}"/>
    <cellStyle name="Comma 17 3 2 3 3" xfId="3160" xr:uid="{33C965C6-8E48-44FA-BD92-B6D6E9654647}"/>
    <cellStyle name="Comma 17 3 2 3 4" xfId="4151" xr:uid="{7C551C81-4FB2-4BD9-919B-59E95BBBC808}"/>
    <cellStyle name="Comma 17 3 2 4" xfId="676" xr:uid="{5021D1AF-490C-41BE-99B9-096A0B4A0C0B}"/>
    <cellStyle name="Comma 17 3 2 4 2" xfId="1677" xr:uid="{9B3E2C48-10AB-4186-9BC1-C30031803DB1}"/>
    <cellStyle name="Comma 17 3 2 4 3" xfId="2671" xr:uid="{3EA4D5B7-2C31-494F-8524-CA76F8789F58}"/>
    <cellStyle name="Comma 17 3 2 4 4" xfId="3662" xr:uid="{8C83FEB6-337A-4B79-A948-E3D21EEED0D0}"/>
    <cellStyle name="Comma 17 3 2 5" xfId="1440" xr:uid="{CAA027ED-B9FC-4661-9138-7AE2F87466DD}"/>
    <cellStyle name="Comma 17 3 2 6" xfId="2434" xr:uid="{CB41DAC4-6956-42F3-B5F7-2EEBDCCF37C6}"/>
    <cellStyle name="Comma 17 3 2 7" xfId="3426" xr:uid="{0893D56D-C11D-4C27-A0D1-6862C6DE2F5F}"/>
    <cellStyle name="Comma 17 3 3" xfId="926" xr:uid="{0C67A397-895A-4C52-AF71-C33ADC3D1BAB}"/>
    <cellStyle name="Comma 17 3 3 2" xfId="1927" xr:uid="{BA5B0BEB-D1BA-4442-BDCB-1F0DBC170099}"/>
    <cellStyle name="Comma 17 3 3 3" xfId="2921" xr:uid="{13B713E0-8AA8-4051-B7CA-E817CC8CB89C}"/>
    <cellStyle name="Comma 17 3 3 4" xfId="3912" xr:uid="{3A8E24BC-FFAA-4388-B284-5DBE4C56D090}"/>
    <cellStyle name="Comma 17 3 4" xfId="1164" xr:uid="{7A606E2F-0EFE-481B-9E98-F848C1085C26}"/>
    <cellStyle name="Comma 17 3 4 2" xfId="2165" xr:uid="{D0BCC324-F897-4B80-A560-9B907B969820}"/>
    <cellStyle name="Comma 17 3 4 3" xfId="3159" xr:uid="{2420C642-E235-49AA-9A0F-B5D5182C7BBB}"/>
    <cellStyle name="Comma 17 3 4 4" xfId="4150" xr:uid="{4181464D-ED39-4D60-8BCE-17E32F23DB35}"/>
    <cellStyle name="Comma 17 3 5" xfId="675" xr:uid="{17C0067B-1ED4-4CCD-AA37-CD395A95C24A}"/>
    <cellStyle name="Comma 17 3 5 2" xfId="1676" xr:uid="{50C7833D-368B-4E6C-8F2C-27D22231173B}"/>
    <cellStyle name="Comma 17 3 5 3" xfId="2670" xr:uid="{FE77C9B6-6DE3-4B8D-958A-46ED6F355F1B}"/>
    <cellStyle name="Comma 17 3 5 4" xfId="3661" xr:uid="{0A486866-B97D-4FF4-B0E0-45B4AF6D1370}"/>
    <cellStyle name="Comma 17 3 6" xfId="1439" xr:uid="{ED55F06A-35DA-4FCE-A479-00105CFE8C8D}"/>
    <cellStyle name="Comma 17 3 7" xfId="2433" xr:uid="{6125C5FE-9B8C-481C-9F60-3F1C83C35FF3}"/>
    <cellStyle name="Comma 17 3 8" xfId="3425" xr:uid="{30261104-924C-4046-B851-4D3E7F72AFAC}"/>
    <cellStyle name="Comma 17 4" xfId="924" xr:uid="{FF3082C0-379E-43AE-A880-8E96AC40D3C3}"/>
    <cellStyle name="Comma 17 4 2" xfId="1925" xr:uid="{95616AB6-BC74-40FF-A18C-44E99A0E64FB}"/>
    <cellStyle name="Comma 17 4 3" xfId="2919" xr:uid="{83633679-99C4-46AF-841E-021349EFB1A4}"/>
    <cellStyle name="Comma 17 4 4" xfId="3910" xr:uid="{C9E3A969-8FB3-48BD-AD87-6AE920FEA81C}"/>
    <cellStyle name="Comma 17 5" xfId="1162" xr:uid="{D6879BD5-F448-4FCA-A889-81E660186DBB}"/>
    <cellStyle name="Comma 17 5 2" xfId="2163" xr:uid="{3EB216E1-699A-4FFD-AEF8-5D02E4CC499E}"/>
    <cellStyle name="Comma 17 5 3" xfId="3157" xr:uid="{B9CB8C71-5671-4124-9A7E-8DC92EAB0F3C}"/>
    <cellStyle name="Comma 17 5 4" xfId="4148" xr:uid="{9080FD45-5FEA-4F3F-900B-B97BDFB4F632}"/>
    <cellStyle name="Comma 17 6" xfId="673" xr:uid="{7E82D5C3-7B6B-4118-B8F2-F99B5AB3B03D}"/>
    <cellStyle name="Comma 17 6 2" xfId="1674" xr:uid="{84BD2FEB-C376-4C65-9659-60CCC24D9842}"/>
    <cellStyle name="Comma 17 6 3" xfId="2668" xr:uid="{2270A66B-2931-44CF-B776-2D9D0E7BE5D5}"/>
    <cellStyle name="Comma 17 6 4" xfId="3659" xr:uid="{22C78869-0604-41B4-BDB2-116DAC940EF1}"/>
    <cellStyle name="Comma 17 7" xfId="278" xr:uid="{6FF3B2C5-BA8E-4D8C-9CAE-B763B3CC2B97}"/>
    <cellStyle name="Comma 17 7 2" xfId="1437" xr:uid="{96854C84-FF9B-4D37-A9BA-956A2BDB3B7B}"/>
    <cellStyle name="Comma 17 7 3" xfId="2431" xr:uid="{C3DFCD1C-E128-4FFF-89E1-942759322D14}"/>
    <cellStyle name="Comma 17 7 4" xfId="3423" xr:uid="{0D741D11-AD1A-4C95-8954-7C4E71EA0CE2}"/>
    <cellStyle name="Comma 18" xfId="96" xr:uid="{21C2E690-9487-4F56-8229-8E71E8A548BE}"/>
    <cellStyle name="Comma 18 2" xfId="284" xr:uid="{74410EAF-D605-4C5F-93FC-83E7B9357769}"/>
    <cellStyle name="Comma 18 2 2" xfId="285" xr:uid="{ED6EB2E5-6C43-45FF-8D3E-C9BD55FA8B7D}"/>
    <cellStyle name="Comma 18 2 2 2" xfId="929" xr:uid="{B29A9338-69FB-4FDE-9193-E0536976D6E2}"/>
    <cellStyle name="Comma 18 2 2 2 2" xfId="1930" xr:uid="{DC42EF0E-DC3F-4D71-BD51-CF23E513497C}"/>
    <cellStyle name="Comma 18 2 2 2 3" xfId="2924" xr:uid="{8D9CC756-1534-4B66-9647-08F7BA57139A}"/>
    <cellStyle name="Comma 18 2 2 2 4" xfId="3915" xr:uid="{5DD01275-7B8E-4607-BCD2-6C4D0256344F}"/>
    <cellStyle name="Comma 18 2 2 3" xfId="1167" xr:uid="{22BBC334-0FD2-40D2-9DE7-796730BC630F}"/>
    <cellStyle name="Comma 18 2 2 3 2" xfId="2168" xr:uid="{4B298CBA-5281-4FF9-BAF6-DBCDCA8AAF1A}"/>
    <cellStyle name="Comma 18 2 2 3 3" xfId="3162" xr:uid="{46559665-A513-4678-826B-6DD2B86B5A83}"/>
    <cellStyle name="Comma 18 2 2 3 4" xfId="4153" xr:uid="{058CB9E2-4FDA-4B6B-92B6-E43EFF8C53A5}"/>
    <cellStyle name="Comma 18 2 2 4" xfId="678" xr:uid="{2EF743B5-955F-49C2-BFAB-8F752D64E2D5}"/>
    <cellStyle name="Comma 18 2 2 4 2" xfId="1679" xr:uid="{BD319A63-498A-463B-9CFC-413B9E18C52B}"/>
    <cellStyle name="Comma 18 2 2 4 3" xfId="2673" xr:uid="{D7648226-8277-4262-B48B-EB22AD61864B}"/>
    <cellStyle name="Comma 18 2 2 4 4" xfId="3664" xr:uid="{F4CA5DE8-9ABF-4D92-9EFF-A02D5D76141D}"/>
    <cellStyle name="Comma 18 2 2 5" xfId="1442" xr:uid="{9170C01E-5024-4037-89A7-7166C7FF9F36}"/>
    <cellStyle name="Comma 18 2 2 6" xfId="2436" xr:uid="{0D200953-8CF6-4A44-9E82-0AB38F2238A5}"/>
    <cellStyle name="Comma 18 2 2 7" xfId="3428" xr:uid="{B6BDC102-A1E2-448C-8D01-78C62FF1D903}"/>
    <cellStyle name="Comma 18 3" xfId="286" xr:uid="{3D2BE5CE-A130-4C08-9D2F-2E5028462B39}"/>
    <cellStyle name="Comma 18 3 2" xfId="287" xr:uid="{98A75EEC-F4CA-4247-9FD2-6E1ECEB94834}"/>
    <cellStyle name="Comma 18 3 2 2" xfId="931" xr:uid="{AA2119BF-71B6-4464-B453-4160B8DC9573}"/>
    <cellStyle name="Comma 18 3 2 2 2" xfId="1932" xr:uid="{A4DAF8C6-ECDC-4EF7-9F69-63048C2F2399}"/>
    <cellStyle name="Comma 18 3 2 2 3" xfId="2926" xr:uid="{AA75B4E1-DF24-42FF-A7A4-FE5D89B8FF67}"/>
    <cellStyle name="Comma 18 3 2 2 4" xfId="3917" xr:uid="{F0ECE16A-2515-40F0-86CA-94D0451C22E2}"/>
    <cellStyle name="Comma 18 3 2 3" xfId="1169" xr:uid="{E5CFA770-40C6-4EB8-B5A8-174B14CCC489}"/>
    <cellStyle name="Comma 18 3 2 3 2" xfId="2170" xr:uid="{A711EC75-BFC3-4669-B2E8-43F5D34C46F9}"/>
    <cellStyle name="Comma 18 3 2 3 3" xfId="3164" xr:uid="{B2946FA7-EE72-4754-90F8-C275CE3252FB}"/>
    <cellStyle name="Comma 18 3 2 3 4" xfId="4155" xr:uid="{9C71BA02-1912-4E91-93DE-A9FD678CE66A}"/>
    <cellStyle name="Comma 18 3 2 4" xfId="680" xr:uid="{42C50570-D46B-4519-A997-1ACD091D18D0}"/>
    <cellStyle name="Comma 18 3 2 4 2" xfId="1681" xr:uid="{4AF6F47C-F327-4772-9DDA-822386EA5F6E}"/>
    <cellStyle name="Comma 18 3 2 4 3" xfId="2675" xr:uid="{80608E6D-B37B-479A-ACD2-307D7442E7C9}"/>
    <cellStyle name="Comma 18 3 2 4 4" xfId="3666" xr:uid="{0D69B01E-3485-47A0-A118-9138672349AF}"/>
    <cellStyle name="Comma 18 3 2 5" xfId="1444" xr:uid="{CD982FAD-B673-401B-8035-BF8BD73BB12B}"/>
    <cellStyle name="Comma 18 3 2 6" xfId="2438" xr:uid="{01E53AC4-C428-45DA-A88D-246E09B77770}"/>
    <cellStyle name="Comma 18 3 2 7" xfId="3430" xr:uid="{C85939A7-E566-4553-B691-C2943FE0D539}"/>
    <cellStyle name="Comma 18 3 3" xfId="930" xr:uid="{9D3045DE-F536-43A1-A032-2BDC2B1816FB}"/>
    <cellStyle name="Comma 18 3 3 2" xfId="1931" xr:uid="{C6E5ECC3-33BE-44C5-B841-51E34B749D2E}"/>
    <cellStyle name="Comma 18 3 3 3" xfId="2925" xr:uid="{8182ACB5-B414-4D16-99D6-EC0C0A6EC19E}"/>
    <cellStyle name="Comma 18 3 3 4" xfId="3916" xr:uid="{A91FE7E9-AA79-43AE-8869-E590B95BCE90}"/>
    <cellStyle name="Comma 18 3 4" xfId="1168" xr:uid="{4B97A501-CCB4-4DD2-8C8B-C33138432BBB}"/>
    <cellStyle name="Comma 18 3 4 2" xfId="2169" xr:uid="{DA2F1A9C-039E-4872-BEEF-B136F0013BFA}"/>
    <cellStyle name="Comma 18 3 4 3" xfId="3163" xr:uid="{DF45820D-1C5D-4554-8CF3-D55084B54922}"/>
    <cellStyle name="Comma 18 3 4 4" xfId="4154" xr:uid="{4DF7D7EC-EF79-4300-978E-F2E9D9C874BF}"/>
    <cellStyle name="Comma 18 3 5" xfId="679" xr:uid="{26E89FBB-E5A9-483B-9401-113BAEADF909}"/>
    <cellStyle name="Comma 18 3 5 2" xfId="1680" xr:uid="{7F956590-E2AC-4AD0-974E-18F1EC2BFAA3}"/>
    <cellStyle name="Comma 18 3 5 3" xfId="2674" xr:uid="{C1DA03E8-122B-4303-950C-09AE94EED9E4}"/>
    <cellStyle name="Comma 18 3 5 4" xfId="3665" xr:uid="{8D64E0C3-7B9A-49D0-A379-BB684F33327B}"/>
    <cellStyle name="Comma 18 3 6" xfId="1443" xr:uid="{501CB211-7C1D-4B68-B9B8-C8CAC02246DC}"/>
    <cellStyle name="Comma 18 3 7" xfId="2437" xr:uid="{02AEA416-817E-442F-86A3-A704F566B680}"/>
    <cellStyle name="Comma 18 3 8" xfId="3429" xr:uid="{EB3D1966-16E8-43BA-ABA1-57756BAC7634}"/>
    <cellStyle name="Comma 18 4" xfId="928" xr:uid="{5D353C0B-20E4-4A71-85E8-430856E97C72}"/>
    <cellStyle name="Comma 18 4 2" xfId="1929" xr:uid="{BD8F18B6-9EAA-4728-BDA1-259B81BE05D2}"/>
    <cellStyle name="Comma 18 4 3" xfId="2923" xr:uid="{53922C79-A8D4-46B1-8F44-1838CE460314}"/>
    <cellStyle name="Comma 18 4 4" xfId="3914" xr:uid="{4855B0AE-A5E5-4B80-9DCA-642587CEEFC9}"/>
    <cellStyle name="Comma 18 5" xfId="1166" xr:uid="{91FE088F-C30E-4313-A78A-B2496A67723C}"/>
    <cellStyle name="Comma 18 5 2" xfId="2167" xr:uid="{C7DC3514-DE0B-480B-8C3F-8FEED2BC62A5}"/>
    <cellStyle name="Comma 18 5 3" xfId="3161" xr:uid="{597840F6-34ED-4D20-AB72-DBF299A28DB8}"/>
    <cellStyle name="Comma 18 5 4" xfId="4152" xr:uid="{2BDD756E-6C70-4FE1-980C-F6A0F1DB9218}"/>
    <cellStyle name="Comma 18 6" xfId="677" xr:uid="{EA6886CF-A081-4875-86B0-F65F3245D535}"/>
    <cellStyle name="Comma 18 6 2" xfId="1678" xr:uid="{92633FE4-2FCE-411F-9529-9C4D67F5D6C1}"/>
    <cellStyle name="Comma 18 6 3" xfId="2672" xr:uid="{0C00D8E1-675B-4E98-BF92-E8AC8719F863}"/>
    <cellStyle name="Comma 18 6 4" xfId="3663" xr:uid="{2CC1F7BD-3F10-4E1F-8AF6-6EF8B1774678}"/>
    <cellStyle name="Comma 18 7" xfId="283" xr:uid="{67AF9CC9-1318-4CE4-838F-D59911B291B4}"/>
    <cellStyle name="Comma 18 7 2" xfId="1441" xr:uid="{66659E40-709C-48AA-8655-28D84F6C4D41}"/>
    <cellStyle name="Comma 18 7 3" xfId="2435" xr:uid="{8B871D4F-A8FA-4096-9523-8894C753EC49}"/>
    <cellStyle name="Comma 18 7 4" xfId="3427" xr:uid="{057ECD74-C9D3-4B3B-BD3A-9B79015597A5}"/>
    <cellStyle name="Comma 19" xfId="102" xr:uid="{17A2464C-ABF9-42D9-BA4C-4989C9A7BC38}"/>
    <cellStyle name="Comma 19 2" xfId="289" xr:uid="{02220FD8-EDD3-4769-B9AE-9D0CB5BC69A5}"/>
    <cellStyle name="Comma 19 2 2" xfId="290" xr:uid="{C99CED4D-3D90-48CE-8634-0E0C377ED886}"/>
    <cellStyle name="Comma 19 2 2 2" xfId="933" xr:uid="{E2C32364-8D17-420D-A48C-BAB315F7D63F}"/>
    <cellStyle name="Comma 19 2 2 2 2" xfId="1934" xr:uid="{A778A9A4-27FF-456F-9B8D-CB76ECE5BD5E}"/>
    <cellStyle name="Comma 19 2 2 2 3" xfId="2928" xr:uid="{A3998A81-3235-4918-B6C1-A24FA17B6700}"/>
    <cellStyle name="Comma 19 2 2 2 4" xfId="3919" xr:uid="{A43A7CBE-F3D0-4B0B-9417-3807869C68C5}"/>
    <cellStyle name="Comma 19 2 2 3" xfId="1171" xr:uid="{00FF77E8-4DA8-4CDB-ABBA-2E936F41170C}"/>
    <cellStyle name="Comma 19 2 2 3 2" xfId="2172" xr:uid="{96E79AB0-ADEF-463F-9360-290302DF6C01}"/>
    <cellStyle name="Comma 19 2 2 3 3" xfId="3166" xr:uid="{FAB605C7-0126-47E4-B500-88EC9400C2F6}"/>
    <cellStyle name="Comma 19 2 2 3 4" xfId="4157" xr:uid="{6E5D92CC-67B4-4368-BE82-331380DD9379}"/>
    <cellStyle name="Comma 19 2 2 4" xfId="682" xr:uid="{D85B7C79-751F-4740-A310-31633E171385}"/>
    <cellStyle name="Comma 19 2 2 4 2" xfId="1683" xr:uid="{0FB593BE-BD8E-48A9-85A6-35E69203A203}"/>
    <cellStyle name="Comma 19 2 2 4 3" xfId="2677" xr:uid="{0C8BBC11-EA55-4BCF-A7AA-16348B74AB21}"/>
    <cellStyle name="Comma 19 2 2 4 4" xfId="3668" xr:uid="{89229232-40C6-4491-9128-3DA5FCA797A6}"/>
    <cellStyle name="Comma 19 2 2 5" xfId="1446" xr:uid="{8F593598-E14D-4620-91AC-D74E3A3CF1E0}"/>
    <cellStyle name="Comma 19 2 2 6" xfId="2440" xr:uid="{CB050EF8-5463-439A-9D2D-AA0F44C83100}"/>
    <cellStyle name="Comma 19 2 2 7" xfId="3432" xr:uid="{8E383C2D-8076-48BF-B49E-4CE126B94EAA}"/>
    <cellStyle name="Comma 19 3" xfId="291" xr:uid="{85E77EC4-578A-407D-A413-5C7E4CAC9232}"/>
    <cellStyle name="Comma 19 3 2" xfId="292" xr:uid="{300BEA8E-B01A-469E-B94A-296D659B03E0}"/>
    <cellStyle name="Comma 19 3 2 2" xfId="935" xr:uid="{C7E8518F-8D3E-47A0-81DA-98C62CF6656B}"/>
    <cellStyle name="Comma 19 3 2 2 2" xfId="1936" xr:uid="{D8DBA1DB-F2EF-4168-B11A-FC11E668CADD}"/>
    <cellStyle name="Comma 19 3 2 2 3" xfId="2930" xr:uid="{14DD3D4A-0EBD-4B6D-87C1-89B0DF15122D}"/>
    <cellStyle name="Comma 19 3 2 2 4" xfId="3921" xr:uid="{2EA8FF2A-A8B2-4CA5-AFA9-76890ACB1488}"/>
    <cellStyle name="Comma 19 3 2 3" xfId="1173" xr:uid="{E001EF16-7FBA-4E04-888A-74968D8155AE}"/>
    <cellStyle name="Comma 19 3 2 3 2" xfId="2174" xr:uid="{6AD44045-75B5-48B8-81E9-9CD451C6C551}"/>
    <cellStyle name="Comma 19 3 2 3 3" xfId="3168" xr:uid="{0359CA11-8E38-4377-BE53-64463A88E52B}"/>
    <cellStyle name="Comma 19 3 2 3 4" xfId="4159" xr:uid="{15639E40-0E07-41EA-94B6-AE986624C3A1}"/>
    <cellStyle name="Comma 19 3 2 4" xfId="684" xr:uid="{4DC1884E-A266-40D0-AEF6-DCF25C11089D}"/>
    <cellStyle name="Comma 19 3 2 4 2" xfId="1685" xr:uid="{9382619A-1B68-4303-962F-8B012B4A03CF}"/>
    <cellStyle name="Comma 19 3 2 4 3" xfId="2679" xr:uid="{D0BB5754-A430-498F-BBF5-063F900ECEA3}"/>
    <cellStyle name="Comma 19 3 2 4 4" xfId="3670" xr:uid="{5718999C-A0D4-484A-855F-52F96424E11A}"/>
    <cellStyle name="Comma 19 3 2 5" xfId="1448" xr:uid="{055622D2-DA7C-4F64-AB06-334268FE2083}"/>
    <cellStyle name="Comma 19 3 2 6" xfId="2442" xr:uid="{D7FFE916-B2E0-4EAF-A75F-76897238457C}"/>
    <cellStyle name="Comma 19 3 2 7" xfId="3434" xr:uid="{93EC1BEF-A581-424C-9D33-B16FC9E9190A}"/>
    <cellStyle name="Comma 19 3 3" xfId="934" xr:uid="{4634E011-DBFD-4D6F-A1C4-D56A44B70881}"/>
    <cellStyle name="Comma 19 3 3 2" xfId="1935" xr:uid="{D89CCDC7-EDE6-4E2D-BBAF-AA211D2E3F05}"/>
    <cellStyle name="Comma 19 3 3 3" xfId="2929" xr:uid="{A3335166-6766-4539-AB61-4DCF74DFAD7D}"/>
    <cellStyle name="Comma 19 3 3 4" xfId="3920" xr:uid="{A65E41AA-6EDE-45B6-BC26-4603B144845C}"/>
    <cellStyle name="Comma 19 3 4" xfId="1172" xr:uid="{6AF12983-CFA4-4857-A1DF-0A33828F9CF8}"/>
    <cellStyle name="Comma 19 3 4 2" xfId="2173" xr:uid="{7EF15405-01BA-42BA-92E1-AE805BC2704D}"/>
    <cellStyle name="Comma 19 3 4 3" xfId="3167" xr:uid="{23EFF023-F6D6-4D70-B108-0AF851C9E4BA}"/>
    <cellStyle name="Comma 19 3 4 4" xfId="4158" xr:uid="{8AE65022-3840-4937-B6EC-2EA16BC050C2}"/>
    <cellStyle name="Comma 19 3 5" xfId="683" xr:uid="{1FD23CE5-BDDA-4826-B5A9-15E5B9F24A62}"/>
    <cellStyle name="Comma 19 3 5 2" xfId="1684" xr:uid="{7CC58050-D02A-41D2-8C7E-9CA33AD94314}"/>
    <cellStyle name="Comma 19 3 5 3" xfId="2678" xr:uid="{83EEC917-4553-4951-9FBA-F28363E7C948}"/>
    <cellStyle name="Comma 19 3 5 4" xfId="3669" xr:uid="{DFF4B13F-F929-4F6A-ABF0-593DB1BC9A7F}"/>
    <cellStyle name="Comma 19 3 6" xfId="1447" xr:uid="{C3777026-A3B6-4AD7-BBD8-3DD8CA8DF395}"/>
    <cellStyle name="Comma 19 3 7" xfId="2441" xr:uid="{DB79CF9D-9010-46FA-B7F6-0E967EB97F76}"/>
    <cellStyle name="Comma 19 3 8" xfId="3433" xr:uid="{B4E9A382-ACDB-407F-90FA-8614E5225C38}"/>
    <cellStyle name="Comma 19 4" xfId="932" xr:uid="{B72B3367-2677-44B2-BD37-002ED01CA581}"/>
    <cellStyle name="Comma 19 4 2" xfId="1933" xr:uid="{A5477A2F-18FB-4A7F-9FC2-C5AFB977F9B7}"/>
    <cellStyle name="Comma 19 4 3" xfId="2927" xr:uid="{AB45CAF3-9ADA-40DD-93A3-6B833E2EC4C6}"/>
    <cellStyle name="Comma 19 4 4" xfId="3918" xr:uid="{3B5DB7FE-CC62-444F-BA47-012BBCAEA27A}"/>
    <cellStyle name="Comma 19 5" xfId="1170" xr:uid="{E419FBD5-43DC-4D29-85BC-ADF840252437}"/>
    <cellStyle name="Comma 19 5 2" xfId="2171" xr:uid="{F436C453-C586-48F9-B378-1A720AF62BBA}"/>
    <cellStyle name="Comma 19 5 3" xfId="3165" xr:uid="{3264759B-9A62-41B6-AE88-2D2F537D5C8A}"/>
    <cellStyle name="Comma 19 5 4" xfId="4156" xr:uid="{22E808D5-4B93-46C5-B133-25937D5D2272}"/>
    <cellStyle name="Comma 19 6" xfId="681" xr:uid="{016861AF-AB50-487F-AC01-F54663AAFD9A}"/>
    <cellStyle name="Comma 19 6 2" xfId="1682" xr:uid="{B6474444-4829-408D-9BBD-94C15CD2CF78}"/>
    <cellStyle name="Comma 19 6 3" xfId="2676" xr:uid="{93D6760C-344A-47DE-92A1-B782A01AF470}"/>
    <cellStyle name="Comma 19 6 4" xfId="3667" xr:uid="{55DCE5FA-BB91-42A5-8429-A90B96C668A7}"/>
    <cellStyle name="Comma 19 7" xfId="288" xr:uid="{180D9059-7E69-4F7D-A9DA-964CD5F37C75}"/>
    <cellStyle name="Comma 19 7 2" xfId="1445" xr:uid="{DC02FDED-54A1-48B1-A596-0D2862DF5215}"/>
    <cellStyle name="Comma 19 7 3" xfId="2439" xr:uid="{4556A3D0-B139-46A0-9071-D0D3B5B4C670}"/>
    <cellStyle name="Comma 19 7 4" xfId="3431" xr:uid="{4B215C7F-11D6-4EA4-8DE5-1D3591362A90}"/>
    <cellStyle name="Comma 2" xfId="24" xr:uid="{53977831-0AD3-4E2C-B4A0-0F5411D5DD9D}"/>
    <cellStyle name="Comma 2 10" xfId="600" xr:uid="{BB086B8E-F69D-4221-9881-E7C6D1FED3C4}"/>
    <cellStyle name="Comma 2 10 2" xfId="1601" xr:uid="{59841C64-74D4-46C7-ADFE-2E728D5B515C}"/>
    <cellStyle name="Comma 2 10 3" xfId="2595" xr:uid="{8D7D6DFF-C334-4A44-A16B-D80E6B76F78A}"/>
    <cellStyle name="Comma 2 10 4" xfId="3586" xr:uid="{951110FC-9855-47D8-AFA1-1234D4A44EC1}"/>
    <cellStyle name="Comma 2 2" xfId="25" xr:uid="{D07934D4-65F1-4057-8849-C2C487CD019E}"/>
    <cellStyle name="Comma 2 2 10" xfId="3341" xr:uid="{1D6E989D-2AC8-4E53-B96F-02CF17E1CF97}"/>
    <cellStyle name="Comma 2 2 2" xfId="133" xr:uid="{F5B1450C-13F4-435B-AC4C-84DE56EB1D39}"/>
    <cellStyle name="Comma 2 2 2 2" xfId="296" xr:uid="{ABE3A741-0986-4672-9371-5DCC9ED21B4F}"/>
    <cellStyle name="Comma 2 2 2 2 2" xfId="938" xr:uid="{A6DDF563-AEEF-414A-B138-47E5D5190AA9}"/>
    <cellStyle name="Comma 2 2 2 2 2 2" xfId="1939" xr:uid="{3FBE0CFF-5D19-4F72-B8FD-F52ECF1878A6}"/>
    <cellStyle name="Comma 2 2 2 2 2 3" xfId="2933" xr:uid="{54002287-5F38-4283-BCA9-6D49AA7273F0}"/>
    <cellStyle name="Comma 2 2 2 2 2 4" xfId="3924" xr:uid="{6A484C59-DE2C-42F5-A07A-2D11038B310F}"/>
    <cellStyle name="Comma 2 2 2 2 3" xfId="1176" xr:uid="{B3C6E8CE-F671-413B-A742-55574305C38A}"/>
    <cellStyle name="Comma 2 2 2 2 3 2" xfId="2177" xr:uid="{748DB5C0-765D-4A13-BB72-12ABBF987B92}"/>
    <cellStyle name="Comma 2 2 2 2 3 3" xfId="3171" xr:uid="{3C76B009-BB0C-4CC2-B350-0A526019AC5F}"/>
    <cellStyle name="Comma 2 2 2 2 3 4" xfId="4162" xr:uid="{D8E6FEA6-F06B-45EC-BDAF-CCD54EF2353F}"/>
    <cellStyle name="Comma 2 2 2 2 4" xfId="687" xr:uid="{AAB9B0C7-4EFD-42DA-B27F-ACDB7EECA8BD}"/>
    <cellStyle name="Comma 2 2 2 2 4 2" xfId="1688" xr:uid="{6DF7285C-7D52-4A9E-BE1C-24A4A507C751}"/>
    <cellStyle name="Comma 2 2 2 2 4 3" xfId="2682" xr:uid="{AEACEBC6-1082-4961-B03F-B006DAEE1437}"/>
    <cellStyle name="Comma 2 2 2 2 4 4" xfId="3673" xr:uid="{008D08DC-EB99-47C5-87C0-896D87F39A59}"/>
    <cellStyle name="Comma 2 2 2 2 5" xfId="1451" xr:uid="{3ED0B4B7-396C-4B0A-8066-BB9C614ACD76}"/>
    <cellStyle name="Comma 2 2 2 2 6" xfId="2445" xr:uid="{96D31215-3BA7-4538-B394-17EF26B289BF}"/>
    <cellStyle name="Comma 2 2 2 2 7" xfId="3437" xr:uid="{034CEE79-DDA1-484B-9D08-F00EA78EF1D0}"/>
    <cellStyle name="Comma 2 2 2 3" xfId="295" xr:uid="{A36A879B-8B04-4FE4-A7C6-03E20E82325D}"/>
    <cellStyle name="Comma 2 2 2 4" xfId="1358" xr:uid="{2B8AD8B2-B5CE-44A4-A6F3-22437F3F713B}"/>
    <cellStyle name="Comma 2 2 2 5" xfId="2352" xr:uid="{D2BFE4EC-EDA7-41F7-AEC9-F2530C01A94D}"/>
    <cellStyle name="Comma 2 2 2 6" xfId="3344" xr:uid="{8293A02A-8625-4147-8BE0-D77A521B21D3}"/>
    <cellStyle name="Comma 2 2 3" xfId="297" xr:uid="{8420974F-BFC0-4A53-A9FD-CBE9C940F80F}"/>
    <cellStyle name="Comma 2 2 3 2" xfId="939" xr:uid="{0EECFBA2-B4FA-4AD8-9CE9-5805CB5D81D6}"/>
    <cellStyle name="Comma 2 2 3 2 2" xfId="1940" xr:uid="{79338620-6471-4CE2-A06C-438A14EFBE60}"/>
    <cellStyle name="Comma 2 2 3 2 3" xfId="2934" xr:uid="{9C5D9117-8D20-4D84-96CC-E91C24D592FD}"/>
    <cellStyle name="Comma 2 2 3 2 4" xfId="3925" xr:uid="{AC8BD7FC-64B9-4B79-8D8E-533490E16B01}"/>
    <cellStyle name="Comma 2 2 3 3" xfId="1177" xr:uid="{1AAA575E-A1C7-4C33-9FA0-05D5A29E3570}"/>
    <cellStyle name="Comma 2 2 3 3 2" xfId="2178" xr:uid="{ED2EA412-DE97-4146-8DE7-DB4D5F3D4FB2}"/>
    <cellStyle name="Comma 2 2 3 3 3" xfId="3172" xr:uid="{F0F1CC85-7B18-4970-88CC-B9D291C554DE}"/>
    <cellStyle name="Comma 2 2 3 3 4" xfId="4163" xr:uid="{40D5E5D4-4FD5-480C-997D-863690DE41C8}"/>
    <cellStyle name="Comma 2 2 3 4" xfId="688" xr:uid="{EF89F69E-7B80-4301-81B4-28A7CFFF861D}"/>
    <cellStyle name="Comma 2 2 3 4 2" xfId="1689" xr:uid="{ABD07AC6-87F3-4E0D-A8A1-516AD3802025}"/>
    <cellStyle name="Comma 2 2 3 4 3" xfId="2683" xr:uid="{0BA31F72-1704-4E3B-9D22-3BBF52B1308E}"/>
    <cellStyle name="Comma 2 2 3 4 4" xfId="3674" xr:uid="{50C35EF7-2D46-488E-8182-B8CB2F708849}"/>
    <cellStyle name="Comma 2 2 3 5" xfId="1452" xr:uid="{CDFAEC53-29E5-45A0-9997-157562C473F7}"/>
    <cellStyle name="Comma 2 2 3 6" xfId="2446" xr:uid="{CBD5EE26-6910-452D-9380-46E88FABF3AB}"/>
    <cellStyle name="Comma 2 2 3 7" xfId="3438" xr:uid="{349CA71B-DF46-458F-9348-B84A1068203D}"/>
    <cellStyle name="Comma 2 2 4" xfId="937" xr:uid="{034AE218-2F46-4C1A-9C40-085032BD5A25}"/>
    <cellStyle name="Comma 2 2 4 2" xfId="1938" xr:uid="{D27B8E28-3FDD-45C5-B302-D8C8E9AAD341}"/>
    <cellStyle name="Comma 2 2 4 3" xfId="2932" xr:uid="{36681A63-ABE6-464A-B84F-667E9E4F7575}"/>
    <cellStyle name="Comma 2 2 4 4" xfId="3923" xr:uid="{98FAFAE0-6C21-477D-ABF8-6BFC0CCB7501}"/>
    <cellStyle name="Comma 2 2 5" xfId="1175" xr:uid="{4EC57559-24A8-4FAD-AA8F-31E28D351FCB}"/>
    <cellStyle name="Comma 2 2 5 2" xfId="2176" xr:uid="{800EA6E0-B73E-4C91-98F8-7CDFFB1C0600}"/>
    <cellStyle name="Comma 2 2 5 3" xfId="3170" xr:uid="{2D80144C-F592-494F-BBC8-C2CEE2CF9FBA}"/>
    <cellStyle name="Comma 2 2 5 4" xfId="4161" xr:uid="{82C66C1A-EB9A-4B36-8A08-E5B9AC402EED}"/>
    <cellStyle name="Comma 2 2 6" xfId="686" xr:uid="{9EBD2D8C-BAE3-4617-A804-A1D69E43DCD1}"/>
    <cellStyle name="Comma 2 2 6 2" xfId="1687" xr:uid="{52E79173-8AFB-4E84-BD9E-25E686C1293C}"/>
    <cellStyle name="Comma 2 2 6 3" xfId="2681" xr:uid="{F74CD9AC-7231-4E61-8C3B-03D603AEE33A}"/>
    <cellStyle name="Comma 2 2 6 4" xfId="3672" xr:uid="{9C061BD1-1DE2-4FD0-825A-AA540323AC94}"/>
    <cellStyle name="Comma 2 2 7" xfId="294" xr:uid="{E38F2F46-EB30-426C-99FF-89A97589A481}"/>
    <cellStyle name="Comma 2 2 7 2" xfId="1450" xr:uid="{7D4173D2-6D4F-439B-A4B7-4B53D6AB9E52}"/>
    <cellStyle name="Comma 2 2 7 3" xfId="2444" xr:uid="{A62CC706-ABA6-4715-8CE8-718D13CD3E73}"/>
    <cellStyle name="Comma 2 2 7 4" xfId="3436" xr:uid="{56228BCC-F0C1-435A-ABE8-A10DBA40280F}"/>
    <cellStyle name="Comma 2 2 8" xfId="1355" xr:uid="{0AF76DF6-C807-4B1A-B909-478F42247602}"/>
    <cellStyle name="Comma 2 2 9" xfId="2349" xr:uid="{6700A9E8-6CB0-42BB-A866-F50238D39A38}"/>
    <cellStyle name="Comma 2 3" xfId="26" xr:uid="{1CDBBD56-6CA4-4304-ADBC-955ED4BCD232}"/>
    <cellStyle name="Comma 2 3 2" xfId="298" xr:uid="{B8D6D0D2-2E98-49E7-B540-7AC4BA41B28E}"/>
    <cellStyle name="Comma 2 3 2 2" xfId="940" xr:uid="{3B3C26C6-993E-416D-A1A0-4F30E7A39B6A}"/>
    <cellStyle name="Comma 2 3 2 2 2" xfId="1941" xr:uid="{343FEC06-1164-47E4-84C9-63CEF1A1BAA6}"/>
    <cellStyle name="Comma 2 3 2 2 3" xfId="2935" xr:uid="{98260F16-F392-4614-AC35-CB6CBD017309}"/>
    <cellStyle name="Comma 2 3 2 2 4" xfId="3926" xr:uid="{34BBE619-B618-4D31-9613-FEA0441E7066}"/>
    <cellStyle name="Comma 2 3 2 3" xfId="1178" xr:uid="{B282298E-4F5A-4EFD-81FB-0AD340F1D0A8}"/>
    <cellStyle name="Comma 2 3 2 3 2" xfId="2179" xr:uid="{127250B6-E1BE-43F5-A7DD-F540E92F9E99}"/>
    <cellStyle name="Comma 2 3 2 3 3" xfId="3173" xr:uid="{B3560956-1A36-48E4-94AB-C2DD71BBC408}"/>
    <cellStyle name="Comma 2 3 2 3 4" xfId="4164" xr:uid="{6A6156CD-443B-47D2-90FD-386B6A58F02F}"/>
    <cellStyle name="Comma 2 3 2 4" xfId="689" xr:uid="{C76C9402-2B2F-414C-A920-B869F0793C5D}"/>
    <cellStyle name="Comma 2 3 2 4 2" xfId="1690" xr:uid="{07A0D0D9-B260-4F9C-BB9F-AC875DDF8454}"/>
    <cellStyle name="Comma 2 3 2 4 3" xfId="2684" xr:uid="{DA9EC8A5-BA30-4930-AB79-37F3CD6E7644}"/>
    <cellStyle name="Comma 2 3 2 4 4" xfId="3675" xr:uid="{2B7C9D84-215B-4B51-A17B-DD3B1F043B9E}"/>
    <cellStyle name="Comma 2 3 2 5" xfId="1453" xr:uid="{3F472452-69DE-417A-A82E-16442F1335FD}"/>
    <cellStyle name="Comma 2 3 2 6" xfId="2447" xr:uid="{F13F04F6-9896-40F8-8394-1FBE09F67E7A}"/>
    <cellStyle name="Comma 2 3 2 7" xfId="3439" xr:uid="{8DB7508D-857C-4B99-A45E-4E7B59582652}"/>
    <cellStyle name="Comma 2 4" xfId="118" xr:uid="{21EA99A9-4243-4A30-969D-16F3C080C7C6}"/>
    <cellStyle name="Comma 2 4 2" xfId="300" xr:uid="{E66AF4CB-829B-4216-A787-2EA5BEEA42C5}"/>
    <cellStyle name="Comma 2 4 2 2" xfId="941" xr:uid="{C3026765-F512-4B84-B452-8163804CD7B8}"/>
    <cellStyle name="Comma 2 4 2 2 2" xfId="1942" xr:uid="{9D9119BD-F67F-48F2-87CC-3C196761E5DB}"/>
    <cellStyle name="Comma 2 4 2 2 3" xfId="2936" xr:uid="{CE496752-DF17-406A-8E9F-DFEC49848F30}"/>
    <cellStyle name="Comma 2 4 2 2 4" xfId="3927" xr:uid="{0A23DFC0-8733-4483-A407-42562EE928C1}"/>
    <cellStyle name="Comma 2 4 2 3" xfId="1179" xr:uid="{C892573A-DF4A-444E-9AAE-287EECC8B363}"/>
    <cellStyle name="Comma 2 4 2 3 2" xfId="2180" xr:uid="{881090C3-4175-41DC-A1A5-213A939DB6AD}"/>
    <cellStyle name="Comma 2 4 2 3 3" xfId="3174" xr:uid="{4BA5650F-7966-4A5D-ABB4-2642FA485101}"/>
    <cellStyle name="Comma 2 4 2 3 4" xfId="4165" xr:uid="{A007712D-5A89-4806-B0AD-D912F186699E}"/>
    <cellStyle name="Comma 2 4 2 4" xfId="690" xr:uid="{BF360242-25CC-4DEB-8C1A-1517AABF51B0}"/>
    <cellStyle name="Comma 2 4 2 4 2" xfId="1691" xr:uid="{41755D19-8BCD-4F61-9B76-9E239F666AE3}"/>
    <cellStyle name="Comma 2 4 2 4 3" xfId="2685" xr:uid="{D6B976B5-07D0-4089-8DE1-CCF1BCD3A68F}"/>
    <cellStyle name="Comma 2 4 2 4 4" xfId="3676" xr:uid="{162B6881-AD06-4F91-8A53-5928C1F1FD39}"/>
    <cellStyle name="Comma 2 4 2 5" xfId="1454" xr:uid="{36EDF037-BE88-4570-8FE2-2CE6458D1B54}"/>
    <cellStyle name="Comma 2 4 2 6" xfId="2448" xr:uid="{89D88A33-9251-43E5-9DF3-F0C5E43985F7}"/>
    <cellStyle name="Comma 2 4 2 7" xfId="3440" xr:uid="{87D6DD08-941F-4F72-BF03-F87EE0C80CB2}"/>
    <cellStyle name="Comma 2 4 3" xfId="299" xr:uid="{482F8BA4-C6A4-4DA9-86F1-6B4B0610A65D}"/>
    <cellStyle name="Comma 2 5" xfId="301" xr:uid="{EABD4A25-2450-42F0-92A2-F5FC6CC6B198}"/>
    <cellStyle name="Comma 2 5 2" xfId="582" xr:uid="{F77EC43A-321D-41DB-9A1D-BE234CFAE764}"/>
    <cellStyle name="Comma 2 5 2 2" xfId="1088" xr:uid="{04881D51-F9E8-4DB2-BF81-7BD2CCE72A39}"/>
    <cellStyle name="Comma 2 5 2 2 2" xfId="2089" xr:uid="{F9EE3305-8C96-410F-927C-4BE86C033CB4}"/>
    <cellStyle name="Comma 2 5 2 2 3" xfId="3083" xr:uid="{DB1741EE-BB2F-40C3-8A4F-A3267C76F95E}"/>
    <cellStyle name="Comma 2 5 2 2 4" xfId="4074" xr:uid="{FC4648C8-F3DC-4728-B2FD-BCFAC06F19D0}"/>
    <cellStyle name="Comma 2 5 2 3" xfId="833" xr:uid="{3773AE08-0F9C-40B2-AACB-0E32B426E044}"/>
    <cellStyle name="Comma 2 5 2 3 2" xfId="1834" xr:uid="{EAE313AA-057D-4319-A37B-7CBB0F9BCC16}"/>
    <cellStyle name="Comma 2 5 2 3 3" xfId="2828" xr:uid="{0102A557-8FE1-47FB-AC55-4DA1BA91D8F1}"/>
    <cellStyle name="Comma 2 5 2 3 4" xfId="3819" xr:uid="{5174C93A-60B1-4FC1-9F9A-F19B2BFF6776}"/>
    <cellStyle name="Comma 2 5 3" xfId="942" xr:uid="{F0C86772-4B15-4C96-92A0-4EDD29C869AA}"/>
    <cellStyle name="Comma 2 5 3 2" xfId="1943" xr:uid="{3743BC0F-2034-4033-A9DB-6A906BC51A80}"/>
    <cellStyle name="Comma 2 5 3 3" xfId="2937" xr:uid="{C33B1559-50EE-458E-AE91-827BAF9152AC}"/>
    <cellStyle name="Comma 2 5 3 4" xfId="3928" xr:uid="{8EA13B44-DEE8-4336-AC3C-83236FE4A6CD}"/>
    <cellStyle name="Comma 2 5 4" xfId="1180" xr:uid="{EE1F72B5-23C6-477F-BC70-AE152874D0A6}"/>
    <cellStyle name="Comma 2 5 4 2" xfId="2181" xr:uid="{3DF90153-71FE-4D92-88EA-B6DDBB6FBA7D}"/>
    <cellStyle name="Comma 2 5 4 3" xfId="3175" xr:uid="{0D0E44D3-DF9C-41A8-8A86-04EE737CCB08}"/>
    <cellStyle name="Comma 2 5 4 4" xfId="4166" xr:uid="{E1267628-2D6E-42A1-967C-6E5CEF24DDE4}"/>
    <cellStyle name="Comma 2 5 5" xfId="691" xr:uid="{6F1A99AE-F647-4E30-BE2B-0661C04F29D2}"/>
    <cellStyle name="Comma 2 5 5 2" xfId="1692" xr:uid="{6337F693-7287-484E-9E97-057B351015EA}"/>
    <cellStyle name="Comma 2 5 5 3" xfId="2686" xr:uid="{F8B1A1CF-9E5F-4AF1-8823-CAB6B16FC09A}"/>
    <cellStyle name="Comma 2 5 5 4" xfId="3677" xr:uid="{34CAC205-8AA5-473C-A550-4EFF43E45567}"/>
    <cellStyle name="Comma 2 5 6" xfId="1455" xr:uid="{70AD07F2-49F8-4065-A148-67B52C994BF7}"/>
    <cellStyle name="Comma 2 5 7" xfId="2449" xr:uid="{DC1E4978-8F04-400F-B049-64F5CA06C2F5}"/>
    <cellStyle name="Comma 2 5 8" xfId="3441" xr:uid="{62899B46-6FCE-43E8-8E85-A24E28B66308}"/>
    <cellStyle name="Comma 2 6" xfId="293" xr:uid="{F86D4897-42C4-4CE4-8C24-0E4F8E5F06E7}"/>
    <cellStyle name="Comma 2 6 2" xfId="936" xr:uid="{C7E08C55-8D63-4B08-AEE6-4259350B77E8}"/>
    <cellStyle name="Comma 2 6 2 2" xfId="1937" xr:uid="{5BE31E7A-9FDF-47AB-8B35-5AF2A637048A}"/>
    <cellStyle name="Comma 2 6 2 3" xfId="2931" xr:uid="{4A7A20DA-7D87-45AB-B92F-6CAF7CB60E26}"/>
    <cellStyle name="Comma 2 6 2 4" xfId="3922" xr:uid="{8FE07AC5-F5E4-4093-9CF9-9EC189CCFFCB}"/>
    <cellStyle name="Comma 2 6 3" xfId="1174" xr:uid="{064D49F4-A89F-49F5-8384-1D1DB055D874}"/>
    <cellStyle name="Comma 2 6 3 2" xfId="2175" xr:uid="{3C523D16-9B05-4D44-B012-EFB4F5DF1A8B}"/>
    <cellStyle name="Comma 2 6 3 3" xfId="3169" xr:uid="{C635CD6B-C2AE-4413-B695-9D8766A06ACE}"/>
    <cellStyle name="Comma 2 6 3 4" xfId="4160" xr:uid="{26FDE259-B06F-46B3-8BA6-B339BD6C5C98}"/>
    <cellStyle name="Comma 2 6 4" xfId="685" xr:uid="{88A99DB6-F212-43A1-89C7-3871F3A0467C}"/>
    <cellStyle name="Comma 2 6 4 2" xfId="1686" xr:uid="{D5418F96-A194-4F24-B297-A0EFD0C2F323}"/>
    <cellStyle name="Comma 2 6 4 3" xfId="2680" xr:uid="{B36A4D86-2443-4A1B-A46C-7A442C729E69}"/>
    <cellStyle name="Comma 2 6 4 4" xfId="3671" xr:uid="{B62DC92F-F25E-4106-B3DE-6303777A7304}"/>
    <cellStyle name="Comma 2 6 5" xfId="1449" xr:uid="{D1CFAB31-887A-4620-AB0C-2EB0961C70A7}"/>
    <cellStyle name="Comma 2 6 6" xfId="2443" xr:uid="{924C660D-8120-4AAA-93CB-797BD497531C}"/>
    <cellStyle name="Comma 2 6 7" xfId="3435" xr:uid="{F608DD07-425E-4A03-832D-4BE7229C944D}"/>
    <cellStyle name="Comma 2 7" xfId="592" xr:uid="{B76D8210-2B7C-4F6B-8931-A3E1AD1B4AA9}"/>
    <cellStyle name="Comma 2 7 2" xfId="843" xr:uid="{645B7847-8362-4185-A194-1D715376062D}"/>
    <cellStyle name="Comma 2 7 2 2" xfId="1844" xr:uid="{A2FC1FCA-360E-4E4E-9F47-8BF6B6D25AC3}"/>
    <cellStyle name="Comma 2 7 2 3" xfId="2838" xr:uid="{1EA70754-5882-4BBF-BDAD-A76AFAD4247C}"/>
    <cellStyle name="Comma 2 7 2 4" xfId="3829" xr:uid="{616E2720-729C-4919-B9C9-B8C96FC912F3}"/>
    <cellStyle name="Comma 2 7 3" xfId="1598" xr:uid="{BBA0E7AF-9055-4563-963B-C12DC784DC8A}"/>
    <cellStyle name="Comma 2 7 4" xfId="2592" xr:uid="{B708FC12-6E78-4BA6-8FCD-40F6F7E0FEB6}"/>
    <cellStyle name="Comma 2 7 5" xfId="3583" xr:uid="{571643C8-0167-42FE-A10D-11183C8AAAF5}"/>
    <cellStyle name="Comma 2 8" xfId="851" xr:uid="{EB2D68B0-2995-4234-91C3-B22937E5C73E}"/>
    <cellStyle name="Comma 2 8 2" xfId="1852" xr:uid="{BE5EA592-A7FC-4C2A-8D83-AE10BAC2ECB0}"/>
    <cellStyle name="Comma 2 8 3" xfId="2846" xr:uid="{898D9741-2436-47BE-BFEF-DB0121BF6E4D}"/>
    <cellStyle name="Comma 2 8 4" xfId="3837" xr:uid="{C3C9C4A5-5A9E-430E-A29C-AC5CF4493A87}"/>
    <cellStyle name="Comma 2 9" xfId="1093" xr:uid="{6612C2C4-96BB-410C-AFCF-5896974787B6}"/>
    <cellStyle name="Comma 2 9 2" xfId="2094" xr:uid="{DAD9CFCA-45DB-4C50-A3D9-D987A646A439}"/>
    <cellStyle name="Comma 2 9 3" xfId="3088" xr:uid="{5F0F1E05-95F0-44C3-862F-930AC1C47EC8}"/>
    <cellStyle name="Comma 2 9 4" xfId="4079" xr:uid="{9B23274F-D482-4236-8ACD-BB3E6FF0F0BC}"/>
    <cellStyle name="Comma 20" xfId="112" xr:uid="{545C5251-F4BB-4EE8-BE7A-0BCD2A2EB8F1}"/>
    <cellStyle name="Comma 20 2" xfId="303" xr:uid="{47EBC705-CFD3-468A-87F8-6A8451DD1FD9}"/>
    <cellStyle name="Comma 20 2 2" xfId="944" xr:uid="{B00F015A-D4B0-434E-A43D-BB23977A5C29}"/>
    <cellStyle name="Comma 20 2 2 2" xfId="1945" xr:uid="{BBC3C586-BF9D-4D48-A084-CA0A46451456}"/>
    <cellStyle name="Comma 20 2 2 3" xfId="2939" xr:uid="{8FF23243-553C-4F68-8F3A-D0947426291A}"/>
    <cellStyle name="Comma 20 2 2 4" xfId="3930" xr:uid="{52E93B51-A616-45E3-BAC6-8BAB9996712E}"/>
    <cellStyle name="Comma 20 2 3" xfId="1182" xr:uid="{AC2A139C-EDE6-483D-B397-F4D1AEAE6311}"/>
    <cellStyle name="Comma 20 2 3 2" xfId="2183" xr:uid="{7341EE06-9A9C-43AC-B649-ADD989209F8A}"/>
    <cellStyle name="Comma 20 2 3 3" xfId="3177" xr:uid="{7980FAE1-2B4E-4E8F-A5A0-CE55FC4058C5}"/>
    <cellStyle name="Comma 20 2 3 4" xfId="4168" xr:uid="{7341C8AC-4788-4B98-B7EF-25D38C0B6E6A}"/>
    <cellStyle name="Comma 20 2 4" xfId="693" xr:uid="{1A2A70B8-9EDC-472B-9D04-6BFD9CAF5B00}"/>
    <cellStyle name="Comma 20 2 4 2" xfId="1694" xr:uid="{94E5DF56-99CB-4B0D-BC31-48B160BB5FFB}"/>
    <cellStyle name="Comma 20 2 4 3" xfId="2688" xr:uid="{29F3A824-D6A8-4E7B-A5B8-220D6CB0CCC0}"/>
    <cellStyle name="Comma 20 2 4 4" xfId="3679" xr:uid="{FBC8AC62-CC59-45B9-8B7C-53BF908F7C62}"/>
    <cellStyle name="Comma 20 2 5" xfId="1457" xr:uid="{089A68BD-76ED-428F-9E7B-F637A58804B7}"/>
    <cellStyle name="Comma 20 2 6" xfId="2451" xr:uid="{14F3EA6A-AFA4-4187-9291-CF130B5E239B}"/>
    <cellStyle name="Comma 20 2 7" xfId="3443" xr:uid="{EF64DD30-4D8C-457E-8644-624E1F994EBA}"/>
    <cellStyle name="Comma 20 3" xfId="943" xr:uid="{E87DE052-FE5F-4B31-8B61-A06280DD503E}"/>
    <cellStyle name="Comma 20 3 2" xfId="1944" xr:uid="{E760DE5A-D63F-43D9-8B73-46BEEC393E2C}"/>
    <cellStyle name="Comma 20 3 3" xfId="2938" xr:uid="{1809AE24-12DB-4E61-B24F-86EF799C1084}"/>
    <cellStyle name="Comma 20 3 4" xfId="3929" xr:uid="{8A96AD9A-6CF1-4950-88E2-2A435C7BA6BD}"/>
    <cellStyle name="Comma 20 4" xfId="1181" xr:uid="{FDB89237-8D87-4E7C-ABB7-5DB268FBBE5A}"/>
    <cellStyle name="Comma 20 4 2" xfId="2182" xr:uid="{D1380F2C-1335-45C4-B2AF-00AD5A079FD3}"/>
    <cellStyle name="Comma 20 4 3" xfId="3176" xr:uid="{A4335FD8-A6DC-4ACD-BE1D-09D729818E20}"/>
    <cellStyle name="Comma 20 4 4" xfId="4167" xr:uid="{0440A390-8502-4857-96BF-9F727F5C7C21}"/>
    <cellStyle name="Comma 20 5" xfId="692" xr:uid="{38BA861C-6AC6-433B-8850-7889071E5E97}"/>
    <cellStyle name="Comma 20 5 2" xfId="1693" xr:uid="{81C0E22E-3674-449C-9A83-F57E80424DE7}"/>
    <cellStyle name="Comma 20 5 3" xfId="2687" xr:uid="{432D01FF-F23E-492D-B0EE-F68C98BDB0EF}"/>
    <cellStyle name="Comma 20 5 4" xfId="3678" xr:uid="{7A85532D-3934-4DBB-835E-67FD6409E6CE}"/>
    <cellStyle name="Comma 20 6" xfId="302" xr:uid="{5972F7D2-BFFE-4341-8626-72669C229F59}"/>
    <cellStyle name="Comma 20 6 2" xfId="1456" xr:uid="{61772DF1-7E3F-4163-8DC7-05BE2834E1D6}"/>
    <cellStyle name="Comma 20 6 3" xfId="2450" xr:uid="{2DDB6F5D-912B-45BC-8320-B56154EEE7B9}"/>
    <cellStyle name="Comma 20 6 4" xfId="3442" xr:uid="{3F6CBFA8-1C52-44B9-B3F3-A85818E3A8A4}"/>
    <cellStyle name="Comma 21" xfId="304" xr:uid="{5970F7EB-AC85-4D07-8487-11118B737194}"/>
    <cellStyle name="Comma 21 2" xfId="305" xr:uid="{8B454783-87F7-4320-9030-72F0E6D7015A}"/>
    <cellStyle name="Comma 21 2 2" xfId="946" xr:uid="{834EEC1B-7593-4928-BECA-B05358D77CE5}"/>
    <cellStyle name="Comma 21 2 2 2" xfId="1947" xr:uid="{4A12365F-311D-4C75-9078-990D5738F985}"/>
    <cellStyle name="Comma 21 2 2 3" xfId="2941" xr:uid="{F762A040-7AB1-4C29-9BC6-AF8A4F7534BE}"/>
    <cellStyle name="Comma 21 2 2 4" xfId="3932" xr:uid="{91BB7DF3-44E6-4155-B073-E8F61F0B1013}"/>
    <cellStyle name="Comma 21 2 3" xfId="1184" xr:uid="{CB792030-422D-4500-886E-E29A45AB943A}"/>
    <cellStyle name="Comma 21 2 3 2" xfId="2185" xr:uid="{D558913F-26A7-4080-A4B4-9BE451C72935}"/>
    <cellStyle name="Comma 21 2 3 3" xfId="3179" xr:uid="{463C2274-36F9-4EF6-AEFE-F38A7609252E}"/>
    <cellStyle name="Comma 21 2 3 4" xfId="4170" xr:uid="{9B9123BD-BA0C-46DE-863A-44F8E5D5AC0F}"/>
    <cellStyle name="Comma 21 2 4" xfId="695" xr:uid="{DD7FF403-4CA5-4042-A713-707B1A7A6CF0}"/>
    <cellStyle name="Comma 21 2 4 2" xfId="1696" xr:uid="{96C33B8C-827C-426A-B17E-A73EADE6C91E}"/>
    <cellStyle name="Comma 21 2 4 3" xfId="2690" xr:uid="{38AD7B54-B63F-47FA-90FC-9DB3BF5802EC}"/>
    <cellStyle name="Comma 21 2 4 4" xfId="3681" xr:uid="{44B41B48-06AC-4948-8845-A5C0333BDD5D}"/>
    <cellStyle name="Comma 21 2 5" xfId="1459" xr:uid="{7317FF79-1F71-44BB-B087-18024C4A8A48}"/>
    <cellStyle name="Comma 21 2 6" xfId="2453" xr:uid="{380D7AAD-6455-459A-A3DA-0EA4FC7C5BB9}"/>
    <cellStyle name="Comma 21 2 7" xfId="3445" xr:uid="{81DBB740-6D71-41E6-83A7-3A0A976DBC91}"/>
    <cellStyle name="Comma 21 3" xfId="945" xr:uid="{A2D4BB9F-1D0A-4868-B6BA-FBF0D8BC3708}"/>
    <cellStyle name="Comma 21 3 2" xfId="1946" xr:uid="{208649CD-35CB-4CA3-9F49-9561EFBF7C4C}"/>
    <cellStyle name="Comma 21 3 3" xfId="2940" xr:uid="{B71F2074-780E-4AAD-841E-EF34540FB111}"/>
    <cellStyle name="Comma 21 3 4" xfId="3931" xr:uid="{6B40C025-9DA1-41D0-A9A1-02AA41B1704A}"/>
    <cellStyle name="Comma 21 4" xfId="1183" xr:uid="{E2CA7EF6-9026-4628-A8AF-29029009E62E}"/>
    <cellStyle name="Comma 21 4 2" xfId="2184" xr:uid="{A6A156EC-EB0B-41B1-8589-8C3982246E24}"/>
    <cellStyle name="Comma 21 4 3" xfId="3178" xr:uid="{1833C108-460A-4C8D-AD0E-DED82A1BBE35}"/>
    <cellStyle name="Comma 21 4 4" xfId="4169" xr:uid="{8E967355-BD51-4CF8-820A-A44C80522794}"/>
    <cellStyle name="Comma 21 5" xfId="694" xr:uid="{DB78E7D2-DFA7-4B09-B43C-F461F33FD3B1}"/>
    <cellStyle name="Comma 21 5 2" xfId="1695" xr:uid="{9A7FD2CE-59AE-4F80-93E7-5196D7ABAE72}"/>
    <cellStyle name="Comma 21 5 3" xfId="2689" xr:uid="{C06D52B2-70BE-4381-A9C4-2428A5AB98D6}"/>
    <cellStyle name="Comma 21 5 4" xfId="3680" xr:uid="{DB5D9751-8975-42E1-8B21-C443C5946F78}"/>
    <cellStyle name="Comma 21 6" xfId="1458" xr:uid="{786A35A1-CCFF-485A-A8AC-FB55137232BA}"/>
    <cellStyle name="Comma 21 7" xfId="2452" xr:uid="{33C62EA9-BD22-4FFF-8EFE-24E39979A52F}"/>
    <cellStyle name="Comma 21 8" xfId="3444" xr:uid="{CA1AA0ED-EA2F-4836-A3B9-A108AD104331}"/>
    <cellStyle name="Comma 22" xfId="306" xr:uid="{DB066174-1144-4FAC-B44E-7B6ED20EF502}"/>
    <cellStyle name="Comma 22 2" xfId="307" xr:uid="{BABC60EF-350F-4F73-967A-BB21A87D855A}"/>
    <cellStyle name="Comma 22 2 2" xfId="948" xr:uid="{CED110F9-D060-4FF1-9EC8-ED2BBAFCD124}"/>
    <cellStyle name="Comma 22 2 2 2" xfId="1949" xr:uid="{C7F877BF-8E5B-4B1D-AC93-213DF7DD56EC}"/>
    <cellStyle name="Comma 22 2 2 3" xfId="2943" xr:uid="{A9C77FCF-A61E-4E79-9F26-FA34245F6AA0}"/>
    <cellStyle name="Comma 22 2 2 4" xfId="3934" xr:uid="{4B5EC52E-22F6-43E7-83BB-0B23B010A6E8}"/>
    <cellStyle name="Comma 22 2 3" xfId="1186" xr:uid="{9A502A32-A568-4805-8701-659C3D4D4546}"/>
    <cellStyle name="Comma 22 2 3 2" xfId="2187" xr:uid="{402978BB-0FEB-4209-A192-27ED9C4948FE}"/>
    <cellStyle name="Comma 22 2 3 3" xfId="3181" xr:uid="{46167ACC-E7CC-4BAE-BDB6-EA0FEAB0F0F0}"/>
    <cellStyle name="Comma 22 2 3 4" xfId="4172" xr:uid="{60B78F8F-F9CB-4C4E-BA81-4A58364B8329}"/>
    <cellStyle name="Comma 22 2 4" xfId="697" xr:uid="{CB9DA9E9-F766-4D12-9C6F-96A7DF83D05E}"/>
    <cellStyle name="Comma 22 2 4 2" xfId="1698" xr:uid="{1817D3F6-9738-4B7A-93CF-5BDA90B735A7}"/>
    <cellStyle name="Comma 22 2 4 3" xfId="2692" xr:uid="{3919922E-6819-4423-A9CF-27230E2EAEA5}"/>
    <cellStyle name="Comma 22 2 4 4" xfId="3683" xr:uid="{595AB66E-F7A3-4CBA-A62C-282FFA6D1499}"/>
    <cellStyle name="Comma 22 2 5" xfId="1461" xr:uid="{B875C32F-8DD5-4DBB-8B6C-84DD9DA01996}"/>
    <cellStyle name="Comma 22 2 6" xfId="2455" xr:uid="{9886E587-0F9B-4CE4-8E9B-ADDED83DB907}"/>
    <cellStyle name="Comma 22 2 7" xfId="3447" xr:uid="{41D9ADE1-2D67-421B-9B66-175F0C100796}"/>
    <cellStyle name="Comma 22 3" xfId="947" xr:uid="{23AF5190-6C98-4BC8-9DFC-8EAB681A541E}"/>
    <cellStyle name="Comma 22 3 2" xfId="1948" xr:uid="{E853A478-05CA-40DF-94DE-7E846FC50BF4}"/>
    <cellStyle name="Comma 22 3 3" xfId="2942" xr:uid="{A74D4DFD-0548-4143-8AD1-1705B335B4A4}"/>
    <cellStyle name="Comma 22 3 4" xfId="3933" xr:uid="{0E8A74C1-EC18-49C5-B8D6-2F2EBF4A6137}"/>
    <cellStyle name="Comma 22 4" xfId="1185" xr:uid="{0F22A5B4-77DC-4654-A2C0-E616E6BAA454}"/>
    <cellStyle name="Comma 22 4 2" xfId="2186" xr:uid="{13BA219D-5ACD-4C5B-BE8D-BFBE793B4E39}"/>
    <cellStyle name="Comma 22 4 3" xfId="3180" xr:uid="{2BD01669-BE29-4C8C-956F-DA263FB638A4}"/>
    <cellStyle name="Comma 22 4 4" xfId="4171" xr:uid="{16687422-40FC-4818-9EB0-B82AF58DA39E}"/>
    <cellStyle name="Comma 22 5" xfId="696" xr:uid="{A49783BF-304F-4172-AD19-9E1BB9F9DADB}"/>
    <cellStyle name="Comma 22 5 2" xfId="1697" xr:uid="{D25855C4-01EB-4EEC-8F5E-E83DA023652C}"/>
    <cellStyle name="Comma 22 5 3" xfId="2691" xr:uid="{07761FA5-BA91-4563-85DA-42C90E078CE7}"/>
    <cellStyle name="Comma 22 5 4" xfId="3682" xr:uid="{A8D7D0A0-7CE2-4453-B293-9A623FF04139}"/>
    <cellStyle name="Comma 22 6" xfId="1460" xr:uid="{E4E28827-205D-4215-9FE6-05986DFBE50A}"/>
    <cellStyle name="Comma 22 7" xfId="2454" xr:uid="{A70345E3-91D6-4542-BE5C-98DAA89F25BC}"/>
    <cellStyle name="Comma 22 8" xfId="3446" xr:uid="{0A0F1320-0429-4C3E-B54C-78D3BD091904}"/>
    <cellStyle name="Comma 23" xfId="308" xr:uid="{81A04397-2986-4BEE-B9DA-1E5974EE35A7}"/>
    <cellStyle name="Comma 23 2" xfId="309" xr:uid="{CA3B7FD2-49CB-4166-BDDD-4A5C221B4AA1}"/>
    <cellStyle name="Comma 23 2 2" xfId="950" xr:uid="{36DF678F-8C72-4B7C-8387-940697140016}"/>
    <cellStyle name="Comma 23 2 2 2" xfId="1951" xr:uid="{07B390EF-8F53-4A52-8309-9FA153DC0165}"/>
    <cellStyle name="Comma 23 2 2 3" xfId="2945" xr:uid="{F260A170-4F92-4CBD-B200-1D55B879F366}"/>
    <cellStyle name="Comma 23 2 2 4" xfId="3936" xr:uid="{63392AE3-6497-4C35-A8A4-9977F74FDF7C}"/>
    <cellStyle name="Comma 23 2 3" xfId="1188" xr:uid="{F96D3A1B-327F-428D-82E9-68555ABC0954}"/>
    <cellStyle name="Comma 23 2 3 2" xfId="2189" xr:uid="{F2D5E2C9-9259-4826-8A15-D7745AC66155}"/>
    <cellStyle name="Comma 23 2 3 3" xfId="3183" xr:uid="{1BEC363B-3131-42D9-8716-FF104C546A6E}"/>
    <cellStyle name="Comma 23 2 3 4" xfId="4174" xr:uid="{907ECD3F-999F-4D4F-A2FB-BEE16B187D21}"/>
    <cellStyle name="Comma 23 2 4" xfId="699" xr:uid="{0273E530-78A6-4C01-A97E-43B394FE75CD}"/>
    <cellStyle name="Comma 23 2 4 2" xfId="1700" xr:uid="{D8D60557-A547-4BA9-B48C-AB14355EA180}"/>
    <cellStyle name="Comma 23 2 4 3" xfId="2694" xr:uid="{10F4A917-087B-41D1-BA8C-C017670A59E2}"/>
    <cellStyle name="Comma 23 2 4 4" xfId="3685" xr:uid="{4E596206-3899-4D7A-ABBD-715E5176500D}"/>
    <cellStyle name="Comma 23 2 5" xfId="1463" xr:uid="{818CB5C3-85C0-4E0D-B2D9-842ACBFD647D}"/>
    <cellStyle name="Comma 23 2 6" xfId="2457" xr:uid="{CB8A4084-EE6B-454D-AAEC-C4BF226845F4}"/>
    <cellStyle name="Comma 23 2 7" xfId="3449" xr:uid="{AFDDC6AF-0DBD-4981-AB46-CE3A200FFC72}"/>
    <cellStyle name="Comma 23 3" xfId="949" xr:uid="{F7454596-4287-4CAB-A7A9-87E5FEE2BE60}"/>
    <cellStyle name="Comma 23 3 2" xfId="1950" xr:uid="{85BBD490-43B3-4D99-B2EB-7F58FB5F566D}"/>
    <cellStyle name="Comma 23 3 3" xfId="2944" xr:uid="{7612B4BB-B3A3-42E1-8BDE-B533B13D659B}"/>
    <cellStyle name="Comma 23 3 4" xfId="3935" xr:uid="{91A3F668-7BCB-4A59-92F1-07DCF5C3CAFC}"/>
    <cellStyle name="Comma 23 4" xfId="1187" xr:uid="{C3113525-2EC7-4C5B-9AA9-390C3448DBDB}"/>
    <cellStyle name="Comma 23 4 2" xfId="2188" xr:uid="{A4A47FD0-FB33-4EB2-8AFD-129CE2D312EA}"/>
    <cellStyle name="Comma 23 4 3" xfId="3182" xr:uid="{07B4C08F-BAD0-4431-89EE-38B14033F2A8}"/>
    <cellStyle name="Comma 23 4 4" xfId="4173" xr:uid="{635B55CF-3C46-481E-BB4B-7D950554BBD0}"/>
    <cellStyle name="Comma 23 5" xfId="698" xr:uid="{E4FFB6F1-69C7-4546-88B5-081C694BB422}"/>
    <cellStyle name="Comma 23 5 2" xfId="1699" xr:uid="{E99ADFEA-D436-4940-942D-36058B213DA0}"/>
    <cellStyle name="Comma 23 5 3" xfId="2693" xr:uid="{D3C761B4-046A-4D7A-9091-D8D206B95270}"/>
    <cellStyle name="Comma 23 5 4" xfId="3684" xr:uid="{BEFB67C1-CA6B-4890-A5B3-F6EFB689C129}"/>
    <cellStyle name="Comma 23 6" xfId="1462" xr:uid="{771E2697-71C7-4EF4-AD42-B9568C8BCBA8}"/>
    <cellStyle name="Comma 23 7" xfId="2456" xr:uid="{BBAEB7DF-D20A-4B02-B36A-EEA7BFC679F0}"/>
    <cellStyle name="Comma 23 8" xfId="3448" xr:uid="{F6506F30-EF86-4186-809C-74E167DE33EE}"/>
    <cellStyle name="Comma 24" xfId="310" xr:uid="{A683EBCD-03C6-46AD-BC40-5D49544741DB}"/>
    <cellStyle name="Comma 24 2" xfId="311" xr:uid="{415E6F26-DD8E-4C62-8BDF-8D419AC2E71A}"/>
    <cellStyle name="Comma 24 2 2" xfId="952" xr:uid="{28B5DB6E-E71B-4931-B3F3-1F0D91E2CA55}"/>
    <cellStyle name="Comma 24 2 2 2" xfId="1953" xr:uid="{536561DF-228A-485E-A143-EC4B37884F6F}"/>
    <cellStyle name="Comma 24 2 2 3" xfId="2947" xr:uid="{59F11169-D0D8-4462-80E0-E459FA8B0CCC}"/>
    <cellStyle name="Comma 24 2 2 4" xfId="3938" xr:uid="{BF565004-B060-4809-A703-07B97A692FF1}"/>
    <cellStyle name="Comma 24 2 3" xfId="1190" xr:uid="{71A6D74A-C734-48A6-8778-1BA5423B5CC7}"/>
    <cellStyle name="Comma 24 2 3 2" xfId="2191" xr:uid="{990989F5-67B0-4FBC-A010-3CE19AB056F2}"/>
    <cellStyle name="Comma 24 2 3 3" xfId="3185" xr:uid="{C89C0686-9B7C-4FC6-B30E-0EE0EAEF4476}"/>
    <cellStyle name="Comma 24 2 3 4" xfId="4176" xr:uid="{E826518A-13DC-4A2A-AF5F-465C3BF26DF8}"/>
    <cellStyle name="Comma 24 2 4" xfId="701" xr:uid="{11B9EEE5-58F5-4E0C-9D4F-60948CC4FC27}"/>
    <cellStyle name="Comma 24 2 4 2" xfId="1702" xr:uid="{17C4BE02-E275-480F-AF5F-B5A9B591D022}"/>
    <cellStyle name="Comma 24 2 4 3" xfId="2696" xr:uid="{67474AE9-D480-40B3-8D9A-7E208E8CE72D}"/>
    <cellStyle name="Comma 24 2 4 4" xfId="3687" xr:uid="{8488DD48-97A3-4736-84DB-F880C635465A}"/>
    <cellStyle name="Comma 24 2 5" xfId="1465" xr:uid="{2387DBB9-0E1C-482F-BD16-4CCF5123D904}"/>
    <cellStyle name="Comma 24 2 6" xfId="2459" xr:uid="{2DE3AEED-3CE7-4B0A-9B3A-7A880F37D503}"/>
    <cellStyle name="Comma 24 2 7" xfId="3451" xr:uid="{1088D791-98BE-4E26-8629-F1524D201910}"/>
    <cellStyle name="Comma 24 3" xfId="951" xr:uid="{263A425D-1846-42A8-87AB-953E6F25AECE}"/>
    <cellStyle name="Comma 24 3 2" xfId="1952" xr:uid="{57283888-F480-45E9-B53A-9EB72732D30A}"/>
    <cellStyle name="Comma 24 3 3" xfId="2946" xr:uid="{067724A4-04B8-4C7C-AD81-F79921BC484F}"/>
    <cellStyle name="Comma 24 3 4" xfId="3937" xr:uid="{FE659BAF-451F-4537-91BB-4964620345CA}"/>
    <cellStyle name="Comma 24 4" xfId="1189" xr:uid="{D9285093-2528-463E-AB13-98B60D636321}"/>
    <cellStyle name="Comma 24 4 2" xfId="2190" xr:uid="{3F0B6413-6DAF-47DC-B9EF-28D3A4AD493B}"/>
    <cellStyle name="Comma 24 4 3" xfId="3184" xr:uid="{0B4E31E6-CEB3-4CDA-AB54-9A9A03642279}"/>
    <cellStyle name="Comma 24 4 4" xfId="4175" xr:uid="{DB07CE53-7CE4-4288-973C-4372B31F87C5}"/>
    <cellStyle name="Comma 24 5" xfId="700" xr:uid="{9F90F239-E9D4-46AA-93EA-11D7988B2E7D}"/>
    <cellStyle name="Comma 24 5 2" xfId="1701" xr:uid="{B17B491F-141C-4E18-A52E-66E864909552}"/>
    <cellStyle name="Comma 24 5 3" xfId="2695" xr:uid="{5F083856-569E-4A93-8920-282693C7804F}"/>
    <cellStyle name="Comma 24 5 4" xfId="3686" xr:uid="{1B293955-0AD4-4EDA-BF3A-8143DC2E9557}"/>
    <cellStyle name="Comma 24 6" xfId="1464" xr:uid="{8734D2E3-CA48-4644-A81F-43C832B9157C}"/>
    <cellStyle name="Comma 24 7" xfId="2458" xr:uid="{ECC8A420-CF79-4C5B-AB3F-3072CFF84408}"/>
    <cellStyle name="Comma 24 8" xfId="3450" xr:uid="{31952E67-4699-4AFB-85EA-81807D53B5C2}"/>
    <cellStyle name="Comma 25" xfId="312" xr:uid="{D0BEB4FA-8680-4910-9EBB-5DF8AF9A3D40}"/>
    <cellStyle name="Comma 25 2" xfId="313" xr:uid="{3D44EC60-C135-41E2-855F-C9075F49FA63}"/>
    <cellStyle name="Comma 25 2 2" xfId="954" xr:uid="{D3D5CC92-BC60-4728-9130-E2EDC3A05A33}"/>
    <cellStyle name="Comma 25 2 2 2" xfId="1955" xr:uid="{3A574A86-611D-4004-AD9F-FDB157F0BCDD}"/>
    <cellStyle name="Comma 25 2 2 3" xfId="2949" xr:uid="{08790D17-2457-4DA1-90FB-5011CE1FE46B}"/>
    <cellStyle name="Comma 25 2 2 4" xfId="3940" xr:uid="{4F4D92FC-5B51-4689-B4CF-DE0779550A8A}"/>
    <cellStyle name="Comma 25 2 3" xfId="1192" xr:uid="{8FBB882B-9C01-4719-A596-F0BFAD88FB4C}"/>
    <cellStyle name="Comma 25 2 3 2" xfId="2193" xr:uid="{3E867DB0-9002-4199-AAAC-1688F3445DCE}"/>
    <cellStyle name="Comma 25 2 3 3" xfId="3187" xr:uid="{23C759DA-49E4-45CF-9D51-220C3FDD1076}"/>
    <cellStyle name="Comma 25 2 3 4" xfId="4178" xr:uid="{850668AF-2A40-47CD-91F4-A8618241C788}"/>
    <cellStyle name="Comma 25 2 4" xfId="703" xr:uid="{DD9B50EE-CFB1-47F3-91F1-E83A7E5ACC04}"/>
    <cellStyle name="Comma 25 2 4 2" xfId="1704" xr:uid="{A1092549-E998-4ADF-9E04-C276CCE96E98}"/>
    <cellStyle name="Comma 25 2 4 3" xfId="2698" xr:uid="{C6C011FE-2946-4E0E-89DE-8E36F2D4599C}"/>
    <cellStyle name="Comma 25 2 4 4" xfId="3689" xr:uid="{236B1444-0A09-4222-9601-1E0D4B8630A2}"/>
    <cellStyle name="Comma 25 2 5" xfId="1467" xr:uid="{4DB57D0D-F6D7-4710-ADEC-1B4CCFEA4710}"/>
    <cellStyle name="Comma 25 2 6" xfId="2461" xr:uid="{46538721-3A85-4436-860D-9784BDEF24DD}"/>
    <cellStyle name="Comma 25 2 7" xfId="3453" xr:uid="{6C9C3C28-1B2C-4E1D-81F2-3BE6EEFEFC15}"/>
    <cellStyle name="Comma 25 3" xfId="953" xr:uid="{D4BAD4AC-63F1-43CA-AB70-CFA0DBC1706C}"/>
    <cellStyle name="Comma 25 3 2" xfId="1954" xr:uid="{9FE5AA6D-C22D-4C16-9970-0A948CBEA2B5}"/>
    <cellStyle name="Comma 25 3 3" xfId="2948" xr:uid="{2AFB73C0-A5CC-4BDE-A7A1-739A7113E866}"/>
    <cellStyle name="Comma 25 3 4" xfId="3939" xr:uid="{327B9975-8FD0-4D1D-BE74-4B589EEF3539}"/>
    <cellStyle name="Comma 25 4" xfId="1191" xr:uid="{67DD728B-9288-44A6-9B55-ED7E20CCBE7A}"/>
    <cellStyle name="Comma 25 4 2" xfId="2192" xr:uid="{3046B276-84C6-4E03-82CD-DE9333E26B55}"/>
    <cellStyle name="Comma 25 4 3" xfId="3186" xr:uid="{669D36DE-1631-48ED-AAAE-8492B8E6D4BD}"/>
    <cellStyle name="Comma 25 4 4" xfId="4177" xr:uid="{CAEBC500-D7F7-4E0E-A707-E5332C1B25F9}"/>
    <cellStyle name="Comma 25 5" xfId="702" xr:uid="{150CEB1F-8034-4A81-B5A3-EA844D91D502}"/>
    <cellStyle name="Comma 25 5 2" xfId="1703" xr:uid="{2159B250-0F3A-4648-B205-F47F97417AFA}"/>
    <cellStyle name="Comma 25 5 3" xfId="2697" xr:uid="{6EEEA28D-F932-40B2-B753-06E9D9609153}"/>
    <cellStyle name="Comma 25 5 4" xfId="3688" xr:uid="{C7233347-6D83-4C12-828F-6064F514FA21}"/>
    <cellStyle name="Comma 25 6" xfId="1466" xr:uid="{3E5D32DC-9449-4F0F-BE0A-4C813D3FFC65}"/>
    <cellStyle name="Comma 25 7" xfId="2460" xr:uid="{F2274C81-FEB4-447B-9D99-23A1FAFEA0F3}"/>
    <cellStyle name="Comma 25 8" xfId="3452" xr:uid="{B3A9C529-74BB-436E-A0AB-D320761466FD}"/>
    <cellStyle name="Comma 26" xfId="314" xr:uid="{7BB51F0E-794F-427C-8C9C-38F1CDEAB8BA}"/>
    <cellStyle name="Comma 26 2" xfId="315" xr:uid="{B0CF1784-D1FE-44DE-8D66-85F7BFB27D6C}"/>
    <cellStyle name="Comma 26 2 2" xfId="956" xr:uid="{EAF7757A-2208-4258-9BA3-500B14A310B0}"/>
    <cellStyle name="Comma 26 2 2 2" xfId="1957" xr:uid="{98101E57-A8D2-4805-9C35-8CCBC606874B}"/>
    <cellStyle name="Comma 26 2 2 3" xfId="2951" xr:uid="{30B4BCD9-69C3-4C32-850A-C5F4BBF36F92}"/>
    <cellStyle name="Comma 26 2 2 4" xfId="3942" xr:uid="{5367089C-973E-41CC-AFA7-37E7B802036C}"/>
    <cellStyle name="Comma 26 2 3" xfId="1194" xr:uid="{29EFB357-6C86-4FF8-BD7E-A9B176B0AA60}"/>
    <cellStyle name="Comma 26 2 3 2" xfId="2195" xr:uid="{656BDC4E-CCBE-4315-B912-B9595DC1BF06}"/>
    <cellStyle name="Comma 26 2 3 3" xfId="3189" xr:uid="{47A654C1-0BB0-4477-8697-95D51C93D8B5}"/>
    <cellStyle name="Comma 26 2 3 4" xfId="4180" xr:uid="{4D2FFB87-7E2B-49A6-B892-DE74A76FE257}"/>
    <cellStyle name="Comma 26 2 4" xfId="705" xr:uid="{2A0D612D-C531-4ACF-9148-8A6E5EB2F9E8}"/>
    <cellStyle name="Comma 26 2 4 2" xfId="1706" xr:uid="{B9118898-4CA1-4A02-B5A7-1D511C2D7DD5}"/>
    <cellStyle name="Comma 26 2 4 3" xfId="2700" xr:uid="{C291FD86-2527-49E8-A86B-7F2FBC0D8EA0}"/>
    <cellStyle name="Comma 26 2 4 4" xfId="3691" xr:uid="{F962BCAC-4A52-4685-803E-C5DEFDB94305}"/>
    <cellStyle name="Comma 26 2 5" xfId="1469" xr:uid="{82157032-1F1E-47D2-BCE0-B99209F7AA6C}"/>
    <cellStyle name="Comma 26 2 6" xfId="2463" xr:uid="{F06FD30E-E4A7-43C6-BE4A-138E833CC9FA}"/>
    <cellStyle name="Comma 26 2 7" xfId="3455" xr:uid="{002C21DD-DE9E-4571-A42E-760649765A36}"/>
    <cellStyle name="Comma 26 3" xfId="955" xr:uid="{78C42339-E1E2-4513-AA2C-B36A1C5C9417}"/>
    <cellStyle name="Comma 26 3 2" xfId="1956" xr:uid="{C29E9015-8301-4041-9D60-D6077EBE66BA}"/>
    <cellStyle name="Comma 26 3 3" xfId="2950" xr:uid="{08281CA2-7325-4A5D-946A-59A1B2F1815F}"/>
    <cellStyle name="Comma 26 3 4" xfId="3941" xr:uid="{FF1CF73A-C021-4E76-A747-C4B91A7FDB1C}"/>
    <cellStyle name="Comma 26 4" xfId="1193" xr:uid="{76E9D037-6B5D-4DFA-A471-62AD13938816}"/>
    <cellStyle name="Comma 26 4 2" xfId="2194" xr:uid="{80EFB370-0347-431A-AB77-68A09A375D07}"/>
    <cellStyle name="Comma 26 4 3" xfId="3188" xr:uid="{7C6CE346-CF61-405F-846D-DF01AFF3500D}"/>
    <cellStyle name="Comma 26 4 4" xfId="4179" xr:uid="{AF596A8E-89DB-491E-80C5-64BABB0138BB}"/>
    <cellStyle name="Comma 26 5" xfId="704" xr:uid="{DF745A8E-4950-4BCB-915C-F9B7CE9BD8D7}"/>
    <cellStyle name="Comma 26 5 2" xfId="1705" xr:uid="{2E8106FC-E95D-4370-A61B-5C3E727AB473}"/>
    <cellStyle name="Comma 26 5 3" xfId="2699" xr:uid="{EF2C15A3-674E-463B-8DEA-81302BE51387}"/>
    <cellStyle name="Comma 26 5 4" xfId="3690" xr:uid="{02276E15-B32D-45C9-868A-E6857A8CCE37}"/>
    <cellStyle name="Comma 26 6" xfId="1468" xr:uid="{8FF4AA25-8405-4A66-9AD0-9D592E308E0E}"/>
    <cellStyle name="Comma 26 7" xfId="2462" xr:uid="{1122BC76-124E-4216-9601-390CF6FDC75F}"/>
    <cellStyle name="Comma 26 8" xfId="3454" xr:uid="{3E29D204-9974-4EE4-AC46-CDBC3D6F68AE}"/>
    <cellStyle name="Comma 27" xfId="316" xr:uid="{B2E2513C-6112-48DE-B860-5477C98EF9AC}"/>
    <cellStyle name="Comma 27 2" xfId="317" xr:uid="{E3D84C4D-6540-4016-B7E3-F89A724F2219}"/>
    <cellStyle name="Comma 27 2 2" xfId="958" xr:uid="{2DADA8A3-4AFF-4CC3-BDA8-474FC90E66A9}"/>
    <cellStyle name="Comma 27 2 2 2" xfId="1959" xr:uid="{DADDFFD6-71CE-4D8F-9A3F-288190AEE153}"/>
    <cellStyle name="Comma 27 2 2 3" xfId="2953" xr:uid="{B5F3E0D1-0885-411B-BA74-D67E34CA7D23}"/>
    <cellStyle name="Comma 27 2 2 4" xfId="3944" xr:uid="{9AC2DF2A-C00E-4B4B-B9DC-8269004ED91B}"/>
    <cellStyle name="Comma 27 2 3" xfId="1196" xr:uid="{61D73430-394E-4758-8F6E-C9DB8DD2E840}"/>
    <cellStyle name="Comma 27 2 3 2" xfId="2197" xr:uid="{F0E2E560-ADBE-42AE-801A-DFDB16231ACD}"/>
    <cellStyle name="Comma 27 2 3 3" xfId="3191" xr:uid="{9A774121-6501-48EA-8B58-0349E662954B}"/>
    <cellStyle name="Comma 27 2 3 4" xfId="4182" xr:uid="{F3359230-C60B-4EB1-92B9-3868ECC6CB7C}"/>
    <cellStyle name="Comma 27 2 4" xfId="707" xr:uid="{EA6566A2-9768-43E8-AB77-CB267A2DF445}"/>
    <cellStyle name="Comma 27 2 4 2" xfId="1708" xr:uid="{B299637C-52F1-4C32-9933-44387C4F92F2}"/>
    <cellStyle name="Comma 27 2 4 3" xfId="2702" xr:uid="{BB5E4174-8C59-4BCC-BF92-2FB0F36986AB}"/>
    <cellStyle name="Comma 27 2 4 4" xfId="3693" xr:uid="{AB36A8D1-2D69-4ADF-9C42-C213FE257D6C}"/>
    <cellStyle name="Comma 27 2 5" xfId="1471" xr:uid="{9052D46A-1E9F-404B-826A-3A0639EE8568}"/>
    <cellStyle name="Comma 27 2 6" xfId="2465" xr:uid="{35324F75-9B88-4B8B-93B2-064C2F17A58C}"/>
    <cellStyle name="Comma 27 2 7" xfId="3457" xr:uid="{47A86CB5-8941-438A-B8EC-1457ACC238FC}"/>
    <cellStyle name="Comma 27 3" xfId="957" xr:uid="{FBD164FA-EAED-4EE6-AC40-FD0D1B297065}"/>
    <cellStyle name="Comma 27 3 2" xfId="1958" xr:uid="{C4E037B4-0269-468E-9E9A-2F96092FAAB3}"/>
    <cellStyle name="Comma 27 3 3" xfId="2952" xr:uid="{2DE623BB-6C90-4F2A-AC07-E9D9740A60E9}"/>
    <cellStyle name="Comma 27 3 4" xfId="3943" xr:uid="{AED4A8A1-00A0-4914-A5B5-CEEC0B150D4E}"/>
    <cellStyle name="Comma 27 4" xfId="1195" xr:uid="{D0338622-D110-4E5F-801E-959B7442F310}"/>
    <cellStyle name="Comma 27 4 2" xfId="2196" xr:uid="{36E9077F-9628-40B7-8048-3B8E448A9D14}"/>
    <cellStyle name="Comma 27 4 3" xfId="3190" xr:uid="{294114E2-C24D-428D-BB85-0EF8702D7DAC}"/>
    <cellStyle name="Comma 27 4 4" xfId="4181" xr:uid="{CA7773D5-A972-4604-AAE0-9F80CD933E72}"/>
    <cellStyle name="Comma 27 5" xfId="706" xr:uid="{C8360BC5-0588-4A44-B224-04B61FBFFED5}"/>
    <cellStyle name="Comma 27 5 2" xfId="1707" xr:uid="{F4FEDFBB-AC93-4919-841E-7EBAE5603891}"/>
    <cellStyle name="Comma 27 5 3" xfId="2701" xr:uid="{B6583A48-538A-4377-BDFE-03E662588FE4}"/>
    <cellStyle name="Comma 27 5 4" xfId="3692" xr:uid="{8699D004-800B-4CE6-8526-67D4C7A83F61}"/>
    <cellStyle name="Comma 27 6" xfId="1470" xr:uid="{20B808CA-4C56-496C-AA24-DC2D58927B10}"/>
    <cellStyle name="Comma 27 7" xfId="2464" xr:uid="{C201AFA4-31DB-42AC-9AD3-1FCA72730BC3}"/>
    <cellStyle name="Comma 27 8" xfId="3456" xr:uid="{BEEC8BD0-3E17-4779-8411-EB6D6261EF24}"/>
    <cellStyle name="Comma 28" xfId="318" xr:uid="{88BED045-8463-41CE-AD06-752066D08BB1}"/>
    <cellStyle name="Comma 28 2" xfId="319" xr:uid="{2B6F2AE5-8B5D-4D44-8F33-C031E5859F0D}"/>
    <cellStyle name="Comma 28 2 2" xfId="960" xr:uid="{CE48D708-5BA1-4468-9517-6B420897637C}"/>
    <cellStyle name="Comma 28 2 2 2" xfId="1961" xr:uid="{9EACF02F-8409-4210-9148-4582209C939F}"/>
    <cellStyle name="Comma 28 2 2 3" xfId="2955" xr:uid="{FB211F06-255E-4BFF-A210-FBA5DE3DDC90}"/>
    <cellStyle name="Comma 28 2 2 4" xfId="3946" xr:uid="{7BEA4F72-D2F2-4EA5-8B23-6884121FC485}"/>
    <cellStyle name="Comma 28 2 3" xfId="1198" xr:uid="{AB6F1B05-C26D-448C-8CDD-760553A9C56C}"/>
    <cellStyle name="Comma 28 2 3 2" xfId="2199" xr:uid="{D31EB3FA-BF4D-4338-B1F3-98FA02CDCFC3}"/>
    <cellStyle name="Comma 28 2 3 3" xfId="3193" xr:uid="{1872D104-598D-4722-AFD2-9FF4899DE901}"/>
    <cellStyle name="Comma 28 2 3 4" xfId="4184" xr:uid="{1B63170D-93BF-46E0-B76E-9FB9937C552C}"/>
    <cellStyle name="Comma 28 2 4" xfId="709" xr:uid="{9FC8D5A1-E56E-4D0E-A651-59639485D1D7}"/>
    <cellStyle name="Comma 28 2 4 2" xfId="1710" xr:uid="{C932B2A1-3C70-4E72-B338-6EF9ED2B472A}"/>
    <cellStyle name="Comma 28 2 4 3" xfId="2704" xr:uid="{2C47C873-3AA4-4222-88FE-2852F15267BD}"/>
    <cellStyle name="Comma 28 2 4 4" xfId="3695" xr:uid="{087E2BF4-9333-48F7-A3D1-478D6CD9A14D}"/>
    <cellStyle name="Comma 28 2 5" xfId="1473" xr:uid="{2594693A-42BB-4B29-AD01-4FA730335991}"/>
    <cellStyle name="Comma 28 2 6" xfId="2467" xr:uid="{000639DA-73BC-459F-A657-AB2A5B26E6AE}"/>
    <cellStyle name="Comma 28 2 7" xfId="3459" xr:uid="{4650CD79-3E38-472D-B375-016372C19777}"/>
    <cellStyle name="Comma 28 3" xfId="959" xr:uid="{4E37AA5C-328D-4254-B19B-1CF36EE1ABF2}"/>
    <cellStyle name="Comma 28 3 2" xfId="1960" xr:uid="{BCE78181-67CA-4AED-9DD6-FCA918200EA5}"/>
    <cellStyle name="Comma 28 3 3" xfId="2954" xr:uid="{07DECBED-2F97-4210-B9D8-BD9C1FDCBC50}"/>
    <cellStyle name="Comma 28 3 4" xfId="3945" xr:uid="{2F335663-DBE9-4839-821A-DC9418094EB4}"/>
    <cellStyle name="Comma 28 4" xfId="1197" xr:uid="{0507278B-58D6-4027-AF61-19E2C97BC09B}"/>
    <cellStyle name="Comma 28 4 2" xfId="2198" xr:uid="{4DF7B588-0909-4F04-8F49-3C85B95395F8}"/>
    <cellStyle name="Comma 28 4 3" xfId="3192" xr:uid="{DAFE646A-9BB4-4972-AC7D-5C2CA5D674A2}"/>
    <cellStyle name="Comma 28 4 4" xfId="4183" xr:uid="{1BD2E850-85D5-4B79-951C-15A246AD31AF}"/>
    <cellStyle name="Comma 28 5" xfId="708" xr:uid="{F4285521-266E-49E1-9BA7-91152F4AEA0F}"/>
    <cellStyle name="Comma 28 5 2" xfId="1709" xr:uid="{F661FF09-D929-4B27-A872-6FDC85E4D1DD}"/>
    <cellStyle name="Comma 28 5 3" xfId="2703" xr:uid="{4A2BE4F2-BECC-4F75-9BDC-69D6AFEACEAE}"/>
    <cellStyle name="Comma 28 5 4" xfId="3694" xr:uid="{F916844D-6D7B-43F0-87A9-DF32E2535000}"/>
    <cellStyle name="Comma 28 6" xfId="1472" xr:uid="{59928EB7-1019-4002-BCE5-170F1B313010}"/>
    <cellStyle name="Comma 28 7" xfId="2466" xr:uid="{17BA8434-979E-4EC4-99DF-0A51EE7A341B}"/>
    <cellStyle name="Comma 28 8" xfId="3458" xr:uid="{F7A411A7-EDBF-44AD-8186-D0D34E6A437F}"/>
    <cellStyle name="Comma 29" xfId="320" xr:uid="{EF1D0A19-27E0-4BCD-AE00-5CC8790C03F6}"/>
    <cellStyle name="Comma 29 2" xfId="321" xr:uid="{0B96A909-CD35-46D6-ACA1-A4C6964A659B}"/>
    <cellStyle name="Comma 29 2 2" xfId="962" xr:uid="{645D728A-9AF9-4C31-BD40-8AEE44B2EC75}"/>
    <cellStyle name="Comma 29 2 2 2" xfId="1963" xr:uid="{CB934F09-9987-4E9C-9F5F-B9A77BE74D2A}"/>
    <cellStyle name="Comma 29 2 2 3" xfId="2957" xr:uid="{01695879-917F-4B76-8AC8-B383CE1E39A8}"/>
    <cellStyle name="Comma 29 2 2 4" xfId="3948" xr:uid="{4D3FAD63-E388-4772-B777-C66F31174712}"/>
    <cellStyle name="Comma 29 2 3" xfId="1200" xr:uid="{DE774DC0-A8F1-4A5D-A337-F388626C0B49}"/>
    <cellStyle name="Comma 29 2 3 2" xfId="2201" xr:uid="{5598F10D-A094-4322-871B-A5E493C90B6E}"/>
    <cellStyle name="Comma 29 2 3 3" xfId="3195" xr:uid="{A82D41FC-B9B6-4077-9710-D10BDF07D74D}"/>
    <cellStyle name="Comma 29 2 3 4" xfId="4186" xr:uid="{1599FD5F-F5BC-4B56-8A05-F9A08EC9A377}"/>
    <cellStyle name="Comma 29 2 4" xfId="711" xr:uid="{FDF0C501-8FEC-4B75-B5F8-1B271193C534}"/>
    <cellStyle name="Comma 29 2 4 2" xfId="1712" xr:uid="{99DFE493-0971-42B2-AE1F-B8AF1DB088AA}"/>
    <cellStyle name="Comma 29 2 4 3" xfId="2706" xr:uid="{1C26B017-C131-467C-9E6B-C59309E7D431}"/>
    <cellStyle name="Comma 29 2 4 4" xfId="3697" xr:uid="{465984BC-6424-47C5-B777-2CD4D4F1DA6C}"/>
    <cellStyle name="Comma 29 2 5" xfId="1475" xr:uid="{83B282E0-8208-4C26-9F0B-2D10DE577C2D}"/>
    <cellStyle name="Comma 29 2 6" xfId="2469" xr:uid="{131B45C1-5BBA-481E-9ADF-B5BD5E38EC5D}"/>
    <cellStyle name="Comma 29 2 7" xfId="3461" xr:uid="{365F41E6-B434-4EC4-985B-3B3825475433}"/>
    <cellStyle name="Comma 29 3" xfId="961" xr:uid="{D488CD30-FE42-47E8-826C-493861EA3FEA}"/>
    <cellStyle name="Comma 29 3 2" xfId="1962" xr:uid="{12DBEC26-A5A9-41FC-9AF8-303884F0F5F3}"/>
    <cellStyle name="Comma 29 3 3" xfId="2956" xr:uid="{41B80A9B-C827-477D-A0B4-093A813B4BA5}"/>
    <cellStyle name="Comma 29 3 4" xfId="3947" xr:uid="{D195C830-E757-4751-BD1E-A5E97F4D1B64}"/>
    <cellStyle name="Comma 29 4" xfId="1199" xr:uid="{09F95773-6844-438A-ABF8-1D527F6DC606}"/>
    <cellStyle name="Comma 29 4 2" xfId="2200" xr:uid="{359031C5-52EA-438A-8D4A-64FBE9D4664B}"/>
    <cellStyle name="Comma 29 4 3" xfId="3194" xr:uid="{379E3CA2-959B-48BF-A123-37512CCA852C}"/>
    <cellStyle name="Comma 29 4 4" xfId="4185" xr:uid="{0F440BEB-C6BC-482D-BFD7-3DA878D4DFDE}"/>
    <cellStyle name="Comma 29 5" xfId="710" xr:uid="{2151C304-51B0-407A-9DB0-63342CEBC98E}"/>
    <cellStyle name="Comma 29 5 2" xfId="1711" xr:uid="{0E46B2DA-A51B-40ED-B905-D11592427E2A}"/>
    <cellStyle name="Comma 29 5 3" xfId="2705" xr:uid="{BA3ED1A0-D9A6-43AA-94EE-AE9FB5811919}"/>
    <cellStyle name="Comma 29 5 4" xfId="3696" xr:uid="{68AF9E9F-056A-43E2-A6BF-589C6DDB97BD}"/>
    <cellStyle name="Comma 29 6" xfId="1474" xr:uid="{83F34401-BA59-463C-BE54-44B209902875}"/>
    <cellStyle name="Comma 29 7" xfId="2468" xr:uid="{AF08FCBF-D903-4753-BFF1-BF66E9F13186}"/>
    <cellStyle name="Comma 29 8" xfId="3460" xr:uid="{449C1953-961E-41CB-B43B-12D6A69239AE}"/>
    <cellStyle name="Comma 3" xfId="27" xr:uid="{D298BBFF-BECA-4F65-B71C-62413F5C2B73}"/>
    <cellStyle name="Comma 3 10" xfId="963" xr:uid="{EEE30007-C054-44E3-A3B0-FB873AF61FD1}"/>
    <cellStyle name="Comma 3 10 2" xfId="1964" xr:uid="{09E54AB5-6CE4-4333-B403-6C5A15225096}"/>
    <cellStyle name="Comma 3 10 3" xfId="2958" xr:uid="{A4864E66-20C0-410D-8F80-04C1B34E27F7}"/>
    <cellStyle name="Comma 3 10 4" xfId="3949" xr:uid="{7EE2B336-FE15-4213-8E24-2F00ED5DFA42}"/>
    <cellStyle name="Comma 3 11" xfId="1201" xr:uid="{8BA1A53E-A774-4829-9A0A-C3337FB09D55}"/>
    <cellStyle name="Comma 3 11 2" xfId="2202" xr:uid="{93DA74DC-476A-4D49-95AF-81923BC21121}"/>
    <cellStyle name="Comma 3 11 3" xfId="3196" xr:uid="{B0015B63-062E-4C0F-A9EA-1EC3CDD059B4}"/>
    <cellStyle name="Comma 3 11 4" xfId="4187" xr:uid="{8B056F95-FB66-495F-B84B-6EDEDB2E24BE}"/>
    <cellStyle name="Comma 3 12" xfId="712" xr:uid="{B6FE5822-9159-4410-BA60-A443A9F0CC6E}"/>
    <cellStyle name="Comma 3 12 2" xfId="1713" xr:uid="{D65B26FD-71C7-4062-8503-FEA16C5B1841}"/>
    <cellStyle name="Comma 3 12 3" xfId="2707" xr:uid="{1A672B8C-30CC-4455-9135-96BD4360DD13}"/>
    <cellStyle name="Comma 3 12 4" xfId="3698" xr:uid="{09EF8AC4-8303-4123-83D6-A3AF25A31D96}"/>
    <cellStyle name="Comma 3 13" xfId="322" xr:uid="{8966FB51-DC6D-4375-AD69-2F5989FB12F2}"/>
    <cellStyle name="Comma 3 13 2" xfId="1476" xr:uid="{62711C37-6F33-44DA-8793-95BE4466A768}"/>
    <cellStyle name="Comma 3 13 3" xfId="2470" xr:uid="{0A52E8E8-AE86-44C6-87B0-A7D58346BFBC}"/>
    <cellStyle name="Comma 3 13 4" xfId="3462" xr:uid="{20319CAF-69AE-49B7-9737-05AAC13544A2}"/>
    <cellStyle name="Comma 3 14" xfId="1356" xr:uid="{A3C08D2B-1E8F-4B70-9261-7D8A4BC42639}"/>
    <cellStyle name="Comma 3 15" xfId="2350" xr:uid="{A9953F3B-4EDB-4222-B53E-6D28C1196BBD}"/>
    <cellStyle name="Comma 3 16" xfId="3342" xr:uid="{82EA4C75-44ED-43A0-873D-A2FBF5825AAD}"/>
    <cellStyle name="Comma 3 2" xfId="28" xr:uid="{5407F338-7946-46FB-AC47-B9CF1247727E}"/>
    <cellStyle name="Comma 3 2 2" xfId="91" xr:uid="{CB19C5A5-86F4-4CF6-8B3E-15604BDB9858}"/>
    <cellStyle name="Comma 3 2 2 2" xfId="964" xr:uid="{F054C01A-15E3-4D0D-9124-58C7F532B423}"/>
    <cellStyle name="Comma 3 2 2 2 2" xfId="1965" xr:uid="{795C7927-BBA3-4DAF-83B8-E38C25360536}"/>
    <cellStyle name="Comma 3 2 2 2 3" xfId="2959" xr:uid="{CB797213-A2A8-4F89-8969-15BD756CDBA3}"/>
    <cellStyle name="Comma 3 2 2 2 4" xfId="3950" xr:uid="{D265A4B5-6FC4-49ED-B706-C60F66AAE182}"/>
    <cellStyle name="Comma 3 2 2 3" xfId="1202" xr:uid="{955A8D03-3E10-42A4-8B05-211527A4B3FA}"/>
    <cellStyle name="Comma 3 2 2 3 2" xfId="2203" xr:uid="{3DF1AC4D-A258-4AF9-8311-C1CEF70E02A3}"/>
    <cellStyle name="Comma 3 2 2 3 3" xfId="3197" xr:uid="{AB856D3F-89B0-4F98-8B98-28702C9C7AC0}"/>
    <cellStyle name="Comma 3 2 2 3 4" xfId="4188" xr:uid="{28B22324-81FC-4F0D-B45E-029EEFFD164E}"/>
    <cellStyle name="Comma 3 2 2 4" xfId="713" xr:uid="{2DEC4F66-DE09-4DA4-9360-FC0877E08BE5}"/>
    <cellStyle name="Comma 3 2 2 4 2" xfId="1714" xr:uid="{AC60446A-EB02-4C4F-9B00-8F63A992DB6F}"/>
    <cellStyle name="Comma 3 2 2 4 3" xfId="2708" xr:uid="{76E98032-9A38-46FC-99AE-E62B04D9B950}"/>
    <cellStyle name="Comma 3 2 2 4 4" xfId="3699" xr:uid="{87C42E6C-5CC3-40BD-B7D2-39E7426C84B3}"/>
    <cellStyle name="Comma 3 2 2 5" xfId="324" xr:uid="{67037B44-F7EE-4571-83EA-AD8E6AF13138}"/>
    <cellStyle name="Comma 3 2 2 5 2" xfId="1477" xr:uid="{6370838A-F459-4600-A23F-3D6CC1A60E87}"/>
    <cellStyle name="Comma 3 2 2 5 3" xfId="2471" xr:uid="{5DFF9580-40F4-471D-81B8-641EB8D51153}"/>
    <cellStyle name="Comma 3 2 2 5 4" xfId="3463" xr:uid="{410AF644-DEED-4780-9DCE-25E21C655B9F}"/>
    <cellStyle name="Comma 3 2 3" xfId="99" xr:uid="{DCE192F7-31E1-4AC1-9D20-116994F2981C}"/>
    <cellStyle name="Comma 3 2 4" xfId="323" xr:uid="{211A4FF8-3F0C-48D1-A087-C02DB6748B69}"/>
    <cellStyle name="Comma 3 3" xfId="88" xr:uid="{072172D2-7CD3-48B9-97B4-75833816482F}"/>
    <cellStyle name="Comma 3 3 2" xfId="326" xr:uid="{5E5BA9F8-4EA8-4541-A59E-7E3DD15EEE88}"/>
    <cellStyle name="Comma 3 3 2 2" xfId="965" xr:uid="{3FA6FF9A-0011-4671-89B8-47FEF9FD40A2}"/>
    <cellStyle name="Comma 3 3 2 2 2" xfId="1966" xr:uid="{EBC61E76-C7B7-4BC6-A603-6412F81F047B}"/>
    <cellStyle name="Comma 3 3 2 2 3" xfId="2960" xr:uid="{9CE44D9F-7366-444A-8784-E813CD2CB9F0}"/>
    <cellStyle name="Comma 3 3 2 2 4" xfId="3951" xr:uid="{BE44DD01-5D78-4A44-815D-41101462662C}"/>
    <cellStyle name="Comma 3 3 2 3" xfId="1203" xr:uid="{54A6C42A-F62E-4C48-9A8A-CB4AE314F2F7}"/>
    <cellStyle name="Comma 3 3 2 3 2" xfId="2204" xr:uid="{05EEE0D1-DB3C-4798-9F2E-4E8075584039}"/>
    <cellStyle name="Comma 3 3 2 3 3" xfId="3198" xr:uid="{4D71FBF7-5275-4C53-A5FB-B336BD20C96C}"/>
    <cellStyle name="Comma 3 3 2 3 4" xfId="4189" xr:uid="{75E2AD53-9366-4DD6-B0D9-54A542E04998}"/>
    <cellStyle name="Comma 3 3 2 4" xfId="714" xr:uid="{9F51415E-4656-49A6-BEA7-4CD16F13E085}"/>
    <cellStyle name="Comma 3 3 2 4 2" xfId="1715" xr:uid="{F16D904A-5AFB-4BB2-A4DA-9993C2231191}"/>
    <cellStyle name="Comma 3 3 2 4 3" xfId="2709" xr:uid="{DAF496AF-0E14-4BBB-B56D-E7523865F8BA}"/>
    <cellStyle name="Comma 3 3 2 4 4" xfId="3700" xr:uid="{B87394A0-3328-4153-903F-651A5BA9AD28}"/>
    <cellStyle name="Comma 3 3 2 5" xfId="1478" xr:uid="{BBC978DA-6F2C-429E-9ADE-7A1A3A078042}"/>
    <cellStyle name="Comma 3 3 2 6" xfId="2472" xr:uid="{5FEE2B64-F98C-47FB-AE99-060C3950375F}"/>
    <cellStyle name="Comma 3 3 2 7" xfId="3464" xr:uid="{7B3D6476-EDE5-47D3-8DA6-2692014DC060}"/>
    <cellStyle name="Comma 3 3 3" xfId="325" xr:uid="{B55D2680-DB0C-4045-9A1F-3CBA64216EF0}"/>
    <cellStyle name="Comma 3 4" xfId="98" xr:uid="{9619F1D9-B360-4F11-BF12-F5101A37E226}"/>
    <cellStyle name="Comma 3 4 2" xfId="328" xr:uid="{D182CA72-2EFA-408F-B49D-5C7C0C11F9F3}"/>
    <cellStyle name="Comma 3 4 2 2" xfId="966" xr:uid="{5D454C1C-B2B3-4867-9D0F-F81ABC9D872E}"/>
    <cellStyle name="Comma 3 4 2 2 2" xfId="1967" xr:uid="{5EB9A23D-796E-4BA8-970C-E4A0C4BD8446}"/>
    <cellStyle name="Comma 3 4 2 2 3" xfId="2961" xr:uid="{BCBC7CE4-F349-4B01-B220-961257AB3A4C}"/>
    <cellStyle name="Comma 3 4 2 2 4" xfId="3952" xr:uid="{6E17CCFB-0706-49C7-9209-57C4E11F81D5}"/>
    <cellStyle name="Comma 3 4 2 3" xfId="1204" xr:uid="{B16D5E24-29B9-4AB7-8F8B-041FDBA1D0D4}"/>
    <cellStyle name="Comma 3 4 2 3 2" xfId="2205" xr:uid="{5FBFF075-D2E6-4E05-AC0D-32814BD8F1EF}"/>
    <cellStyle name="Comma 3 4 2 3 3" xfId="3199" xr:uid="{FA1811E2-1436-4F56-97FA-0A77C03F301B}"/>
    <cellStyle name="Comma 3 4 2 3 4" xfId="4190" xr:uid="{88515A98-1F6B-47F2-B91D-0C069D94408D}"/>
    <cellStyle name="Comma 3 4 2 4" xfId="715" xr:uid="{76C2652F-AA0E-4B05-9FE9-BC710FC49AD1}"/>
    <cellStyle name="Comma 3 4 2 4 2" xfId="1716" xr:uid="{7F30F457-F934-4B42-854B-C0CB1EB32685}"/>
    <cellStyle name="Comma 3 4 2 4 3" xfId="2710" xr:uid="{CC873AA5-C1B6-4346-94F1-19326A026D38}"/>
    <cellStyle name="Comma 3 4 2 4 4" xfId="3701" xr:uid="{1D9E7B86-052F-4B17-B011-44765ABA2CF3}"/>
    <cellStyle name="Comma 3 4 2 5" xfId="1479" xr:uid="{23884860-1D36-4CE7-8F66-7318761F5AC5}"/>
    <cellStyle name="Comma 3 4 2 6" xfId="2473" xr:uid="{1CF80951-E952-41FC-AF7E-3A7EF5EC7352}"/>
    <cellStyle name="Comma 3 4 2 7" xfId="3465" xr:uid="{8051B1EA-D254-468D-80D6-DDD6EBD7B8A4}"/>
    <cellStyle name="Comma 3 4 3" xfId="327" xr:uid="{DA035091-67FA-4953-AFCD-62FFB9FFC224}"/>
    <cellStyle name="Comma 3 5" xfId="119" xr:uid="{0A55568E-D576-45E2-864E-20D8FF147043}"/>
    <cellStyle name="Comma 3 5 2" xfId="329" xr:uid="{F77ABF6C-7593-47AD-A405-FF1366F0D3F8}"/>
    <cellStyle name="Comma 3 5 2 2" xfId="967" xr:uid="{3A33B754-48BE-40A6-93DE-263ADE8961FA}"/>
    <cellStyle name="Comma 3 5 2 2 2" xfId="1968" xr:uid="{1799446B-FDF9-4CDF-9791-42B5B659D1C9}"/>
    <cellStyle name="Comma 3 5 2 2 3" xfId="2962" xr:uid="{FD28C3E0-59EA-4F83-A7EC-ECC6EB3F1D6D}"/>
    <cellStyle name="Comma 3 5 2 2 4" xfId="3953" xr:uid="{F7996190-98E9-452A-BC39-CC29F4D4FC97}"/>
    <cellStyle name="Comma 3 5 2 3" xfId="1205" xr:uid="{6B9C857A-6565-4EC6-ACC6-F13371234BF2}"/>
    <cellStyle name="Comma 3 5 2 3 2" xfId="2206" xr:uid="{4887ABA2-B6C1-4E64-978C-82FDFB147660}"/>
    <cellStyle name="Comma 3 5 2 3 3" xfId="3200" xr:uid="{FADBD230-F716-4CE9-AA12-E7C56C1498B7}"/>
    <cellStyle name="Comma 3 5 2 3 4" xfId="4191" xr:uid="{FF1B630D-8307-4BDE-A4E3-81B55DDC26BD}"/>
    <cellStyle name="Comma 3 5 2 4" xfId="716" xr:uid="{452FF1C4-7B08-48BD-95D8-11E1A4E0B64B}"/>
    <cellStyle name="Comma 3 5 2 4 2" xfId="1717" xr:uid="{F3BE8AC5-8D81-407C-AB30-34358A432B43}"/>
    <cellStyle name="Comma 3 5 2 4 3" xfId="2711" xr:uid="{714679F0-8007-4FCF-BAA8-EDFEF016D521}"/>
    <cellStyle name="Comma 3 5 2 4 4" xfId="3702" xr:uid="{3F7E52EA-98D2-483C-A753-C20D6A670167}"/>
    <cellStyle name="Comma 3 5 2 5" xfId="1480" xr:uid="{293D240B-E496-4863-8E5D-F97E1EBFEE72}"/>
    <cellStyle name="Comma 3 5 2 6" xfId="2474" xr:uid="{CAF9288B-BA8D-4447-9054-4685A10EAB75}"/>
    <cellStyle name="Comma 3 5 2 7" xfId="3466" xr:uid="{C582159E-99DE-4D1C-A929-A505CE2226CD}"/>
    <cellStyle name="Comma 3 6" xfId="330" xr:uid="{CC6975C6-4132-4E16-9DFA-B7AFFA606E73}"/>
    <cellStyle name="Comma 3 6 2" xfId="331" xr:uid="{B6ABBCD9-3E76-4661-B706-D2D91A51B7CC}"/>
    <cellStyle name="Comma 3 6 2 2" xfId="168" xr:uid="{2F03D902-1B0C-4139-9D4F-F3BBC04C4845}"/>
    <cellStyle name="Comma 3 6 2 2 2" xfId="332" xr:uid="{C1E86E27-176B-4FE2-91E7-5551EEDC0B20}"/>
    <cellStyle name="Comma 3 6 2 2 2 2" xfId="968" xr:uid="{2A5BF5A4-1C2E-4449-8F91-9D884DF81963}"/>
    <cellStyle name="Comma 3 6 2 2 2 2 2" xfId="1969" xr:uid="{70B4F8F5-FF4B-4778-BA28-E0C3C47079FA}"/>
    <cellStyle name="Comma 3 6 2 2 2 2 3" xfId="2963" xr:uid="{484FD162-8464-4C7C-9209-1C1A227E0A3C}"/>
    <cellStyle name="Comma 3 6 2 2 2 2 4" xfId="3954" xr:uid="{78726350-C4C8-44EF-94F2-3071EB2B1EBB}"/>
    <cellStyle name="Comma 3 6 2 2 2 3" xfId="1206" xr:uid="{9B5448BC-9F69-49F7-9CB5-45E39880DF46}"/>
    <cellStyle name="Comma 3 6 2 2 2 3 2" xfId="2207" xr:uid="{6BDD0CB0-5E36-45E8-AD6D-A510D24A57D6}"/>
    <cellStyle name="Comma 3 6 2 2 2 3 3" xfId="3201" xr:uid="{04703551-34F0-4AA3-8ED0-DBBBEB5F52D8}"/>
    <cellStyle name="Comma 3 6 2 2 2 3 4" xfId="4192" xr:uid="{CE57ED90-A080-4E98-9FF8-CDE21C99C615}"/>
    <cellStyle name="Comma 3 6 2 2 2 4" xfId="717" xr:uid="{33637B52-2024-4914-9FA0-8F95F79CD9E8}"/>
    <cellStyle name="Comma 3 6 2 2 2 4 2" xfId="1718" xr:uid="{D53B8B92-6282-413B-A532-5159510CA0D2}"/>
    <cellStyle name="Comma 3 6 2 2 2 4 3" xfId="2712" xr:uid="{9BB1EF8C-FFD3-40DD-B38B-F433538DDB59}"/>
    <cellStyle name="Comma 3 6 2 2 2 4 4" xfId="3703" xr:uid="{92920C5D-14A9-4B87-B846-D938D066648F}"/>
    <cellStyle name="Comma 3 6 2 2 2 5" xfId="1481" xr:uid="{82650D78-7DAD-414B-935B-5582FE35F333}"/>
    <cellStyle name="Comma 3 6 2 2 2 6" xfId="2475" xr:uid="{8938636C-523F-424D-850F-CA557BFC4001}"/>
    <cellStyle name="Comma 3 6 2 2 2 7" xfId="3467" xr:uid="{4F63D995-B34F-4AA5-946B-F2F0F0AC5DE3}"/>
    <cellStyle name="Comma 3 6 2 2 4" xfId="333" xr:uid="{AF1704D9-2217-47C4-9414-109F513D38D3}"/>
    <cellStyle name="Comma 3 6 2 3" xfId="334" xr:uid="{FEE2EB22-87CB-49B6-A461-68B509FDFC00}"/>
    <cellStyle name="Comma 3 6 2 3 2" xfId="969" xr:uid="{1B82E023-8984-4C1C-9A88-BD18DC0B11CE}"/>
    <cellStyle name="Comma 3 6 2 3 2 2" xfId="1970" xr:uid="{1B7F9819-7127-4AC7-8AEA-21AC5DFBB3C1}"/>
    <cellStyle name="Comma 3 6 2 3 2 3" xfId="2964" xr:uid="{DBE41A4C-84EA-4F06-A2B6-DF5BE264B5E1}"/>
    <cellStyle name="Comma 3 6 2 3 2 4" xfId="3955" xr:uid="{15ECA896-9C46-4537-9082-10640307ED60}"/>
    <cellStyle name="Comma 3 6 2 3 3" xfId="1207" xr:uid="{59BDBAAF-B0CA-40C5-8994-3EF520BBC04A}"/>
    <cellStyle name="Comma 3 6 2 3 3 2" xfId="2208" xr:uid="{6C39BAD5-DE2F-469B-A26E-155BC64A6E64}"/>
    <cellStyle name="Comma 3 6 2 3 3 3" xfId="3202" xr:uid="{8A6035B6-AC58-4B95-9A1A-DCABD42172FD}"/>
    <cellStyle name="Comma 3 6 2 3 3 4" xfId="4193" xr:uid="{8A8DA53E-3C4C-4115-BE72-770B6FA76583}"/>
    <cellStyle name="Comma 3 6 2 3 4" xfId="718" xr:uid="{882F5BC3-E8FD-49C8-ACD0-48E36B9BB33A}"/>
    <cellStyle name="Comma 3 6 2 3 4 2" xfId="1719" xr:uid="{AB810E0D-1A8D-431C-977C-416703143100}"/>
    <cellStyle name="Comma 3 6 2 3 4 3" xfId="2713" xr:uid="{615918AC-26B4-4264-A843-849519BDE891}"/>
    <cellStyle name="Comma 3 6 2 3 4 4" xfId="3704" xr:uid="{7B9CC186-B4BE-4B1C-B8D6-C179C2EF7E10}"/>
    <cellStyle name="Comma 3 6 2 3 5" xfId="1482" xr:uid="{5C39816C-ACAF-4150-B987-0F3787C5786D}"/>
    <cellStyle name="Comma 3 6 2 3 6" xfId="2476" xr:uid="{30990FE8-8480-412A-BCEC-63C068120AB2}"/>
    <cellStyle name="Comma 3 6 2 3 7" xfId="3468" xr:uid="{97C92BE8-F981-4E2E-832A-EC2B700EFEFB}"/>
    <cellStyle name="Comma 3 6 3" xfId="335" xr:uid="{EC48999B-D24D-4251-A378-1286CC107E04}"/>
    <cellStyle name="Comma 3 6 3 2" xfId="336" xr:uid="{86600EDE-EA59-4D07-8B0E-E5724A253886}"/>
    <cellStyle name="Comma 3 6 3 2 2" xfId="970" xr:uid="{769EFCDF-6430-4DCC-A941-61EBCCF8229B}"/>
    <cellStyle name="Comma 3 6 3 2 2 2" xfId="1971" xr:uid="{187719F6-0930-4CA9-9E5F-593C320AE593}"/>
    <cellStyle name="Comma 3 6 3 2 2 3" xfId="2965" xr:uid="{352204BD-2CF2-4CC2-A0DE-A89BAFEF6E25}"/>
    <cellStyle name="Comma 3 6 3 2 2 4" xfId="3956" xr:uid="{A412EB4C-7DA4-43A9-9575-0BC8E25F2C9E}"/>
    <cellStyle name="Comma 3 6 3 2 3" xfId="1208" xr:uid="{783BD04B-0F63-4711-B95B-F2F811DE77CA}"/>
    <cellStyle name="Comma 3 6 3 2 3 2" xfId="2209" xr:uid="{5CD4ACF4-F76F-4E4D-A982-69D1778D55D0}"/>
    <cellStyle name="Comma 3 6 3 2 3 3" xfId="3203" xr:uid="{38835A45-8C76-49C2-9ADF-34AE81A99F51}"/>
    <cellStyle name="Comma 3 6 3 2 3 4" xfId="4194" xr:uid="{00B4DEDF-43A1-4088-A6EA-5DE453008242}"/>
    <cellStyle name="Comma 3 6 3 2 4" xfId="719" xr:uid="{73B21574-6139-46DA-87EE-8218088ACAA5}"/>
    <cellStyle name="Comma 3 6 3 2 4 2" xfId="1720" xr:uid="{92A884EE-0ED7-4259-ACA3-D89407364A90}"/>
    <cellStyle name="Comma 3 6 3 2 4 3" xfId="2714" xr:uid="{6BF89F3E-D285-49BD-AE41-AE0F7F76D213}"/>
    <cellStyle name="Comma 3 6 3 2 4 4" xfId="3705" xr:uid="{49F58975-C909-425E-A170-1DDBEAF9195E}"/>
    <cellStyle name="Comma 3 6 3 2 5" xfId="1483" xr:uid="{16EC0F40-7F22-434F-A978-BC3A7C369647}"/>
    <cellStyle name="Comma 3 6 3 2 6" xfId="2477" xr:uid="{916AB915-9A5D-40A9-9086-F1A2436CB9CE}"/>
    <cellStyle name="Comma 3 6 3 2 7" xfId="3469" xr:uid="{1456C6EB-A8AF-4D85-B7EC-420B527CFB6C}"/>
    <cellStyle name="Comma 3 6 4" xfId="337" xr:uid="{3FEB3700-7C68-474E-9E3F-A702BE64D0E1}"/>
    <cellStyle name="Comma 3 6 4 2" xfId="971" xr:uid="{03B5702D-2EA6-42B6-9649-6CA07FBEF79E}"/>
    <cellStyle name="Comma 3 6 4 2 2" xfId="1972" xr:uid="{CB67AD7B-4D48-4EB5-B787-5C4395D2B91B}"/>
    <cellStyle name="Comma 3 6 4 2 3" xfId="2966" xr:uid="{86DC1A63-10AD-435F-96FB-7E844C7A41FC}"/>
    <cellStyle name="Comma 3 6 4 2 4" xfId="3957" xr:uid="{66274C7C-1077-4B23-8875-8641F61273F2}"/>
    <cellStyle name="Comma 3 6 4 3" xfId="1209" xr:uid="{461852ED-0403-4B39-8173-967DEAA4D24A}"/>
    <cellStyle name="Comma 3 6 4 3 2" xfId="2210" xr:uid="{1F381EDD-8BE1-40B3-9AC5-21C91128D6DE}"/>
    <cellStyle name="Comma 3 6 4 3 3" xfId="3204" xr:uid="{6B1F91F9-A771-4DDC-999F-1A30D740940A}"/>
    <cellStyle name="Comma 3 6 4 3 4" xfId="4195" xr:uid="{6B227082-5978-46D2-8E54-D101063F9030}"/>
    <cellStyle name="Comma 3 6 4 4" xfId="720" xr:uid="{6AAC2F1B-CDD2-46D1-8DEC-9735D17564FB}"/>
    <cellStyle name="Comma 3 6 4 4 2" xfId="1721" xr:uid="{9C2DDD77-953B-469F-889E-8FEF68CC44A6}"/>
    <cellStyle name="Comma 3 6 4 4 3" xfId="2715" xr:uid="{FACA2FC8-665D-4E9B-9F13-13E2975D5155}"/>
    <cellStyle name="Comma 3 6 4 4 4" xfId="3706" xr:uid="{A4DDB0D6-102B-4499-9F8E-4B6568C530B0}"/>
    <cellStyle name="Comma 3 6 4 5" xfId="1484" xr:uid="{7B70ED60-C88D-46E9-A230-C22E1F315714}"/>
    <cellStyle name="Comma 3 6 4 6" xfId="2478" xr:uid="{2C5ADCD6-F4B6-4649-997B-AB6CBD0B3791}"/>
    <cellStyle name="Comma 3 6 4 7" xfId="3470" xr:uid="{959680A7-B662-4A79-9518-E413FC8A47A0}"/>
    <cellStyle name="Comma 3 7" xfId="338" xr:uid="{3ABEB484-58F8-48C5-ADB7-1C2EE23589E6}"/>
    <cellStyle name="Comma 3 7 2" xfId="339" xr:uid="{92643CE6-6315-4FDA-8969-3E3CE8F8587D}"/>
    <cellStyle name="Comma 3 7 2 2" xfId="973" xr:uid="{494230A0-7B27-4458-93B6-1986BCD3FA24}"/>
    <cellStyle name="Comma 3 7 2 2 2" xfId="1974" xr:uid="{69CF36E9-A7E8-4BD8-9204-7A9A7AD8992D}"/>
    <cellStyle name="Comma 3 7 2 2 3" xfId="2968" xr:uid="{3B63DF65-2CF8-4C4B-A1C2-52CC5C003A38}"/>
    <cellStyle name="Comma 3 7 2 2 4" xfId="3959" xr:uid="{B9082458-AB66-49AF-A34C-E4F7A8C8E727}"/>
    <cellStyle name="Comma 3 7 2 3" xfId="1211" xr:uid="{C5038F88-307E-4602-B17F-D49134F0D1C1}"/>
    <cellStyle name="Comma 3 7 2 3 2" xfId="2212" xr:uid="{92A8A593-F58B-4CB2-853D-C09BAD8F8465}"/>
    <cellStyle name="Comma 3 7 2 3 3" xfId="3206" xr:uid="{69DB1437-C33D-4865-8C13-DC09DA7CFFE7}"/>
    <cellStyle name="Comma 3 7 2 3 4" xfId="4197" xr:uid="{735621A0-78A0-4B1A-9C5B-69F17C5AF39A}"/>
    <cellStyle name="Comma 3 7 2 4" xfId="722" xr:uid="{F13FAB05-F933-4B9C-B9DF-2EAD436C9337}"/>
    <cellStyle name="Comma 3 7 2 4 2" xfId="1723" xr:uid="{CDAF2759-B525-4871-8A47-E91ABA6297B9}"/>
    <cellStyle name="Comma 3 7 2 4 3" xfId="2717" xr:uid="{173D5E6F-7B3E-416B-87CA-D07BE6E5EB43}"/>
    <cellStyle name="Comma 3 7 2 4 4" xfId="3708" xr:uid="{331B2F4D-3E52-4DBB-8C4B-CE82B42DC2A8}"/>
    <cellStyle name="Comma 3 7 2 5" xfId="1486" xr:uid="{7CC70757-3687-4017-8D29-C1848485A665}"/>
    <cellStyle name="Comma 3 7 2 6" xfId="2480" xr:uid="{2460C56A-062D-4007-A0E4-622DC178FCD3}"/>
    <cellStyle name="Comma 3 7 2 7" xfId="3472" xr:uid="{86A94B8B-D0F7-4843-A640-924BFBF244EB}"/>
    <cellStyle name="Comma 3 7 3" xfId="972" xr:uid="{AE9B691B-23BD-4C31-BF25-1D71707177A7}"/>
    <cellStyle name="Comma 3 7 3 2" xfId="1973" xr:uid="{E4C4AD25-7223-4FD8-A0FC-1BF4B0225BEE}"/>
    <cellStyle name="Comma 3 7 3 3" xfId="2967" xr:uid="{54E79956-361A-4C56-B4C8-96D8EB7EE1F5}"/>
    <cellStyle name="Comma 3 7 3 4" xfId="3958" xr:uid="{CBDA8E6D-788E-48B1-B1E0-8CF7F59D8247}"/>
    <cellStyle name="Comma 3 7 4" xfId="1210" xr:uid="{76A9DE87-75EC-49E2-9EC5-52EEAA4D58B6}"/>
    <cellStyle name="Comma 3 7 4 2" xfId="2211" xr:uid="{8C99C9CA-B482-49F0-B2D2-7C2421428152}"/>
    <cellStyle name="Comma 3 7 4 3" xfId="3205" xr:uid="{491AD720-221F-4FB2-8D94-8F4AD61531E0}"/>
    <cellStyle name="Comma 3 7 4 4" xfId="4196" xr:uid="{BD3041B9-DEFF-42DD-A987-52C260B92034}"/>
    <cellStyle name="Comma 3 7 5" xfId="721" xr:uid="{E74F4F89-021A-435B-8E00-FACDC27F91A8}"/>
    <cellStyle name="Comma 3 7 5 2" xfId="1722" xr:uid="{1E52BB6A-5D92-4AF1-9539-E7EE6D81C682}"/>
    <cellStyle name="Comma 3 7 5 3" xfId="2716" xr:uid="{44BE071A-8E47-48BC-A46C-9CDB1BA20797}"/>
    <cellStyle name="Comma 3 7 5 4" xfId="3707" xr:uid="{472F52E6-3207-424F-846C-55FEBA90D904}"/>
    <cellStyle name="Comma 3 7 6" xfId="1485" xr:uid="{35FD14AB-F318-46B9-A0AC-51689086BEA3}"/>
    <cellStyle name="Comma 3 7 7" xfId="2479" xr:uid="{4266CCCF-F457-4EAD-B554-4AE1F91836C9}"/>
    <cellStyle name="Comma 3 7 8" xfId="3471" xr:uid="{59DCBBE3-0B80-45A0-8B6A-6753CA53A1C2}"/>
    <cellStyle name="Comma 3 8" xfId="340" xr:uid="{84A3CFD2-0713-45D8-86C4-A232107B0A0D}"/>
    <cellStyle name="Comma 3 8 2" xfId="341" xr:uid="{7C16F337-FA1B-4FAA-838C-97B4D8510ADB}"/>
    <cellStyle name="Comma 3 8 2 2" xfId="342" xr:uid="{E469FC43-C038-4E88-94F8-8C7220243526}"/>
    <cellStyle name="Comma 3 8 2 2 2" xfId="974" xr:uid="{40D55E7C-8582-4A79-BB24-F0A101199972}"/>
    <cellStyle name="Comma 3 8 2 2 2 2" xfId="1975" xr:uid="{AA5CF54F-1D8F-4A0C-BFA5-A0D8686AB816}"/>
    <cellStyle name="Comma 3 8 2 2 2 3" xfId="2969" xr:uid="{A7BA538B-27F7-45DC-A6D4-FDC94CEFD0E7}"/>
    <cellStyle name="Comma 3 8 2 2 2 4" xfId="3960" xr:uid="{5EDF93C3-1207-4910-90AF-55532B1E7B2F}"/>
    <cellStyle name="Comma 3 8 2 2 3" xfId="1212" xr:uid="{DBA172EA-39C9-435B-8103-776D676C55A1}"/>
    <cellStyle name="Comma 3 8 2 2 3 2" xfId="2213" xr:uid="{C0FCF3D5-4CC1-4987-9242-5CCE08D1A43B}"/>
    <cellStyle name="Comma 3 8 2 2 3 3" xfId="3207" xr:uid="{6519B303-78CB-4BD6-867F-372E0999C1DE}"/>
    <cellStyle name="Comma 3 8 2 2 3 4" xfId="4198" xr:uid="{70E7A609-FB1E-4536-B21E-0D5E73C93661}"/>
    <cellStyle name="Comma 3 8 2 2 4" xfId="723" xr:uid="{2D812886-386C-48FE-B416-2D4DED5E4D3B}"/>
    <cellStyle name="Comma 3 8 2 2 4 2" xfId="1724" xr:uid="{6D395626-8EF5-4B16-9488-8BF79B155256}"/>
    <cellStyle name="Comma 3 8 2 2 4 3" xfId="2718" xr:uid="{11C3A528-9C9E-4201-8524-377DCEA3CF94}"/>
    <cellStyle name="Comma 3 8 2 2 4 4" xfId="3709" xr:uid="{00197696-D19C-451D-9D1A-B6F4703B0DA3}"/>
    <cellStyle name="Comma 3 8 2 2 5" xfId="1487" xr:uid="{35752FD3-6307-486B-88C5-B29BD19D46D1}"/>
    <cellStyle name="Comma 3 8 2 2 6" xfId="2481" xr:uid="{7CFEB88B-A111-4D3C-8762-589E48E0B46D}"/>
    <cellStyle name="Comma 3 8 2 2 7" xfId="3473" xr:uid="{4C83EE6F-7429-4C7A-BC24-B67653F61309}"/>
    <cellStyle name="Comma 3 8 3" xfId="343" xr:uid="{23D2D347-2F7B-4277-A966-A22BFDE4E603}"/>
    <cellStyle name="Comma 3 8 3 2" xfId="975" xr:uid="{59DA2111-1C4B-4965-8B36-DCE0E5C269DA}"/>
    <cellStyle name="Comma 3 8 3 2 2" xfId="1976" xr:uid="{BDC7EB1B-449C-4823-8458-68B84DF7ABAB}"/>
    <cellStyle name="Comma 3 8 3 2 3" xfId="2970" xr:uid="{BA5FBFF1-644F-4D8A-B3B7-5BB1145DBDF5}"/>
    <cellStyle name="Comma 3 8 3 2 4" xfId="3961" xr:uid="{9195C0E6-D986-43F0-9DD6-894CBAC32AE2}"/>
    <cellStyle name="Comma 3 8 3 3" xfId="1213" xr:uid="{802DB356-3BEE-45A7-9AA9-9D6CC95B22C6}"/>
    <cellStyle name="Comma 3 8 3 3 2" xfId="2214" xr:uid="{7B1D15EF-B397-4E53-9F2A-AFA0216DC123}"/>
    <cellStyle name="Comma 3 8 3 3 3" xfId="3208" xr:uid="{41C079DC-6773-4AC8-82B4-3E153167E452}"/>
    <cellStyle name="Comma 3 8 3 3 4" xfId="4199" xr:uid="{08FE3E7E-D607-423A-9723-F6E1753F0CA5}"/>
    <cellStyle name="Comma 3 8 3 4" xfId="724" xr:uid="{DD8EB6FB-844A-4EC1-A16D-121A6AC51D36}"/>
    <cellStyle name="Comma 3 8 3 4 2" xfId="1725" xr:uid="{3A4D23C1-BAF8-42B3-AAFC-64136159910F}"/>
    <cellStyle name="Comma 3 8 3 4 3" xfId="2719" xr:uid="{D0A88D89-E78B-4B0E-8C91-BB3CBAA8134C}"/>
    <cellStyle name="Comma 3 8 3 4 4" xfId="3710" xr:uid="{F445FA10-4066-4F2C-8456-0656A24EFCA4}"/>
    <cellStyle name="Comma 3 8 3 5" xfId="1488" xr:uid="{79FDA007-E026-48DE-BD89-10DF786D1DD2}"/>
    <cellStyle name="Comma 3 8 3 6" xfId="2482" xr:uid="{B8AF672F-B8D5-467B-A4CB-94F69C0E2B82}"/>
    <cellStyle name="Comma 3 8 3 7" xfId="3474" xr:uid="{F974DC9E-ED3E-4283-A9D3-B594A8D2B07F}"/>
    <cellStyle name="Comma 3 9" xfId="344" xr:uid="{3B9EF14D-F588-44B7-86F2-CC2AD6060826}"/>
    <cellStyle name="Comma 3 9 2" xfId="976" xr:uid="{3640069B-A63D-4202-82D1-1A4EFD0CC131}"/>
    <cellStyle name="Comma 3 9 2 2" xfId="1977" xr:uid="{677B8C13-F55D-4F37-ADB7-44D5774FF853}"/>
    <cellStyle name="Comma 3 9 2 3" xfId="2971" xr:uid="{76110508-A724-4183-AD12-B5AF36FD42FB}"/>
    <cellStyle name="Comma 3 9 2 4" xfId="3962" xr:uid="{95085B24-51AE-4F93-BAC8-77AB412749FD}"/>
    <cellStyle name="Comma 3 9 3" xfId="1214" xr:uid="{E0225D6C-2FFB-4A39-8F7D-327182B7589B}"/>
    <cellStyle name="Comma 3 9 3 2" xfId="2215" xr:uid="{5CF04F59-F341-4748-9AB7-A4457C22DFA0}"/>
    <cellStyle name="Comma 3 9 3 3" xfId="3209" xr:uid="{8335C789-E546-462F-AD75-5463F624A638}"/>
    <cellStyle name="Comma 3 9 3 4" xfId="4200" xr:uid="{E760255A-48AA-4C01-8156-1D8947C391B7}"/>
    <cellStyle name="Comma 3 9 4" xfId="725" xr:uid="{D8C4347B-EFF3-4518-B1E5-CE8B8EF67D87}"/>
    <cellStyle name="Comma 3 9 4 2" xfId="1726" xr:uid="{3D6142AB-D3D1-4FE9-8BB3-BD73F3F06CF1}"/>
    <cellStyle name="Comma 3 9 4 3" xfId="2720" xr:uid="{F41D72AB-03C2-42F0-82EF-E33B47F0C19F}"/>
    <cellStyle name="Comma 3 9 4 4" xfId="3711" xr:uid="{D469B897-0F98-485C-BC5E-9E0E4CC4261F}"/>
    <cellStyle name="Comma 3 9 5" xfId="1489" xr:uid="{AB3FF254-E450-4710-9F48-3D6FF1B640A0}"/>
    <cellStyle name="Comma 3 9 6" xfId="2483" xr:uid="{803EDDD8-1325-485E-A122-2F84D0A34812}"/>
    <cellStyle name="Comma 3 9 7" xfId="3475" xr:uid="{C0A40A9F-289B-4F4A-A517-3FDBD84C1FCC}"/>
    <cellStyle name="Comma 30" xfId="345" xr:uid="{723E8A28-A403-4316-9075-E51EF19862F6}"/>
    <cellStyle name="Comma 30 2" xfId="346" xr:uid="{64AC1FFE-9A76-4348-A2EC-FBF3F7417E53}"/>
    <cellStyle name="Comma 30 2 2" xfId="978" xr:uid="{497D016F-F628-4A8F-9034-07E2A84C3049}"/>
    <cellStyle name="Comma 30 2 2 2" xfId="1979" xr:uid="{3B57F52F-2CF5-4EBC-870B-C19E616FF01E}"/>
    <cellStyle name="Comma 30 2 2 3" xfId="2973" xr:uid="{27195A9C-39B1-4013-BAD7-4B71C3C977FD}"/>
    <cellStyle name="Comma 30 2 2 4" xfId="3964" xr:uid="{FBA12DB8-5063-4A82-9A1D-68E7D2D65E83}"/>
    <cellStyle name="Comma 30 2 3" xfId="1216" xr:uid="{D1EE6C81-A6C6-4EEB-AD13-E055FF6E1851}"/>
    <cellStyle name="Comma 30 2 3 2" xfId="2217" xr:uid="{A37EF1BA-A153-4FBB-86F6-9816D3D71FC1}"/>
    <cellStyle name="Comma 30 2 3 3" xfId="3211" xr:uid="{95848051-9439-4759-94F7-1B53B7BDA93B}"/>
    <cellStyle name="Comma 30 2 3 4" xfId="4202" xr:uid="{E96AB5C5-0895-48C8-BE41-D63AC0E5DCD8}"/>
    <cellStyle name="Comma 30 2 4" xfId="727" xr:uid="{A9500F63-415A-43BA-A1D1-7CBC468071E5}"/>
    <cellStyle name="Comma 30 2 4 2" xfId="1728" xr:uid="{57C01FBA-1ECA-468D-A0A1-1BAE00943BA5}"/>
    <cellStyle name="Comma 30 2 4 3" xfId="2722" xr:uid="{690663CC-99FF-4D78-A935-B39580F31098}"/>
    <cellStyle name="Comma 30 2 4 4" xfId="3713" xr:uid="{B1384C49-C483-45FA-87A3-63791B8EF727}"/>
    <cellStyle name="Comma 30 2 5" xfId="1491" xr:uid="{E8E7D4CA-9BFC-4ED8-AB77-D0A63C9684E4}"/>
    <cellStyle name="Comma 30 2 6" xfId="2485" xr:uid="{4904BF28-5DCC-4DDB-B70F-B60C84A66EA8}"/>
    <cellStyle name="Comma 30 2 7" xfId="3477" xr:uid="{0C2E46EF-A2B6-418C-AD51-E86CF4D65C6C}"/>
    <cellStyle name="Comma 30 3" xfId="977" xr:uid="{918C9A19-F28E-4E23-85C3-D9697AA1D79B}"/>
    <cellStyle name="Comma 30 3 2" xfId="1978" xr:uid="{3DB07EBD-C724-444A-99AB-B978597DEC0A}"/>
    <cellStyle name="Comma 30 3 3" xfId="2972" xr:uid="{5BDEAF3C-EC8F-4FDE-AC8F-3538F9E93B5A}"/>
    <cellStyle name="Comma 30 3 4" xfId="3963" xr:uid="{A9981D67-99E1-48DF-882E-1BB76175259D}"/>
    <cellStyle name="Comma 30 4" xfId="1215" xr:uid="{3D04871F-8001-4A24-BEAF-6E7F71EE4334}"/>
    <cellStyle name="Comma 30 4 2" xfId="2216" xr:uid="{143F85BA-725F-492C-AD82-45C5E7F3D607}"/>
    <cellStyle name="Comma 30 4 3" xfId="3210" xr:uid="{D0327467-037C-43DA-920A-AF15DAE51E10}"/>
    <cellStyle name="Comma 30 4 4" xfId="4201" xr:uid="{8E49F80E-5C2A-4F4D-BB03-96910B2615E4}"/>
    <cellStyle name="Comma 30 5" xfId="726" xr:uid="{FF15CCB0-9E08-439C-B72B-B8EA29AFE90A}"/>
    <cellStyle name="Comma 30 5 2" xfId="1727" xr:uid="{886DA0DA-59F3-4B4C-BDDE-B6F819BA5A0C}"/>
    <cellStyle name="Comma 30 5 3" xfId="2721" xr:uid="{11FEE7D8-DD9C-4130-9995-6557CAC09353}"/>
    <cellStyle name="Comma 30 5 4" xfId="3712" xr:uid="{604BF731-F0A2-4117-85C3-322CF10654DE}"/>
    <cellStyle name="Comma 30 6" xfId="1490" xr:uid="{BCEED40B-0299-40E8-AD3C-3C3AE699CB53}"/>
    <cellStyle name="Comma 30 7" xfId="2484" xr:uid="{E3BB07D3-3C5E-4FD9-987F-91D260246178}"/>
    <cellStyle name="Comma 30 8" xfId="3476" xr:uid="{AC157D9C-719F-4B67-B398-28B72C101BA2}"/>
    <cellStyle name="Comma 31" xfId="347" xr:uid="{3F690A77-206F-4300-8782-3CA64D6B9490}"/>
    <cellStyle name="Comma 31 2" xfId="348" xr:uid="{9D27AEE5-02E2-4C18-80FD-65F7D285BE43}"/>
    <cellStyle name="Comma 31 2 2" xfId="980" xr:uid="{E275F407-FCE6-4A78-964A-7E782CCC8021}"/>
    <cellStyle name="Comma 31 2 2 2" xfId="1981" xr:uid="{37B58B75-D87F-40AB-AD2B-65BB42D57C1E}"/>
    <cellStyle name="Comma 31 2 2 3" xfId="2975" xr:uid="{2D42A8F1-5AE7-441D-ABB0-F2C9F8AE3A68}"/>
    <cellStyle name="Comma 31 2 2 4" xfId="3966" xr:uid="{7097BC30-3E89-460B-A32C-E2CE4BFD0937}"/>
    <cellStyle name="Comma 31 2 3" xfId="1218" xr:uid="{83DA3328-3B7C-42C8-AF1C-3E1A99D9E664}"/>
    <cellStyle name="Comma 31 2 3 2" xfId="2219" xr:uid="{51DB9743-64DA-4FE7-80C9-A3F80C241D76}"/>
    <cellStyle name="Comma 31 2 3 3" xfId="3213" xr:uid="{D9D3EA5B-FB13-4C2F-A0DD-DF0D1F591ACA}"/>
    <cellStyle name="Comma 31 2 3 4" xfId="4204" xr:uid="{F015DC6D-0BE2-467C-8E9C-A6FCB2C23DBA}"/>
    <cellStyle name="Comma 31 2 4" xfId="729" xr:uid="{2EB0DC04-5466-44D9-8B60-BD37E8AF13E6}"/>
    <cellStyle name="Comma 31 2 4 2" xfId="1730" xr:uid="{17522D3A-A5EC-4134-8A25-C0C8D1954747}"/>
    <cellStyle name="Comma 31 2 4 3" xfId="2724" xr:uid="{7FF833B6-BC5E-42B7-A269-11B094ADDE58}"/>
    <cellStyle name="Comma 31 2 4 4" xfId="3715" xr:uid="{58E33256-B0C5-4D24-AA10-383A187D6555}"/>
    <cellStyle name="Comma 31 2 5" xfId="1493" xr:uid="{5DC6254F-8D46-490D-AD96-2619E1A37F91}"/>
    <cellStyle name="Comma 31 2 6" xfId="2487" xr:uid="{102D8917-65A9-4B52-8A3A-760DF06CD6C5}"/>
    <cellStyle name="Comma 31 2 7" xfId="3479" xr:uid="{7F428A3A-B347-4FB1-839B-63F4123759F7}"/>
    <cellStyle name="Comma 31 3" xfId="979" xr:uid="{621AFBB2-2DC8-43AD-9659-01DC8A616A5E}"/>
    <cellStyle name="Comma 31 3 2" xfId="1980" xr:uid="{5CFAFAA9-6837-4A57-910A-B185E51186EB}"/>
    <cellStyle name="Comma 31 3 3" xfId="2974" xr:uid="{680EB9E0-A557-4785-B05A-FE65177DA832}"/>
    <cellStyle name="Comma 31 3 4" xfId="3965" xr:uid="{8D9FC313-B288-4D3A-9AFE-9FE6F35DCEFE}"/>
    <cellStyle name="Comma 31 4" xfId="1217" xr:uid="{FE9EFD69-9036-4AB8-BBDC-32C63F638A18}"/>
    <cellStyle name="Comma 31 4 2" xfId="2218" xr:uid="{5667BBB5-134A-455E-8254-D5AA5548C2D4}"/>
    <cellStyle name="Comma 31 4 3" xfId="3212" xr:uid="{AA2FA687-B5F2-46C3-A0B5-6C560E23917B}"/>
    <cellStyle name="Comma 31 4 4" xfId="4203" xr:uid="{FD22CED1-FD59-482A-82F2-11D561F51FB9}"/>
    <cellStyle name="Comma 31 5" xfId="728" xr:uid="{405D5623-AB7E-438B-AEAA-3441D166C400}"/>
    <cellStyle name="Comma 31 5 2" xfId="1729" xr:uid="{45E2D283-1194-45C4-88EB-7BF6FDCB8B36}"/>
    <cellStyle name="Comma 31 5 3" xfId="2723" xr:uid="{F940875A-0949-4F0F-9BAE-52338CDC6BEE}"/>
    <cellStyle name="Comma 31 5 4" xfId="3714" xr:uid="{D4F1C4A2-6195-4420-A73F-2948F539A3CB}"/>
    <cellStyle name="Comma 31 6" xfId="1492" xr:uid="{90DF5353-FCBF-4F6A-A392-CD7D35A19B9F}"/>
    <cellStyle name="Comma 31 7" xfId="2486" xr:uid="{58FD4E99-10F7-4D2E-8045-5537DDD6C86D}"/>
    <cellStyle name="Comma 31 8" xfId="3478" xr:uid="{22723C8A-104A-4BDF-9715-2E5D3AE207B4}"/>
    <cellStyle name="Comma 32" xfId="349" xr:uid="{0B06D327-03C0-4D88-B2CD-9A4CD57B53DC}"/>
    <cellStyle name="Comma 32 2" xfId="350" xr:uid="{C2A6EDAF-C232-4C84-8869-C9FCB0206C67}"/>
    <cellStyle name="Comma 32 2 2" xfId="982" xr:uid="{FCC302B4-4539-4D65-854C-30CB5F081750}"/>
    <cellStyle name="Comma 32 2 2 2" xfId="1983" xr:uid="{67607AA0-A829-40CE-8E3F-514308E7E1F7}"/>
    <cellStyle name="Comma 32 2 2 3" xfId="2977" xr:uid="{40154E0D-A92F-41C2-BE4E-9F6081F2DC96}"/>
    <cellStyle name="Comma 32 2 2 4" xfId="3968" xr:uid="{4BAD5BC6-0830-43EF-8EFE-BAD43A279C33}"/>
    <cellStyle name="Comma 32 2 3" xfId="1220" xr:uid="{8862380E-89B1-46C2-BC0F-67BE1F9B0CC9}"/>
    <cellStyle name="Comma 32 2 3 2" xfId="2221" xr:uid="{F1B62107-76D6-434E-BE78-1984E8784708}"/>
    <cellStyle name="Comma 32 2 3 3" xfId="3215" xr:uid="{D8901647-FC04-4B01-8296-1B4B76C129FD}"/>
    <cellStyle name="Comma 32 2 3 4" xfId="4206" xr:uid="{C6F86E69-7432-47D6-8928-6F9A84C4373E}"/>
    <cellStyle name="Comma 32 2 4" xfId="731" xr:uid="{C085222D-D78B-468D-8E0F-C45D8BA6ED20}"/>
    <cellStyle name="Comma 32 2 4 2" xfId="1732" xr:uid="{2A7EE164-7D2F-4C5D-A983-9885522ADDEF}"/>
    <cellStyle name="Comma 32 2 4 3" xfId="2726" xr:uid="{3E841BF6-E4D7-4DEF-98D3-E1FC8DC66023}"/>
    <cellStyle name="Comma 32 2 4 4" xfId="3717" xr:uid="{AB1239A1-82CD-4D02-A4FE-A555C7A97450}"/>
    <cellStyle name="Comma 32 2 5" xfId="1495" xr:uid="{27E28421-623D-4BBC-B1CD-DFEE6A3C0894}"/>
    <cellStyle name="Comma 32 2 6" xfId="2489" xr:uid="{1E0A824B-A6A6-4629-A158-1F4B55C13BFA}"/>
    <cellStyle name="Comma 32 2 7" xfId="3481" xr:uid="{55F8424F-D377-4E3A-A3EF-B26D73C3AE02}"/>
    <cellStyle name="Comma 32 3" xfId="981" xr:uid="{C7D4D607-911C-4BCA-B252-497324F68B2A}"/>
    <cellStyle name="Comma 32 3 2" xfId="1982" xr:uid="{77BEDB64-A6C0-40A7-80DA-3749D82290B7}"/>
    <cellStyle name="Comma 32 3 3" xfId="2976" xr:uid="{6456DB20-2719-4B2C-8E2E-3E533ABBF85D}"/>
    <cellStyle name="Comma 32 3 4" xfId="3967" xr:uid="{B4607A35-DFD6-42D6-8499-F96C772342E9}"/>
    <cellStyle name="Comma 32 4" xfId="1219" xr:uid="{60632D9D-0183-40E4-A581-89184CBEEFC2}"/>
    <cellStyle name="Comma 32 4 2" xfId="2220" xr:uid="{5323B6C2-A929-4A8D-80FA-435BA3B0B732}"/>
    <cellStyle name="Comma 32 4 3" xfId="3214" xr:uid="{1FDFDB5E-D884-4DA4-9CAD-F34C8191BDE6}"/>
    <cellStyle name="Comma 32 4 4" xfId="4205" xr:uid="{B8B93C1E-C884-44A7-B8A8-64414705CC27}"/>
    <cellStyle name="Comma 32 5" xfId="730" xr:uid="{52923643-FF3C-482E-BB85-45A030631CB3}"/>
    <cellStyle name="Comma 32 5 2" xfId="1731" xr:uid="{14C4ABCF-3A50-436E-8843-587D52F8B582}"/>
    <cellStyle name="Comma 32 5 3" xfId="2725" xr:uid="{B5D48E1F-E29E-445E-AEA5-A942AE3543A5}"/>
    <cellStyle name="Comma 32 5 4" xfId="3716" xr:uid="{1D3E1FAD-7515-43DE-B24E-0A56E0C01952}"/>
    <cellStyle name="Comma 32 6" xfId="1494" xr:uid="{ED2BBF06-8D74-41D8-8564-427848339426}"/>
    <cellStyle name="Comma 32 7" xfId="2488" xr:uid="{56F67F74-2919-4916-9DF4-01ADDCF909D7}"/>
    <cellStyle name="Comma 32 8" xfId="3480" xr:uid="{F3EB7D39-D7DA-4E93-A54B-8DDCE6FBBFD7}"/>
    <cellStyle name="Comma 33" xfId="351" xr:uid="{8E2080E1-3796-43A6-8B46-192F94BD9779}"/>
    <cellStyle name="Comma 33 2" xfId="352" xr:uid="{39EC15AA-7C9F-4B59-B57C-0FACB0D660D9}"/>
    <cellStyle name="Comma 33 2 2" xfId="984" xr:uid="{07E15884-A22F-4C5B-9CDD-5C27739C19C5}"/>
    <cellStyle name="Comma 33 2 2 2" xfId="1985" xr:uid="{4C3A7ADC-C875-4213-819F-C387C2D8906C}"/>
    <cellStyle name="Comma 33 2 2 3" xfId="2979" xr:uid="{030A15B5-768B-44D7-867E-F82E9096E850}"/>
    <cellStyle name="Comma 33 2 2 4" xfId="3970" xr:uid="{0A2D7DB7-F673-41F1-B113-6878750F44F5}"/>
    <cellStyle name="Comma 33 2 3" xfId="1222" xr:uid="{95B18874-8E7E-4035-A02E-D55E9145A3C5}"/>
    <cellStyle name="Comma 33 2 3 2" xfId="2223" xr:uid="{A343B4C9-F370-42B0-964E-168B1A577B39}"/>
    <cellStyle name="Comma 33 2 3 3" xfId="3217" xr:uid="{0FB55E0B-D63D-423D-992A-93CC9DA871FC}"/>
    <cellStyle name="Comma 33 2 3 4" xfId="4208" xr:uid="{825F64D6-FFFB-4CFF-88E8-DD477B9B6585}"/>
    <cellStyle name="Comma 33 2 4" xfId="733" xr:uid="{380E9270-A8AD-4074-BCC6-9AAC1B553CF3}"/>
    <cellStyle name="Comma 33 2 4 2" xfId="1734" xr:uid="{D00B598E-A5DB-429F-943F-CE15711CBA8D}"/>
    <cellStyle name="Comma 33 2 4 3" xfId="2728" xr:uid="{EE1AE94E-1E76-4F6A-88C4-AAC7FC40D168}"/>
    <cellStyle name="Comma 33 2 4 4" xfId="3719" xr:uid="{C3183803-0EF6-4C69-B191-B2A092EBACCF}"/>
    <cellStyle name="Comma 33 2 5" xfId="1497" xr:uid="{BEF8D01F-898B-429E-898A-53720D25884F}"/>
    <cellStyle name="Comma 33 2 6" xfId="2491" xr:uid="{0FFA9240-9816-4906-A2A1-07079D3E7C58}"/>
    <cellStyle name="Comma 33 2 7" xfId="3483" xr:uid="{4FF232CC-A8B1-4468-BB4F-D6D59B57F602}"/>
    <cellStyle name="Comma 33 3" xfId="983" xr:uid="{CCDFAC1B-71D8-4293-B3E2-5D00861E2B16}"/>
    <cellStyle name="Comma 33 3 2" xfId="1984" xr:uid="{9188D5B5-D63F-4C0B-B395-236DBAB3FE63}"/>
    <cellStyle name="Comma 33 3 3" xfId="2978" xr:uid="{60A94E82-EB80-42B2-9A6D-7079A60146FC}"/>
    <cellStyle name="Comma 33 3 4" xfId="3969" xr:uid="{8846098B-B235-4367-9D0A-EC770F3E47FB}"/>
    <cellStyle name="Comma 33 4" xfId="1221" xr:uid="{F09EFB16-F03D-4660-B266-7CFE7CB69289}"/>
    <cellStyle name="Comma 33 4 2" xfId="2222" xr:uid="{C694466E-CE7D-4FA1-85EB-7C495F079767}"/>
    <cellStyle name="Comma 33 4 3" xfId="3216" xr:uid="{BF659F27-D803-4F52-8FEE-811187467F04}"/>
    <cellStyle name="Comma 33 4 4" xfId="4207" xr:uid="{A425B2BE-0E2E-4CB9-BDC0-53CEF57005E3}"/>
    <cellStyle name="Comma 33 5" xfId="732" xr:uid="{808AC500-5903-401A-BB83-296A38FC115C}"/>
    <cellStyle name="Comma 33 5 2" xfId="1733" xr:uid="{3B7E62C3-2545-427A-96C9-AA99B6058324}"/>
    <cellStyle name="Comma 33 5 3" xfId="2727" xr:uid="{91E984B4-C291-4807-AD85-E82A3B88E15A}"/>
    <cellStyle name="Comma 33 5 4" xfId="3718" xr:uid="{384B62A8-968F-4959-B1A8-0866F4F420CA}"/>
    <cellStyle name="Comma 33 6" xfId="1496" xr:uid="{0E5623A7-6313-4631-BE4D-F3AAAF3F8DA2}"/>
    <cellStyle name="Comma 33 7" xfId="2490" xr:uid="{D665C931-9710-46CA-906B-5DA96AAE5520}"/>
    <cellStyle name="Comma 33 8" xfId="3482" xr:uid="{48F4FC2D-666D-4B29-9EE5-8A962EE991BE}"/>
    <cellStyle name="Comma 34" xfId="353" xr:uid="{18206993-BD13-4552-8D8F-C2F23FDA1F0E}"/>
    <cellStyle name="Comma 34 2" xfId="354" xr:uid="{A4CAAB4A-8D06-483A-B1C6-FE1D4D42A1C5}"/>
    <cellStyle name="Comma 34 2 2" xfId="986" xr:uid="{75743612-F6CE-4443-A04D-03F3E93677C1}"/>
    <cellStyle name="Comma 34 2 2 2" xfId="1987" xr:uid="{5B251822-DF4F-4A6A-9B3F-C8AD94AE487C}"/>
    <cellStyle name="Comma 34 2 2 3" xfId="2981" xr:uid="{69CF7C5D-40A6-4490-B128-8BA5E2931F36}"/>
    <cellStyle name="Comma 34 2 2 4" xfId="3972" xr:uid="{5A0B0EBF-BBC3-4B12-B631-5CFB526A731B}"/>
    <cellStyle name="Comma 34 2 3" xfId="1224" xr:uid="{DD1E4402-FE68-433F-BF6B-370CFBC0D6A9}"/>
    <cellStyle name="Comma 34 2 3 2" xfId="2225" xr:uid="{7A5724D1-5BDD-4369-9F68-39C11546C555}"/>
    <cellStyle name="Comma 34 2 3 3" xfId="3219" xr:uid="{F1AE66E1-30AC-460B-9F40-75FEF838E5F4}"/>
    <cellStyle name="Comma 34 2 3 4" xfId="4210" xr:uid="{A7401B71-E297-4F3F-8B49-BFB9CE515029}"/>
    <cellStyle name="Comma 34 2 4" xfId="735" xr:uid="{7190396D-C74C-486B-A4D4-0FD20AECAC8B}"/>
    <cellStyle name="Comma 34 2 4 2" xfId="1736" xr:uid="{8BD270CD-7C60-4F9B-BDA4-CD06A2B52187}"/>
    <cellStyle name="Comma 34 2 4 3" xfId="2730" xr:uid="{6818FB02-34FB-424E-B366-C0A09D4A962A}"/>
    <cellStyle name="Comma 34 2 4 4" xfId="3721" xr:uid="{DB7E905C-FD8F-422F-B1D4-DB8CDB4E8A9F}"/>
    <cellStyle name="Comma 34 2 5" xfId="1499" xr:uid="{A277CECA-FDF2-4072-93CC-FAB076DDCC33}"/>
    <cellStyle name="Comma 34 2 6" xfId="2493" xr:uid="{97FC9B56-F946-432D-ABE6-E3D5BD9D817B}"/>
    <cellStyle name="Comma 34 2 7" xfId="3485" xr:uid="{B7931206-81B2-4114-9B64-557B513FBEA5}"/>
    <cellStyle name="Comma 34 3" xfId="985" xr:uid="{016D5D65-194A-418D-A92C-5C493556DA5D}"/>
    <cellStyle name="Comma 34 3 2" xfId="1986" xr:uid="{86D967F4-A99E-4D26-8124-F1A6CACAC9B8}"/>
    <cellStyle name="Comma 34 3 3" xfId="2980" xr:uid="{8B5FD1BB-CED5-470A-A217-4A9DB7752269}"/>
    <cellStyle name="Comma 34 3 4" xfId="3971" xr:uid="{6AB8EC8D-92EF-48F2-93DB-D9BAF3A959EB}"/>
    <cellStyle name="Comma 34 4" xfId="1223" xr:uid="{1BEDF1EF-3EBA-4516-A269-FAE3CB098E01}"/>
    <cellStyle name="Comma 34 4 2" xfId="2224" xr:uid="{FC97AA88-2B0D-4D91-BA21-E5DD29F52BF5}"/>
    <cellStyle name="Comma 34 4 3" xfId="3218" xr:uid="{4B3E4BDC-285A-4AE2-949E-FB25126CCD5A}"/>
    <cellStyle name="Comma 34 4 4" xfId="4209" xr:uid="{C25B5262-1E0E-4D86-84BD-9876A506EB60}"/>
    <cellStyle name="Comma 34 5" xfId="734" xr:uid="{FCACDD59-2585-4A46-B5E4-B0E16E9E6C5F}"/>
    <cellStyle name="Comma 34 5 2" xfId="1735" xr:uid="{C12A195F-8353-4953-AACA-259EAE5744A2}"/>
    <cellStyle name="Comma 34 5 3" xfId="2729" xr:uid="{42AE9FE0-8E63-486C-BBFE-0A30F769E5B5}"/>
    <cellStyle name="Comma 34 5 4" xfId="3720" xr:uid="{2CEE71CD-1FF6-4616-9CB3-AC02D0AD81AC}"/>
    <cellStyle name="Comma 34 6" xfId="1498" xr:uid="{E44AFE7A-93F4-4383-BFCA-6555DBB67017}"/>
    <cellStyle name="Comma 34 7" xfId="2492" xr:uid="{E2D27CCB-6936-4585-BD73-FACD8E2613F7}"/>
    <cellStyle name="Comma 34 8" xfId="3484" xr:uid="{F5FA0A2E-6A8B-4F72-AF01-54E282D304C9}"/>
    <cellStyle name="Comma 35" xfId="355" xr:uid="{288B3E6C-39DF-4372-AE8C-599F6E7779D8}"/>
    <cellStyle name="Comma 35 2" xfId="356" xr:uid="{F4868346-9422-46D7-9242-C75094AFABA6}"/>
    <cellStyle name="Comma 35 2 2" xfId="988" xr:uid="{C3FDCCCF-177D-4E39-837D-F8DBAA7B21A2}"/>
    <cellStyle name="Comma 35 2 2 2" xfId="1989" xr:uid="{135D483B-E5E5-4D91-8852-C74461A15F0C}"/>
    <cellStyle name="Comma 35 2 2 3" xfId="2983" xr:uid="{BD9E01C1-0176-444E-8286-38A41FAE7B13}"/>
    <cellStyle name="Comma 35 2 2 4" xfId="3974" xr:uid="{78A8270B-4EF9-47F6-83B9-07694E3B3805}"/>
    <cellStyle name="Comma 35 2 3" xfId="1226" xr:uid="{7D1FF14C-2D75-4E48-BC54-D0B33C1B53BD}"/>
    <cellStyle name="Comma 35 2 3 2" xfId="2227" xr:uid="{E50D06F7-4427-482E-B4E4-E0AADF9D9B5A}"/>
    <cellStyle name="Comma 35 2 3 3" xfId="3221" xr:uid="{FE4F86D4-6B87-4EA0-8C2D-D54D381ACD2C}"/>
    <cellStyle name="Comma 35 2 3 4" xfId="4212" xr:uid="{75799BE2-F65D-47E0-A529-553C317EC417}"/>
    <cellStyle name="Comma 35 2 4" xfId="737" xr:uid="{3B20F338-E65D-4EAA-BF2A-3AA745526720}"/>
    <cellStyle name="Comma 35 2 4 2" xfId="1738" xr:uid="{E942388D-68A1-472C-953E-52F4A74394E6}"/>
    <cellStyle name="Comma 35 2 4 3" xfId="2732" xr:uid="{86E8E540-A31E-412C-B898-2D442F15718A}"/>
    <cellStyle name="Comma 35 2 4 4" xfId="3723" xr:uid="{A7B91C6D-2308-444D-A0AE-ED68F21E52B1}"/>
    <cellStyle name="Comma 35 2 5" xfId="1501" xr:uid="{A29564B4-66DF-4B9E-8E95-F89B531B4FC1}"/>
    <cellStyle name="Comma 35 2 6" xfId="2495" xr:uid="{7F7E4A0C-A247-45A2-841E-97AEE62AC4EE}"/>
    <cellStyle name="Comma 35 2 7" xfId="3487" xr:uid="{39DFAAC5-60FA-453F-998F-091A222227A8}"/>
    <cellStyle name="Comma 35 3" xfId="987" xr:uid="{B2E86901-69E4-4A95-AC55-186B9C839496}"/>
    <cellStyle name="Comma 35 3 2" xfId="1988" xr:uid="{51C6E2B6-BE8C-463E-AC50-82823B6DB287}"/>
    <cellStyle name="Comma 35 3 3" xfId="2982" xr:uid="{E8531580-3A94-4F61-AACC-F871E706B127}"/>
    <cellStyle name="Comma 35 3 4" xfId="3973" xr:uid="{3B5EACEE-E152-4300-BE68-0008DA75045A}"/>
    <cellStyle name="Comma 35 4" xfId="1225" xr:uid="{B31C4CDE-90F4-4F34-B11E-DA3BDDC52C04}"/>
    <cellStyle name="Comma 35 4 2" xfId="2226" xr:uid="{3761E560-9C5D-4810-AE31-451B41F6CE19}"/>
    <cellStyle name="Comma 35 4 3" xfId="3220" xr:uid="{DD15A741-71FC-4873-B39C-8DD396653EE2}"/>
    <cellStyle name="Comma 35 4 4" xfId="4211" xr:uid="{ECC42C23-4F5A-4A56-8612-C5C3AB413F74}"/>
    <cellStyle name="Comma 35 5" xfId="736" xr:uid="{DA6EAE88-63B6-4513-9B79-3D8218B388F8}"/>
    <cellStyle name="Comma 35 5 2" xfId="1737" xr:uid="{B3933282-B8B4-4632-80DB-1DEE197CFDD2}"/>
    <cellStyle name="Comma 35 5 3" xfId="2731" xr:uid="{66676ED5-5A6A-4CFE-8CD4-2B989DE74D93}"/>
    <cellStyle name="Comma 35 5 4" xfId="3722" xr:uid="{A95C3E8F-D3AE-49F5-B48C-C08EC3DB122B}"/>
    <cellStyle name="Comma 35 6" xfId="1500" xr:uid="{0AF7B2D1-AF15-4976-82F6-7AAFC932A219}"/>
    <cellStyle name="Comma 35 7" xfId="2494" xr:uid="{B1C86291-7DA9-4102-9EEC-FFD28969F8E6}"/>
    <cellStyle name="Comma 35 8" xfId="3486" xr:uid="{DD87B224-2D7C-4872-BDF3-5A9BE91A56C8}"/>
    <cellStyle name="Comma 36" xfId="357" xr:uid="{0121E3D6-9423-4CE2-9347-CDA30F9ADF64}"/>
    <cellStyle name="Comma 36 2" xfId="358" xr:uid="{9F751E6C-CC97-4200-9735-E6D74A602C25}"/>
    <cellStyle name="Comma 36 2 2" xfId="990" xr:uid="{A564644A-0B6D-445C-86A3-51837C806941}"/>
    <cellStyle name="Comma 36 2 2 2" xfId="1991" xr:uid="{B7F25C18-A557-40E8-A823-49CF36F13745}"/>
    <cellStyle name="Comma 36 2 2 3" xfId="2985" xr:uid="{4CB3E80C-268F-43B4-A541-28E02089411A}"/>
    <cellStyle name="Comma 36 2 2 4" xfId="3976" xr:uid="{A57D5BDB-1E4F-43D4-99E5-0DF0F90EE06E}"/>
    <cellStyle name="Comma 36 2 3" xfId="1228" xr:uid="{211E7AAF-A8B3-4732-AA31-344CEDF5033C}"/>
    <cellStyle name="Comma 36 2 3 2" xfId="2229" xr:uid="{483698FB-9D18-4CDB-BE55-4BFCD255272A}"/>
    <cellStyle name="Comma 36 2 3 3" xfId="3223" xr:uid="{EB2085D5-0232-4C3C-8654-040217511564}"/>
    <cellStyle name="Comma 36 2 3 4" xfId="4214" xr:uid="{790FB12D-0E6D-435A-B8D9-2FA5C2CAAB62}"/>
    <cellStyle name="Comma 36 2 4" xfId="739" xr:uid="{32464F9A-9F5F-4FF5-99BE-4CE317C45F69}"/>
    <cellStyle name="Comma 36 2 4 2" xfId="1740" xr:uid="{FE9067E8-9238-408C-BB4E-F9F756841572}"/>
    <cellStyle name="Comma 36 2 4 3" xfId="2734" xr:uid="{120DF730-4FFF-4C17-8EE2-B7DA21530766}"/>
    <cellStyle name="Comma 36 2 4 4" xfId="3725" xr:uid="{659178F3-1B24-408E-8D81-B38761CD7716}"/>
    <cellStyle name="Comma 36 2 5" xfId="1503" xr:uid="{9D63C887-D8F1-4748-8DFB-263949026CC4}"/>
    <cellStyle name="Comma 36 2 6" xfId="2497" xr:uid="{E0487B92-21B4-4A53-9F82-24894E663B13}"/>
    <cellStyle name="Comma 36 2 7" xfId="3489" xr:uid="{DCB454A9-08BA-4597-B1F7-426968112038}"/>
    <cellStyle name="Comma 36 3" xfId="989" xr:uid="{930C1889-8224-48D4-B613-DC21D0C1F054}"/>
    <cellStyle name="Comma 36 3 2" xfId="1990" xr:uid="{7D9A7408-C185-4206-A880-844399C1A701}"/>
    <cellStyle name="Comma 36 3 3" xfId="2984" xr:uid="{D081B8D5-710A-4C44-9157-94F2E08E1796}"/>
    <cellStyle name="Comma 36 3 4" xfId="3975" xr:uid="{B91D148C-5B30-47BA-B070-57977D3DB204}"/>
    <cellStyle name="Comma 36 4" xfId="1227" xr:uid="{A589AF65-B5B5-43E4-AD39-FB411A1A6F95}"/>
    <cellStyle name="Comma 36 4 2" xfId="2228" xr:uid="{7C841570-06E2-416E-A9CD-A1F42EC78662}"/>
    <cellStyle name="Comma 36 4 3" xfId="3222" xr:uid="{EA51108F-00AD-4D49-9362-3D523417C97A}"/>
    <cellStyle name="Comma 36 4 4" xfId="4213" xr:uid="{5A6EA21D-28B6-4DA7-8B88-C15BE04DC0C9}"/>
    <cellStyle name="Comma 36 5" xfId="738" xr:uid="{84ACBB6D-2747-431A-BA51-58931EE0C99E}"/>
    <cellStyle name="Comma 36 5 2" xfId="1739" xr:uid="{3BC2DBDD-2022-470E-9389-2C6175A617E7}"/>
    <cellStyle name="Comma 36 5 3" xfId="2733" xr:uid="{8425551C-FD91-4E80-97CC-94C2FB32EF80}"/>
    <cellStyle name="Comma 36 5 4" xfId="3724" xr:uid="{F7F61D01-1E93-4FC0-8F47-F806D68BDECD}"/>
    <cellStyle name="Comma 36 6" xfId="1502" xr:uid="{2529CE18-B24F-4622-BB39-7DD7F41AC592}"/>
    <cellStyle name="Comma 36 7" xfId="2496" xr:uid="{AC736BAC-56CB-4AB0-9D8E-B0FF5105A13E}"/>
    <cellStyle name="Comma 36 8" xfId="3488" xr:uid="{5D19F28D-0B2E-46A4-B4D5-A7C15932784D}"/>
    <cellStyle name="Comma 37" xfId="359" xr:uid="{8FF47BB3-3979-4116-895F-8D8DD891D0C9}"/>
    <cellStyle name="Comma 37 2" xfId="360" xr:uid="{F319CEAF-A585-4D2E-9351-788003057619}"/>
    <cellStyle name="Comma 37 2 2" xfId="992" xr:uid="{03B2946A-8253-40D7-AC3C-F1085F225057}"/>
    <cellStyle name="Comma 37 2 2 2" xfId="1993" xr:uid="{384F3727-BC1E-43BD-905F-B2BC143D377F}"/>
    <cellStyle name="Comma 37 2 2 3" xfId="2987" xr:uid="{FC527621-1BCA-4538-B2A9-B18152B400D9}"/>
    <cellStyle name="Comma 37 2 2 4" xfId="3978" xr:uid="{3A042CA2-A9FF-4C62-9F9C-B77A2F52FB16}"/>
    <cellStyle name="Comma 37 2 3" xfId="1230" xr:uid="{A2E58759-AA23-46B4-B0FB-212F59A2B8B3}"/>
    <cellStyle name="Comma 37 2 3 2" xfId="2231" xr:uid="{7196E131-C792-498D-B778-C6F4FB180DA3}"/>
    <cellStyle name="Comma 37 2 3 3" xfId="3225" xr:uid="{7378E8FB-A9CE-47EF-AC62-B611F3ECD762}"/>
    <cellStyle name="Comma 37 2 3 4" xfId="4216" xr:uid="{FE244517-9789-44C2-BD8C-5BEAC719BB15}"/>
    <cellStyle name="Comma 37 2 4" xfId="741" xr:uid="{F83BFF36-C089-414E-A780-BE7A46A4746E}"/>
    <cellStyle name="Comma 37 2 4 2" xfId="1742" xr:uid="{1CB78912-6DA4-4956-84EE-9A081A418CE0}"/>
    <cellStyle name="Comma 37 2 4 3" xfId="2736" xr:uid="{A33CDB9F-F435-478B-9CA4-0696ABD9A1E4}"/>
    <cellStyle name="Comma 37 2 4 4" xfId="3727" xr:uid="{AA8193F3-5DA5-496F-A800-956372BA1755}"/>
    <cellStyle name="Comma 37 2 5" xfId="1505" xr:uid="{0F960B24-F4CD-4C0F-9622-3EFB30613F0C}"/>
    <cellStyle name="Comma 37 2 6" xfId="2499" xr:uid="{25BC9B78-1A4E-4128-87C3-9BB4EE408CAC}"/>
    <cellStyle name="Comma 37 2 7" xfId="3491" xr:uid="{8F826BBD-336C-4877-8EBA-54260DDBBA77}"/>
    <cellStyle name="Comma 37 3" xfId="991" xr:uid="{665B59B7-C951-40BE-AFDD-E8836BBFBC2F}"/>
    <cellStyle name="Comma 37 3 2" xfId="1992" xr:uid="{6FC2FFB1-C44A-4D71-A8A0-78AB3C09561C}"/>
    <cellStyle name="Comma 37 3 3" xfId="2986" xr:uid="{E3DEDEEB-F339-413B-8997-AD5786CF4EC6}"/>
    <cellStyle name="Comma 37 3 4" xfId="3977" xr:uid="{E7E5BCD1-B0B6-4983-AC1F-DA7768BA3469}"/>
    <cellStyle name="Comma 37 4" xfId="1229" xr:uid="{17F24B45-AC0A-4452-9BE0-68DA0FC97DD9}"/>
    <cellStyle name="Comma 37 4 2" xfId="2230" xr:uid="{E9D7615A-4E71-4C49-8C34-B6AD5A6B86AF}"/>
    <cellStyle name="Comma 37 4 3" xfId="3224" xr:uid="{631B5BB4-C20E-4E6F-A091-0331A0CD2B6B}"/>
    <cellStyle name="Comma 37 4 4" xfId="4215" xr:uid="{E2C511E9-9141-4B0A-A730-A18ABB7CFE5F}"/>
    <cellStyle name="Comma 37 5" xfId="740" xr:uid="{DA82BCE1-B6A9-4C60-BCE9-D0E0FD4BCD7A}"/>
    <cellStyle name="Comma 37 5 2" xfId="1741" xr:uid="{67BDB6F9-0B6D-4898-8A6E-15CC47D70B14}"/>
    <cellStyle name="Comma 37 5 3" xfId="2735" xr:uid="{7CE6D802-313D-47B9-91ED-3D428E0B8D6F}"/>
    <cellStyle name="Comma 37 5 4" xfId="3726" xr:uid="{583E0B29-D925-48C0-884A-44DC7889AC06}"/>
    <cellStyle name="Comma 37 6" xfId="1504" xr:uid="{B24300D7-B0BD-4C00-84E6-4EE0FAE065E2}"/>
    <cellStyle name="Comma 37 7" xfId="2498" xr:uid="{87EBC31D-A8BA-416C-827E-244219C3E89A}"/>
    <cellStyle name="Comma 37 8" xfId="3490" xr:uid="{886C7A28-76F8-462E-B2C8-5AFB604781D7}"/>
    <cellStyle name="Comma 38" xfId="361" xr:uid="{DBD36CCB-3A45-4DB0-9FA3-916E4DBF514F}"/>
    <cellStyle name="Comma 38 2" xfId="362" xr:uid="{40E61117-E67D-4CDA-A060-85814D30689D}"/>
    <cellStyle name="Comma 38 2 2" xfId="994" xr:uid="{CA05D7FB-8705-4520-9003-69CF0B133396}"/>
    <cellStyle name="Comma 38 2 2 2" xfId="1995" xr:uid="{63E57D1B-A2CE-437B-B777-ED0C49EB7857}"/>
    <cellStyle name="Comma 38 2 2 3" xfId="2989" xr:uid="{18D4956B-CA63-4F1D-BFD8-42F55A599A06}"/>
    <cellStyle name="Comma 38 2 2 4" xfId="3980" xr:uid="{2F4C2460-24C0-4147-B1AD-60481F2CDC3C}"/>
    <cellStyle name="Comma 38 2 3" xfId="1232" xr:uid="{5EFB74F6-28D8-4DAC-BB95-D3F68551054F}"/>
    <cellStyle name="Comma 38 2 3 2" xfId="2233" xr:uid="{6218F9FE-4C1E-44FF-B1A2-E4052E058566}"/>
    <cellStyle name="Comma 38 2 3 3" xfId="3227" xr:uid="{FF0E90B6-1E1D-4EA1-A74E-F117A514429E}"/>
    <cellStyle name="Comma 38 2 3 4" xfId="4218" xr:uid="{5F0F7079-E00F-47DF-9B0C-85FD3C25BE14}"/>
    <cellStyle name="Comma 38 2 4" xfId="743" xr:uid="{04DD26E7-5951-4E8F-B270-AFBA58B80239}"/>
    <cellStyle name="Comma 38 2 4 2" xfId="1744" xr:uid="{BA301FFB-7AAD-4AAD-B82E-90CF968DE63D}"/>
    <cellStyle name="Comma 38 2 4 3" xfId="2738" xr:uid="{836C4A42-1CE8-48A2-A568-DCEE2C1A6DCA}"/>
    <cellStyle name="Comma 38 2 4 4" xfId="3729" xr:uid="{ADEC13A3-AEAE-49E6-9CAD-9CAD54E542C3}"/>
    <cellStyle name="Comma 38 2 5" xfId="1507" xr:uid="{A17DB6B2-A197-40CC-984A-B8400D25B7E3}"/>
    <cellStyle name="Comma 38 2 6" xfId="2501" xr:uid="{269EFEED-EB9B-48ED-8B5E-0C1CF0F0860E}"/>
    <cellStyle name="Comma 38 2 7" xfId="3493" xr:uid="{81F9DF98-C665-45F1-912C-1ACF70468BD2}"/>
    <cellStyle name="Comma 38 3" xfId="993" xr:uid="{208C0098-B4A4-4647-ADF2-E59EAE6F1F8D}"/>
    <cellStyle name="Comma 38 3 2" xfId="1994" xr:uid="{D134C2C3-DC35-49D5-B881-74F206CEDF49}"/>
    <cellStyle name="Comma 38 3 3" xfId="2988" xr:uid="{F5E146AE-E876-4E47-A21E-1A9F16329BE7}"/>
    <cellStyle name="Comma 38 3 4" xfId="3979" xr:uid="{663A0040-4835-430D-BA41-B96CB974E2CA}"/>
    <cellStyle name="Comma 38 4" xfId="1231" xr:uid="{8FC724E1-30DC-487D-B579-FC9411B43BBD}"/>
    <cellStyle name="Comma 38 4 2" xfId="2232" xr:uid="{0DE80115-4D27-44B5-90CF-F29E20E142AA}"/>
    <cellStyle name="Comma 38 4 3" xfId="3226" xr:uid="{0B50EC62-D4ED-4CEC-BC10-56D4D7F1AF4A}"/>
    <cellStyle name="Comma 38 4 4" xfId="4217" xr:uid="{88A0CFB3-DAE6-4E90-9DE1-9B5F3E72EB04}"/>
    <cellStyle name="Comma 38 5" xfId="742" xr:uid="{9A8430FD-E5DD-4C19-BA51-DE67D07A451C}"/>
    <cellStyle name="Comma 38 5 2" xfId="1743" xr:uid="{8769D7BD-0659-4CEE-941A-E80B82920CAA}"/>
    <cellStyle name="Comma 38 5 3" xfId="2737" xr:uid="{9043DA1D-9D06-4540-913A-573A136BA92E}"/>
    <cellStyle name="Comma 38 5 4" xfId="3728" xr:uid="{DB15B7A3-1D78-4F71-A44E-5E8613EDCDCE}"/>
    <cellStyle name="Comma 38 6" xfId="1506" xr:uid="{2A9895E8-E4DD-4EFC-9232-30F03E63BF1E}"/>
    <cellStyle name="Comma 38 7" xfId="2500" xr:uid="{A118D60D-C373-424B-AF00-FDEE82DB4042}"/>
    <cellStyle name="Comma 38 8" xfId="3492" xr:uid="{5D2CF0CB-50EB-4F72-8A42-7EBCCEFECD1B}"/>
    <cellStyle name="Comma 39" xfId="363" xr:uid="{4BC29C2E-B4FF-4F5E-BADE-0810C55C2BEB}"/>
    <cellStyle name="Comma 39 2" xfId="364" xr:uid="{F21F2164-A4E2-4777-B804-AD0FB99B87C3}"/>
    <cellStyle name="Comma 39 2 2" xfId="996" xr:uid="{199389CF-F3DF-43A2-B4D6-A4B9C6134BEE}"/>
    <cellStyle name="Comma 39 2 2 2" xfId="1997" xr:uid="{AE1AEF93-F2AA-49D8-8B72-37C46CE08D5C}"/>
    <cellStyle name="Comma 39 2 2 3" xfId="2991" xr:uid="{A3AEBD91-1382-4352-8BD2-FCB813980D97}"/>
    <cellStyle name="Comma 39 2 2 4" xfId="3982" xr:uid="{3B7AEB4F-0B0B-44BC-870A-606472D2EE1F}"/>
    <cellStyle name="Comma 39 2 3" xfId="1234" xr:uid="{52BFE43B-0AEF-4DCA-A2A8-84FA762B3FF4}"/>
    <cellStyle name="Comma 39 2 3 2" xfId="2235" xr:uid="{44637EA0-42F4-424B-94D7-BED7DAD11184}"/>
    <cellStyle name="Comma 39 2 3 3" xfId="3229" xr:uid="{D271E91D-8574-46F3-85F6-92C99A10CFE1}"/>
    <cellStyle name="Comma 39 2 3 4" xfId="4220" xr:uid="{E70F9474-7BCC-4407-9BCB-BAA799AB5983}"/>
    <cellStyle name="Comma 39 2 4" xfId="745" xr:uid="{857C7172-1021-411E-9B69-16F79048AED3}"/>
    <cellStyle name="Comma 39 2 4 2" xfId="1746" xr:uid="{687338E2-9F47-477B-9E3A-346A2CDA9F2E}"/>
    <cellStyle name="Comma 39 2 4 3" xfId="2740" xr:uid="{8472A000-5297-4BF4-8A42-E080FEF043B8}"/>
    <cellStyle name="Comma 39 2 4 4" xfId="3731" xr:uid="{283C20B6-ADAC-4F81-984D-DB9DAF774D41}"/>
    <cellStyle name="Comma 39 2 5" xfId="1509" xr:uid="{1309FDB3-582F-4B48-AF93-E05A10CDE735}"/>
    <cellStyle name="Comma 39 2 6" xfId="2503" xr:uid="{7AE55B69-9F44-40B4-A34B-31F69D953F32}"/>
    <cellStyle name="Comma 39 2 7" xfId="3495" xr:uid="{6C50F3A7-1B91-4493-9397-80D959048CAD}"/>
    <cellStyle name="Comma 39 3" xfId="995" xr:uid="{D3003085-B3BC-481D-9D60-2529EBFDCDD4}"/>
    <cellStyle name="Comma 39 3 2" xfId="1996" xr:uid="{6A39D686-13C6-470E-A323-93B3CBCC4CAC}"/>
    <cellStyle name="Comma 39 3 3" xfId="2990" xr:uid="{5A401665-3032-4835-AC0B-A88C9AD42EA5}"/>
    <cellStyle name="Comma 39 3 4" xfId="3981" xr:uid="{284E256D-DD9B-456B-A227-ECA28C303E1F}"/>
    <cellStyle name="Comma 39 4" xfId="1233" xr:uid="{CE214B99-2451-4AAA-BF4F-99C50397B069}"/>
    <cellStyle name="Comma 39 4 2" xfId="2234" xr:uid="{8DFDC404-6AA0-4FEF-8AD0-D5A65EA60163}"/>
    <cellStyle name="Comma 39 4 3" xfId="3228" xr:uid="{FDF5F8E5-5E5D-48CE-A2F3-23B3F7C62113}"/>
    <cellStyle name="Comma 39 4 4" xfId="4219" xr:uid="{5A1CB29A-67CB-4CBF-B3BC-C99D339C4C72}"/>
    <cellStyle name="Comma 39 5" xfId="744" xr:uid="{01249ED2-FEFE-4BC9-9334-4CF6761FC51F}"/>
    <cellStyle name="Comma 39 5 2" xfId="1745" xr:uid="{74EC29E5-E819-47B4-B468-6F2B3A132E08}"/>
    <cellStyle name="Comma 39 5 3" xfId="2739" xr:uid="{83F4A28D-29A1-49A0-AD92-4112394FFC0D}"/>
    <cellStyle name="Comma 39 5 4" xfId="3730" xr:uid="{614407B3-6DE9-416C-8941-B18F5098C6AB}"/>
    <cellStyle name="Comma 39 6" xfId="1508" xr:uid="{FCB48626-09F8-4BB4-998E-7C4AD5474518}"/>
    <cellStyle name="Comma 39 7" xfId="2502" xr:uid="{1023F8AB-DC82-4180-85D5-6503EE91A0BB}"/>
    <cellStyle name="Comma 39 8" xfId="3494" xr:uid="{DA8B4CA4-74D3-4CB4-974D-330AC7374FA8}"/>
    <cellStyle name="Comma 4" xfId="29" xr:uid="{EC6C8F4C-226D-4C7B-B7BE-38E3434770A8}"/>
    <cellStyle name="Comma 4 2" xfId="134" xr:uid="{B38AC55D-55C8-4DD3-94FB-BB694A46C629}"/>
    <cellStyle name="Comma 4 2 2" xfId="367" xr:uid="{465C642C-4259-434D-B55E-C6EFFFCE0105}"/>
    <cellStyle name="Comma 4 2 2 2" xfId="368" xr:uid="{CBC303B3-34BE-4D29-86A0-4CB9CD08AC96}"/>
    <cellStyle name="Comma 4 2 2 2 2" xfId="998" xr:uid="{5B4F2BA0-DC02-41C1-979F-71E9EB42CCC9}"/>
    <cellStyle name="Comma 4 2 2 2 2 2" xfId="1999" xr:uid="{7CFCC716-00B2-46C3-8DB0-706BA3F7E335}"/>
    <cellStyle name="Comma 4 2 2 2 2 3" xfId="2993" xr:uid="{70952A8E-BF1D-4A39-9A34-8945D5BA3873}"/>
    <cellStyle name="Comma 4 2 2 2 2 4" xfId="3984" xr:uid="{B609878C-2147-4E2C-A497-0F90BF811901}"/>
    <cellStyle name="Comma 4 2 2 2 3" xfId="1236" xr:uid="{CDEE6393-CDF0-406C-A22E-ABDCF4509862}"/>
    <cellStyle name="Comma 4 2 2 2 3 2" xfId="2237" xr:uid="{1BEC676F-4EA0-4ECA-8667-37D6774C16F4}"/>
    <cellStyle name="Comma 4 2 2 2 3 3" xfId="3231" xr:uid="{9D7029FD-DEE6-400F-A536-5A466E5D9B74}"/>
    <cellStyle name="Comma 4 2 2 2 3 4" xfId="4222" xr:uid="{5D28EDC2-0F79-49AA-A6F6-B80F77DE42C1}"/>
    <cellStyle name="Comma 4 2 2 2 4" xfId="747" xr:uid="{D77A42E3-6652-4422-8F7F-BCD37233D2A7}"/>
    <cellStyle name="Comma 4 2 2 2 4 2" xfId="1748" xr:uid="{B99B0F65-93CA-4AC5-933E-FC9509D7B258}"/>
    <cellStyle name="Comma 4 2 2 2 4 3" xfId="2742" xr:uid="{631853B5-91EE-4401-BB88-98D0F3EAEB6D}"/>
    <cellStyle name="Comma 4 2 2 2 4 4" xfId="3733" xr:uid="{17668897-E3FB-44CA-9321-A07E1BFC1EE4}"/>
    <cellStyle name="Comma 4 2 2 2 5" xfId="1511" xr:uid="{F2D1ED0F-43BA-4C55-AB8E-9661BD9CA9D5}"/>
    <cellStyle name="Comma 4 2 2 2 6" xfId="2505" xr:uid="{B2F93ACD-BECF-4260-9B10-2CA6A6CFE289}"/>
    <cellStyle name="Comma 4 2 2 2 7" xfId="3497" xr:uid="{8EB3D735-7A1D-4037-BACF-957FB4068819}"/>
    <cellStyle name="Comma 4 2 3" xfId="369" xr:uid="{F4562726-5056-44C9-932F-D2ECBF4B8664}"/>
    <cellStyle name="Comma 4 2 3 2" xfId="999" xr:uid="{B1BBA0A1-5B6F-4048-9864-D033317948F8}"/>
    <cellStyle name="Comma 4 2 3 2 2" xfId="2000" xr:uid="{4C504838-12D4-4AFC-88F3-50ED2061E517}"/>
    <cellStyle name="Comma 4 2 3 2 3" xfId="2994" xr:uid="{707D7CA5-B0E0-4768-9D44-57FB070EA8F3}"/>
    <cellStyle name="Comma 4 2 3 2 4" xfId="3985" xr:uid="{05A0A37E-D929-4E96-8391-A465951128D7}"/>
    <cellStyle name="Comma 4 2 3 3" xfId="1237" xr:uid="{48539AFA-A643-4743-9B40-9DE3FE484FF1}"/>
    <cellStyle name="Comma 4 2 3 3 2" xfId="2238" xr:uid="{64A5A7F2-7F7E-4954-9376-3EED249A27D5}"/>
    <cellStyle name="Comma 4 2 3 3 3" xfId="3232" xr:uid="{5018DC21-5F1E-4F73-AE34-7B24ED3322DE}"/>
    <cellStyle name="Comma 4 2 3 3 4" xfId="4223" xr:uid="{1530F49B-97C1-4A2A-BB8D-B25CCE6B0513}"/>
    <cellStyle name="Comma 4 2 3 4" xfId="748" xr:uid="{FD7F8F8E-4D23-47BF-93AB-2F708B01898B}"/>
    <cellStyle name="Comma 4 2 3 4 2" xfId="1749" xr:uid="{872DD799-5D79-4CE9-A810-29B343CD85F0}"/>
    <cellStyle name="Comma 4 2 3 4 3" xfId="2743" xr:uid="{64048CB6-4A0C-4209-830F-A0D106A0A09D}"/>
    <cellStyle name="Comma 4 2 3 4 4" xfId="3734" xr:uid="{31BEEEE7-A97F-4E5A-A5C9-F8D5317C2017}"/>
    <cellStyle name="Comma 4 2 3 5" xfId="1512" xr:uid="{B7FBEAB8-55BD-4B78-893B-40CDF74782A9}"/>
    <cellStyle name="Comma 4 2 3 6" xfId="2506" xr:uid="{7F107C59-4A2E-451C-A10E-5563B0CB82AE}"/>
    <cellStyle name="Comma 4 2 3 7" xfId="3498" xr:uid="{51D30A83-C5B3-47F6-BB59-6F9511A4984E}"/>
    <cellStyle name="Comma 4 2 4" xfId="366" xr:uid="{8C7FC543-DAE3-4ED5-90F2-EBF1F2906116}"/>
    <cellStyle name="Comma 4 3" xfId="370" xr:uid="{BB7969A5-6ED7-48AE-B6CD-A811FAD7395C}"/>
    <cellStyle name="Comma 4 3 2" xfId="371" xr:uid="{C5C56822-7186-41D9-88CD-D730DFB91941}"/>
    <cellStyle name="Comma 4 3 2 2" xfId="372" xr:uid="{EDACE1EA-66EE-4958-83CE-C984E6B1FCF3}"/>
    <cellStyle name="Comma 4 3 2 2 2" xfId="1000" xr:uid="{42203D0E-D5A8-4820-A91B-1BA7ADD21D93}"/>
    <cellStyle name="Comma 4 3 2 2 2 2" xfId="2001" xr:uid="{73365104-5E57-4679-AECD-B22EF1666083}"/>
    <cellStyle name="Comma 4 3 2 2 2 3" xfId="2995" xr:uid="{635DD969-5EFE-4EDC-AA08-D726886E3545}"/>
    <cellStyle name="Comma 4 3 2 2 2 4" xfId="3986" xr:uid="{B7C359EB-B00B-4E0E-AD52-665612CDC297}"/>
    <cellStyle name="Comma 4 3 2 2 3" xfId="1238" xr:uid="{13D87183-AD74-46D2-836B-8339ABBEF5E9}"/>
    <cellStyle name="Comma 4 3 2 2 3 2" xfId="2239" xr:uid="{0D1B78D5-5B90-465E-9675-24A58DDFFE21}"/>
    <cellStyle name="Comma 4 3 2 2 3 3" xfId="3233" xr:uid="{666859FA-4B3B-4E75-BA92-ED0BC658695B}"/>
    <cellStyle name="Comma 4 3 2 2 3 4" xfId="4224" xr:uid="{07BAE2A5-1A47-4C2B-89BB-5A5463AB28A0}"/>
    <cellStyle name="Comma 4 3 2 2 4" xfId="749" xr:uid="{0C3CEC0D-498C-447E-90CC-DD0F3483F5CB}"/>
    <cellStyle name="Comma 4 3 2 2 4 2" xfId="1750" xr:uid="{8A2DB959-DA1C-4305-997E-2ABFA2811E59}"/>
    <cellStyle name="Comma 4 3 2 2 4 3" xfId="2744" xr:uid="{0F046835-A5BC-46DD-A681-2142014F4771}"/>
    <cellStyle name="Comma 4 3 2 2 4 4" xfId="3735" xr:uid="{B4C6E70C-C3DA-4B9C-95E1-6FDFB7FBE8C9}"/>
    <cellStyle name="Comma 4 3 2 2 5" xfId="1513" xr:uid="{D54E2DC8-5C50-497A-8494-A6363E92C40C}"/>
    <cellStyle name="Comma 4 3 2 2 6" xfId="2507" xr:uid="{0B6B4AFB-BFF0-4E95-96AC-E45A01D2C768}"/>
    <cellStyle name="Comma 4 3 2 2 7" xfId="3499" xr:uid="{2E257B4B-70F1-4B45-A535-BF3052C78BD9}"/>
    <cellStyle name="Comma 4 3 3" xfId="373" xr:uid="{EC6442AF-511C-4720-8797-BED36A7DE4B3}"/>
    <cellStyle name="Comma 4 3 3 2" xfId="1001" xr:uid="{2917BEBF-3AB1-43B3-9CAA-51525DD09BAB}"/>
    <cellStyle name="Comma 4 3 3 2 2" xfId="2002" xr:uid="{CF69064F-E988-4F6C-B15F-37980536CAD1}"/>
    <cellStyle name="Comma 4 3 3 2 3" xfId="2996" xr:uid="{CCD3A890-AD8E-4123-A79D-B6E4CC50166B}"/>
    <cellStyle name="Comma 4 3 3 2 4" xfId="3987" xr:uid="{D2F34C8C-8FEF-4D39-AEB3-65873DA9037D}"/>
    <cellStyle name="Comma 4 3 3 3" xfId="1239" xr:uid="{96786788-88CD-463D-AC5C-FB934E06EB52}"/>
    <cellStyle name="Comma 4 3 3 3 2" xfId="2240" xr:uid="{BAD528B8-4129-451C-806C-5FF3F339DFA4}"/>
    <cellStyle name="Comma 4 3 3 3 3" xfId="3234" xr:uid="{4240EE3A-400C-413A-8A76-2D47661EC224}"/>
    <cellStyle name="Comma 4 3 3 3 4" xfId="4225" xr:uid="{6DFCA8FC-FB0B-40D3-848B-3E2611B24DA1}"/>
    <cellStyle name="Comma 4 3 3 4" xfId="750" xr:uid="{8A2A1558-9AB8-40C3-B71A-3377222544CF}"/>
    <cellStyle name="Comma 4 3 3 4 2" xfId="1751" xr:uid="{A759E850-2A11-4C04-AC4F-BF098CB22143}"/>
    <cellStyle name="Comma 4 3 3 4 3" xfId="2745" xr:uid="{C668B604-91C9-4C04-8ACC-8323404069FE}"/>
    <cellStyle name="Comma 4 3 3 4 4" xfId="3736" xr:uid="{BB94A5EA-0998-45D8-A4CF-DB5B8C84C3D3}"/>
    <cellStyle name="Comma 4 3 3 5" xfId="1514" xr:uid="{17A3A9D4-85CA-4704-9DC1-C69A855BF5E5}"/>
    <cellStyle name="Comma 4 3 3 6" xfId="2508" xr:uid="{DF2711E6-40AB-43CC-91CC-64E033BFA5D8}"/>
    <cellStyle name="Comma 4 3 3 7" xfId="3500" xr:uid="{4063EB39-AF30-4AF0-87B4-563696FB8AE2}"/>
    <cellStyle name="Comma 4 4" xfId="374" xr:uid="{A58D8E48-941F-454F-B9E8-69C9F9320B56}"/>
    <cellStyle name="Comma 4 4 2" xfId="375" xr:uid="{154897BD-67D0-4868-855F-891D7351D92A}"/>
    <cellStyle name="Comma 4 4 2 2" xfId="1002" xr:uid="{F5AC810D-B976-4B3C-A1B8-10865632B615}"/>
    <cellStyle name="Comma 4 4 2 2 2" xfId="2003" xr:uid="{6868C501-B0B6-4033-A662-0F9AC68F45F3}"/>
    <cellStyle name="Comma 4 4 2 2 3" xfId="2997" xr:uid="{524CAD30-4649-46D8-920F-F2F79E20E874}"/>
    <cellStyle name="Comma 4 4 2 2 4" xfId="3988" xr:uid="{B23882C1-0C23-4B93-85BD-D85B613547D9}"/>
    <cellStyle name="Comma 4 4 2 3" xfId="1240" xr:uid="{19890562-3FDE-44EB-B103-B954900CE9AF}"/>
    <cellStyle name="Comma 4 4 2 3 2" xfId="2241" xr:uid="{D33F4666-73CC-4537-8DEA-9A572999DE9F}"/>
    <cellStyle name="Comma 4 4 2 3 3" xfId="3235" xr:uid="{5750C7F7-16C3-4E8B-839D-BF8BE51ADDCB}"/>
    <cellStyle name="Comma 4 4 2 3 4" xfId="4226" xr:uid="{9B9F653A-1378-4F17-A364-E82E630296EE}"/>
    <cellStyle name="Comma 4 4 2 4" xfId="751" xr:uid="{CCD60B09-BEEC-4321-A4E4-AE71D91F345C}"/>
    <cellStyle name="Comma 4 4 2 4 2" xfId="1752" xr:uid="{07436E94-FBF7-4FAC-BC37-28C4320C92F3}"/>
    <cellStyle name="Comma 4 4 2 4 3" xfId="2746" xr:uid="{59CC0859-C142-4268-A801-7CBB5CA159CB}"/>
    <cellStyle name="Comma 4 4 2 4 4" xfId="3737" xr:uid="{983B0E5D-CB5F-43F7-A21D-5EBFE3365B5F}"/>
    <cellStyle name="Comma 4 4 2 5" xfId="1515" xr:uid="{C95012AB-8370-4A7A-8BA0-F9436734CEC1}"/>
    <cellStyle name="Comma 4 4 2 6" xfId="2509" xr:uid="{4FD8E148-2779-438F-82C5-331F7B40AB73}"/>
    <cellStyle name="Comma 4 4 2 7" xfId="3501" xr:uid="{C3801CFC-F9D5-48D3-9813-AF56EB309F74}"/>
    <cellStyle name="Comma 4 5" xfId="376" xr:uid="{05D46418-F871-4CD2-8D63-76E3ADA829B7}"/>
    <cellStyle name="Comma 4 5 2" xfId="377" xr:uid="{59FBD2CA-E4C1-4BC4-80DC-6B3CCD6FA97E}"/>
    <cellStyle name="Comma 4 5 2 2" xfId="1004" xr:uid="{E9B40A41-A03C-4587-A3CC-A08A0B8C5586}"/>
    <cellStyle name="Comma 4 5 2 2 2" xfId="2005" xr:uid="{A2917080-2C02-4B0F-B099-461FEF0BBCB5}"/>
    <cellStyle name="Comma 4 5 2 2 3" xfId="2999" xr:uid="{C0234F62-2B68-423C-A452-73C2C499C1FF}"/>
    <cellStyle name="Comma 4 5 2 2 4" xfId="3990" xr:uid="{2274B760-8CD5-4387-8E4D-D3AC1095CD67}"/>
    <cellStyle name="Comma 4 5 2 3" xfId="1242" xr:uid="{9B46F974-E4BB-4A4C-AB77-A3BCC2171549}"/>
    <cellStyle name="Comma 4 5 2 3 2" xfId="2243" xr:uid="{E278FAB8-FCFD-43FF-BF1C-257CC0C5186D}"/>
    <cellStyle name="Comma 4 5 2 3 3" xfId="3237" xr:uid="{B1BA0D86-1370-4FF8-89DC-B1B075E374CF}"/>
    <cellStyle name="Comma 4 5 2 3 4" xfId="4228" xr:uid="{1A78DBC3-A613-4512-BF3E-5516C2F4D24F}"/>
    <cellStyle name="Comma 4 5 2 4" xfId="753" xr:uid="{B8055445-2DC6-4BE9-9C5A-CFA63A7B3388}"/>
    <cellStyle name="Comma 4 5 2 4 2" xfId="1754" xr:uid="{3A3A9D62-E0D3-467C-BA5E-44B4527EC602}"/>
    <cellStyle name="Comma 4 5 2 4 3" xfId="2748" xr:uid="{53177D97-442E-4F09-BABD-AD41F76DBBFE}"/>
    <cellStyle name="Comma 4 5 2 4 4" xfId="3739" xr:uid="{EF368558-EF64-4526-9E2F-CB9B27ADC33D}"/>
    <cellStyle name="Comma 4 5 2 5" xfId="1517" xr:uid="{8F8F763E-CFB0-421B-9364-78937E9AD4BD}"/>
    <cellStyle name="Comma 4 5 2 6" xfId="2511" xr:uid="{3F3005E5-0961-4837-819F-9C203C3BD79C}"/>
    <cellStyle name="Comma 4 5 2 7" xfId="3503" xr:uid="{045504E2-E8B6-4404-A231-D7016DD38351}"/>
    <cellStyle name="Comma 4 5 3" xfId="1003" xr:uid="{7A221E53-715D-43E7-9472-FF4D56C68D10}"/>
    <cellStyle name="Comma 4 5 3 2" xfId="2004" xr:uid="{684C5BDE-32FC-460B-83B8-97B2F323AE6C}"/>
    <cellStyle name="Comma 4 5 3 3" xfId="2998" xr:uid="{59148772-3196-40B0-9872-AE3A52E77F19}"/>
    <cellStyle name="Comma 4 5 3 4" xfId="3989" xr:uid="{C22EB53D-3A86-4F9C-8605-F278E8C33772}"/>
    <cellStyle name="Comma 4 5 4" xfId="1241" xr:uid="{D59BC804-CABE-4FA5-ACDC-D0269614BCA8}"/>
    <cellStyle name="Comma 4 5 4 2" xfId="2242" xr:uid="{CC48AE54-94C1-48EF-8585-350B3447707C}"/>
    <cellStyle name="Comma 4 5 4 3" xfId="3236" xr:uid="{F450F00C-0AEC-4B29-A691-61CAC7E4A187}"/>
    <cellStyle name="Comma 4 5 4 4" xfId="4227" xr:uid="{11EDC109-A78B-4E5B-9C7F-725F1A20967F}"/>
    <cellStyle name="Comma 4 5 5" xfId="752" xr:uid="{CB81A4E0-8F49-4692-90A8-781036655D50}"/>
    <cellStyle name="Comma 4 5 5 2" xfId="1753" xr:uid="{A009BD7E-92E1-4A50-82B1-8628954AB42A}"/>
    <cellStyle name="Comma 4 5 5 3" xfId="2747" xr:uid="{52B4E4C4-FA56-4B84-A208-5087ADC0695B}"/>
    <cellStyle name="Comma 4 5 5 4" xfId="3738" xr:uid="{B4691B89-F40A-4C91-8408-C91EFCACD589}"/>
    <cellStyle name="Comma 4 5 6" xfId="1516" xr:uid="{340DD499-B234-43F3-A4B2-0B5D1AD0F0DE}"/>
    <cellStyle name="Comma 4 5 7" xfId="2510" xr:uid="{23E0BA41-3F94-4C11-B8FD-2F0DB01CD29E}"/>
    <cellStyle name="Comma 4 5 8" xfId="3502" xr:uid="{C1E1E6FF-A58B-4263-B344-270E1B84D9C6}"/>
    <cellStyle name="Comma 4 6" xfId="997" xr:uid="{C8780C06-6FB7-46E8-A807-8C7248C9A08A}"/>
    <cellStyle name="Comma 4 6 2" xfId="1998" xr:uid="{BE7A8E75-4FD7-4112-B73C-7BDBB9E502D2}"/>
    <cellStyle name="Comma 4 6 3" xfId="2992" xr:uid="{180C4526-EA12-4B2B-BB43-80F4662E0AD0}"/>
    <cellStyle name="Comma 4 6 4" xfId="3983" xr:uid="{06A47AF1-03C8-45B6-8550-099596D4F1BA}"/>
    <cellStyle name="Comma 4 7" xfId="1235" xr:uid="{01F35DEB-A82B-4970-B52E-EB434CC9BA56}"/>
    <cellStyle name="Comma 4 7 2" xfId="2236" xr:uid="{628F5F76-C516-4AC4-A571-672928A93BE0}"/>
    <cellStyle name="Comma 4 7 3" xfId="3230" xr:uid="{D7D6F7C2-D447-40F6-A2E4-7BB943A83F8F}"/>
    <cellStyle name="Comma 4 7 4" xfId="4221" xr:uid="{B220BF29-0996-416C-A321-CDD68ED797DC}"/>
    <cellStyle name="Comma 4 8" xfId="746" xr:uid="{D2D42D8B-A378-484E-B55A-B2EC77802D88}"/>
    <cellStyle name="Comma 4 8 2" xfId="1747" xr:uid="{9C1D9DAC-8028-4B82-BD6B-5C769C6FBAAE}"/>
    <cellStyle name="Comma 4 8 3" xfId="2741" xr:uid="{D1310525-0DBF-4E61-A069-2E529F3B9A7C}"/>
    <cellStyle name="Comma 4 8 4" xfId="3732" xr:uid="{4BDCA942-4F12-4AF9-94E5-C40C7CDDBB6E}"/>
    <cellStyle name="Comma 4 9" xfId="365" xr:uid="{D96D42F6-D38A-4272-AD3D-A8E60B41257F}"/>
    <cellStyle name="Comma 4 9 2" xfId="1510" xr:uid="{E583EAB9-3AE3-4AFB-9CBF-A35E0524DC09}"/>
    <cellStyle name="Comma 4 9 3" xfId="2504" xr:uid="{3B993B20-E125-4176-994E-25AE54C0F47A}"/>
    <cellStyle name="Comma 4 9 4" xfId="3496" xr:uid="{50E48F6E-806F-4CD7-B1A2-1A03A4287414}"/>
    <cellStyle name="Comma 40" xfId="378" xr:uid="{3C486551-796C-4338-AB7A-581C080679B5}"/>
    <cellStyle name="Comma 40 2" xfId="379" xr:uid="{8919C1CA-23D4-4834-B783-F0F14DD22F1F}"/>
    <cellStyle name="Comma 40 2 2" xfId="380" xr:uid="{3C024354-0901-40C7-831F-93E03255A40D}"/>
    <cellStyle name="Comma 40 2 2 2" xfId="381" xr:uid="{71210121-433D-4FA0-A16C-DE3AA2825A50}"/>
    <cellStyle name="Comma 40 2 2 2 2" xfId="1005" xr:uid="{C3473707-01E9-4D48-8117-3E047ED303B7}"/>
    <cellStyle name="Comma 40 2 2 2 2 2" xfId="2006" xr:uid="{C12EF369-AD8C-4E8D-ACBD-4F745732CF8A}"/>
    <cellStyle name="Comma 40 2 2 2 2 3" xfId="3000" xr:uid="{08B18654-C571-4F5D-B83A-B86DA058529A}"/>
    <cellStyle name="Comma 40 2 2 2 2 4" xfId="3991" xr:uid="{5B2AF3DF-EF33-4C56-B24F-C6B0BD49EF09}"/>
    <cellStyle name="Comma 40 2 2 2 3" xfId="1243" xr:uid="{ECBF581F-6D71-4B30-8A59-21B64A615908}"/>
    <cellStyle name="Comma 40 2 2 2 3 2" xfId="2244" xr:uid="{8F319D4D-1CEF-44B7-A31E-FF0753CFC3EE}"/>
    <cellStyle name="Comma 40 2 2 2 3 3" xfId="3238" xr:uid="{738C71FB-76D4-4A28-8044-50FEE0EF1321}"/>
    <cellStyle name="Comma 40 2 2 2 3 4" xfId="4229" xr:uid="{2660AD52-6589-4020-97F1-8EA8447AA766}"/>
    <cellStyle name="Comma 40 2 2 2 4" xfId="754" xr:uid="{4E70A970-32D8-4287-9731-0BF8922D1E76}"/>
    <cellStyle name="Comma 40 2 2 2 4 2" xfId="1755" xr:uid="{A3AEA268-1445-4B81-9827-461172B549C3}"/>
    <cellStyle name="Comma 40 2 2 2 4 3" xfId="2749" xr:uid="{84284B40-9E70-42E8-B99B-8ECFA551149C}"/>
    <cellStyle name="Comma 40 2 2 2 4 4" xfId="3740" xr:uid="{F8348E0C-3F94-43A0-9AC9-6688C1C9A305}"/>
    <cellStyle name="Comma 40 2 2 2 5" xfId="1518" xr:uid="{D7E0E979-AE95-4487-860B-3AC795E0A700}"/>
    <cellStyle name="Comma 40 2 2 2 6" xfId="2512" xr:uid="{8C848967-3D14-4C4B-8CED-DAE06376CBD1}"/>
    <cellStyle name="Comma 40 2 2 2 7" xfId="3504" xr:uid="{DDC5238D-F961-4B4E-95AA-D8616CD652F7}"/>
    <cellStyle name="Comma 40 2 3" xfId="382" xr:uid="{B1434579-F53D-4B9A-911A-549602B43ADF}"/>
    <cellStyle name="Comma 40 2 3 2" xfId="1006" xr:uid="{58EE929B-6073-4B99-8871-FC84B0490EBB}"/>
    <cellStyle name="Comma 40 2 3 2 2" xfId="2007" xr:uid="{9FFB7B11-5EC6-4854-A69A-0F45FB22C760}"/>
    <cellStyle name="Comma 40 2 3 2 3" xfId="3001" xr:uid="{B516B298-831B-419B-A7C4-104118E16F8E}"/>
    <cellStyle name="Comma 40 2 3 2 4" xfId="3992" xr:uid="{7B6B40CD-7B79-45B5-808E-B037D322DEEB}"/>
    <cellStyle name="Comma 40 2 3 3" xfId="1244" xr:uid="{8F2D964C-191A-4E35-BC19-D334FE8D2688}"/>
    <cellStyle name="Comma 40 2 3 3 2" xfId="2245" xr:uid="{76DD5A33-A6CA-49EB-82A9-64A3A06427C2}"/>
    <cellStyle name="Comma 40 2 3 3 3" xfId="3239" xr:uid="{AB74CA06-277E-4DA8-A110-574DABA6B451}"/>
    <cellStyle name="Comma 40 2 3 3 4" xfId="4230" xr:uid="{146CE101-7396-4AE3-B999-F1869DBAB7B2}"/>
    <cellStyle name="Comma 40 2 3 4" xfId="755" xr:uid="{43D0E3E5-2689-4B58-8A23-2CB08A31DEB2}"/>
    <cellStyle name="Comma 40 2 3 4 2" xfId="1756" xr:uid="{230C815C-67E6-4292-BCCA-2760AE8C660F}"/>
    <cellStyle name="Comma 40 2 3 4 3" xfId="2750" xr:uid="{0D2A9FAD-458E-4BD4-B6E5-12B43DD8F93D}"/>
    <cellStyle name="Comma 40 2 3 4 4" xfId="3741" xr:uid="{0755F215-A322-4986-91B1-67FE65605F03}"/>
    <cellStyle name="Comma 40 2 3 5" xfId="1519" xr:uid="{608D1536-729F-41AF-A45B-0BDAA950B569}"/>
    <cellStyle name="Comma 40 2 3 6" xfId="2513" xr:uid="{5241075F-3168-4E88-9AE2-817A175B2861}"/>
    <cellStyle name="Comma 40 2 3 7" xfId="3505" xr:uid="{EA9CDBA1-1C81-4A68-99BD-089F5FA6AC47}"/>
    <cellStyle name="Comma 40 3" xfId="383" xr:uid="{B68CF707-E72B-4BD7-AA87-AC57805EEA34}"/>
    <cellStyle name="Comma 40 3 2" xfId="384" xr:uid="{EC53ED66-4CA3-4A98-8D07-303A8C039272}"/>
    <cellStyle name="Comma 40 3 2 2" xfId="1007" xr:uid="{CF4A928C-C08F-4BC8-8ED8-8BDE28CE0B7E}"/>
    <cellStyle name="Comma 40 3 2 2 2" xfId="2008" xr:uid="{5FB52E75-221F-4E45-9D75-9CB5A189A90C}"/>
    <cellStyle name="Comma 40 3 2 2 3" xfId="3002" xr:uid="{230C070D-F31A-4281-A3D4-46B44ED8B9A3}"/>
    <cellStyle name="Comma 40 3 2 2 4" xfId="3993" xr:uid="{A02C184E-83D3-4B4E-85B4-4A137A57A2B1}"/>
    <cellStyle name="Comma 40 3 2 3" xfId="1245" xr:uid="{BBC8BA32-6AE5-4175-A407-BD732105C79E}"/>
    <cellStyle name="Comma 40 3 2 3 2" xfId="2246" xr:uid="{5D9B2E8E-3C1A-43E0-964C-0CB01599AF57}"/>
    <cellStyle name="Comma 40 3 2 3 3" xfId="3240" xr:uid="{C6E56640-EA1C-4BA8-ADA8-1D93415ED7C4}"/>
    <cellStyle name="Comma 40 3 2 3 4" xfId="4231" xr:uid="{9CCABE6C-6E59-4C36-9AF7-542E76E29B00}"/>
    <cellStyle name="Comma 40 3 2 4" xfId="756" xr:uid="{7C38F1CB-47ED-4D71-88EA-1DD605F035ED}"/>
    <cellStyle name="Comma 40 3 2 4 2" xfId="1757" xr:uid="{87A080B6-8A71-45E9-8681-B6560484E315}"/>
    <cellStyle name="Comma 40 3 2 4 3" xfId="2751" xr:uid="{303A8CBA-E585-460C-A90C-8FE7821E0D49}"/>
    <cellStyle name="Comma 40 3 2 4 4" xfId="3742" xr:uid="{709982E5-C636-456A-8BCE-CF46E7D6FA3B}"/>
    <cellStyle name="Comma 40 3 2 5" xfId="1520" xr:uid="{23520671-3711-44F8-8F74-1CAD526B23AB}"/>
    <cellStyle name="Comma 40 3 2 6" xfId="2514" xr:uid="{47C1C62D-E6E9-4817-B24E-00AC1DCB28D4}"/>
    <cellStyle name="Comma 40 3 2 7" xfId="3506" xr:uid="{67B8A5FD-5A03-45FE-B61D-974EACD63837}"/>
    <cellStyle name="Comma 40 4" xfId="385" xr:uid="{BEE83864-DB61-49F9-BCA7-9F3A09903A2A}"/>
    <cellStyle name="Comma 40 4 2" xfId="1008" xr:uid="{1EDD8258-5064-479C-832D-42E901E6095B}"/>
    <cellStyle name="Comma 40 4 2 2" xfId="2009" xr:uid="{C492D70D-C3AF-4D56-B289-37A354B436CE}"/>
    <cellStyle name="Comma 40 4 2 3" xfId="3003" xr:uid="{DE7BE146-4B80-4A39-A60B-38D6AF348977}"/>
    <cellStyle name="Comma 40 4 2 4" xfId="3994" xr:uid="{41C6D2DA-BC9D-4A0D-A9FC-D7022FF3FF4C}"/>
    <cellStyle name="Comma 40 4 3" xfId="1246" xr:uid="{16042A2F-49DA-46AF-82A2-D1C5ED889ECC}"/>
    <cellStyle name="Comma 40 4 3 2" xfId="2247" xr:uid="{B050ABE3-6D5B-4C26-8F32-68E44B6E2B45}"/>
    <cellStyle name="Comma 40 4 3 3" xfId="3241" xr:uid="{6E0783FA-4B59-4E1A-BA57-2DE6FBB47EE5}"/>
    <cellStyle name="Comma 40 4 3 4" xfId="4232" xr:uid="{A45CE4DD-F096-4A94-B6AD-975000600ECA}"/>
    <cellStyle name="Comma 40 4 4" xfId="757" xr:uid="{371D1E2D-BA8A-40F5-A07A-75DABE3FFBE1}"/>
    <cellStyle name="Comma 40 4 4 2" xfId="1758" xr:uid="{344216FD-E9DC-48B4-9F82-551B166D4A43}"/>
    <cellStyle name="Comma 40 4 4 3" xfId="2752" xr:uid="{1CE64B88-C408-48D3-A63A-B6049FC5CA15}"/>
    <cellStyle name="Comma 40 4 4 4" xfId="3743" xr:uid="{74DCBD33-41EA-463C-8524-D1555BC2D0D3}"/>
    <cellStyle name="Comma 40 4 5" xfId="1521" xr:uid="{317E1505-8B6C-454E-A092-E12338F76E66}"/>
    <cellStyle name="Comma 40 4 6" xfId="2515" xr:uid="{BEA2ACB7-2613-4D7E-993C-E044008C22BB}"/>
    <cellStyle name="Comma 40 4 7" xfId="3507" xr:uid="{D5F0D8E9-1B7F-4203-B9D3-64C9C789744F}"/>
    <cellStyle name="Comma 41" xfId="386" xr:uid="{C9D8D463-205D-44DB-B6C2-79BB3C088A82}"/>
    <cellStyle name="Comma 41 2" xfId="387" xr:uid="{177C7093-A298-4C2C-AD9B-C78B29D40FF5}"/>
    <cellStyle name="Comma 41 2 2" xfId="388" xr:uid="{B95231E1-DADF-43D5-BD11-959A1FD418C3}"/>
    <cellStyle name="Comma 41 2 2 2" xfId="389" xr:uid="{4AF59511-3ED0-47A4-90D2-3F4DA7ED841A}"/>
    <cellStyle name="Comma 41 2 2 2 2" xfId="1009" xr:uid="{BD981E83-7D0F-467A-9AF5-1A7391DE8727}"/>
    <cellStyle name="Comma 41 2 2 2 2 2" xfId="2010" xr:uid="{66370898-A20D-44B8-8F2F-945220F028EA}"/>
    <cellStyle name="Comma 41 2 2 2 2 3" xfId="3004" xr:uid="{C33ADC95-FAD5-4BA6-8D11-C2D89E6E0A6B}"/>
    <cellStyle name="Comma 41 2 2 2 2 4" xfId="3995" xr:uid="{23C3BA87-7671-4BE5-A849-6E13E43D9CA8}"/>
    <cellStyle name="Comma 41 2 2 2 3" xfId="1247" xr:uid="{0E735179-F696-4D95-BC85-55095D1A45C4}"/>
    <cellStyle name="Comma 41 2 2 2 3 2" xfId="2248" xr:uid="{87BA8CAE-B015-4D59-AEEE-078C741D40B2}"/>
    <cellStyle name="Comma 41 2 2 2 3 3" xfId="3242" xr:uid="{843152ED-7112-48E0-952F-1A05260F9083}"/>
    <cellStyle name="Comma 41 2 2 2 3 4" xfId="4233" xr:uid="{B3936E4D-8AB0-4C50-8A73-E07F38984267}"/>
    <cellStyle name="Comma 41 2 2 2 4" xfId="758" xr:uid="{BD4BF2FE-8CA3-4A42-913F-010C5FFB7F86}"/>
    <cellStyle name="Comma 41 2 2 2 4 2" xfId="1759" xr:uid="{A92D9A1A-6E9A-4B91-BCDA-CDC6E505D203}"/>
    <cellStyle name="Comma 41 2 2 2 4 3" xfId="2753" xr:uid="{8B6B3E8C-330E-4DCD-B3DE-B977F4CE5510}"/>
    <cellStyle name="Comma 41 2 2 2 4 4" xfId="3744" xr:uid="{EA667F14-5959-4B8B-B28B-0DA377AA06FF}"/>
    <cellStyle name="Comma 41 2 2 2 5" xfId="1522" xr:uid="{45F2A2BF-AF1B-42FF-AA38-C800585D5E81}"/>
    <cellStyle name="Comma 41 2 2 2 6" xfId="2516" xr:uid="{0398DA85-8818-49D7-8A32-3643728AA7F4}"/>
    <cellStyle name="Comma 41 2 2 2 7" xfId="3508" xr:uid="{4B01E6B4-81C2-47B5-8BE1-93F68F786AA1}"/>
    <cellStyle name="Comma 41 2 3" xfId="390" xr:uid="{9FEDA773-9BF1-47DD-9977-D748EE489E52}"/>
    <cellStyle name="Comma 41 2 3 2" xfId="1010" xr:uid="{8555498C-32BC-4982-9057-FC8309A69981}"/>
    <cellStyle name="Comma 41 2 3 2 2" xfId="2011" xr:uid="{5FE0338C-2755-4108-B0E1-B31B89B919B2}"/>
    <cellStyle name="Comma 41 2 3 2 3" xfId="3005" xr:uid="{11F3F49B-B79B-4FF7-9D50-628D01B2B1C7}"/>
    <cellStyle name="Comma 41 2 3 2 4" xfId="3996" xr:uid="{7927FB96-859A-405E-9AD8-A77F80B0EA92}"/>
    <cellStyle name="Comma 41 2 3 3" xfId="1248" xr:uid="{1A60003A-B482-48F8-A74A-76CD2C02DC96}"/>
    <cellStyle name="Comma 41 2 3 3 2" xfId="2249" xr:uid="{617F7DC8-7062-4793-AE4F-1380A52D144A}"/>
    <cellStyle name="Comma 41 2 3 3 3" xfId="3243" xr:uid="{0CC284EC-4F51-4759-BE1D-7870C409EEE7}"/>
    <cellStyle name="Comma 41 2 3 3 4" xfId="4234" xr:uid="{F1DFFB89-08C9-4455-991D-C8F9FA6B6AF4}"/>
    <cellStyle name="Comma 41 2 3 4" xfId="759" xr:uid="{538DF29D-F124-493F-8854-BE0651753AAD}"/>
    <cellStyle name="Comma 41 2 3 4 2" xfId="1760" xr:uid="{E76CAE9D-806D-4EEB-91C0-D1EC74FCD239}"/>
    <cellStyle name="Comma 41 2 3 4 3" xfId="2754" xr:uid="{2A093977-AAFF-4255-B73E-38F0A343E104}"/>
    <cellStyle name="Comma 41 2 3 4 4" xfId="3745" xr:uid="{48814CDD-F312-44A0-80C8-891CDE7C003A}"/>
    <cellStyle name="Comma 41 2 3 5" xfId="1523" xr:uid="{EC8970F5-B382-4E01-8923-198E9848C280}"/>
    <cellStyle name="Comma 41 2 3 6" xfId="2517" xr:uid="{88EC6154-7C42-4C7B-9DAE-F262E946A226}"/>
    <cellStyle name="Comma 41 2 3 7" xfId="3509" xr:uid="{144097CC-E807-4A7E-B636-165DF28F1018}"/>
    <cellStyle name="Comma 41 3" xfId="391" xr:uid="{17D4AE5F-0B27-4758-8E17-8EEBA21217FD}"/>
    <cellStyle name="Comma 41 3 2" xfId="392" xr:uid="{032CF2CE-D20A-47BA-B34E-A9ACFFC3ACF5}"/>
    <cellStyle name="Comma 41 3 2 2" xfId="1011" xr:uid="{7F7BAC10-F410-4A44-A4A7-5F5C74F13E53}"/>
    <cellStyle name="Comma 41 3 2 2 2" xfId="2012" xr:uid="{FA55B1C6-2749-4EE9-B661-5B923423F359}"/>
    <cellStyle name="Comma 41 3 2 2 3" xfId="3006" xr:uid="{155418BF-C5F7-489B-B215-852AFC565B2A}"/>
    <cellStyle name="Comma 41 3 2 2 4" xfId="3997" xr:uid="{73130475-8A59-4720-97B1-F464C8E63BC2}"/>
    <cellStyle name="Comma 41 3 2 3" xfId="1249" xr:uid="{22EDFB1A-0D5D-4D74-ABA4-4EB9ABAE22B6}"/>
    <cellStyle name="Comma 41 3 2 3 2" xfId="2250" xr:uid="{17E845BE-3836-4274-944A-20A20518CA5F}"/>
    <cellStyle name="Comma 41 3 2 3 3" xfId="3244" xr:uid="{CCD627FF-5A0E-4A5F-BC23-9C256A929BD9}"/>
    <cellStyle name="Comma 41 3 2 3 4" xfId="4235" xr:uid="{2966C86C-9E72-4F42-8992-168EE13BCBD5}"/>
    <cellStyle name="Comma 41 3 2 4" xfId="760" xr:uid="{4EDAD30E-6188-46B5-BE03-BAB604ED3E84}"/>
    <cellStyle name="Comma 41 3 2 4 2" xfId="1761" xr:uid="{86257DF6-308F-404D-83FE-FC2B71B53F74}"/>
    <cellStyle name="Comma 41 3 2 4 3" xfId="2755" xr:uid="{393AD36C-6606-4CD2-9352-313EAB7C6B46}"/>
    <cellStyle name="Comma 41 3 2 4 4" xfId="3746" xr:uid="{97DCB6C5-8BF1-43F1-AECF-A93BEED32347}"/>
    <cellStyle name="Comma 41 3 2 5" xfId="1524" xr:uid="{78B590F3-7FE7-438F-855C-2D9A8D35D22B}"/>
    <cellStyle name="Comma 41 3 2 6" xfId="2518" xr:uid="{172C2146-4B5E-40ED-B7E9-0D4C57995D97}"/>
    <cellStyle name="Comma 41 3 2 7" xfId="3510" xr:uid="{19B45EE7-F830-407D-9527-A5B2F9462659}"/>
    <cellStyle name="Comma 41 4" xfId="393" xr:uid="{E880C5F8-AA7C-40EA-B2E0-FDF2A98DA460}"/>
    <cellStyle name="Comma 41 4 2" xfId="1012" xr:uid="{4AC02D32-8091-4A58-AFAE-D81A266DCB66}"/>
    <cellStyle name="Comma 41 4 2 2" xfId="2013" xr:uid="{E5BD6F9C-C649-4659-8055-E202CDC7AFA7}"/>
    <cellStyle name="Comma 41 4 2 3" xfId="3007" xr:uid="{3737A4FD-03F0-4578-AF30-8AC1DCBECE7D}"/>
    <cellStyle name="Comma 41 4 2 4" xfId="3998" xr:uid="{DA869EA9-301B-4A51-861F-D212D62DC27C}"/>
    <cellStyle name="Comma 41 4 3" xfId="1250" xr:uid="{B8D1198B-D771-43CD-89C7-DD0E6C462019}"/>
    <cellStyle name="Comma 41 4 3 2" xfId="2251" xr:uid="{F23AF5E7-A980-4C52-B41A-A10445F2F4A8}"/>
    <cellStyle name="Comma 41 4 3 3" xfId="3245" xr:uid="{A6BE47ED-1C63-4D7B-8D78-D7A764F35DDB}"/>
    <cellStyle name="Comma 41 4 3 4" xfId="4236" xr:uid="{7705C86E-628B-455B-844E-A7B65C3F9961}"/>
    <cellStyle name="Comma 41 4 4" xfId="761" xr:uid="{71D833DA-FDC6-48B1-925A-085D9E0AE45D}"/>
    <cellStyle name="Comma 41 4 4 2" xfId="1762" xr:uid="{89533D70-262F-4CFC-A459-E5270427E948}"/>
    <cellStyle name="Comma 41 4 4 3" xfId="2756" xr:uid="{40312B09-D3FF-4ED9-B96C-C14E6A534C62}"/>
    <cellStyle name="Comma 41 4 4 4" xfId="3747" xr:uid="{48DBB75B-F087-4887-A376-9B0D1E5E2FF5}"/>
    <cellStyle name="Comma 41 4 5" xfId="1525" xr:uid="{0A9FBE10-3172-4634-9D26-7A7302CE591B}"/>
    <cellStyle name="Comma 41 4 6" xfId="2519" xr:uid="{B72A5C9F-447F-4732-9B19-444062A933F2}"/>
    <cellStyle name="Comma 41 4 7" xfId="3511" xr:uid="{7FF46515-56F7-441B-9ACA-1CBD85148513}"/>
    <cellStyle name="Comma 42" xfId="394" xr:uid="{ACD5A3B0-9823-46C9-9D1A-2238285A252A}"/>
    <cellStyle name="Comma 42 2" xfId="395" xr:uid="{A2D6713D-D654-463E-AA5C-634C836277C6}"/>
    <cellStyle name="Comma 42 2 2" xfId="396" xr:uid="{9CD5B32C-12D4-4D64-AEBC-54889025136F}"/>
    <cellStyle name="Comma 42 2 2 2" xfId="397" xr:uid="{BD37E5E9-C128-4833-B489-A3A2CCD9636A}"/>
    <cellStyle name="Comma 42 2 2 2 2" xfId="1013" xr:uid="{1A64EA4B-02D0-4061-B5BF-FE1037BD4C11}"/>
    <cellStyle name="Comma 42 2 2 2 2 2" xfId="2014" xr:uid="{A917CE1D-3746-4A9B-AC7E-5BB76FB33127}"/>
    <cellStyle name="Comma 42 2 2 2 2 3" xfId="3008" xr:uid="{F6C50B10-6A38-48D3-908F-0A1A19C51A75}"/>
    <cellStyle name="Comma 42 2 2 2 2 4" xfId="3999" xr:uid="{61321A9E-B6BC-432A-B0AF-C42849F7386D}"/>
    <cellStyle name="Comma 42 2 2 2 3" xfId="1251" xr:uid="{7231FA96-8BE2-4397-9A5C-BEB9B3CD4E73}"/>
    <cellStyle name="Comma 42 2 2 2 3 2" xfId="2252" xr:uid="{402B215D-0750-4BAB-BEE6-85CD37323BB9}"/>
    <cellStyle name="Comma 42 2 2 2 3 3" xfId="3246" xr:uid="{7D0D7833-A969-4484-B3D7-152F5D2C3E54}"/>
    <cellStyle name="Comma 42 2 2 2 3 4" xfId="4237" xr:uid="{E8D88473-CBA7-42D7-A1D1-D865E0F793C2}"/>
    <cellStyle name="Comma 42 2 2 2 4" xfId="762" xr:uid="{AEDE7CA5-4F91-4608-9E5F-26F5082EF822}"/>
    <cellStyle name="Comma 42 2 2 2 4 2" xfId="1763" xr:uid="{E50E44D8-77B9-4091-9A18-79AC2416E782}"/>
    <cellStyle name="Comma 42 2 2 2 4 3" xfId="2757" xr:uid="{15769EB9-147E-4197-8024-30523C3150A1}"/>
    <cellStyle name="Comma 42 2 2 2 4 4" xfId="3748" xr:uid="{ADE0BAF0-54E5-4639-A536-9CE395A59921}"/>
    <cellStyle name="Comma 42 2 2 2 5" xfId="1526" xr:uid="{843F4E10-3414-4AEA-925C-D7F2A231AFEC}"/>
    <cellStyle name="Comma 42 2 2 2 6" xfId="2520" xr:uid="{EFA8DB6E-AF54-45BD-939E-69B3FBFB8E90}"/>
    <cellStyle name="Comma 42 2 2 2 7" xfId="3512" xr:uid="{DB8E5BFA-CB7D-41BD-88DD-008CAAE4C1F9}"/>
    <cellStyle name="Comma 42 2 3" xfId="398" xr:uid="{A60B9AE3-F58C-4022-8F9E-D87BD5AF2C27}"/>
    <cellStyle name="Comma 42 2 3 2" xfId="1014" xr:uid="{2B8EC9DD-BB62-4A67-81DD-8CB08F654362}"/>
    <cellStyle name="Comma 42 2 3 2 2" xfId="2015" xr:uid="{74FA4744-3969-475E-BAFE-0F42595F7BC5}"/>
    <cellStyle name="Comma 42 2 3 2 3" xfId="3009" xr:uid="{4251B788-D196-46FC-BED0-9BB6009E7633}"/>
    <cellStyle name="Comma 42 2 3 2 4" xfId="4000" xr:uid="{06A4931D-F425-4399-A521-316B913AE208}"/>
    <cellStyle name="Comma 42 2 3 3" xfId="1252" xr:uid="{061A0C90-7110-42DD-8AF1-E044B0BFADDC}"/>
    <cellStyle name="Comma 42 2 3 3 2" xfId="2253" xr:uid="{CC10C0C2-971B-4EC3-BDC1-F1CE948BE1DD}"/>
    <cellStyle name="Comma 42 2 3 3 3" xfId="3247" xr:uid="{242307BE-E255-42AB-807A-D96E3DE3575C}"/>
    <cellStyle name="Comma 42 2 3 3 4" xfId="4238" xr:uid="{701328E8-39AC-49D5-B923-A09F917CC430}"/>
    <cellStyle name="Comma 42 2 3 4" xfId="763" xr:uid="{9A705B8C-6E07-4251-A9B4-729BCC4B5619}"/>
    <cellStyle name="Comma 42 2 3 4 2" xfId="1764" xr:uid="{6B1FB126-B6B4-4060-BED2-22689E579A3C}"/>
    <cellStyle name="Comma 42 2 3 4 3" xfId="2758" xr:uid="{E25247BA-9DCA-42DA-8EE8-461FC43F974F}"/>
    <cellStyle name="Comma 42 2 3 4 4" xfId="3749" xr:uid="{B73BD4BE-82C0-46AD-8901-729169D0E663}"/>
    <cellStyle name="Comma 42 2 3 5" xfId="1527" xr:uid="{FCDA7EE4-1D47-4AF2-ABD8-392D4D6C346C}"/>
    <cellStyle name="Comma 42 2 3 6" xfId="2521" xr:uid="{BE686FFD-67AA-4497-AABF-59A4B9F1714D}"/>
    <cellStyle name="Comma 42 2 3 7" xfId="3513" xr:uid="{096F75FD-6B99-4293-9034-81FB2F3DFEC0}"/>
    <cellStyle name="Comma 42 3" xfId="399" xr:uid="{396828C3-F574-4BD8-BCF6-B69DED199866}"/>
    <cellStyle name="Comma 42 3 2" xfId="400" xr:uid="{252DF101-1150-4442-8302-E0F8B59486FE}"/>
    <cellStyle name="Comma 42 3 2 2" xfId="1015" xr:uid="{AEEFB373-5EB7-4762-9AFE-B65F434071EE}"/>
    <cellStyle name="Comma 42 3 2 2 2" xfId="2016" xr:uid="{79E86D3D-83EB-4448-ACF0-49CA975B98FD}"/>
    <cellStyle name="Comma 42 3 2 2 3" xfId="3010" xr:uid="{6B8D0964-C998-4E2E-B8FE-766F1E335DCA}"/>
    <cellStyle name="Comma 42 3 2 2 4" xfId="4001" xr:uid="{F6ED3E5E-B4C5-47C4-A16B-C9A818A884B4}"/>
    <cellStyle name="Comma 42 3 2 3" xfId="1253" xr:uid="{08B0687E-7795-4318-BEE2-D6E6D8760B1D}"/>
    <cellStyle name="Comma 42 3 2 3 2" xfId="2254" xr:uid="{7459854C-4419-4823-9137-EFC9DDFD8309}"/>
    <cellStyle name="Comma 42 3 2 3 3" xfId="3248" xr:uid="{BA68ABB4-A6F0-4019-83F9-817DF55B26D0}"/>
    <cellStyle name="Comma 42 3 2 3 4" xfId="4239" xr:uid="{86EC7FF4-57D1-4393-A6EC-B3D96B92F27F}"/>
    <cellStyle name="Comma 42 3 2 4" xfId="764" xr:uid="{D4A690B0-8F7B-4167-98DB-DC341023EC23}"/>
    <cellStyle name="Comma 42 3 2 4 2" xfId="1765" xr:uid="{82606E86-E508-46E6-92FE-66DF8933D861}"/>
    <cellStyle name="Comma 42 3 2 4 3" xfId="2759" xr:uid="{8BED3C48-1611-42A1-B95C-9F41B312D802}"/>
    <cellStyle name="Comma 42 3 2 4 4" xfId="3750" xr:uid="{4603A66B-9BF5-4F27-9E5F-164CFBA85392}"/>
    <cellStyle name="Comma 42 3 2 5" xfId="1528" xr:uid="{A25C054C-6E4F-4C6A-9BDF-C751B253E50F}"/>
    <cellStyle name="Comma 42 3 2 6" xfId="2522" xr:uid="{02C1CE51-B802-43F3-A197-5D6EB416C4CC}"/>
    <cellStyle name="Comma 42 3 2 7" xfId="3514" xr:uid="{ECDA894C-F550-4C71-8269-01EB7D1FA5A4}"/>
    <cellStyle name="Comma 42 4" xfId="401" xr:uid="{A0271C3A-F3B9-42C0-B326-067192473DF6}"/>
    <cellStyle name="Comma 42 4 2" xfId="1016" xr:uid="{D3D5A173-68C3-45AD-ADF0-B5DBF2E713CF}"/>
    <cellStyle name="Comma 42 4 2 2" xfId="2017" xr:uid="{A8FC9A1A-B169-40E8-9BA4-5907B5DC6ED2}"/>
    <cellStyle name="Comma 42 4 2 3" xfId="3011" xr:uid="{1D8E9BFC-A58C-4054-81AA-CD48A910C461}"/>
    <cellStyle name="Comma 42 4 2 4" xfId="4002" xr:uid="{9857C02E-17C3-4D31-8E6F-C6505F6E4F80}"/>
    <cellStyle name="Comma 42 4 3" xfId="1254" xr:uid="{EB418B6B-FF22-4FD9-8286-41643FF8D6F0}"/>
    <cellStyle name="Comma 42 4 3 2" xfId="2255" xr:uid="{F52D72E2-6A25-4861-B298-4C48A3707AC7}"/>
    <cellStyle name="Comma 42 4 3 3" xfId="3249" xr:uid="{33CA8DAA-DE73-4BA5-A4B4-73D81D940F59}"/>
    <cellStyle name="Comma 42 4 3 4" xfId="4240" xr:uid="{0A83CCE3-3BE4-4B40-8FB4-166825456DA2}"/>
    <cellStyle name="Comma 42 4 4" xfId="765" xr:uid="{BD5B8754-273C-4E08-99B4-EBAC090DAB5A}"/>
    <cellStyle name="Comma 42 4 4 2" xfId="1766" xr:uid="{7B8A92C4-F9A5-4243-BC8E-8C2CAC9C73C7}"/>
    <cellStyle name="Comma 42 4 4 3" xfId="2760" xr:uid="{72B13134-DE79-4957-95A4-FAF8893F9EFA}"/>
    <cellStyle name="Comma 42 4 4 4" xfId="3751" xr:uid="{F8012A67-CA2D-4B6E-801F-916B58D15544}"/>
    <cellStyle name="Comma 42 4 5" xfId="1529" xr:uid="{0259A8D9-88BA-49C2-BCA9-2ED81AEC48AF}"/>
    <cellStyle name="Comma 42 4 6" xfId="2523" xr:uid="{DE5A5E3F-AA36-4CDC-83D9-61D81823BA63}"/>
    <cellStyle name="Comma 42 4 7" xfId="3515" xr:uid="{577FEE63-01F2-4142-B107-1ABA1AF33ED3}"/>
    <cellStyle name="Comma 43" xfId="402" xr:uid="{CB2E837A-D7A5-40CB-A24A-56B6D6E5E770}"/>
    <cellStyle name="Comma 43 2" xfId="403" xr:uid="{C6256FFA-7110-4065-8E60-8C97E41882D9}"/>
    <cellStyle name="Comma 43 2 2" xfId="404" xr:uid="{8B35776A-A357-497C-BCA0-1EE39AD05B52}"/>
    <cellStyle name="Comma 43 2 2 2" xfId="1017" xr:uid="{0FF7BF20-DA6E-4EB1-A553-33D9B6778BA0}"/>
    <cellStyle name="Comma 43 2 2 2 2" xfId="2018" xr:uid="{73754323-9FD1-4B29-823B-7BEA754C33F8}"/>
    <cellStyle name="Comma 43 2 2 2 3" xfId="3012" xr:uid="{6354F79E-0A93-4A01-AB9A-E47DD1589547}"/>
    <cellStyle name="Comma 43 2 2 2 4" xfId="4003" xr:uid="{629C11BE-CAA3-4E79-A6AC-57D60EF69D3B}"/>
    <cellStyle name="Comma 43 2 2 3" xfId="1255" xr:uid="{18FFB8FD-3CFC-45B5-B3D3-164126A4AC82}"/>
    <cellStyle name="Comma 43 2 2 3 2" xfId="2256" xr:uid="{8FCD9DC6-F65D-4A72-BDAD-C493EE1F3AC9}"/>
    <cellStyle name="Comma 43 2 2 3 3" xfId="3250" xr:uid="{D4446E1D-2680-40F7-9316-DF2F08880669}"/>
    <cellStyle name="Comma 43 2 2 3 4" xfId="4241" xr:uid="{9A71741A-C082-495E-98BC-7DF64DB52593}"/>
    <cellStyle name="Comma 43 2 2 4" xfId="766" xr:uid="{923B300D-59DC-4423-869D-1D595F327C55}"/>
    <cellStyle name="Comma 43 2 2 4 2" xfId="1767" xr:uid="{05E5A379-8827-420C-827D-4AAD800A850E}"/>
    <cellStyle name="Comma 43 2 2 4 3" xfId="2761" xr:uid="{B4AB8A38-62D2-4EB6-9DDF-C42B280D2A04}"/>
    <cellStyle name="Comma 43 2 2 4 4" xfId="3752" xr:uid="{B7848498-69C0-496E-863E-9998A2FD372C}"/>
    <cellStyle name="Comma 43 2 2 5" xfId="1530" xr:uid="{F9AF6DE2-9A8A-4A95-BC9F-0BCF2CBD60DE}"/>
    <cellStyle name="Comma 43 2 2 6" xfId="2524" xr:uid="{FDDD0B22-C16E-4F19-835D-AE97CFC83D33}"/>
    <cellStyle name="Comma 43 2 2 7" xfId="3516" xr:uid="{247F75D5-CF17-4810-9F26-A18264F02D0F}"/>
    <cellStyle name="Comma 43 3" xfId="405" xr:uid="{A53CCA4E-9B85-494A-BAA5-CDBD1A775490}"/>
    <cellStyle name="Comma 43 3 2" xfId="1018" xr:uid="{FA207653-CCC0-41E6-A8EB-550D860BE7FF}"/>
    <cellStyle name="Comma 43 3 2 2" xfId="2019" xr:uid="{17973A44-63FE-4AC6-9587-E2C837AAA425}"/>
    <cellStyle name="Comma 43 3 2 3" xfId="3013" xr:uid="{223684AE-83AC-4A3E-A6CE-99D99D265C43}"/>
    <cellStyle name="Comma 43 3 2 4" xfId="4004" xr:uid="{9CE4DDBC-AFD5-4E66-B3CC-789A03FE3BF8}"/>
    <cellStyle name="Comma 43 3 3" xfId="1256" xr:uid="{FB7A6D83-75B3-4514-9012-5212FF88BAAC}"/>
    <cellStyle name="Comma 43 3 3 2" xfId="2257" xr:uid="{94AF9423-35FE-4D00-9458-A3972DEC59F1}"/>
    <cellStyle name="Comma 43 3 3 3" xfId="3251" xr:uid="{258B4213-7901-4831-8CD9-BE41E51481D0}"/>
    <cellStyle name="Comma 43 3 3 4" xfId="4242" xr:uid="{77284721-E0D5-4B7B-866D-F7FF9B8CA71A}"/>
    <cellStyle name="Comma 43 3 4" xfId="767" xr:uid="{429980A5-1222-4D72-9101-2B75C8F4DA7F}"/>
    <cellStyle name="Comma 43 3 4 2" xfId="1768" xr:uid="{5BA2C10A-2223-4445-A719-99C113D267A0}"/>
    <cellStyle name="Comma 43 3 4 3" xfId="2762" xr:uid="{9630F432-2856-4954-82D1-BF40010086B0}"/>
    <cellStyle name="Comma 43 3 4 4" xfId="3753" xr:uid="{13296D95-4269-404A-A910-354D2E227204}"/>
    <cellStyle name="Comma 43 3 5" xfId="1531" xr:uid="{7BB301AA-CD5D-4FF9-BC5E-6FCB3FEEF43E}"/>
    <cellStyle name="Comma 43 3 6" xfId="2525" xr:uid="{84A8711E-9B21-4399-B94F-C1D97573FD94}"/>
    <cellStyle name="Comma 43 3 7" xfId="3517" xr:uid="{DB5508F8-D386-4F62-AAA9-EC3E92DA4427}"/>
    <cellStyle name="Comma 44" xfId="406" xr:uid="{1BAF9680-6E15-4984-A782-DD181816FB4E}"/>
    <cellStyle name="Comma 44 2" xfId="407" xr:uid="{85DA5F0A-48CC-44F9-8FCF-DA2C8B331FAC}"/>
    <cellStyle name="Comma 44 2 2" xfId="408" xr:uid="{F1F7E6D1-76C5-4864-A584-7BD466E75FCE}"/>
    <cellStyle name="Comma 44 2 2 2" xfId="1019" xr:uid="{F1FFAE33-752A-4B77-9CE8-F89148543F09}"/>
    <cellStyle name="Comma 44 2 2 2 2" xfId="2020" xr:uid="{E3CD7B25-FA92-4486-A5C4-ECDDD0F10A34}"/>
    <cellStyle name="Comma 44 2 2 2 3" xfId="3014" xr:uid="{79562B7C-169E-4C53-9C8F-771A9FB256D3}"/>
    <cellStyle name="Comma 44 2 2 2 4" xfId="4005" xr:uid="{191C80C5-ED71-46D3-8220-4E3294D3721F}"/>
    <cellStyle name="Comma 44 2 2 3" xfId="1257" xr:uid="{9CDF4AC7-155A-41A8-B3D8-1321A7B20A0A}"/>
    <cellStyle name="Comma 44 2 2 3 2" xfId="2258" xr:uid="{AC278668-732A-4E56-A0FE-1250C3136E60}"/>
    <cellStyle name="Comma 44 2 2 3 3" xfId="3252" xr:uid="{0AF94617-7F15-4EE1-96F1-F9FA77692360}"/>
    <cellStyle name="Comma 44 2 2 3 4" xfId="4243" xr:uid="{8C122C72-8C56-4506-98A7-7ECEC90E1912}"/>
    <cellStyle name="Comma 44 2 2 4" xfId="768" xr:uid="{3E8D7AA6-D59C-4956-9498-0546611370DD}"/>
    <cellStyle name="Comma 44 2 2 4 2" xfId="1769" xr:uid="{18892BD1-4DFB-4762-B84B-ADE3A404B272}"/>
    <cellStyle name="Comma 44 2 2 4 3" xfId="2763" xr:uid="{D6BA2EDB-97C2-44B0-93DD-0261D8392D01}"/>
    <cellStyle name="Comma 44 2 2 4 4" xfId="3754" xr:uid="{7B50FECD-DE19-47A3-A88D-8BD5FB341EDD}"/>
    <cellStyle name="Comma 44 2 2 5" xfId="1532" xr:uid="{80050A2E-7B31-435F-A2FA-E4BBA4B8116D}"/>
    <cellStyle name="Comma 44 2 2 6" xfId="2526" xr:uid="{803F3BB8-C1F2-4684-BD9F-B78FAE6A9AC7}"/>
    <cellStyle name="Comma 44 2 2 7" xfId="3518" xr:uid="{FF8E2048-5935-44A0-BC00-BA295E83903A}"/>
    <cellStyle name="Comma 44 3" xfId="409" xr:uid="{6B446936-E6A2-4581-9BFF-204E81868232}"/>
    <cellStyle name="Comma 44 3 2" xfId="1020" xr:uid="{33A47DC7-71BA-484D-BF4F-0960DC05DF70}"/>
    <cellStyle name="Comma 44 3 2 2" xfId="2021" xr:uid="{3D1B2B41-8FBF-49ED-B3DA-AFCB4A237489}"/>
    <cellStyle name="Comma 44 3 2 3" xfId="3015" xr:uid="{5800D61B-9AF4-4A2C-9AF1-829878C95A10}"/>
    <cellStyle name="Comma 44 3 2 4" xfId="4006" xr:uid="{00A37182-A513-4391-A9CC-F05A43BFF6AC}"/>
    <cellStyle name="Comma 44 3 3" xfId="1258" xr:uid="{6990D8D2-3ADB-4F38-B843-481DFD351A06}"/>
    <cellStyle name="Comma 44 3 3 2" xfId="2259" xr:uid="{D4724804-8E8E-434D-8E21-C14BF694651B}"/>
    <cellStyle name="Comma 44 3 3 3" xfId="3253" xr:uid="{A3CF31DA-1D21-4B9C-87E5-4E9502294110}"/>
    <cellStyle name="Comma 44 3 3 4" xfId="4244" xr:uid="{D962DD7A-E1FD-4CAB-A3D2-57E7EA0C2F28}"/>
    <cellStyle name="Comma 44 3 4" xfId="769" xr:uid="{E72D027F-9E15-4A46-ABCB-FB8731FA0B81}"/>
    <cellStyle name="Comma 44 3 4 2" xfId="1770" xr:uid="{603C44FE-C0E2-4BE9-A514-E55CECB5AD95}"/>
    <cellStyle name="Comma 44 3 4 3" xfId="2764" xr:uid="{943E66E3-796A-410C-9F6D-18C6F0BD5EE8}"/>
    <cellStyle name="Comma 44 3 4 4" xfId="3755" xr:uid="{0639F39A-4C91-4838-857A-BEB979A5A497}"/>
    <cellStyle name="Comma 44 3 5" xfId="1533" xr:uid="{761252B7-D29D-41CA-BC5D-25CB6D40CC1B}"/>
    <cellStyle name="Comma 44 3 6" xfId="2527" xr:uid="{0A871833-31E7-4510-9F6B-2C111DBB3C4B}"/>
    <cellStyle name="Comma 44 3 7" xfId="3519" xr:uid="{72CCC0B0-2998-44D8-98F2-9159E9135B54}"/>
    <cellStyle name="Comma 45" xfId="410" xr:uid="{0D60D48E-93A3-4959-8766-6D0B645672F9}"/>
    <cellStyle name="Comma 45 2" xfId="411" xr:uid="{C2A61E93-F864-49E5-A994-1FE685B27D38}"/>
    <cellStyle name="Comma 45 2 2" xfId="1022" xr:uid="{854564CB-E47C-4F7F-B615-EF5C478FC22A}"/>
    <cellStyle name="Comma 45 2 2 2" xfId="2023" xr:uid="{B7773917-F4BA-454D-B0A2-807DCB2F5435}"/>
    <cellStyle name="Comma 45 2 2 3" xfId="3017" xr:uid="{B129262E-6E7A-44D7-AE6D-36D89C768774}"/>
    <cellStyle name="Comma 45 2 2 4" xfId="4008" xr:uid="{7508F751-6E43-45CB-BA1E-F0410AF39E1F}"/>
    <cellStyle name="Comma 45 2 3" xfId="1260" xr:uid="{382C5655-2D69-4C13-B9BC-C650096C20A6}"/>
    <cellStyle name="Comma 45 2 3 2" xfId="2261" xr:uid="{7A0CADD3-4904-4817-8989-3FDD3A634B5B}"/>
    <cellStyle name="Comma 45 2 3 3" xfId="3255" xr:uid="{98099242-0567-4600-9549-181F33702E0E}"/>
    <cellStyle name="Comma 45 2 3 4" xfId="4246" xr:uid="{7927B1CF-CA17-4704-9795-278F0610DA56}"/>
    <cellStyle name="Comma 45 2 4" xfId="771" xr:uid="{456B6B4C-A412-473B-AD15-6AB9ED09FE07}"/>
    <cellStyle name="Comma 45 2 4 2" xfId="1772" xr:uid="{0BA5A1F1-D0FA-4426-9D4B-8CD2AB2E1649}"/>
    <cellStyle name="Comma 45 2 4 3" xfId="2766" xr:uid="{ADCBD3CE-813A-4BEB-9439-9F4C137E980E}"/>
    <cellStyle name="Comma 45 2 4 4" xfId="3757" xr:uid="{081B375D-0C60-4268-820F-B3B68D12A4C7}"/>
    <cellStyle name="Comma 45 2 5" xfId="1535" xr:uid="{88066402-07B7-43EC-8DC6-6844FF3DECB6}"/>
    <cellStyle name="Comma 45 2 6" xfId="2529" xr:uid="{868005D9-28B1-4C94-9934-4F1E2B232B33}"/>
    <cellStyle name="Comma 45 2 7" xfId="3521" xr:uid="{0670F175-46BD-4B34-A4FA-2ED625754B92}"/>
    <cellStyle name="Comma 45 3" xfId="1021" xr:uid="{7FE192A6-5E9B-40D3-B873-D2D1A5B45D94}"/>
    <cellStyle name="Comma 45 3 2" xfId="2022" xr:uid="{48BB5015-5008-4B27-8B15-BBFC96C8C547}"/>
    <cellStyle name="Comma 45 3 3" xfId="3016" xr:uid="{A7EA8076-3F12-4FDD-93E1-26A494BA2328}"/>
    <cellStyle name="Comma 45 3 4" xfId="4007" xr:uid="{EE8F1EB5-004B-482D-8A80-052446495363}"/>
    <cellStyle name="Comma 45 4" xfId="1259" xr:uid="{8DCFB10C-596B-4443-B7DF-28EC619DC454}"/>
    <cellStyle name="Comma 45 4 2" xfId="2260" xr:uid="{699B5EB0-2803-44DC-94CE-26639FB0EBFE}"/>
    <cellStyle name="Comma 45 4 3" xfId="3254" xr:uid="{E14C3729-9F5C-4D9E-BA83-7A6BD9B6FBDE}"/>
    <cellStyle name="Comma 45 4 4" xfId="4245" xr:uid="{32E72E66-28D0-40DB-9548-2D39D9F1A51E}"/>
    <cellStyle name="Comma 45 5" xfId="770" xr:uid="{4DCF3D3C-5138-4CE3-B3F0-5EDD47CF16D0}"/>
    <cellStyle name="Comma 45 5 2" xfId="1771" xr:uid="{4CC5DF7D-AC0D-403C-BCC5-1950D18DC5DE}"/>
    <cellStyle name="Comma 45 5 3" xfId="2765" xr:uid="{C426FE81-5126-4855-A3C4-C83782DBAA13}"/>
    <cellStyle name="Comma 45 5 4" xfId="3756" xr:uid="{6C5323AC-CFBC-470E-8980-6F897D488BC1}"/>
    <cellStyle name="Comma 45 6" xfId="1534" xr:uid="{927792DF-1E88-4B81-8874-45877B700A53}"/>
    <cellStyle name="Comma 45 7" xfId="2528" xr:uid="{8DD86E59-554B-4492-A16A-39297B1F9A5A}"/>
    <cellStyle name="Comma 45 8" xfId="3520" xr:uid="{5D32991C-D412-4639-A4C9-062DBB71BA7C}"/>
    <cellStyle name="Comma 46" xfId="412" xr:uid="{2746D5C8-0AE1-4602-A433-6D57C0C764D7}"/>
    <cellStyle name="Comma 46 2" xfId="413" xr:uid="{EE55B53A-6888-4897-9EE4-D9908EA95765}"/>
    <cellStyle name="Comma 46 2 2" xfId="1024" xr:uid="{722071BB-722E-4297-B7F0-C8720CFD1D96}"/>
    <cellStyle name="Comma 46 2 2 2" xfId="2025" xr:uid="{F21E90BD-97A0-476C-A17E-55563C43A95A}"/>
    <cellStyle name="Comma 46 2 2 3" xfId="3019" xr:uid="{4A680430-857E-4C60-B07F-B56E5803F640}"/>
    <cellStyle name="Comma 46 2 2 4" xfId="4010" xr:uid="{D9A2B3BE-E6A8-4A7E-8410-7D897E965F39}"/>
    <cellStyle name="Comma 46 2 3" xfId="1262" xr:uid="{E8A0178C-33C6-4EE1-AFC1-AB5DF17EC64F}"/>
    <cellStyle name="Comma 46 2 3 2" xfId="2263" xr:uid="{AF8D264E-0030-41DB-8ED2-0742BEE697D3}"/>
    <cellStyle name="Comma 46 2 3 3" xfId="3257" xr:uid="{50251BED-A85D-4539-9143-383F2CA5F43B}"/>
    <cellStyle name="Comma 46 2 3 4" xfId="4248" xr:uid="{87713D3A-551D-4A1C-AB52-65BD7D5DC784}"/>
    <cellStyle name="Comma 46 2 4" xfId="773" xr:uid="{E3FDD513-2B20-443B-9333-BEB9B23FAE34}"/>
    <cellStyle name="Comma 46 2 4 2" xfId="1774" xr:uid="{2422E798-7F33-494B-9165-FDCD4436B694}"/>
    <cellStyle name="Comma 46 2 4 3" xfId="2768" xr:uid="{BF949F51-0AC9-4CB2-933D-2A1C518A287F}"/>
    <cellStyle name="Comma 46 2 4 4" xfId="3759" xr:uid="{0AD2BA9E-D99C-4FB3-BC31-F030F65ED913}"/>
    <cellStyle name="Comma 46 2 5" xfId="1537" xr:uid="{26AE66FB-65E3-42C8-AF0E-87F90EA555DB}"/>
    <cellStyle name="Comma 46 2 6" xfId="2531" xr:uid="{A1A58CB0-4CC9-4045-9765-3179557DCFCF}"/>
    <cellStyle name="Comma 46 2 7" xfId="3523" xr:uid="{B6B7A6B1-806B-4F44-AF36-38D088E0E03E}"/>
    <cellStyle name="Comma 46 3" xfId="1023" xr:uid="{111F45FA-27F7-407A-B43A-1F13E26FA560}"/>
    <cellStyle name="Comma 46 3 2" xfId="2024" xr:uid="{F3358A41-D561-4AE8-83FF-B2688D885DD5}"/>
    <cellStyle name="Comma 46 3 3" xfId="3018" xr:uid="{67B41297-EBA7-4DA8-810E-A021A26CFFC9}"/>
    <cellStyle name="Comma 46 3 4" xfId="4009" xr:uid="{054C074F-5170-4963-A524-BABF604BD35E}"/>
    <cellStyle name="Comma 46 4" xfId="1261" xr:uid="{3C10A62D-E31D-4058-B3CF-E1192ED26231}"/>
    <cellStyle name="Comma 46 4 2" xfId="2262" xr:uid="{4CEA5E27-8FDC-4AC9-A480-C047E8B7AD63}"/>
    <cellStyle name="Comma 46 4 3" xfId="3256" xr:uid="{9A0C2033-2BCE-4ABE-BE2E-9CE9F45F4DE6}"/>
    <cellStyle name="Comma 46 4 4" xfId="4247" xr:uid="{E69A62A8-5752-4319-8704-1CA40BE9BC7C}"/>
    <cellStyle name="Comma 46 5" xfId="772" xr:uid="{231F076B-CC4F-4395-9B5D-E2A0BD9F11E0}"/>
    <cellStyle name="Comma 46 5 2" xfId="1773" xr:uid="{42BFAD2B-25ED-4DD7-B3A3-D252355FD8F4}"/>
    <cellStyle name="Comma 46 5 3" xfId="2767" xr:uid="{0FBE259D-F6AE-434E-9276-608F785AD237}"/>
    <cellStyle name="Comma 46 5 4" xfId="3758" xr:uid="{5AFD5689-69E0-4CEE-B93F-A4D54C858FB0}"/>
    <cellStyle name="Comma 46 6" xfId="1536" xr:uid="{9746A804-4A07-4125-8730-824F36555A33}"/>
    <cellStyle name="Comma 46 7" xfId="2530" xr:uid="{9C0CF67B-8190-4512-AB57-9A88A2CA68D1}"/>
    <cellStyle name="Comma 46 8" xfId="3522" xr:uid="{D65C8F6B-265A-448C-B56D-D918D8BB97A6}"/>
    <cellStyle name="Comma 47" xfId="414" xr:uid="{5CB013C2-6A89-46D9-86DD-A8C774A0E977}"/>
    <cellStyle name="Comma 47 2" xfId="415" xr:uid="{AA85988B-89DF-42B2-944F-A7D2BDB6C788}"/>
    <cellStyle name="Comma 47 2 2" xfId="1026" xr:uid="{3CD61587-AE8E-4029-BEF8-EB2E58EE04BB}"/>
    <cellStyle name="Comma 47 2 2 2" xfId="2027" xr:uid="{1BEAD3BE-E252-44E5-BBB2-07DDF19EE5EB}"/>
    <cellStyle name="Comma 47 2 2 3" xfId="3021" xr:uid="{82A789D8-68A5-414E-AE2E-CFA1440DFEB5}"/>
    <cellStyle name="Comma 47 2 2 4" xfId="4012" xr:uid="{BE9A0001-09D8-42F9-A37D-8CD8616BA38D}"/>
    <cellStyle name="Comma 47 2 3" xfId="1264" xr:uid="{3E176D99-EFC4-4F7D-9D92-9EEAC01D26E8}"/>
    <cellStyle name="Comma 47 2 3 2" xfId="2265" xr:uid="{BFA21059-E8ED-484B-9E82-FE49EF5FA15C}"/>
    <cellStyle name="Comma 47 2 3 3" xfId="3259" xr:uid="{FA205083-7BE1-4348-B9D6-A71CA077317E}"/>
    <cellStyle name="Comma 47 2 3 4" xfId="4250" xr:uid="{B3BF6D7F-00CC-43C3-9D8C-F5563566D436}"/>
    <cellStyle name="Comma 47 2 4" xfId="775" xr:uid="{B45E8EFB-4461-4727-98CB-529E42365E14}"/>
    <cellStyle name="Comma 47 2 4 2" xfId="1776" xr:uid="{043A4157-82F8-418F-AD0B-CE0F1F73368F}"/>
    <cellStyle name="Comma 47 2 4 3" xfId="2770" xr:uid="{3FADF115-5127-46E8-8294-8A53801A7C81}"/>
    <cellStyle name="Comma 47 2 4 4" xfId="3761" xr:uid="{3367BBAA-BC58-4D7D-891D-4BBDDCC13036}"/>
    <cellStyle name="Comma 47 2 5" xfId="1539" xr:uid="{2921BC80-72FA-4CD1-A877-AFBC7DB6CEDD}"/>
    <cellStyle name="Comma 47 2 6" xfId="2533" xr:uid="{CE3B6EF0-1B55-402A-B319-97209EE1A146}"/>
    <cellStyle name="Comma 47 2 7" xfId="3525" xr:uid="{34FF841F-2BDC-43BD-B6CF-2AF6AA711FC5}"/>
    <cellStyle name="Comma 47 3" xfId="1025" xr:uid="{E95A5199-88B1-46CC-88A0-5E89294239A8}"/>
    <cellStyle name="Comma 47 3 2" xfId="2026" xr:uid="{47DFE7D6-5980-4AD8-9207-D650284EFF53}"/>
    <cellStyle name="Comma 47 3 3" xfId="3020" xr:uid="{7AED6E98-BDFB-476D-BC79-AF69FF86421D}"/>
    <cellStyle name="Comma 47 3 4" xfId="4011" xr:uid="{28FE2FA2-FCF1-4A6D-AF2D-64AF80DD364B}"/>
    <cellStyle name="Comma 47 4" xfId="1263" xr:uid="{C7E15E16-2A9C-443E-8BC0-C612A9E6D4A0}"/>
    <cellStyle name="Comma 47 4 2" xfId="2264" xr:uid="{84AA5361-F0E5-4341-8421-C62B6349C2A6}"/>
    <cellStyle name="Comma 47 4 3" xfId="3258" xr:uid="{47101C5B-467E-44F6-A099-324F7D6646F5}"/>
    <cellStyle name="Comma 47 4 4" xfId="4249" xr:uid="{9B09EABF-80DD-471B-A0ED-4C1E249FA8FF}"/>
    <cellStyle name="Comma 47 5" xfId="774" xr:uid="{A9589FE9-F777-40D1-8B1E-0C7DB6B5CC1B}"/>
    <cellStyle name="Comma 47 5 2" xfId="1775" xr:uid="{AFD7BA13-8B3D-4590-ABFB-4DE8CEC6FDD4}"/>
    <cellStyle name="Comma 47 5 3" xfId="2769" xr:uid="{11BCA1E2-FF87-4280-8270-E0605D8BD64E}"/>
    <cellStyle name="Comma 47 5 4" xfId="3760" xr:uid="{D381C846-9CBC-40B7-8E04-B59EF7FC21B4}"/>
    <cellStyle name="Comma 47 6" xfId="1538" xr:uid="{E8DF6E28-7201-4197-857A-C2310565B5AA}"/>
    <cellStyle name="Comma 47 7" xfId="2532" xr:uid="{32FA4A9E-1A6D-43FC-8BCF-3C6B816187D5}"/>
    <cellStyle name="Comma 47 8" xfId="3524" xr:uid="{905981D1-6706-4250-881A-687A5DBB571B}"/>
    <cellStyle name="Comma 48" xfId="416" xr:uid="{D4EF3136-BAF4-47C3-B790-1A264544854A}"/>
    <cellStyle name="Comma 48 2" xfId="417" xr:uid="{525100BB-057A-498A-9F6F-5365B2492F7D}"/>
    <cellStyle name="Comma 48 2 2" xfId="1028" xr:uid="{67BB8857-13A7-4525-84AC-4CC8A3F7E4C4}"/>
    <cellStyle name="Comma 48 2 2 2" xfId="2029" xr:uid="{69BC2ADC-EB44-4E2B-8190-3B98AA2B40DD}"/>
    <cellStyle name="Comma 48 2 2 3" xfId="3023" xr:uid="{F3F371D9-7970-4C23-9129-7F8E6B6C7C8C}"/>
    <cellStyle name="Comma 48 2 2 4" xfId="4014" xr:uid="{F1E9A4C7-6C7D-45A2-9CC4-4ABBF1D4259C}"/>
    <cellStyle name="Comma 48 2 3" xfId="1266" xr:uid="{E57076C0-D389-4D15-876B-ECD593FBA916}"/>
    <cellStyle name="Comma 48 2 3 2" xfId="2267" xr:uid="{B5624904-7963-4601-9CA0-4C43C566C859}"/>
    <cellStyle name="Comma 48 2 3 3" xfId="3261" xr:uid="{156990D9-FD8E-4C26-B675-2B0CEE9A3C8F}"/>
    <cellStyle name="Comma 48 2 3 4" xfId="4252" xr:uid="{B8801832-0ABB-4B18-8D10-26D59AD94802}"/>
    <cellStyle name="Comma 48 2 4" xfId="777" xr:uid="{A03A295B-387A-482B-B177-E57FDE0D2412}"/>
    <cellStyle name="Comma 48 2 4 2" xfId="1778" xr:uid="{5C980D7D-74D7-4FFF-B663-B208A14C9D20}"/>
    <cellStyle name="Comma 48 2 4 3" xfId="2772" xr:uid="{ABD56457-D68C-4EE4-A6B4-1404552160A7}"/>
    <cellStyle name="Comma 48 2 4 4" xfId="3763" xr:uid="{078083A9-E24F-460F-9E10-3F48D8F309FA}"/>
    <cellStyle name="Comma 48 2 5" xfId="1541" xr:uid="{B6EDDCC9-1EF4-4305-B3A9-90DFB052787C}"/>
    <cellStyle name="Comma 48 2 6" xfId="2535" xr:uid="{A325D41A-5F03-41A7-8FF6-7826E9909B2C}"/>
    <cellStyle name="Comma 48 2 7" xfId="3527" xr:uid="{49E87F54-F0B3-49F8-87FE-933D4710453F}"/>
    <cellStyle name="Comma 48 3" xfId="1027" xr:uid="{87DE667B-157C-4F7B-9DBE-5F8DF5BD7F0E}"/>
    <cellStyle name="Comma 48 3 2" xfId="2028" xr:uid="{87BABD98-1277-4CAC-ADE0-F08478F98F2C}"/>
    <cellStyle name="Comma 48 3 3" xfId="3022" xr:uid="{758D89E4-CFFC-410F-AC7A-0EC572692665}"/>
    <cellStyle name="Comma 48 3 4" xfId="4013" xr:uid="{8E4C6F8D-F5C9-4692-AA3E-1D2B364AEEA1}"/>
    <cellStyle name="Comma 48 4" xfId="1265" xr:uid="{54B6DFBE-1300-43DD-8D72-47A57A518A65}"/>
    <cellStyle name="Comma 48 4 2" xfId="2266" xr:uid="{B178C4D0-A85E-4DF0-A6F2-51FFC345BFD8}"/>
    <cellStyle name="Comma 48 4 3" xfId="3260" xr:uid="{3CCED94A-6AE5-4BC1-84FE-2D6F36998C6F}"/>
    <cellStyle name="Comma 48 4 4" xfId="4251" xr:uid="{522B9279-9C8C-45A4-A7A4-CC5F4BA8CB68}"/>
    <cellStyle name="Comma 48 5" xfId="776" xr:uid="{6F330EC5-ED4A-495F-A0C9-0C1F9FCB2793}"/>
    <cellStyle name="Comma 48 5 2" xfId="1777" xr:uid="{5B70181E-6928-4A3B-B1EF-C708DD7CD642}"/>
    <cellStyle name="Comma 48 5 3" xfId="2771" xr:uid="{1414B17C-5B5A-4528-864D-E92E00C36B03}"/>
    <cellStyle name="Comma 48 5 4" xfId="3762" xr:uid="{F5AA358C-0963-46F7-AD3A-D53FCB3D29B1}"/>
    <cellStyle name="Comma 48 6" xfId="1540" xr:uid="{692906BB-99A5-4076-96ED-6391795B52B3}"/>
    <cellStyle name="Comma 48 7" xfId="2534" xr:uid="{29D38D5F-9075-4B3B-BB72-183D8FB1481F}"/>
    <cellStyle name="Comma 48 8" xfId="3526" xr:uid="{1DD0155F-5EE1-49E7-ABEB-585F27C5A514}"/>
    <cellStyle name="Comma 49" xfId="418" xr:uid="{E158F8E0-7A2E-4626-A755-0857EB06B39D}"/>
    <cellStyle name="Comma 49 2" xfId="419" xr:uid="{16FF39EC-17B6-460C-91D2-E53360D689D7}"/>
    <cellStyle name="Comma 49 2 2" xfId="1030" xr:uid="{52D7584E-2CA5-4F18-8B4E-464F5EAAF32D}"/>
    <cellStyle name="Comma 49 2 2 2" xfId="2031" xr:uid="{7D4AAB7C-5FC9-42BE-BA5A-B8C59353473F}"/>
    <cellStyle name="Comma 49 2 2 3" xfId="3025" xr:uid="{E1646501-0F64-4C88-8168-2F784DB70B15}"/>
    <cellStyle name="Comma 49 2 2 4" xfId="4016" xr:uid="{77C0ED9B-6928-4381-B063-A544F7480A65}"/>
    <cellStyle name="Comma 49 2 3" xfId="1268" xr:uid="{DCACD158-1025-4A79-841C-4BC54FC8EA18}"/>
    <cellStyle name="Comma 49 2 3 2" xfId="2269" xr:uid="{247AA573-ED66-4044-BADD-F306081703A6}"/>
    <cellStyle name="Comma 49 2 3 3" xfId="3263" xr:uid="{A0C2CF5E-2C3F-43BA-A6B6-5EA16224D64D}"/>
    <cellStyle name="Comma 49 2 3 4" xfId="4254" xr:uid="{EA78F50B-A588-4B14-8944-CFE87BB19EF2}"/>
    <cellStyle name="Comma 49 2 4" xfId="779" xr:uid="{C003A350-6FDF-4CDD-850D-C17485F7BB9D}"/>
    <cellStyle name="Comma 49 2 4 2" xfId="1780" xr:uid="{8BC5B7D6-EEE7-47CD-9C79-7916DCB3E202}"/>
    <cellStyle name="Comma 49 2 4 3" xfId="2774" xr:uid="{3CE99E93-ADDF-4687-878A-96F9625E8F03}"/>
    <cellStyle name="Comma 49 2 4 4" xfId="3765" xr:uid="{EC965958-ECD2-4DED-BAE8-4D0B706D70B3}"/>
    <cellStyle name="Comma 49 2 5" xfId="1543" xr:uid="{C472A268-B39F-4DDC-907B-145070A5E74E}"/>
    <cellStyle name="Comma 49 2 6" xfId="2537" xr:uid="{03CBB0DC-8200-454A-9EFE-95C9DDD85EEB}"/>
    <cellStyle name="Comma 49 2 7" xfId="3529" xr:uid="{C5146E0D-B37F-4CDE-99EA-2AA8509EC503}"/>
    <cellStyle name="Comma 49 3" xfId="1029" xr:uid="{92C1B798-B499-4CFC-AE32-150ABB5F5959}"/>
    <cellStyle name="Comma 49 3 2" xfId="2030" xr:uid="{FE33C899-90D3-4845-92DB-3677994D205A}"/>
    <cellStyle name="Comma 49 3 3" xfId="3024" xr:uid="{AEDFF763-49D2-4396-A152-09B053F40F0E}"/>
    <cellStyle name="Comma 49 3 4" xfId="4015" xr:uid="{5F82D46E-74D1-4B55-A5C3-0046D453720C}"/>
    <cellStyle name="Comma 49 4" xfId="1267" xr:uid="{C67853FD-5472-4FA9-8E0A-A6361F97A5E9}"/>
    <cellStyle name="Comma 49 4 2" xfId="2268" xr:uid="{A71D14A4-2ACA-49CE-86CF-E3C393E2EC5A}"/>
    <cellStyle name="Comma 49 4 3" xfId="3262" xr:uid="{327F6064-B843-4763-A809-EEE79D2FCCE0}"/>
    <cellStyle name="Comma 49 4 4" xfId="4253" xr:uid="{824958E1-AAE9-4B5C-B0FE-3E51D94998A6}"/>
    <cellStyle name="Comma 49 5" xfId="778" xr:uid="{C91E6EB4-B6F6-4C68-94D7-B3B66568A164}"/>
    <cellStyle name="Comma 49 5 2" xfId="1779" xr:uid="{6CC8B57A-AE87-4D80-996F-1D6E41C7B043}"/>
    <cellStyle name="Comma 49 5 3" xfId="2773" xr:uid="{019535F5-DF99-491A-B14E-451486EF1D9A}"/>
    <cellStyle name="Comma 49 5 4" xfId="3764" xr:uid="{E12067FB-1A41-4D06-9C22-AC15A79BFF59}"/>
    <cellStyle name="Comma 49 6" xfId="1542" xr:uid="{C8D18FDF-173F-4225-9AD8-23B4EA342584}"/>
    <cellStyle name="Comma 49 7" xfId="2536" xr:uid="{CA89EF9C-AC76-4732-8772-B91CD67C0CD2}"/>
    <cellStyle name="Comma 49 8" xfId="3528" xr:uid="{0072A7AF-BAD2-4F32-BEE4-3B15CED02D4E}"/>
    <cellStyle name="Comma 5" xfId="30" xr:uid="{6B8DDA9B-0F4D-4D41-86C9-9D4444951CAC}"/>
    <cellStyle name="Comma 5 2" xfId="31" xr:uid="{93CB1CF2-CD1C-418A-B8C9-D7226CED3718}"/>
    <cellStyle name="Comma 5 2 2" xfId="422" xr:uid="{E9501896-4849-41AE-AA52-40036705D20A}"/>
    <cellStyle name="Comma 5 2 2 2" xfId="1032" xr:uid="{C9F34382-4CD0-4A92-A2D7-984B8AB2C30C}"/>
    <cellStyle name="Comma 5 2 2 2 2" xfId="2033" xr:uid="{392B7F5C-B529-4862-886E-E68E96AE580A}"/>
    <cellStyle name="Comma 5 2 2 2 3" xfId="3027" xr:uid="{30C5AE24-2D75-4749-9ED8-BE92C18A7D82}"/>
    <cellStyle name="Comma 5 2 2 2 4" xfId="4018" xr:uid="{A69334CC-46A6-490A-A7DA-2C3BCC6334B7}"/>
    <cellStyle name="Comma 5 2 2 3" xfId="1270" xr:uid="{D5469277-71C9-4F0D-AB16-4461FC3F8085}"/>
    <cellStyle name="Comma 5 2 2 3 2" xfId="2271" xr:uid="{538CE4C2-3D25-4F15-9251-B95CE6C47160}"/>
    <cellStyle name="Comma 5 2 2 3 3" xfId="3265" xr:uid="{8F767BBF-D24B-4C76-99CC-E19DF0332FA8}"/>
    <cellStyle name="Comma 5 2 2 3 4" xfId="4256" xr:uid="{A03C21E0-B148-4BFA-AC3E-558529BE48DA}"/>
    <cellStyle name="Comma 5 2 2 4" xfId="781" xr:uid="{843C1383-48FE-4ECB-949D-AD9E25BCD808}"/>
    <cellStyle name="Comma 5 2 2 4 2" xfId="1782" xr:uid="{DE093023-F517-419A-BB0F-71713F03C4D8}"/>
    <cellStyle name="Comma 5 2 2 4 3" xfId="2776" xr:uid="{806D6D0B-24D2-4F8A-BA8F-0C4B0DF6EA89}"/>
    <cellStyle name="Comma 5 2 2 4 4" xfId="3767" xr:uid="{883800A5-01AF-4744-99AA-7E044B7A7049}"/>
    <cellStyle name="Comma 5 2 2 5" xfId="1545" xr:uid="{86598BC8-E321-409D-84AF-47B494DE8C06}"/>
    <cellStyle name="Comma 5 2 2 6" xfId="2539" xr:uid="{27E47501-28D7-4747-A5AC-BC73D54E04E9}"/>
    <cellStyle name="Comma 5 2 2 7" xfId="3531" xr:uid="{769DD035-E297-495C-828D-7691822D1754}"/>
    <cellStyle name="Comma 5 2 3" xfId="421" xr:uid="{B3BBA505-6F89-4FCF-8866-2FF529A9C43E}"/>
    <cellStyle name="Comma 5 3" xfId="139" xr:uid="{6682B9A0-F74A-4E0C-8401-10D0B5B15CA8}"/>
    <cellStyle name="Comma 5 3 2" xfId="424" xr:uid="{69BFDA10-FC7F-4ECB-A7C8-7EA23D26F556}"/>
    <cellStyle name="Comma 5 3 2 2" xfId="1033" xr:uid="{5C859E25-799C-4FAE-8238-B15858064777}"/>
    <cellStyle name="Comma 5 3 2 2 2" xfId="2034" xr:uid="{4F72B77B-12AB-4B35-9095-3DA876B99DA5}"/>
    <cellStyle name="Comma 5 3 2 2 3" xfId="3028" xr:uid="{9DF1BE9C-BEC2-43E6-BEB2-BCD102FA65F5}"/>
    <cellStyle name="Comma 5 3 2 2 4" xfId="4019" xr:uid="{51F52DB1-2171-4AAB-8FA0-250121417C9D}"/>
    <cellStyle name="Comma 5 3 2 3" xfId="1271" xr:uid="{73570767-1CC2-4595-AEB8-C452F66DC5F8}"/>
    <cellStyle name="Comma 5 3 2 3 2" xfId="2272" xr:uid="{6F0B1BD1-6159-40C1-8088-85E3372643B0}"/>
    <cellStyle name="Comma 5 3 2 3 3" xfId="3266" xr:uid="{E96B667B-3E73-46AE-94E1-4100C46C2ED2}"/>
    <cellStyle name="Comma 5 3 2 3 4" xfId="4257" xr:uid="{7ED6498A-7F78-405F-AF57-D6EF6B99F391}"/>
    <cellStyle name="Comma 5 3 2 4" xfId="782" xr:uid="{BDD8AE12-2204-4F70-9552-01401063C406}"/>
    <cellStyle name="Comma 5 3 2 4 2" xfId="1783" xr:uid="{D7F8D83A-C056-4EC8-BDF9-6742ADCE6D1B}"/>
    <cellStyle name="Comma 5 3 2 4 3" xfId="2777" xr:uid="{8DB11C53-B184-4E2A-A33E-577F88A0BEB4}"/>
    <cellStyle name="Comma 5 3 2 4 4" xfId="3768" xr:uid="{0FE0E78C-E912-4C0B-BBE7-9ED35FFDFB43}"/>
    <cellStyle name="Comma 5 3 2 5" xfId="1546" xr:uid="{95BF9595-5A67-49CB-96AF-BC51217C16C1}"/>
    <cellStyle name="Comma 5 3 2 6" xfId="2540" xr:uid="{7CF98885-CB68-4716-87D1-3BF120FD22CB}"/>
    <cellStyle name="Comma 5 3 2 7" xfId="3532" xr:uid="{1390AA78-72BC-4CFD-930B-0C8DD4F378A9}"/>
    <cellStyle name="Comma 5 3 3" xfId="423" xr:uid="{44EC544E-B9BF-49CC-8ED3-04C4ED49B08E}"/>
    <cellStyle name="Comma 5 3 4" xfId="1359" xr:uid="{170B612D-DBFA-4876-A61D-F2E97796E733}"/>
    <cellStyle name="Comma 5 3 5" xfId="2353" xr:uid="{89D3D7F5-FF4E-44D6-A135-905C5F413755}"/>
    <cellStyle name="Comma 5 3 6" xfId="3345" xr:uid="{1181AA61-E6B2-495C-91F7-57A73E19D9F7}"/>
    <cellStyle name="Comma 5 4" xfId="425" xr:uid="{769B09D4-27C6-481D-8AF2-CD852BBD52D9}"/>
    <cellStyle name="Comma 5 4 2" xfId="426" xr:uid="{475AE305-B7E0-433C-A873-854B114D0CCC}"/>
    <cellStyle name="Comma 5 4 2 2" xfId="1035" xr:uid="{149069E3-F133-4BED-9DC3-41F0E5F2CC27}"/>
    <cellStyle name="Comma 5 4 2 2 2" xfId="2036" xr:uid="{CC3E0FF2-C2B8-4B46-A014-E4D74DE0207A}"/>
    <cellStyle name="Comma 5 4 2 2 3" xfId="3030" xr:uid="{F03577F4-FDC2-4625-A97D-9FBE9C4BCF4B}"/>
    <cellStyle name="Comma 5 4 2 2 4" xfId="4021" xr:uid="{60FAB6BC-E31E-4DAD-A671-9B5F716C15F5}"/>
    <cellStyle name="Comma 5 4 2 3" xfId="1273" xr:uid="{78F00CB8-133F-446F-9B1A-2E62B9AE5162}"/>
    <cellStyle name="Comma 5 4 2 3 2" xfId="2274" xr:uid="{C7E5F93F-75E8-4013-B7DA-77CE45A58C9F}"/>
    <cellStyle name="Comma 5 4 2 3 3" xfId="3268" xr:uid="{B387DAA5-C607-48A3-9158-740DA659F7B6}"/>
    <cellStyle name="Comma 5 4 2 3 4" xfId="4259" xr:uid="{590EC8F3-399F-48F2-951B-EC145A3A3476}"/>
    <cellStyle name="Comma 5 4 2 4" xfId="784" xr:uid="{73868EDC-54E5-47CE-A23A-AF29AD714C97}"/>
    <cellStyle name="Comma 5 4 2 4 2" xfId="1785" xr:uid="{13FCA609-732A-4BAB-9133-062E2100E011}"/>
    <cellStyle name="Comma 5 4 2 4 3" xfId="2779" xr:uid="{00931CB4-675D-48D3-A6AA-6AAE31752B7F}"/>
    <cellStyle name="Comma 5 4 2 4 4" xfId="3770" xr:uid="{3D804CE5-FA97-4E3D-884A-9706E3AF29F1}"/>
    <cellStyle name="Comma 5 4 2 5" xfId="1548" xr:uid="{AA7AAE56-F13F-4562-9A2D-07303D3A771E}"/>
    <cellStyle name="Comma 5 4 2 6" xfId="2542" xr:uid="{B3D450E5-01CC-4FA1-AF9C-09E4E5F01735}"/>
    <cellStyle name="Comma 5 4 2 7" xfId="3534" xr:uid="{50FBD323-5466-4FAC-B605-284F09FF88EC}"/>
    <cellStyle name="Comma 5 4 3" xfId="1034" xr:uid="{5E6CA485-3D30-4A58-B992-E324B65CC1A8}"/>
    <cellStyle name="Comma 5 4 3 2" xfId="2035" xr:uid="{4D79BD12-4432-45B0-8DE2-F097E1138D37}"/>
    <cellStyle name="Comma 5 4 3 3" xfId="3029" xr:uid="{73AD8835-6A99-4BB9-9C93-DD96CCB5A8CF}"/>
    <cellStyle name="Comma 5 4 3 4" xfId="4020" xr:uid="{DA459E5F-BFE0-4223-911F-C28994DF9EDD}"/>
    <cellStyle name="Comma 5 4 4" xfId="1272" xr:uid="{01BECE35-07B3-4400-AD04-A7634FD8B95F}"/>
    <cellStyle name="Comma 5 4 4 2" xfId="2273" xr:uid="{37319101-EE1A-43A9-9E64-CBD4B814D72C}"/>
    <cellStyle name="Comma 5 4 4 3" xfId="3267" xr:uid="{466D1FD1-9A84-4584-B208-E749AA2E212A}"/>
    <cellStyle name="Comma 5 4 4 4" xfId="4258" xr:uid="{7BDD7D03-A1C4-405E-94C4-8A58509B05E4}"/>
    <cellStyle name="Comma 5 4 5" xfId="783" xr:uid="{894EE3E3-868A-44C8-85E0-03AFAC4BEB4E}"/>
    <cellStyle name="Comma 5 4 5 2" xfId="1784" xr:uid="{EB95A552-4CD7-42A2-BE84-FB50A9CC67EB}"/>
    <cellStyle name="Comma 5 4 5 3" xfId="2778" xr:uid="{CD670C8D-C84A-48D3-B48A-70A50E7ABEB0}"/>
    <cellStyle name="Comma 5 4 5 4" xfId="3769" xr:uid="{9E286217-05C2-4468-967D-AC6C280D6D0E}"/>
    <cellStyle name="Comma 5 4 6" xfId="1547" xr:uid="{3772D8C3-DA4C-407B-B3E6-007A460F00B3}"/>
    <cellStyle name="Comma 5 4 7" xfId="2541" xr:uid="{5365F454-08EF-48F0-B2E4-CE1EE7243BD7}"/>
    <cellStyle name="Comma 5 4 8" xfId="3533" xr:uid="{307D50A5-89EB-4288-B8CA-D96DEE0F5D0F}"/>
    <cellStyle name="Comma 5 5" xfId="1031" xr:uid="{4164DEF7-EB16-48E1-AFD1-377B044484F0}"/>
    <cellStyle name="Comma 5 5 2" xfId="2032" xr:uid="{6E5EE02A-DB0D-4C76-AC4E-0F46DF029D0A}"/>
    <cellStyle name="Comma 5 5 3" xfId="3026" xr:uid="{2CA00639-C483-45FB-94FB-4121F8360A64}"/>
    <cellStyle name="Comma 5 5 4" xfId="4017" xr:uid="{9A3DC907-D5C6-40B9-8F98-64701D2FC82F}"/>
    <cellStyle name="Comma 5 6" xfId="1269" xr:uid="{22889C29-721C-4CED-9219-9E2CF0EF714D}"/>
    <cellStyle name="Comma 5 6 2" xfId="2270" xr:uid="{5A132F23-CEC6-40C0-887C-C2DB3536C714}"/>
    <cellStyle name="Comma 5 6 3" xfId="3264" xr:uid="{454F8ACB-8A08-4EF4-9621-0BED6A500B66}"/>
    <cellStyle name="Comma 5 6 4" xfId="4255" xr:uid="{E5F43925-7708-49EC-8506-C1FF86FB2CB4}"/>
    <cellStyle name="Comma 5 7" xfId="780" xr:uid="{3CA2259F-7C73-4C35-985A-CB747D70AEE6}"/>
    <cellStyle name="Comma 5 7 2" xfId="1781" xr:uid="{51204273-70C8-4C9C-BD1F-8D2F9F1BBF65}"/>
    <cellStyle name="Comma 5 7 3" xfId="2775" xr:uid="{611ACA42-D191-4528-8E21-691909DAF22A}"/>
    <cellStyle name="Comma 5 7 4" xfId="3766" xr:uid="{71A46572-ED66-469E-B98C-255285BABAE7}"/>
    <cellStyle name="Comma 5 8" xfId="420" xr:uid="{32E02C2D-EBDD-402B-8FF6-F50610CA4526}"/>
    <cellStyle name="Comma 5 8 2" xfId="1544" xr:uid="{70940FED-296D-45E7-90E0-C1D5558B87FD}"/>
    <cellStyle name="Comma 5 8 3" xfId="2538" xr:uid="{4A36CC0F-7389-47C4-BE36-628CF1534203}"/>
    <cellStyle name="Comma 5 8 4" xfId="3530" xr:uid="{4E084DED-9599-406C-ACE2-A81A67049A42}"/>
    <cellStyle name="Comma 50" xfId="427" xr:uid="{258662DC-7B82-46C3-B946-B1C36618AD3E}"/>
    <cellStyle name="Comma 50 2" xfId="428" xr:uid="{00756A11-233A-411E-B560-81254B8F10A6}"/>
    <cellStyle name="Comma 50 2 2" xfId="1037" xr:uid="{60EEB567-20A6-497B-B277-0D7735BB8C41}"/>
    <cellStyle name="Comma 50 2 2 2" xfId="2038" xr:uid="{95178120-0BCD-42CE-9257-BCA4230526ED}"/>
    <cellStyle name="Comma 50 2 2 3" xfId="3032" xr:uid="{95C473DE-A3F6-4696-B77F-0DF777F8693E}"/>
    <cellStyle name="Comma 50 2 2 4" xfId="4023" xr:uid="{9CAB5E5C-3908-454D-9EFE-5147628F9B80}"/>
    <cellStyle name="Comma 50 2 3" xfId="1275" xr:uid="{0420413E-CAE2-4B1B-A815-FFAD131B3926}"/>
    <cellStyle name="Comma 50 2 3 2" xfId="2276" xr:uid="{1591DD46-BF2A-44A0-B38F-A2350C292A36}"/>
    <cellStyle name="Comma 50 2 3 3" xfId="3270" xr:uid="{6B812858-F79A-4B1F-A35B-A2C69D6D468A}"/>
    <cellStyle name="Comma 50 2 3 4" xfId="4261" xr:uid="{727736E8-460E-43AA-8D61-50AAC08E4C7E}"/>
    <cellStyle name="Comma 50 2 4" xfId="786" xr:uid="{F542F47C-479E-4667-8A26-6AAAA5E17E86}"/>
    <cellStyle name="Comma 50 2 4 2" xfId="1787" xr:uid="{3AC914F6-6915-4EE8-A011-19B44ECA21C4}"/>
    <cellStyle name="Comma 50 2 4 3" xfId="2781" xr:uid="{B117E992-6C26-4D19-8481-5CD05E151D9D}"/>
    <cellStyle name="Comma 50 2 4 4" xfId="3772" xr:uid="{9BF92261-1B8B-4FAC-A01C-FEF580A1650B}"/>
    <cellStyle name="Comma 50 2 5" xfId="1550" xr:uid="{9AC2B1CE-1BFB-45D7-887A-AEA4F16A57F5}"/>
    <cellStyle name="Comma 50 2 6" xfId="2544" xr:uid="{B5E71870-E9D3-427F-883F-F2E28AB4089B}"/>
    <cellStyle name="Comma 50 2 7" xfId="3536" xr:uid="{BB04FB52-CE40-4524-AB9E-04D93242A7D1}"/>
    <cellStyle name="Comma 50 3" xfId="1036" xr:uid="{6E349596-2270-4731-A298-0D3A0C82C6C3}"/>
    <cellStyle name="Comma 50 3 2" xfId="2037" xr:uid="{7B08191B-CCFB-405B-9697-43A6CC30A572}"/>
    <cellStyle name="Comma 50 3 3" xfId="3031" xr:uid="{3E07A0F2-698F-4021-BCDD-BE197614A31F}"/>
    <cellStyle name="Comma 50 3 4" xfId="4022" xr:uid="{B15CD726-3D86-459D-870D-5E5CA32C08C9}"/>
    <cellStyle name="Comma 50 4" xfId="1274" xr:uid="{7FFF6F99-1AFF-4C39-B4EC-92D17DF4F72B}"/>
    <cellStyle name="Comma 50 4 2" xfId="2275" xr:uid="{ED0A66F2-D893-4ECD-9872-A303A01B2F43}"/>
    <cellStyle name="Comma 50 4 3" xfId="3269" xr:uid="{29F6E838-18B5-49BC-BD1A-046255027675}"/>
    <cellStyle name="Comma 50 4 4" xfId="4260" xr:uid="{A9C9C554-6355-4756-BF69-0F2B28AB13C1}"/>
    <cellStyle name="Comma 50 5" xfId="785" xr:uid="{F1000B5B-2C82-4829-99F0-36255D6E417A}"/>
    <cellStyle name="Comma 50 5 2" xfId="1786" xr:uid="{014291DC-56DA-4588-88A7-99F651C33397}"/>
    <cellStyle name="Comma 50 5 3" xfId="2780" xr:uid="{FF06B330-544C-434D-87AF-C0977BF25D61}"/>
    <cellStyle name="Comma 50 5 4" xfId="3771" xr:uid="{39A68D56-B663-4B47-AEC5-6643BCDDE372}"/>
    <cellStyle name="Comma 50 6" xfId="1549" xr:uid="{88DB0804-E908-4D53-A303-914AF38C8A4D}"/>
    <cellStyle name="Comma 50 7" xfId="2543" xr:uid="{22E42259-570E-4F0F-9139-BCEA12941787}"/>
    <cellStyle name="Comma 50 8" xfId="3535" xr:uid="{DE4DD451-CE34-4F28-8DCC-3EFDB7639047}"/>
    <cellStyle name="Comma 51" xfId="429" xr:uid="{FEED8C5E-778D-4A8A-95C5-5B6B3E42A710}"/>
    <cellStyle name="Comma 51 2" xfId="430" xr:uid="{16E3526B-FBD5-4F10-856A-C0A6CC739BE9}"/>
    <cellStyle name="Comma 51 2 2" xfId="1039" xr:uid="{05A63634-C38B-4794-A4E1-F44160FE40E6}"/>
    <cellStyle name="Comma 51 2 2 2" xfId="2040" xr:uid="{943A37BA-A087-411A-9F09-00CB301EC272}"/>
    <cellStyle name="Comma 51 2 2 3" xfId="3034" xr:uid="{C386EE39-21D0-4323-8703-EA37A9356B3C}"/>
    <cellStyle name="Comma 51 2 2 4" xfId="4025" xr:uid="{F0599E92-2BF8-4295-A022-1C6D5804CF42}"/>
    <cellStyle name="Comma 51 2 3" xfId="1277" xr:uid="{CDE5FDB0-6C68-4082-B104-0B3399C63F3B}"/>
    <cellStyle name="Comma 51 2 3 2" xfId="2278" xr:uid="{4944960D-0B1E-432B-9783-75E9DC1E0D26}"/>
    <cellStyle name="Comma 51 2 3 3" xfId="3272" xr:uid="{579AE770-EC62-4499-94AD-8C132FE629F2}"/>
    <cellStyle name="Comma 51 2 3 4" xfId="4263" xr:uid="{C5A8E7E7-D8FF-4D6C-BA5F-11D25A6987BD}"/>
    <cellStyle name="Comma 51 2 4" xfId="788" xr:uid="{2DC0CFED-A18B-4985-9904-59408C739208}"/>
    <cellStyle name="Comma 51 2 4 2" xfId="1789" xr:uid="{4FBA71DA-6B2E-4D5D-A81C-0B69CB4F6E88}"/>
    <cellStyle name="Comma 51 2 4 3" xfId="2783" xr:uid="{EB974C34-73C2-4C97-8596-C8331DE32228}"/>
    <cellStyle name="Comma 51 2 4 4" xfId="3774" xr:uid="{89A91DC5-9629-4DB0-BBA3-D855451F74D1}"/>
    <cellStyle name="Comma 51 2 5" xfId="1552" xr:uid="{D67EA3DB-FEA9-4405-9EFF-90BA488021D8}"/>
    <cellStyle name="Comma 51 2 6" xfId="2546" xr:uid="{DEDFD381-0AB2-412D-ABC6-E945F68EB9D2}"/>
    <cellStyle name="Comma 51 2 7" xfId="3538" xr:uid="{B85BFFC6-D907-411D-8933-2E13BF810B2E}"/>
    <cellStyle name="Comma 51 3" xfId="1038" xr:uid="{7D8150BB-2473-4E57-902B-7E08E6052785}"/>
    <cellStyle name="Comma 51 3 2" xfId="2039" xr:uid="{6493D5AF-FDD6-459A-BDB3-3B82AA19854A}"/>
    <cellStyle name="Comma 51 3 3" xfId="3033" xr:uid="{3DF92189-63C1-4DC3-84C9-6F89C127E181}"/>
    <cellStyle name="Comma 51 3 4" xfId="4024" xr:uid="{2D7E81D7-BAF7-463E-99F5-25BC52318546}"/>
    <cellStyle name="Comma 51 4" xfId="1276" xr:uid="{1DB1C515-2061-4791-8B09-A8ABE3B4755D}"/>
    <cellStyle name="Comma 51 4 2" xfId="2277" xr:uid="{2AE89860-1DE9-45D7-9568-48F1092FD05A}"/>
    <cellStyle name="Comma 51 4 3" xfId="3271" xr:uid="{E93366E4-2633-45B8-B933-F9F7B5893C23}"/>
    <cellStyle name="Comma 51 4 4" xfId="4262" xr:uid="{E68ED3DF-F7D7-4455-B07B-0B41F26C10F4}"/>
    <cellStyle name="Comma 51 5" xfId="787" xr:uid="{A0BF3694-665E-491E-9370-0D7DAA4C6D1D}"/>
    <cellStyle name="Comma 51 5 2" xfId="1788" xr:uid="{F1CCB921-681A-4DCF-B366-7B3DFF7CA354}"/>
    <cellStyle name="Comma 51 5 3" xfId="2782" xr:uid="{E2BD2B18-7259-4822-BD77-000B152CE5A7}"/>
    <cellStyle name="Comma 51 5 4" xfId="3773" xr:uid="{51873BB8-EB26-480C-9873-5B241C6144AC}"/>
    <cellStyle name="Comma 51 6" xfId="1551" xr:uid="{18841CED-A559-4C80-935E-118BDAD13A33}"/>
    <cellStyle name="Comma 51 7" xfId="2545" xr:uid="{A7F7C534-C07B-4020-B984-E6A0CF07D57D}"/>
    <cellStyle name="Comma 51 8" xfId="3537" xr:uid="{AC40A9D8-1FE0-4A76-9920-7CA904FADCF0}"/>
    <cellStyle name="Comma 52" xfId="431" xr:uid="{7B511F55-B3BF-44E3-9E15-452C24AFD091}"/>
    <cellStyle name="Comma 52 2" xfId="432" xr:uid="{10742803-4593-4AAC-BF67-27F7006DFF75}"/>
    <cellStyle name="Comma 52 2 2" xfId="433" xr:uid="{28E3F2B9-3A21-4C2F-AFE5-030D4E45CBFA}"/>
    <cellStyle name="Comma 52 2 2 2" xfId="1040" xr:uid="{65C9C490-66E1-4D16-9C56-0B8F3B1CF222}"/>
    <cellStyle name="Comma 52 2 2 2 2" xfId="2041" xr:uid="{9B35B535-314C-4282-83CF-E9495C8D0330}"/>
    <cellStyle name="Comma 52 2 2 2 3" xfId="3035" xr:uid="{FBE64B41-CEBE-47F0-8381-3C64E0922ADA}"/>
    <cellStyle name="Comma 52 2 2 2 4" xfId="4026" xr:uid="{2788D341-F099-46FC-8984-A3516B9112CD}"/>
    <cellStyle name="Comma 52 2 2 3" xfId="1278" xr:uid="{B2E47E99-C2CF-4076-B1EB-D031F1F2F6A4}"/>
    <cellStyle name="Comma 52 2 2 3 2" xfId="2279" xr:uid="{7BD9DEDB-D3FC-4045-99D8-270147E35DC5}"/>
    <cellStyle name="Comma 52 2 2 3 3" xfId="3273" xr:uid="{6FB1CC26-6218-4E7D-8A09-5E962754C155}"/>
    <cellStyle name="Comma 52 2 2 3 4" xfId="4264" xr:uid="{8D58968A-3251-4BC5-8F36-03A7E09651AB}"/>
    <cellStyle name="Comma 52 2 2 4" xfId="789" xr:uid="{9A798A4C-B9C4-4F8C-8EF2-FEDF7167047D}"/>
    <cellStyle name="Comma 52 2 2 4 2" xfId="1790" xr:uid="{C0309202-756F-4435-9F4F-E7EF3060D38D}"/>
    <cellStyle name="Comma 52 2 2 4 3" xfId="2784" xr:uid="{AE4ABF15-7E29-4F17-B94B-2577338D2A0F}"/>
    <cellStyle name="Comma 52 2 2 4 4" xfId="3775" xr:uid="{A59368CE-723B-4A06-96A3-B11DCB721BA2}"/>
    <cellStyle name="Comma 52 2 2 5" xfId="1553" xr:uid="{362A75C3-E1CD-48EC-A492-1FE9ADA92EE8}"/>
    <cellStyle name="Comma 52 2 2 6" xfId="2547" xr:uid="{8CBA15DF-ACB0-4859-8C0B-48757AABAE0E}"/>
    <cellStyle name="Comma 52 2 2 7" xfId="3539" xr:uid="{76ED09D3-50C4-4DEC-BAF2-80E8FFDFEFF5}"/>
    <cellStyle name="Comma 52 3" xfId="434" xr:uid="{B7D56799-B4F0-4209-9923-1E410E89F433}"/>
    <cellStyle name="Comma 52 3 2" xfId="1041" xr:uid="{CA132C82-A85E-46FA-8EE4-048E84600A23}"/>
    <cellStyle name="Comma 52 3 2 2" xfId="2042" xr:uid="{BB5FD191-A9C6-4CEF-AD94-020FD071A30B}"/>
    <cellStyle name="Comma 52 3 2 3" xfId="3036" xr:uid="{33952F49-4C55-499D-B625-E4F4661A8BDF}"/>
    <cellStyle name="Comma 52 3 2 4" xfId="4027" xr:uid="{E8F7FAF6-9C99-4BA1-BEFA-CE5C25C44789}"/>
    <cellStyle name="Comma 52 3 3" xfId="1279" xr:uid="{DBD06BE5-4900-42E1-8D4C-1CC2C6786873}"/>
    <cellStyle name="Comma 52 3 3 2" xfId="2280" xr:uid="{5258AD2E-8766-4C3E-A139-4AB4DF64B321}"/>
    <cellStyle name="Comma 52 3 3 3" xfId="3274" xr:uid="{9A0A43EE-8FF5-4039-937F-CF9BAE7C30D4}"/>
    <cellStyle name="Comma 52 3 3 4" xfId="4265" xr:uid="{024A14B5-1454-407A-A68E-E6F37CCE6B81}"/>
    <cellStyle name="Comma 52 3 4" xfId="790" xr:uid="{832B8B61-5045-4CD0-9467-7AF73DFA189D}"/>
    <cellStyle name="Comma 52 3 4 2" xfId="1791" xr:uid="{26B25D99-037F-4D94-83C4-80495D489D72}"/>
    <cellStyle name="Comma 52 3 4 3" xfId="2785" xr:uid="{51FB05E5-96FE-4ECF-943E-EDC46A795B8A}"/>
    <cellStyle name="Comma 52 3 4 4" xfId="3776" xr:uid="{69C59201-14BB-44F6-B8D0-09EBE6954D2F}"/>
    <cellStyle name="Comma 52 3 5" xfId="1554" xr:uid="{D001D58A-9C7F-4AB7-9285-84E1540C2A8C}"/>
    <cellStyle name="Comma 52 3 6" xfId="2548" xr:uid="{4448A629-D1D6-483E-8BFD-82109389520A}"/>
    <cellStyle name="Comma 52 3 7" xfId="3540" xr:uid="{F78CD52C-5400-4E2B-977C-07A114049DC4}"/>
    <cellStyle name="Comma 53" xfId="435" xr:uid="{BCF9A1F7-D8EB-475D-801C-43799E5C066B}"/>
    <cellStyle name="Comma 53 2" xfId="436" xr:uid="{A8952889-EBB4-4F65-BEF1-F7F867F6E402}"/>
    <cellStyle name="Comma 53 2 2" xfId="437" xr:uid="{68215E5C-6986-4983-BC1C-B15481FEEEEF}"/>
    <cellStyle name="Comma 53 2 2 2" xfId="1042" xr:uid="{2700CD16-4F73-4901-AE71-8457F4694677}"/>
    <cellStyle name="Comma 53 2 2 2 2" xfId="2043" xr:uid="{27DFB0C5-401D-4433-A6C2-1530AA5BED7E}"/>
    <cellStyle name="Comma 53 2 2 2 3" xfId="3037" xr:uid="{EE2C90F0-0CE7-4DEE-A4CC-CAF194D79A50}"/>
    <cellStyle name="Comma 53 2 2 2 4" xfId="4028" xr:uid="{52409729-8DB1-4831-93AB-7A08290919C0}"/>
    <cellStyle name="Comma 53 2 2 3" xfId="1280" xr:uid="{B16C07D9-9566-4000-A55C-EBB972DFB645}"/>
    <cellStyle name="Comma 53 2 2 3 2" xfId="2281" xr:uid="{0D08315C-751E-4764-832A-D9F40DCE8217}"/>
    <cellStyle name="Comma 53 2 2 3 3" xfId="3275" xr:uid="{94CAEBB1-5C5F-4A44-A923-65C32CAC3CDE}"/>
    <cellStyle name="Comma 53 2 2 3 4" xfId="4266" xr:uid="{A5332769-C3B7-4C25-8F6A-BB6B295E3810}"/>
    <cellStyle name="Comma 53 2 2 4" xfId="791" xr:uid="{88272CCA-AF0E-44C2-9FEF-DB077E5E3A57}"/>
    <cellStyle name="Comma 53 2 2 4 2" xfId="1792" xr:uid="{F3CC6E1D-8464-4D2F-922C-2ED98160C844}"/>
    <cellStyle name="Comma 53 2 2 4 3" xfId="2786" xr:uid="{A84A1B00-FE07-4920-8ED7-BF8728C4AE6A}"/>
    <cellStyle name="Comma 53 2 2 4 4" xfId="3777" xr:uid="{35A053D1-069D-45B4-ABCB-E2917B59E1B3}"/>
    <cellStyle name="Comma 53 2 2 5" xfId="1555" xr:uid="{38E2455D-3C32-4458-83BF-B97A7962423E}"/>
    <cellStyle name="Comma 53 2 2 6" xfId="2549" xr:uid="{3F69242E-A9A2-4926-9E95-8921ED90C4BE}"/>
    <cellStyle name="Comma 53 2 2 7" xfId="3541" xr:uid="{302B65A4-7EAB-40FE-8DCB-C8FB153EDC19}"/>
    <cellStyle name="Comma 53 3" xfId="438" xr:uid="{68619130-936D-4C13-A484-C4FF33D76594}"/>
    <cellStyle name="Comma 53 3 2" xfId="1043" xr:uid="{269E5A7E-8545-4DE3-99B9-E25676FD3A60}"/>
    <cellStyle name="Comma 53 3 2 2" xfId="2044" xr:uid="{421CED01-C461-456B-A4D1-A6FCA4A7EEDE}"/>
    <cellStyle name="Comma 53 3 2 3" xfId="3038" xr:uid="{50012780-86A3-4FCE-9CBB-7A4F788602D2}"/>
    <cellStyle name="Comma 53 3 2 4" xfId="4029" xr:uid="{D870EBE9-7D99-4DD2-8861-F453F404783D}"/>
    <cellStyle name="Comma 53 3 3" xfId="1281" xr:uid="{1DD42956-F219-497A-81FA-C1D8E7EBAA83}"/>
    <cellStyle name="Comma 53 3 3 2" xfId="2282" xr:uid="{FBCB1AEF-5CFC-4F25-B1CC-4C914991F2CD}"/>
    <cellStyle name="Comma 53 3 3 3" xfId="3276" xr:uid="{848A6BF6-5BB6-4F58-AD85-8E004EBE5399}"/>
    <cellStyle name="Comma 53 3 3 4" xfId="4267" xr:uid="{87BFBCBB-AB57-4115-B534-A1BB653D2B24}"/>
    <cellStyle name="Comma 53 3 4" xfId="792" xr:uid="{0D14159B-8AF2-44BF-B553-29CB1E744B9D}"/>
    <cellStyle name="Comma 53 3 4 2" xfId="1793" xr:uid="{1A1B1FE0-C555-43F0-AD03-06D2C5D7FFC6}"/>
    <cellStyle name="Comma 53 3 4 3" xfId="2787" xr:uid="{2C08DD43-DD9C-4A0E-9971-1441B8B76770}"/>
    <cellStyle name="Comma 53 3 4 4" xfId="3778" xr:uid="{D89FDA8C-3AE8-49B0-9622-CDE615496005}"/>
    <cellStyle name="Comma 53 3 5" xfId="1556" xr:uid="{86D67166-93A9-450F-9C54-2A907C1B0CA5}"/>
    <cellStyle name="Comma 53 3 6" xfId="2550" xr:uid="{8A2D837B-D979-4583-BF30-4B9D1546CBBB}"/>
    <cellStyle name="Comma 53 3 7" xfId="3542" xr:uid="{2B578100-F081-4834-B4E6-9FB3611F3C0C}"/>
    <cellStyle name="Comma 54" xfId="439" xr:uid="{19D92C0D-331C-446D-95BE-FB19B1211669}"/>
    <cellStyle name="Comma 54 2" xfId="440" xr:uid="{93B3A466-3330-4834-A7C1-E74F3B2FA2E3}"/>
    <cellStyle name="Comma 54 2 2" xfId="1045" xr:uid="{0B440210-838D-43B5-BCCD-84A9C3B6145D}"/>
    <cellStyle name="Comma 54 2 2 2" xfId="2046" xr:uid="{1EF78078-83E6-446C-8EA3-2396AA4A3E83}"/>
    <cellStyle name="Comma 54 2 2 3" xfId="3040" xr:uid="{0D7B4D97-1965-409E-B276-DE97F1CB8CC9}"/>
    <cellStyle name="Comma 54 2 2 4" xfId="4031" xr:uid="{B077D972-C0B2-4996-97DA-B81ACA247703}"/>
    <cellStyle name="Comma 54 2 3" xfId="1283" xr:uid="{E08F2340-EE7B-497D-BF59-87AC7F0308C8}"/>
    <cellStyle name="Comma 54 2 3 2" xfId="2284" xr:uid="{86CA0634-89D6-456F-92E5-166EB11D941E}"/>
    <cellStyle name="Comma 54 2 3 3" xfId="3278" xr:uid="{84BF95CE-4331-4C1D-996F-47BDC66849BE}"/>
    <cellStyle name="Comma 54 2 3 4" xfId="4269" xr:uid="{F00904DA-81EB-4C31-A9A7-A83F1ED4BC93}"/>
    <cellStyle name="Comma 54 2 4" xfId="794" xr:uid="{56C5BD11-7C8F-4F13-AD40-A271E557E416}"/>
    <cellStyle name="Comma 54 2 4 2" xfId="1795" xr:uid="{B70703C8-02D5-45C6-8A00-6C12B281FCAD}"/>
    <cellStyle name="Comma 54 2 4 3" xfId="2789" xr:uid="{15EA6C6E-BC35-4004-89FC-4B55BE3B3837}"/>
    <cellStyle name="Comma 54 2 4 4" xfId="3780" xr:uid="{5EF6DFDE-E0A6-4D62-BD03-E97666B3986A}"/>
    <cellStyle name="Comma 54 2 5" xfId="1558" xr:uid="{9797BF75-9C25-4514-BD2E-741D57FC90F0}"/>
    <cellStyle name="Comma 54 2 6" xfId="2552" xr:uid="{D1D02459-B6FC-4921-A029-E8AD68DEEFA1}"/>
    <cellStyle name="Comma 54 2 7" xfId="3544" xr:uid="{94C47274-393A-461F-B405-C18259819BEE}"/>
    <cellStyle name="Comma 54 3" xfId="1044" xr:uid="{C79EFECE-78F3-463E-B5CD-C84CEE5550EA}"/>
    <cellStyle name="Comma 54 3 2" xfId="2045" xr:uid="{97EBD460-9BB4-4BE1-8BE8-983C13E5A93F}"/>
    <cellStyle name="Comma 54 3 3" xfId="3039" xr:uid="{0C50C08C-65AD-4F78-87AD-426808FA024D}"/>
    <cellStyle name="Comma 54 3 4" xfId="4030" xr:uid="{F6DACF97-A6CD-479F-A9DB-10D304970916}"/>
    <cellStyle name="Comma 54 4" xfId="1282" xr:uid="{B9751989-3DC5-4DFB-B1A3-98CAA6D8573F}"/>
    <cellStyle name="Comma 54 4 2" xfId="2283" xr:uid="{49235B97-8072-421D-9029-3F887B634F49}"/>
    <cellStyle name="Comma 54 4 3" xfId="3277" xr:uid="{B9AC8116-D029-455B-B7B3-7B682F0DAD52}"/>
    <cellStyle name="Comma 54 4 4" xfId="4268" xr:uid="{3DE3D6D4-D345-4911-AA23-6D01E000D18B}"/>
    <cellStyle name="Comma 54 5" xfId="793" xr:uid="{DFB6F511-A6CE-4358-9784-565F792B7CBC}"/>
    <cellStyle name="Comma 54 5 2" xfId="1794" xr:uid="{6C39B534-A8AC-43B1-B5C2-11CDE6DC4005}"/>
    <cellStyle name="Comma 54 5 3" xfId="2788" xr:uid="{E36A72ED-F26D-4CDD-AD17-6CFC6EDD1EB1}"/>
    <cellStyle name="Comma 54 5 4" xfId="3779" xr:uid="{7C5CB004-20A4-49EC-AE91-B65ACFA7F790}"/>
    <cellStyle name="Comma 54 6" xfId="1557" xr:uid="{4283E1CB-563E-4079-A933-E0B12C4F5ADB}"/>
    <cellStyle name="Comma 54 7" xfId="2551" xr:uid="{D134868C-D64B-4EE5-8E24-137C153836CD}"/>
    <cellStyle name="Comma 54 8" xfId="3543" xr:uid="{F1C9EA30-36CE-4EA0-AAA5-BF130A7C0810}"/>
    <cellStyle name="Comma 55" xfId="441" xr:uid="{55461038-AE7B-4545-A9CA-4CF8711127F2}"/>
    <cellStyle name="Comma 55 2" xfId="442" xr:uid="{AD24C94C-666D-41E5-A7A4-D6905769EF7C}"/>
    <cellStyle name="Comma 55 2 2" xfId="1047" xr:uid="{8D5912CB-5B5E-434A-8334-046BA9FE6639}"/>
    <cellStyle name="Comma 55 2 2 2" xfId="2048" xr:uid="{E38A6D87-5576-426C-A4CD-07CB64D74A57}"/>
    <cellStyle name="Comma 55 2 2 3" xfId="3042" xr:uid="{681E9D30-6C1B-4DFD-AD36-A22144F84EB4}"/>
    <cellStyle name="Comma 55 2 2 4" xfId="4033" xr:uid="{7495578D-13D6-496D-ABE2-2995AC049FFA}"/>
    <cellStyle name="Comma 55 2 3" xfId="1285" xr:uid="{A110A43C-5E74-4554-8982-CB818AF9D088}"/>
    <cellStyle name="Comma 55 2 3 2" xfId="2286" xr:uid="{D60DC223-8DB1-4E44-902F-DABA57D5017C}"/>
    <cellStyle name="Comma 55 2 3 3" xfId="3280" xr:uid="{B329AD7F-6B4F-406D-B504-54B739A3F705}"/>
    <cellStyle name="Comma 55 2 3 4" xfId="4271" xr:uid="{7E2ADEB7-32EC-4303-AE8E-00868994A407}"/>
    <cellStyle name="Comma 55 2 4" xfId="796" xr:uid="{66A341E2-C167-4905-B933-BE366B8D6927}"/>
    <cellStyle name="Comma 55 2 4 2" xfId="1797" xr:uid="{41957E43-4AA3-4FB2-B0C6-8B43F0907FF0}"/>
    <cellStyle name="Comma 55 2 4 3" xfId="2791" xr:uid="{6CB7DCAC-4B5A-4271-8EF8-E8A8F90FEC98}"/>
    <cellStyle name="Comma 55 2 4 4" xfId="3782" xr:uid="{3FC48567-86B8-4F19-8B04-014290D4C8A4}"/>
    <cellStyle name="Comma 55 2 5" xfId="1560" xr:uid="{C92FA2F8-2B44-4DE4-BB3E-5548B3AF565D}"/>
    <cellStyle name="Comma 55 2 6" xfId="2554" xr:uid="{80BE57E6-2176-4F5C-82C4-A20199CF699C}"/>
    <cellStyle name="Comma 55 2 7" xfId="3546" xr:uid="{30373207-13BE-40DF-AA04-0A562138C8E9}"/>
    <cellStyle name="Comma 55 3" xfId="1046" xr:uid="{7E22ED21-2193-47BE-BF9F-66705EBC48BA}"/>
    <cellStyle name="Comma 55 3 2" xfId="2047" xr:uid="{18434019-ECAF-4E50-9FCB-F5E59BE554C8}"/>
    <cellStyle name="Comma 55 3 3" xfId="3041" xr:uid="{BE9AE55B-E28D-45FD-AD39-8B80D2C2CC82}"/>
    <cellStyle name="Comma 55 3 4" xfId="4032" xr:uid="{EF3805F3-DA8B-4257-8820-07B6BC1638D8}"/>
    <cellStyle name="Comma 55 4" xfId="1284" xr:uid="{40D272BE-D138-40F6-8DA4-23B24F8D3169}"/>
    <cellStyle name="Comma 55 4 2" xfId="2285" xr:uid="{8C9A8CCB-01F8-40E6-8C85-B2ED982151DD}"/>
    <cellStyle name="Comma 55 4 3" xfId="3279" xr:uid="{EAAFA724-58F4-46D7-8ADA-D3ED4C52ED75}"/>
    <cellStyle name="Comma 55 4 4" xfId="4270" xr:uid="{BDEFF881-0F3B-4D26-BAA6-7B67EB7FAC30}"/>
    <cellStyle name="Comma 55 5" xfId="795" xr:uid="{FC139CE3-17CB-46F0-9DF9-81E8486CB941}"/>
    <cellStyle name="Comma 55 5 2" xfId="1796" xr:uid="{E9CDA792-2519-4A7E-B40B-114BE2A1D327}"/>
    <cellStyle name="Comma 55 5 3" xfId="2790" xr:uid="{7566212C-8ABB-4476-A3C0-8DD0CDF70595}"/>
    <cellStyle name="Comma 55 5 4" xfId="3781" xr:uid="{F70DAFE2-3670-4537-B994-0D138FB8697B}"/>
    <cellStyle name="Comma 55 6" xfId="1559" xr:uid="{417509F7-1BDD-4951-BF64-2FF1B513EF64}"/>
    <cellStyle name="Comma 55 7" xfId="2553" xr:uid="{CFB12847-AE21-4C64-983F-A200F6E18421}"/>
    <cellStyle name="Comma 55 8" xfId="3545" xr:uid="{8E0D4F8E-130A-424B-A402-544F8816D1C6}"/>
    <cellStyle name="Comma 56" xfId="443" xr:uid="{F90EB692-3F9C-4F96-9F4F-00E0DAAEDD24}"/>
    <cellStyle name="Comma 56 2" xfId="444" xr:uid="{F5214CE9-8352-4CD3-8F23-5E15342E8377}"/>
    <cellStyle name="Comma 56 2 2" xfId="1049" xr:uid="{2023A216-4190-4EDE-89FE-2D1444790966}"/>
    <cellStyle name="Comma 56 2 2 2" xfId="2050" xr:uid="{B6F93512-4DC0-43B3-900D-E23B5CB796B1}"/>
    <cellStyle name="Comma 56 2 2 3" xfId="3044" xr:uid="{77478EFA-0413-4A07-B2E3-BB2D277680FB}"/>
    <cellStyle name="Comma 56 2 2 4" xfId="4035" xr:uid="{42B443A9-F527-41F3-AFA8-230CBBFC1F2B}"/>
    <cellStyle name="Comma 56 2 3" xfId="1287" xr:uid="{33A32CDA-2461-451C-8580-B3A03D403167}"/>
    <cellStyle name="Comma 56 2 3 2" xfId="2288" xr:uid="{747DF4E2-2005-4567-980F-68ACD22C4CD2}"/>
    <cellStyle name="Comma 56 2 3 3" xfId="3282" xr:uid="{8068B42D-A4F4-4B3A-804D-87BD4EB2CAB5}"/>
    <cellStyle name="Comma 56 2 3 4" xfId="4273" xr:uid="{D07D7118-CC3C-4D2F-B151-5B9AC0ADF83E}"/>
    <cellStyle name="Comma 56 2 4" xfId="798" xr:uid="{E7BA198F-D76F-4DAC-883E-1AF805519BEB}"/>
    <cellStyle name="Comma 56 2 4 2" xfId="1799" xr:uid="{2157CAD9-E380-4511-95B6-14CF4DEEB2BD}"/>
    <cellStyle name="Comma 56 2 4 3" xfId="2793" xr:uid="{A82282B8-1096-4847-8586-6997DC576595}"/>
    <cellStyle name="Comma 56 2 4 4" xfId="3784" xr:uid="{0648D14E-CCC5-444B-A1BE-86E3CF6FEDEB}"/>
    <cellStyle name="Comma 56 2 5" xfId="1562" xr:uid="{E39F1AC4-7884-4831-921A-AFB969E0F10B}"/>
    <cellStyle name="Comma 56 2 6" xfId="2556" xr:uid="{0C318975-E6C3-4436-927C-311203532952}"/>
    <cellStyle name="Comma 56 2 7" xfId="3548" xr:uid="{858C4AD3-07BA-4619-8719-087849CEEB59}"/>
    <cellStyle name="Comma 56 3" xfId="1048" xr:uid="{E0A2A11D-6F3D-4ECC-AFAA-F8AAB93800D4}"/>
    <cellStyle name="Comma 56 3 2" xfId="2049" xr:uid="{3BFCBC0E-0B76-4067-93E5-8FA58BC40495}"/>
    <cellStyle name="Comma 56 3 3" xfId="3043" xr:uid="{0E2CE653-FF06-444B-A267-5AB3B620F39F}"/>
    <cellStyle name="Comma 56 3 4" xfId="4034" xr:uid="{312EBBE8-4C88-4E15-9C6C-853F81664116}"/>
    <cellStyle name="Comma 56 4" xfId="1286" xr:uid="{3E51159D-3C12-403F-99A2-92FD9864BDC6}"/>
    <cellStyle name="Comma 56 4 2" xfId="2287" xr:uid="{5098F6F0-4789-4314-A2F9-7E6896DAB40C}"/>
    <cellStyle name="Comma 56 4 3" xfId="3281" xr:uid="{76D3F54E-7489-40FC-94A4-F67038835188}"/>
    <cellStyle name="Comma 56 4 4" xfId="4272" xr:uid="{B6B2B301-3F56-4C8F-AC3E-D4341F529769}"/>
    <cellStyle name="Comma 56 5" xfId="797" xr:uid="{1D80C25F-3394-4A03-B210-6DF3608A5657}"/>
    <cellStyle name="Comma 56 5 2" xfId="1798" xr:uid="{98184DA6-5675-48EB-BE3D-1E25318FEF29}"/>
    <cellStyle name="Comma 56 5 3" xfId="2792" xr:uid="{D0A4D3F5-8A66-4944-AD2D-46F1A4556621}"/>
    <cellStyle name="Comma 56 5 4" xfId="3783" xr:uid="{048534B9-7194-492C-B47A-C14A436C5F01}"/>
    <cellStyle name="Comma 56 6" xfId="1561" xr:uid="{061EB1B9-6E53-4CC5-9CA5-8879170364E4}"/>
    <cellStyle name="Comma 56 7" xfId="2555" xr:uid="{51460EC3-3684-411A-A92D-32AF77633216}"/>
    <cellStyle name="Comma 56 8" xfId="3547" xr:uid="{3209E0E3-7530-4EE2-A308-F033B70C71E4}"/>
    <cellStyle name="Comma 57" xfId="445" xr:uid="{9E1AE772-0630-4CA1-9D19-BF85B1ADCAE7}"/>
    <cellStyle name="Comma 57 2" xfId="446" xr:uid="{AAE42E15-781F-4488-AE8B-8039BEA7049D}"/>
    <cellStyle name="Comma 57 2 2" xfId="1051" xr:uid="{3E827849-4118-4048-A7BA-A95DB55293A2}"/>
    <cellStyle name="Comma 57 2 2 2" xfId="2052" xr:uid="{9C1EA9A5-72BE-484F-B7C9-095B546F24B8}"/>
    <cellStyle name="Comma 57 2 2 3" xfId="3046" xr:uid="{12A97338-2D98-4B7D-94D6-E3B5A6C233F9}"/>
    <cellStyle name="Comma 57 2 2 4" xfId="4037" xr:uid="{D276129A-1792-4046-B56C-A0E7F7CE1308}"/>
    <cellStyle name="Comma 57 2 3" xfId="1289" xr:uid="{6CFF4AE2-6005-4F88-9206-6B99086B727C}"/>
    <cellStyle name="Comma 57 2 3 2" xfId="2290" xr:uid="{A22A96FA-5EA4-4F43-9A72-647D837D6CF4}"/>
    <cellStyle name="Comma 57 2 3 3" xfId="3284" xr:uid="{B368E206-32DB-4C24-A8DC-703472FCEB0D}"/>
    <cellStyle name="Comma 57 2 3 4" xfId="4275" xr:uid="{936F25B5-28E3-4346-8924-C6CDDC72E4C6}"/>
    <cellStyle name="Comma 57 2 4" xfId="800" xr:uid="{DFFFB080-EFFD-46C4-A66D-BF2984D4F23F}"/>
    <cellStyle name="Comma 57 2 4 2" xfId="1801" xr:uid="{6C49FDF0-02C9-40BE-9783-1C270F445854}"/>
    <cellStyle name="Comma 57 2 4 3" xfId="2795" xr:uid="{A1614016-12DF-46C4-BB83-F1BB07CEF79E}"/>
    <cellStyle name="Comma 57 2 4 4" xfId="3786" xr:uid="{54259F80-0656-4402-B04E-D36B926C42A4}"/>
    <cellStyle name="Comma 57 2 5" xfId="1564" xr:uid="{C5F3C2D6-6903-479B-80B1-41832260E7EA}"/>
    <cellStyle name="Comma 57 2 6" xfId="2558" xr:uid="{DBD54C67-AFDE-425C-A460-ADE2B39E1FB1}"/>
    <cellStyle name="Comma 57 2 7" xfId="3550" xr:uid="{74C64F40-D715-4C19-8092-CEADB1137544}"/>
    <cellStyle name="Comma 57 3" xfId="1050" xr:uid="{F4958831-3E46-4A04-992C-2B60824DFDA9}"/>
    <cellStyle name="Comma 57 3 2" xfId="2051" xr:uid="{800D6C91-9A52-40B1-9F80-30D7006E34D2}"/>
    <cellStyle name="Comma 57 3 3" xfId="3045" xr:uid="{737F82D9-BB13-4645-9178-290EFD2899E1}"/>
    <cellStyle name="Comma 57 3 4" xfId="4036" xr:uid="{30C6D974-E15E-4BB8-8A8D-568C3D9172CA}"/>
    <cellStyle name="Comma 57 4" xfId="1288" xr:uid="{13A1F6E8-623E-4651-A4D1-59B7B53B86DC}"/>
    <cellStyle name="Comma 57 4 2" xfId="2289" xr:uid="{4AD147F3-9E2D-469B-90DE-59903BF00391}"/>
    <cellStyle name="Comma 57 4 3" xfId="3283" xr:uid="{34E6F94B-31B8-4634-8BE0-3EB78EDE5AD9}"/>
    <cellStyle name="Comma 57 4 4" xfId="4274" xr:uid="{21E9D3A0-04EE-4964-9339-A0454C2D986A}"/>
    <cellStyle name="Comma 57 5" xfId="799" xr:uid="{FBD9C3D5-00AF-4EDD-BED3-C8F47E6D43DE}"/>
    <cellStyle name="Comma 57 5 2" xfId="1800" xr:uid="{BEC16D83-E829-4F44-AB9A-2C8E5E09B485}"/>
    <cellStyle name="Comma 57 5 3" xfId="2794" xr:uid="{40DDA1D1-4FF1-47DB-B5C6-8C0756845690}"/>
    <cellStyle name="Comma 57 5 4" xfId="3785" xr:uid="{546DCA52-07E2-4FCF-9C5D-256A1CE6AA1C}"/>
    <cellStyle name="Comma 57 6" xfId="1563" xr:uid="{F9C41233-94EA-42F7-B33E-A1C92EC1C3AA}"/>
    <cellStyle name="Comma 57 7" xfId="2557" xr:uid="{FA6CD651-59CD-4CFF-BC15-29F860257CF1}"/>
    <cellStyle name="Comma 57 8" xfId="3549" xr:uid="{6D4D0B1B-0B00-403C-B737-9A4AAE56F91B}"/>
    <cellStyle name="Comma 58" xfId="447" xr:uid="{07027FA6-007F-4036-950C-7C39E8F1B5F6}"/>
    <cellStyle name="Comma 58 2" xfId="448" xr:uid="{0753FA55-71DE-4B43-B306-79E49EEAF0EA}"/>
    <cellStyle name="Comma 58 2 2" xfId="1052" xr:uid="{5CA7FD97-9BFA-4FDD-ACB7-2605A2495F0D}"/>
    <cellStyle name="Comma 58 2 2 2" xfId="2053" xr:uid="{69138168-8860-43A1-9803-062FA5E05CDB}"/>
    <cellStyle name="Comma 58 2 2 3" xfId="3047" xr:uid="{E8816F1D-A59D-4D4B-8463-46DBF556907F}"/>
    <cellStyle name="Comma 58 2 2 4" xfId="4038" xr:uid="{11F9E15A-458A-4DCF-A254-0E62B8D6AB8E}"/>
    <cellStyle name="Comma 58 2 3" xfId="1290" xr:uid="{10668F8C-0A30-4157-B468-B96CB2EB73B9}"/>
    <cellStyle name="Comma 58 2 3 2" xfId="2291" xr:uid="{7F4113F6-A9E9-4E5A-BC86-8051DD792F5B}"/>
    <cellStyle name="Comma 58 2 3 3" xfId="3285" xr:uid="{A3F67DA1-D5E1-48C2-A512-98B075CFCA46}"/>
    <cellStyle name="Comma 58 2 3 4" xfId="4276" xr:uid="{9A2B6C9F-7A8F-43C0-82DB-C4D3C1562FDE}"/>
    <cellStyle name="Comma 58 2 4" xfId="801" xr:uid="{0D706095-5AC7-46B5-90B6-6BC3871AAD0B}"/>
    <cellStyle name="Comma 58 2 4 2" xfId="1802" xr:uid="{5FB3212A-37E1-4B5E-9DB5-7728AE6DE392}"/>
    <cellStyle name="Comma 58 2 4 3" xfId="2796" xr:uid="{78F25112-518D-49AB-A6FF-4285561DB3CE}"/>
    <cellStyle name="Comma 58 2 4 4" xfId="3787" xr:uid="{6F76DD3E-F7F5-4C41-94B4-FB25320CE2F0}"/>
    <cellStyle name="Comma 58 2 5" xfId="1565" xr:uid="{0E559F08-D246-49B9-853D-64C7CC89375B}"/>
    <cellStyle name="Comma 58 2 6" xfId="2559" xr:uid="{6E3488DB-042A-4373-8357-E6350A2636E5}"/>
    <cellStyle name="Comma 58 2 7" xfId="3551" xr:uid="{4777B265-29B3-4E57-A4AF-906C14E8A870}"/>
    <cellStyle name="Comma 59" xfId="449" xr:uid="{6DDB4CC6-D20E-4C0E-A12D-FA94D8F69430}"/>
    <cellStyle name="Comma 59 2" xfId="450" xr:uid="{4E9C8822-1CB9-41F5-A0D2-DCC03EFC92EA}"/>
    <cellStyle name="Comma 59 2 2" xfId="1053" xr:uid="{00EBBBC5-7DD7-461D-8C10-AD4E335E8B22}"/>
    <cellStyle name="Comma 59 2 2 2" xfId="2054" xr:uid="{3B552BBC-9B6B-4307-96BF-47F11906E6DE}"/>
    <cellStyle name="Comma 59 2 2 3" xfId="3048" xr:uid="{2C6EE8CE-13A6-466B-B2C3-80B5A7A18800}"/>
    <cellStyle name="Comma 59 2 2 4" xfId="4039" xr:uid="{69BF8F37-4A7B-4309-9354-03ECBA3757B7}"/>
    <cellStyle name="Comma 59 2 3" xfId="1291" xr:uid="{F504562F-1187-4A93-A081-45D816EEF04C}"/>
    <cellStyle name="Comma 59 2 3 2" xfId="2292" xr:uid="{6F7A49A5-178C-4572-8586-9C8CA5D6DC42}"/>
    <cellStyle name="Comma 59 2 3 3" xfId="3286" xr:uid="{51BC2410-F0BC-4D13-9730-8B04F9A03465}"/>
    <cellStyle name="Comma 59 2 3 4" xfId="4277" xr:uid="{B2C11581-79C3-41C6-9D50-843E682C129A}"/>
    <cellStyle name="Comma 59 2 4" xfId="802" xr:uid="{B5A63B64-2512-4CC0-A3E0-D51F67B0B50A}"/>
    <cellStyle name="Comma 59 2 4 2" xfId="1803" xr:uid="{9611B831-DEF4-4090-9D4A-927EEC54925D}"/>
    <cellStyle name="Comma 59 2 4 3" xfId="2797" xr:uid="{154B37CF-E57C-4769-A1C5-7B8920C08B13}"/>
    <cellStyle name="Comma 59 2 4 4" xfId="3788" xr:uid="{6A54ED5C-B055-4440-8F26-8C1E9C2FB692}"/>
    <cellStyle name="Comma 59 2 5" xfId="1566" xr:uid="{293A2E47-D737-49DE-8A1B-3F8CD02706D3}"/>
    <cellStyle name="Comma 59 2 6" xfId="2560" xr:uid="{F2995FA8-F42A-457B-8A57-699DF5D7D35D}"/>
    <cellStyle name="Comma 59 2 7" xfId="3552" xr:uid="{B046EAF8-EE63-4175-9726-F8485C045265}"/>
    <cellStyle name="Comma 6" xfId="32" xr:uid="{0F4239FA-2746-46CB-B1BD-C17409512F4E}"/>
    <cellStyle name="Comma 6 10" xfId="451" xr:uid="{F2432A26-EC98-47D5-9337-2BADD10C508B}"/>
    <cellStyle name="Comma 6 10 2" xfId="1567" xr:uid="{B37247E2-AF7C-4FBE-97A7-C091E893D48E}"/>
    <cellStyle name="Comma 6 10 3" xfId="2561" xr:uid="{0C738234-7110-4F46-8E3D-813B63495076}"/>
    <cellStyle name="Comma 6 10 4" xfId="3553" xr:uid="{33CC8656-930C-4F06-B458-CB823963BA38}"/>
    <cellStyle name="Comma 6 2" xfId="33" xr:uid="{687B46D6-006F-4E8B-8F6E-7902F408A673}"/>
    <cellStyle name="Comma 6 2 2" xfId="453" xr:uid="{AC0D797D-D9FE-4FCC-A263-275FD87F1E56}"/>
    <cellStyle name="Comma 6 2 2 2" xfId="1055" xr:uid="{E2CEBEC2-20F4-4E62-A6A0-33117DCA120A}"/>
    <cellStyle name="Comma 6 2 2 2 2" xfId="2056" xr:uid="{7D2F32C8-179A-4164-8244-8AA4D02619F0}"/>
    <cellStyle name="Comma 6 2 2 2 3" xfId="3050" xr:uid="{A5460665-E5DE-46BA-A282-38FC2F911082}"/>
    <cellStyle name="Comma 6 2 2 2 4" xfId="4041" xr:uid="{5FC29F22-F109-4DFE-8995-A60B1E34B36A}"/>
    <cellStyle name="Comma 6 2 2 3" xfId="1293" xr:uid="{C3819807-4150-40D4-B981-DA5352BE06FC}"/>
    <cellStyle name="Comma 6 2 2 3 2" xfId="2294" xr:uid="{CECF0794-9231-4481-BC4C-916B2B8376E8}"/>
    <cellStyle name="Comma 6 2 2 3 3" xfId="3288" xr:uid="{EA947F7B-4CB2-48F1-9778-060006324155}"/>
    <cellStyle name="Comma 6 2 2 3 4" xfId="4279" xr:uid="{872B33A6-F09A-4D64-8174-2D393A0488FF}"/>
    <cellStyle name="Comma 6 2 2 4" xfId="804" xr:uid="{D364DD87-31AA-4691-9EB4-61DF0EF17EE5}"/>
    <cellStyle name="Comma 6 2 2 4 2" xfId="1805" xr:uid="{BDAC94B7-1B05-4811-8117-A7D3463FBC88}"/>
    <cellStyle name="Comma 6 2 2 4 3" xfId="2799" xr:uid="{A6062928-2F03-40DD-95DB-00D6FEE67EF5}"/>
    <cellStyle name="Comma 6 2 2 4 4" xfId="3790" xr:uid="{19DC8B4B-D85D-42C1-AE03-389DA13408C2}"/>
    <cellStyle name="Comma 6 2 2 5" xfId="1568" xr:uid="{E6CB79BA-F86E-45C9-A0EA-D37DBAF2168A}"/>
    <cellStyle name="Comma 6 2 2 6" xfId="2562" xr:uid="{43BCFD29-2104-4B28-B8A6-26A836F4C93E}"/>
    <cellStyle name="Comma 6 2 2 7" xfId="3554" xr:uid="{C75FAC2D-BE88-4701-B6C3-59CAC7DB3E6F}"/>
    <cellStyle name="Comma 6 2 3" xfId="452" xr:uid="{1EDC38F8-044B-4B2F-9E00-9D51C05C42D7}"/>
    <cellStyle name="Comma 6 3" xfId="140" xr:uid="{BFCE5EA0-8FCB-415A-B650-7C9242D77BAC}"/>
    <cellStyle name="Comma 6 3 2" xfId="455" xr:uid="{859B8DF0-2FE6-49CB-83BD-98CE9923A38D}"/>
    <cellStyle name="Comma 6 3 2 2" xfId="1056" xr:uid="{DD7D056B-4431-4988-B4BD-701BAD907A4A}"/>
    <cellStyle name="Comma 6 3 2 2 2" xfId="2057" xr:uid="{7D38D27A-3569-4527-8FE8-F182F2F477A5}"/>
    <cellStyle name="Comma 6 3 2 2 3" xfId="3051" xr:uid="{D1688644-DB3A-46D5-BBB1-1ED5C07946EA}"/>
    <cellStyle name="Comma 6 3 2 2 4" xfId="4042" xr:uid="{71867BA8-05C1-49D0-80A0-4B877ED7278E}"/>
    <cellStyle name="Comma 6 3 2 3" xfId="1294" xr:uid="{FFDB9C22-D64C-48B1-B4B4-E8443476C8E1}"/>
    <cellStyle name="Comma 6 3 2 3 2" xfId="2295" xr:uid="{47B15D23-2B66-421A-819A-12E9F5E92F19}"/>
    <cellStyle name="Comma 6 3 2 3 3" xfId="3289" xr:uid="{673EDC64-8245-4814-981A-26D9CC4D70C4}"/>
    <cellStyle name="Comma 6 3 2 3 4" xfId="4280" xr:uid="{21B53CE5-F1D6-4B14-ADB7-6FB7E6BA6C8F}"/>
    <cellStyle name="Comma 6 3 2 4" xfId="805" xr:uid="{31059968-5C71-4A05-BCB0-09AACA3638C0}"/>
    <cellStyle name="Comma 6 3 2 4 2" xfId="1806" xr:uid="{D61EE16E-35FE-4FD0-A73B-81581BC1943D}"/>
    <cellStyle name="Comma 6 3 2 4 3" xfId="2800" xr:uid="{6010A4CA-3CC7-47A2-A952-98A6464186B9}"/>
    <cellStyle name="Comma 6 3 2 4 4" xfId="3791" xr:uid="{861D87AC-4482-431E-9798-5F44BFAF5686}"/>
    <cellStyle name="Comma 6 3 2 5" xfId="1569" xr:uid="{1D96974B-E4AB-40B5-81F0-62E12BFB0C33}"/>
    <cellStyle name="Comma 6 3 2 6" xfId="2563" xr:uid="{8A35CB68-26C1-4A3C-90D0-970C1F91F48F}"/>
    <cellStyle name="Comma 6 3 2 7" xfId="3555" xr:uid="{BC209755-26B3-4BDA-A993-A6358432FFAC}"/>
    <cellStyle name="Comma 6 3 3" xfId="454" xr:uid="{C3CEA42F-AF63-4D5B-A30B-CE83E89FE31D}"/>
    <cellStyle name="Comma 6 3 4" xfId="1360" xr:uid="{9847D56E-C9D5-4D29-9993-B988C1CC69AC}"/>
    <cellStyle name="Comma 6 3 5" xfId="2354" xr:uid="{B4A1DA76-5ABE-44DC-9464-CB25633DBBFD}"/>
    <cellStyle name="Comma 6 3 6" xfId="3346" xr:uid="{E19D9F0D-3B03-47C6-A6FA-D46A00F7A992}"/>
    <cellStyle name="Comma 6 4" xfId="456" xr:uid="{746E844F-B8F5-4441-BFF1-446B8C58B6D9}"/>
    <cellStyle name="Comma 6 4 2" xfId="457" xr:uid="{4893AE1A-4165-4563-871D-1E2881F6DE58}"/>
    <cellStyle name="Comma 6 4 2 2" xfId="1057" xr:uid="{D4AB1DC1-FE93-45BA-9FE2-B18E87D53D83}"/>
    <cellStyle name="Comma 6 4 2 2 2" xfId="2058" xr:uid="{4A92004C-A344-484F-8228-FD33B2D4293F}"/>
    <cellStyle name="Comma 6 4 2 2 3" xfId="3052" xr:uid="{49008CBC-257C-4C65-8FF1-3C7C1EA137BB}"/>
    <cellStyle name="Comma 6 4 2 2 4" xfId="4043" xr:uid="{EE604291-EB16-42CF-A2CB-AA4686AE7DDB}"/>
    <cellStyle name="Comma 6 4 2 3" xfId="1295" xr:uid="{A35183FE-8462-4829-BAC5-E36769519A5A}"/>
    <cellStyle name="Comma 6 4 2 3 2" xfId="2296" xr:uid="{CD8389C6-BDB9-4FF8-B62C-2BBDA7E080ED}"/>
    <cellStyle name="Comma 6 4 2 3 3" xfId="3290" xr:uid="{0DDD7E6E-0008-43D1-A535-51834A24FE19}"/>
    <cellStyle name="Comma 6 4 2 3 4" xfId="4281" xr:uid="{9ABAC114-F695-482A-B655-9E2B9D401BF5}"/>
    <cellStyle name="Comma 6 4 2 4" xfId="806" xr:uid="{A5D1D7FC-DF3A-4EF3-980D-2D2588773E4B}"/>
    <cellStyle name="Comma 6 4 2 4 2" xfId="1807" xr:uid="{F5098158-8B06-4F03-AB2E-0AB896ECDFE3}"/>
    <cellStyle name="Comma 6 4 2 4 3" xfId="2801" xr:uid="{3086350B-63E6-4E6A-90CC-1F54957E6E82}"/>
    <cellStyle name="Comma 6 4 2 4 4" xfId="3792" xr:uid="{3CFF0B73-55E2-4DA4-AE48-4DB6E0EB6AD8}"/>
    <cellStyle name="Comma 6 4 2 5" xfId="1570" xr:uid="{74B48525-2D3C-4010-B26D-5E217F615DDA}"/>
    <cellStyle name="Comma 6 4 2 6" xfId="2564" xr:uid="{5E32BBAD-D2F2-46BB-8087-B4BBC8E4F8B3}"/>
    <cellStyle name="Comma 6 4 2 7" xfId="3556" xr:uid="{098D74F9-3A93-4453-BEE5-E87B9FEFA629}"/>
    <cellStyle name="Comma 6 5" xfId="458" xr:uid="{8AE2AD78-EBBD-4337-80B6-6158EC0D0D0A}"/>
    <cellStyle name="Comma 6 5 2" xfId="459" xr:uid="{CE6336B0-5AC1-40E5-9CC3-D96DEED9F06F}"/>
    <cellStyle name="Comma 6 5 2 2" xfId="1059" xr:uid="{E70B350D-4806-4536-9062-9FE3C63ECB60}"/>
    <cellStyle name="Comma 6 5 2 2 2" xfId="2060" xr:uid="{7EE25F66-687D-41AB-96E4-775067493033}"/>
    <cellStyle name="Comma 6 5 2 2 3" xfId="3054" xr:uid="{CD4426C0-DBF8-4473-9E11-CECB8E0CD669}"/>
    <cellStyle name="Comma 6 5 2 2 4" xfId="4045" xr:uid="{C49C6C98-9665-498D-B38D-C32D4DE6FB86}"/>
    <cellStyle name="Comma 6 5 2 3" xfId="1297" xr:uid="{13589296-2CBC-417E-A5B7-374ACFD574DC}"/>
    <cellStyle name="Comma 6 5 2 3 2" xfId="2298" xr:uid="{8E18A56E-0588-491B-A7D3-8DB1A6F167C5}"/>
    <cellStyle name="Comma 6 5 2 3 3" xfId="3292" xr:uid="{7D2CD303-9C34-4FE5-9599-A01876724AB2}"/>
    <cellStyle name="Comma 6 5 2 3 4" xfId="4283" xr:uid="{830C5D37-6512-40DE-9130-3EDFFEC9B70C}"/>
    <cellStyle name="Comma 6 5 2 4" xfId="808" xr:uid="{A07A5934-E291-497B-9378-20FB486086AC}"/>
    <cellStyle name="Comma 6 5 2 4 2" xfId="1809" xr:uid="{B5B6025B-BA42-4060-912B-9E38C5A42BA8}"/>
    <cellStyle name="Comma 6 5 2 4 3" xfId="2803" xr:uid="{14CF5A5D-6071-4ECB-8FF2-98DEE0287FCA}"/>
    <cellStyle name="Comma 6 5 2 4 4" xfId="3794" xr:uid="{B2865A92-6DDE-490F-B3B3-6B0018A629D2}"/>
    <cellStyle name="Comma 6 5 2 5" xfId="1572" xr:uid="{F50ED0D1-4F4F-44E6-8F40-DDEEA50FF843}"/>
    <cellStyle name="Comma 6 5 2 6" xfId="2566" xr:uid="{D79590D7-E5C7-4B6A-9B71-4A8A1212205F}"/>
    <cellStyle name="Comma 6 5 2 7" xfId="3558" xr:uid="{C4AC50DA-A5CF-4698-9748-EE18EE9727B1}"/>
    <cellStyle name="Comma 6 5 3" xfId="1058" xr:uid="{9BB1083E-C20E-4B1A-A770-A154604AEC3C}"/>
    <cellStyle name="Comma 6 5 3 2" xfId="2059" xr:uid="{B0FBD238-8BCF-455C-8234-06E3618AF1CE}"/>
    <cellStyle name="Comma 6 5 3 3" xfId="3053" xr:uid="{9A22F6F4-DF1C-4DD7-9BC9-CDAE372D9139}"/>
    <cellStyle name="Comma 6 5 3 4" xfId="4044" xr:uid="{2AE3DD51-D4A4-4BEC-A49D-3544DAEDD3F3}"/>
    <cellStyle name="Comma 6 5 4" xfId="1296" xr:uid="{6747CAD1-DD5B-43FC-BCCC-CA188B831B09}"/>
    <cellStyle name="Comma 6 5 4 2" xfId="2297" xr:uid="{2E3C89E9-D849-45F9-8DEC-16816B5B1F0E}"/>
    <cellStyle name="Comma 6 5 4 3" xfId="3291" xr:uid="{3AC40804-1CD2-4791-96BB-AA6936DFC4DD}"/>
    <cellStyle name="Comma 6 5 4 4" xfId="4282" xr:uid="{13C88445-776B-405B-AB1B-615C2E56F8B6}"/>
    <cellStyle name="Comma 6 5 5" xfId="807" xr:uid="{CBD717C4-E6D3-4791-9D2E-DF9D71868897}"/>
    <cellStyle name="Comma 6 5 5 2" xfId="1808" xr:uid="{BA99C7FD-4271-49FC-8940-CE2DC1FB83C7}"/>
    <cellStyle name="Comma 6 5 5 3" xfId="2802" xr:uid="{87EBFDA7-55B6-492C-9E2F-AF3D2565C1CE}"/>
    <cellStyle name="Comma 6 5 5 4" xfId="3793" xr:uid="{235E4BD2-CC9F-476C-B4EA-BAAE29289AF2}"/>
    <cellStyle name="Comma 6 5 6" xfId="1571" xr:uid="{0985E3B3-87CF-4533-B5AC-8233B5DC6C3C}"/>
    <cellStyle name="Comma 6 5 7" xfId="2565" xr:uid="{AD67BEE8-B169-455C-BB1A-C2D52D01627F}"/>
    <cellStyle name="Comma 6 5 8" xfId="3557" xr:uid="{A2093F76-4A98-473C-88A2-3979E1171CC6}"/>
    <cellStyle name="Comma 6 6" xfId="460" xr:uid="{B1CCF644-4A4D-4F69-ADFD-2CE2D354F0DC}"/>
    <cellStyle name="Comma 6 6 2" xfId="1060" xr:uid="{99E54EB5-6217-472F-BDB2-BBA4B68DD18A}"/>
    <cellStyle name="Comma 6 6 2 2" xfId="2061" xr:uid="{1237BB2A-7E4F-4C04-807E-D82F18F7BBFE}"/>
    <cellStyle name="Comma 6 6 2 3" xfId="3055" xr:uid="{E7DDC782-95CA-4CDE-8323-7CBF7A963AF0}"/>
    <cellStyle name="Comma 6 6 2 4" xfId="4046" xr:uid="{D47E8EAC-1CF0-4040-B1B0-F5B149457322}"/>
    <cellStyle name="Comma 6 6 3" xfId="1298" xr:uid="{E52BF652-66A3-4DDF-A6F7-BF7D88D23608}"/>
    <cellStyle name="Comma 6 6 3 2" xfId="2299" xr:uid="{ECA208E0-505A-425C-A098-422BB0184D06}"/>
    <cellStyle name="Comma 6 6 3 3" xfId="3293" xr:uid="{88D82C10-5458-47A8-A94E-CD9D2B0ECF4C}"/>
    <cellStyle name="Comma 6 6 3 4" xfId="4284" xr:uid="{4B5A4C20-6C54-49FE-A0E6-82EAD6BB46AD}"/>
    <cellStyle name="Comma 6 6 4" xfId="809" xr:uid="{2CDA6B32-38E8-459A-ACE3-3E4D30348EBD}"/>
    <cellStyle name="Comma 6 6 4 2" xfId="1810" xr:uid="{21F8E7B1-8F75-4490-A013-DA89BD5C369C}"/>
    <cellStyle name="Comma 6 6 4 3" xfId="2804" xr:uid="{8029C781-A3F2-4469-A8A4-2823806E357C}"/>
    <cellStyle name="Comma 6 6 4 4" xfId="3795" xr:uid="{138165D5-4B29-4E72-B274-C3F3318D2655}"/>
    <cellStyle name="Comma 6 6 5" xfId="1573" xr:uid="{EF9C247B-EF54-45BA-9FA9-5FE97723F07C}"/>
    <cellStyle name="Comma 6 6 6" xfId="2567" xr:uid="{C3985C6E-9BA1-4793-94AD-6D68CA2332B5}"/>
    <cellStyle name="Comma 6 6 7" xfId="3559" xr:uid="{04F70FCC-D439-47F6-B25C-E4D9B28CF87B}"/>
    <cellStyle name="Comma 6 7" xfId="1054" xr:uid="{74945191-E88D-4343-A0EA-F4084C05D028}"/>
    <cellStyle name="Comma 6 7 2" xfId="2055" xr:uid="{BCF2D547-4E20-4BE7-9483-3F50DF9A8480}"/>
    <cellStyle name="Comma 6 7 3" xfId="3049" xr:uid="{507D7805-933D-45F9-AF7D-2A7D57377490}"/>
    <cellStyle name="Comma 6 7 4" xfId="4040" xr:uid="{A4D6EBFC-AAEA-4528-8F35-ECB3767084FD}"/>
    <cellStyle name="Comma 6 8" xfId="1292" xr:uid="{44E152F7-0461-495B-83DE-E055539A3D88}"/>
    <cellStyle name="Comma 6 8 2" xfId="2293" xr:uid="{52E06516-0879-44F8-8269-CE2D2BF38907}"/>
    <cellStyle name="Comma 6 8 3" xfId="3287" xr:uid="{F1F28AB5-D37D-4130-8E8F-98E6C35F1144}"/>
    <cellStyle name="Comma 6 8 4" xfId="4278" xr:uid="{59D3B706-E3E5-4C4E-BBCE-986C51F76BA5}"/>
    <cellStyle name="Comma 6 9" xfId="803" xr:uid="{3E6EBE97-D06F-4BCC-9092-6288E8AE3528}"/>
    <cellStyle name="Comma 6 9 2" xfId="1804" xr:uid="{9ABAF755-909D-4DD3-9B00-3E218AEB55C1}"/>
    <cellStyle name="Comma 6 9 3" xfId="2798" xr:uid="{E55CD752-0797-4DE5-86AF-39B906F0E2BC}"/>
    <cellStyle name="Comma 6 9 4" xfId="3789" xr:uid="{807A915E-1451-46D7-9192-6D751A351C98}"/>
    <cellStyle name="Comma 60" xfId="461" xr:uid="{5C8A62C5-7A6B-4E83-A78A-3D36AE0AB61A}"/>
    <cellStyle name="Comma 60 2" xfId="462" xr:uid="{1DEF24FD-FB77-4A2A-AB78-2C19C7A9091D}"/>
    <cellStyle name="Comma 60 2 2" xfId="1062" xr:uid="{BCBDAAD7-EBE7-4D97-81FE-546B5A5223E6}"/>
    <cellStyle name="Comma 60 2 2 2" xfId="2063" xr:uid="{B351B94A-B94F-499A-BB26-33AA13CCEF02}"/>
    <cellStyle name="Comma 60 2 2 3" xfId="3057" xr:uid="{5F1BDC85-6EE8-41BE-A5D6-EA36469FF4FC}"/>
    <cellStyle name="Comma 60 2 2 4" xfId="4048" xr:uid="{447F603B-7FAD-413C-9C02-987767384C93}"/>
    <cellStyle name="Comma 60 2 3" xfId="1300" xr:uid="{35EE1D8E-2C80-40DD-81B1-4534AECDE32B}"/>
    <cellStyle name="Comma 60 2 3 2" xfId="2301" xr:uid="{B024F608-4EEA-4286-A183-3E45F980C50C}"/>
    <cellStyle name="Comma 60 2 3 3" xfId="3295" xr:uid="{212DA6BF-DCA6-43A2-AF92-CD4D08BF8EEB}"/>
    <cellStyle name="Comma 60 2 3 4" xfId="4286" xr:uid="{7F1D1613-0003-48FC-BC03-CB3A9FF4F5AA}"/>
    <cellStyle name="Comma 60 2 4" xfId="811" xr:uid="{0A6460CA-D2A3-4409-BB94-1AEA2BA26E2D}"/>
    <cellStyle name="Comma 60 2 4 2" xfId="1812" xr:uid="{FB59B13E-4EE2-4473-A786-51BEB43D2B51}"/>
    <cellStyle name="Comma 60 2 4 3" xfId="2806" xr:uid="{2F009FCF-9AA9-4E07-94AD-86B7DAFC7B99}"/>
    <cellStyle name="Comma 60 2 4 4" xfId="3797" xr:uid="{6B7E4C5C-1BCA-4628-85FF-49EBDCB89248}"/>
    <cellStyle name="Comma 60 2 5" xfId="1575" xr:uid="{E4BD95DA-2CA2-446D-A429-A34674860F52}"/>
    <cellStyle name="Comma 60 2 6" xfId="2569" xr:uid="{98ACAEEA-C138-429C-B906-3F1BCCEBEA96}"/>
    <cellStyle name="Comma 60 2 7" xfId="3561" xr:uid="{9FFBFF1F-0DE0-4816-B1F2-323D87DDD9F1}"/>
    <cellStyle name="Comma 60 3" xfId="1061" xr:uid="{EFF62327-297A-4DF5-8C8A-D3F82B7DCE3F}"/>
    <cellStyle name="Comma 60 3 2" xfId="2062" xr:uid="{8139DC4A-C289-499C-AFDB-11B79AD471FB}"/>
    <cellStyle name="Comma 60 3 3" xfId="3056" xr:uid="{FD1383C2-FB0D-465D-A306-4393EBB228F0}"/>
    <cellStyle name="Comma 60 3 4" xfId="4047" xr:uid="{D02643FE-B940-4ACC-806F-697405FBA2DE}"/>
    <cellStyle name="Comma 60 4" xfId="1299" xr:uid="{21FC3802-16ED-4B33-A398-F30849F511CF}"/>
    <cellStyle name="Comma 60 4 2" xfId="2300" xr:uid="{991F42AB-CB31-4DEA-B7B7-F403AAA2C37C}"/>
    <cellStyle name="Comma 60 4 3" xfId="3294" xr:uid="{62BF9FD2-F8AB-4C39-83A2-686099111719}"/>
    <cellStyle name="Comma 60 4 4" xfId="4285" xr:uid="{57876A09-40FF-4977-A8C0-B5A8F67A53B2}"/>
    <cellStyle name="Comma 60 5" xfId="810" xr:uid="{6F2B95FD-0D41-4E11-B981-AA0AAAA25C10}"/>
    <cellStyle name="Comma 60 5 2" xfId="1811" xr:uid="{5B4A03AA-ABB2-4C82-8FEB-8BB92189E3EC}"/>
    <cellStyle name="Comma 60 5 3" xfId="2805" xr:uid="{CDE63CD8-F0A0-4235-B7B1-0030E877F994}"/>
    <cellStyle name="Comma 60 5 4" xfId="3796" xr:uid="{596895F1-152B-4D68-ADAE-5B2A4FE0B402}"/>
    <cellStyle name="Comma 60 6" xfId="1574" xr:uid="{BF675BDB-6A36-4918-8D44-5045D9C04235}"/>
    <cellStyle name="Comma 60 7" xfId="2568" xr:uid="{B3558257-7EFB-430D-9912-7D47FE65B870}"/>
    <cellStyle name="Comma 60 8" xfId="3560" xr:uid="{EBD0794D-88E4-4430-83D1-9CB566D6B708}"/>
    <cellStyle name="Comma 61" xfId="463" xr:uid="{EDDF2981-CC83-43BA-BEC2-8BC9FBF8E49F}"/>
    <cellStyle name="Comma 61 2" xfId="464" xr:uid="{5E0F11A8-65AA-4E5B-8922-E9B525CC82DE}"/>
    <cellStyle name="Comma 61 2 2" xfId="1063" xr:uid="{EB1CD74D-21C7-4C58-9C70-FAACEE7B6B99}"/>
    <cellStyle name="Comma 61 2 2 2" xfId="2064" xr:uid="{E0EB281D-25D2-45F9-BF1A-8B679FED4468}"/>
    <cellStyle name="Comma 61 2 2 3" xfId="3058" xr:uid="{F732724E-8DB6-4933-B21F-1F6174EBF487}"/>
    <cellStyle name="Comma 61 2 2 4" xfId="4049" xr:uid="{9772F885-6BA0-4B8E-A398-F838868FF6A0}"/>
    <cellStyle name="Comma 61 2 3" xfId="1301" xr:uid="{A750CBC0-66BC-47E2-8460-34CA169FCB18}"/>
    <cellStyle name="Comma 61 2 3 2" xfId="2302" xr:uid="{F70DEBA7-4928-4FEF-8009-F6E453DE4FEE}"/>
    <cellStyle name="Comma 61 2 3 3" xfId="3296" xr:uid="{835D88AF-6A2F-47E7-A575-FC8B4CD7EA9A}"/>
    <cellStyle name="Comma 61 2 3 4" xfId="4287" xr:uid="{97E5E0D7-3C38-400F-8E7E-8433A4282E84}"/>
    <cellStyle name="Comma 61 2 4" xfId="812" xr:uid="{8F505270-7859-4C27-9CED-0FC79A48B123}"/>
    <cellStyle name="Comma 61 2 4 2" xfId="1813" xr:uid="{DD392A48-3E0F-4C5A-9881-56A18119BD27}"/>
    <cellStyle name="Comma 61 2 4 3" xfId="2807" xr:uid="{273DCC2E-91D2-4502-9AB5-1A4B89971A3D}"/>
    <cellStyle name="Comma 61 2 4 4" xfId="3798" xr:uid="{853D830C-56AB-479D-8C8E-52A0583216D6}"/>
    <cellStyle name="Comma 61 2 5" xfId="1576" xr:uid="{BDBFE84D-DBC1-4477-B7A6-9E0ED72383A9}"/>
    <cellStyle name="Comma 61 2 6" xfId="2570" xr:uid="{0E374219-7B40-4364-AF0B-F14ECED3AC82}"/>
    <cellStyle name="Comma 61 2 7" xfId="3562" xr:uid="{FBFA4D36-A951-4A8E-9152-4A110C3F4175}"/>
    <cellStyle name="Comma 62" xfId="465" xr:uid="{2A069064-EF38-41D2-A6CB-C930021745AE}"/>
    <cellStyle name="Comma 62 2" xfId="466" xr:uid="{DDF74CB2-5A0C-4248-8280-95964EDF4F78}"/>
    <cellStyle name="Comma 62 2 2" xfId="1064" xr:uid="{5332422F-C00E-4DBC-ACC0-375FBD4F7B22}"/>
    <cellStyle name="Comma 62 2 2 2" xfId="2065" xr:uid="{AD6D4532-CB68-435A-BAF9-26D9A964042F}"/>
    <cellStyle name="Comma 62 2 2 3" xfId="3059" xr:uid="{AF1DE474-298B-4415-8025-5555A628FA38}"/>
    <cellStyle name="Comma 62 2 2 4" xfId="4050" xr:uid="{789B547A-6AF9-4F02-AD5E-C7839DF6E762}"/>
    <cellStyle name="Comma 62 2 3" xfId="1302" xr:uid="{DA3584F9-DF46-4BF7-8012-E5ACDBFECD20}"/>
    <cellStyle name="Comma 62 2 3 2" xfId="2303" xr:uid="{BD3B372E-119D-4C06-8F38-5EAF2FCF81C3}"/>
    <cellStyle name="Comma 62 2 3 3" xfId="3297" xr:uid="{78871FB7-3CA3-4088-84FE-EDACAB61739C}"/>
    <cellStyle name="Comma 62 2 3 4" xfId="4288" xr:uid="{683F73E2-A14F-4157-B505-D6BACDAE6A85}"/>
    <cellStyle name="Comma 62 2 4" xfId="813" xr:uid="{2F91CE25-6C0C-4459-BE92-9DA89611BB53}"/>
    <cellStyle name="Comma 62 2 4 2" xfId="1814" xr:uid="{E1850717-7584-46DE-BBDD-E829A51B2785}"/>
    <cellStyle name="Comma 62 2 4 3" xfId="2808" xr:uid="{2680BC9F-2A97-444A-A176-7C630C3E237A}"/>
    <cellStyle name="Comma 62 2 4 4" xfId="3799" xr:uid="{F0D0159E-7152-4C39-A277-5B06232ED3B3}"/>
    <cellStyle name="Comma 62 2 5" xfId="1577" xr:uid="{0A07E402-7005-41DD-BA40-BD4F9BCADE06}"/>
    <cellStyle name="Comma 62 2 6" xfId="2571" xr:uid="{5838D81C-BB4A-4109-B032-024C61D47BF0}"/>
    <cellStyle name="Comma 62 2 7" xfId="3563" xr:uid="{4581FB75-B707-4037-83FC-D116A8C49908}"/>
    <cellStyle name="Comma 63" xfId="467" xr:uid="{4D6F7434-D15E-4453-98A9-470766B43EF1}"/>
    <cellStyle name="Comma 63 2" xfId="1065" xr:uid="{43F4C33B-5E45-406A-8520-828A73BFA05D}"/>
    <cellStyle name="Comma 63 2 2" xfId="2066" xr:uid="{A8637671-D519-4BF5-BC7C-BF287D274CCA}"/>
    <cellStyle name="Comma 63 2 3" xfId="3060" xr:uid="{737B9508-1C10-49E4-B671-5EE0872A52ED}"/>
    <cellStyle name="Comma 63 2 4" xfId="4051" xr:uid="{2E01E4B4-C26D-43AC-9840-364C1AEEA8C0}"/>
    <cellStyle name="Comma 63 3" xfId="1303" xr:uid="{AE8A1868-8DBD-444F-889B-363AC4CC2D76}"/>
    <cellStyle name="Comma 63 3 2" xfId="2304" xr:uid="{8027216F-38F4-4D48-87A4-0B78EEF7E07D}"/>
    <cellStyle name="Comma 63 3 3" xfId="3298" xr:uid="{3BC49801-2253-4F7C-BC54-A34938E7E8CA}"/>
    <cellStyle name="Comma 63 3 4" xfId="4289" xr:uid="{D28A1C20-0A58-465E-B8AF-B602EA3ED3AD}"/>
    <cellStyle name="Comma 63 4" xfId="814" xr:uid="{37EBD1FA-432B-4408-AD59-4DE2393D90D6}"/>
    <cellStyle name="Comma 63 4 2" xfId="1815" xr:uid="{2B43829E-8F2F-4DDF-BEBE-9C4DFD52A780}"/>
    <cellStyle name="Comma 63 4 3" xfId="2809" xr:uid="{5F56B1BF-166D-4CDE-8912-A3EDFB2267BA}"/>
    <cellStyle name="Comma 63 4 4" xfId="3800" xr:uid="{DCF41368-B652-4E95-B2FA-DDCCB593971A}"/>
    <cellStyle name="Comma 63 5" xfId="1578" xr:uid="{C3139BB1-A0FA-4048-952A-C9A4ABA59A3E}"/>
    <cellStyle name="Comma 63 6" xfId="2572" xr:uid="{92447DF9-1542-4AF8-9FB4-F9F86240E40A}"/>
    <cellStyle name="Comma 63 7" xfId="3564" xr:uid="{20AEF6D4-454A-48D9-BE9E-B7911641194A}"/>
    <cellStyle name="Comma 64" xfId="468" xr:uid="{55CA7DE3-2215-4124-A073-FD7966D66FDC}"/>
    <cellStyle name="Comma 64 2" xfId="1066" xr:uid="{3786A902-E6BF-41AC-B366-9128FFC07DF2}"/>
    <cellStyle name="Comma 64 2 2" xfId="2067" xr:uid="{73C11AE8-F45A-4165-B0EB-60D6D1532B20}"/>
    <cellStyle name="Comma 64 2 3" xfId="3061" xr:uid="{BC1DEAB5-A345-44D7-90B1-495B5918BDE8}"/>
    <cellStyle name="Comma 64 2 4" xfId="4052" xr:uid="{92E3CF28-9375-4EC8-9FC5-3E92452337F8}"/>
    <cellStyle name="Comma 64 3" xfId="1304" xr:uid="{F1E7E383-2510-47FC-BB0B-F4BB182893EA}"/>
    <cellStyle name="Comma 64 3 2" xfId="2305" xr:uid="{70F5E277-8B29-40A0-91D8-24D24738F1D6}"/>
    <cellStyle name="Comma 64 3 3" xfId="3299" xr:uid="{D1741D66-8532-4543-84AD-854F9C0BB807}"/>
    <cellStyle name="Comma 64 3 4" xfId="4290" xr:uid="{2373A950-1CA3-4272-80BB-649F0283158E}"/>
    <cellStyle name="Comma 64 4" xfId="815" xr:uid="{B679BB57-7B85-481F-AD40-1E5C73667558}"/>
    <cellStyle name="Comma 64 4 2" xfId="1816" xr:uid="{D7D8DC0B-2645-417E-9D63-E38102D7643E}"/>
    <cellStyle name="Comma 64 4 3" xfId="2810" xr:uid="{C4138631-EB9C-48AE-8DE2-E15598D23FF9}"/>
    <cellStyle name="Comma 64 4 4" xfId="3801" xr:uid="{EF37E06C-6A80-4755-BF3B-CE255B214D30}"/>
    <cellStyle name="Comma 64 5" xfId="1579" xr:uid="{6125B56A-4274-48F3-9150-25D6759C84EB}"/>
    <cellStyle name="Comma 64 6" xfId="2573" xr:uid="{6F5CEE8A-D94E-4032-A50F-91BDFBAA4209}"/>
    <cellStyle name="Comma 64 7" xfId="3565" xr:uid="{E8F27BB0-44D3-4A75-95F4-2511C5038BB8}"/>
    <cellStyle name="Comma 65" xfId="469" xr:uid="{82FF6995-710E-4C1E-BFC3-55B8ADA71086}"/>
    <cellStyle name="Comma 65 2" xfId="1067" xr:uid="{51E7C07A-EE31-42C7-A71B-629114A52CEF}"/>
    <cellStyle name="Comma 65 2 2" xfId="2068" xr:uid="{C6FF3FAF-AE8D-4795-B2E8-3A574B0519AE}"/>
    <cellStyle name="Comma 65 2 3" xfId="3062" xr:uid="{69C9B758-D5FB-448E-9EB8-55D6B5E751F6}"/>
    <cellStyle name="Comma 65 2 4" xfId="4053" xr:uid="{1F6C605F-B7AE-4858-B3FF-31CD5F933598}"/>
    <cellStyle name="Comma 65 3" xfId="1305" xr:uid="{F0A24336-41F6-460D-88B7-0F60F17B694D}"/>
    <cellStyle name="Comma 65 3 2" xfId="2306" xr:uid="{E4138AA4-7764-4447-A631-674179286C73}"/>
    <cellStyle name="Comma 65 3 3" xfId="3300" xr:uid="{EEC37E7B-82C1-4033-BD6A-E3961CA4FE75}"/>
    <cellStyle name="Comma 65 3 4" xfId="4291" xr:uid="{90B2BA22-59B8-4C92-AC1B-079E39950003}"/>
    <cellStyle name="Comma 65 4" xfId="816" xr:uid="{362F92CA-2C18-4920-B365-EECCA0765067}"/>
    <cellStyle name="Comma 65 4 2" xfId="1817" xr:uid="{7E45290D-3C4E-48DA-80E1-3E2FFA3EB177}"/>
    <cellStyle name="Comma 65 4 3" xfId="2811" xr:uid="{DE7BB5DB-ECFA-427D-9CA8-0792584DC4FD}"/>
    <cellStyle name="Comma 65 4 4" xfId="3802" xr:uid="{B2FF5C61-88EE-4961-A49A-5D36602596A3}"/>
    <cellStyle name="Comma 65 5" xfId="1580" xr:uid="{84ECF993-0667-4C2C-A740-B1843FC5AC67}"/>
    <cellStyle name="Comma 65 6" xfId="2574" xr:uid="{D56D1539-BC18-4C58-A23B-0A0F7DC4B57A}"/>
    <cellStyle name="Comma 65 7" xfId="3566" xr:uid="{1FC627CB-8EBD-412A-9A68-DF1BBD906E15}"/>
    <cellStyle name="Comma 66" xfId="470" xr:uid="{6E38C1C9-B509-4F42-A393-1365510A2893}"/>
    <cellStyle name="Comma 66 2" xfId="1068" xr:uid="{352F0048-EE0D-4DF1-8F31-F1E310D9C98F}"/>
    <cellStyle name="Comma 66 2 2" xfId="2069" xr:uid="{1AA836AD-D876-43B4-B32C-99DFDBB14190}"/>
    <cellStyle name="Comma 66 2 3" xfId="3063" xr:uid="{462BE77F-0DEE-4DEE-85BA-447FEE00DDDE}"/>
    <cellStyle name="Comma 66 2 4" xfId="4054" xr:uid="{FAB89C5E-6803-412C-9573-EFF56B254A73}"/>
    <cellStyle name="Comma 66 3" xfId="1306" xr:uid="{79FA4FD1-0076-4A81-954F-E650D1FE38B4}"/>
    <cellStyle name="Comma 66 3 2" xfId="2307" xr:uid="{5C0F0852-B4E7-45EC-936E-1833F392992D}"/>
    <cellStyle name="Comma 66 3 3" xfId="3301" xr:uid="{0D101004-893A-404A-9E7B-974518AE0651}"/>
    <cellStyle name="Comma 66 3 4" xfId="4292" xr:uid="{631870B8-76B5-4B7B-9055-BB23390278BD}"/>
    <cellStyle name="Comma 66 4" xfId="817" xr:uid="{7FEFC2BB-33E2-4BB1-9A0A-5B3A1A148C7F}"/>
    <cellStyle name="Comma 66 4 2" xfId="1818" xr:uid="{DF76AC2B-89E6-415E-A164-803B7A3CDCF9}"/>
    <cellStyle name="Comma 66 4 3" xfId="2812" xr:uid="{9794B7BC-AA23-48EC-8092-33D31BE0D174}"/>
    <cellStyle name="Comma 66 4 4" xfId="3803" xr:uid="{44257640-FB18-4D0F-8526-FCA277DBBEB1}"/>
    <cellStyle name="Comma 66 5" xfId="1581" xr:uid="{6BB457EF-CC96-459D-AE8E-540B002D5647}"/>
    <cellStyle name="Comma 66 6" xfId="2575" xr:uid="{8DFD2B50-0FFF-4713-8204-E7ABC2030E95}"/>
    <cellStyle name="Comma 66 7" xfId="3567" xr:uid="{B5E6DDA2-4783-46D6-8A36-AC01D46585BC}"/>
    <cellStyle name="Comma 67" xfId="160" xr:uid="{6679D61D-5F31-41D0-85FF-B917FEAF6857}"/>
    <cellStyle name="Comma 67 2" xfId="852" xr:uid="{3BA49ECA-262E-455E-9AE9-137AB32A0036}"/>
    <cellStyle name="Comma 67 2 2" xfId="1853" xr:uid="{768BABE4-9352-444A-A9C4-5613ABE6AAA7}"/>
    <cellStyle name="Comma 67 2 3" xfId="2847" xr:uid="{A1699856-6C45-4240-B995-778E94B0B01F}"/>
    <cellStyle name="Comma 67 2 4" xfId="3838" xr:uid="{70DDEE4F-FCDB-4E0B-A7A1-3F5271E52E68}"/>
    <cellStyle name="Comma 67 3" xfId="601" xr:uid="{F2F8F631-B141-4329-A20B-9761FDC6073B}"/>
    <cellStyle name="Comma 67 3 2" xfId="1602" xr:uid="{F940F1E8-2027-44D2-97DD-6B8096F59C57}"/>
    <cellStyle name="Comma 67 3 3" xfId="2596" xr:uid="{D4799161-45DE-4C45-BA2C-F1DF9558B68C}"/>
    <cellStyle name="Comma 67 3 4" xfId="3587" xr:uid="{D2AFF152-F370-4E47-B8D8-0B7ED9B0F42F}"/>
    <cellStyle name="Comma 68" xfId="590" xr:uid="{A1378D75-DD71-4CD1-B611-A328FDB053A3}"/>
    <cellStyle name="Comma 68 2" xfId="841" xr:uid="{EA030BDC-10D6-4C15-B0D9-175A1A0BFAA0}"/>
    <cellStyle name="Comma 68 2 2" xfId="1842" xr:uid="{FCE7A0EC-D586-42B2-8B97-B410CEAA9B29}"/>
    <cellStyle name="Comma 68 2 3" xfId="2836" xr:uid="{6053FE22-01B0-44B5-80EA-F808B87AB974}"/>
    <cellStyle name="Comma 68 2 4" xfId="3827" xr:uid="{994B47F4-90E5-4D71-ABF9-358B838E4D6C}"/>
    <cellStyle name="Comma 69" xfId="595" xr:uid="{F2109149-A2E6-4A19-9295-DB0955F35ADF}"/>
    <cellStyle name="Comma 69 2" xfId="846" xr:uid="{629270D4-6371-4326-BE96-B7B8F29B5810}"/>
    <cellStyle name="Comma 69 2 2" xfId="1847" xr:uid="{83DB6768-CB87-4F39-A1C9-AA8021FB8715}"/>
    <cellStyle name="Comma 69 2 3" xfId="2841" xr:uid="{FD20AAE9-E71A-42D9-95B1-9654D714F2F8}"/>
    <cellStyle name="Comma 69 2 4" xfId="3832" xr:uid="{23D2487D-6726-4880-BD89-31A171CCB50D}"/>
    <cellStyle name="Comma 7" xfId="34" xr:uid="{1D5FCC36-6DE9-48F2-8934-7F2BE54C3EE9}"/>
    <cellStyle name="Comma 7 2" xfId="35" xr:uid="{12906FC2-4291-45DC-A007-C39773CF86FC}"/>
    <cellStyle name="Comma 7 2 2" xfId="473" xr:uid="{9063AD99-0D1F-4A75-BEFD-B253BF195FB4}"/>
    <cellStyle name="Comma 7 2 2 2" xfId="1070" xr:uid="{F02FF899-66AC-491F-982B-CCA01DF96C48}"/>
    <cellStyle name="Comma 7 2 2 2 2" xfId="2071" xr:uid="{3E37D157-726C-4970-9C90-304CEAB77856}"/>
    <cellStyle name="Comma 7 2 2 2 3" xfId="3065" xr:uid="{57F05D81-7C2A-4BD5-B774-930CF2C2B230}"/>
    <cellStyle name="Comma 7 2 2 2 4" xfId="4056" xr:uid="{EB92E9F0-1140-4D33-9D1E-836AD6ABB4EE}"/>
    <cellStyle name="Comma 7 2 2 3" xfId="1308" xr:uid="{1734CC9B-F86C-454C-8396-DA52FC293510}"/>
    <cellStyle name="Comma 7 2 2 3 2" xfId="2309" xr:uid="{2A0F9AA2-657B-4CEC-907D-37A0A17CD1BA}"/>
    <cellStyle name="Comma 7 2 2 3 3" xfId="3303" xr:uid="{3E427B4F-BEE6-4315-BB0A-14BE5461DA96}"/>
    <cellStyle name="Comma 7 2 2 3 4" xfId="4294" xr:uid="{75899AAD-A1F6-409C-B874-7FA0911E8A10}"/>
    <cellStyle name="Comma 7 2 2 4" xfId="819" xr:uid="{1C115D23-4BF8-4401-87CF-9BDF5F4672A0}"/>
    <cellStyle name="Comma 7 2 2 4 2" xfId="1820" xr:uid="{0A2F644F-FB69-432D-8E8F-4C55F6949E06}"/>
    <cellStyle name="Comma 7 2 2 4 3" xfId="2814" xr:uid="{36916844-B1EB-48EA-BBE3-529AE08DB743}"/>
    <cellStyle name="Comma 7 2 2 4 4" xfId="3805" xr:uid="{4D418322-EF40-41CA-881F-58040CF9CE00}"/>
    <cellStyle name="Comma 7 2 2 5" xfId="1583" xr:uid="{8C3C2665-C5CA-40E0-BFFB-637225CA1BE1}"/>
    <cellStyle name="Comma 7 2 2 6" xfId="2577" xr:uid="{EE73CC65-1E53-46F7-B797-54C103330FA4}"/>
    <cellStyle name="Comma 7 2 2 7" xfId="3569" xr:uid="{0BBC66D8-E57F-4FD8-AB0E-E55937F20D50}"/>
    <cellStyle name="Comma 7 2 3" xfId="472" xr:uid="{9AE9DC76-5C03-469A-9E2F-5589FE32B244}"/>
    <cellStyle name="Comma 7 3" xfId="142" xr:uid="{43027A5A-C7EC-424D-9BC5-80F94F5DC88C}"/>
    <cellStyle name="Comma 7 3 2" xfId="475" xr:uid="{F3AB9093-2B61-4AF5-A2ED-3EC75A44CEB4}"/>
    <cellStyle name="Comma 7 3 2 2" xfId="1072" xr:uid="{6860D95B-165F-44B3-A7A6-153EF4317CD0}"/>
    <cellStyle name="Comma 7 3 2 2 2" xfId="2073" xr:uid="{18923B17-697C-4AA1-A244-56BB6D0ED56F}"/>
    <cellStyle name="Comma 7 3 2 2 3" xfId="3067" xr:uid="{ED19DEF7-084D-458E-BDDE-56CD71D136A9}"/>
    <cellStyle name="Comma 7 3 2 2 4" xfId="4058" xr:uid="{625BC41C-570B-452B-8E08-0719443D64A9}"/>
    <cellStyle name="Comma 7 3 2 3" xfId="1310" xr:uid="{D983090E-2438-45E0-8F5F-5CAC67D9A32E}"/>
    <cellStyle name="Comma 7 3 2 3 2" xfId="2311" xr:uid="{6680C570-BF92-4293-978A-814F64798BAA}"/>
    <cellStyle name="Comma 7 3 2 3 3" xfId="3305" xr:uid="{85B57604-C581-4E83-95AF-0A916D4F3337}"/>
    <cellStyle name="Comma 7 3 2 3 4" xfId="4296" xr:uid="{1EF4EEE1-E2C3-4D88-AF26-0D02057BFA5C}"/>
    <cellStyle name="Comma 7 3 2 4" xfId="821" xr:uid="{21A90D2E-3749-452A-A0C2-1FCA32BF94E3}"/>
    <cellStyle name="Comma 7 3 2 4 2" xfId="1822" xr:uid="{D708C1D0-6EB6-4400-ADF5-69E4BC091E79}"/>
    <cellStyle name="Comma 7 3 2 4 3" xfId="2816" xr:uid="{16CCF92F-6F3D-4179-9FF2-843A0D766AA4}"/>
    <cellStyle name="Comma 7 3 2 4 4" xfId="3807" xr:uid="{C5889A0F-9973-4387-9D6C-B0566488D0E0}"/>
    <cellStyle name="Comma 7 3 2 5" xfId="1585" xr:uid="{89E87455-37B2-48DD-8BC5-5BC448C4AF88}"/>
    <cellStyle name="Comma 7 3 2 6" xfId="2579" xr:uid="{BD752965-D25E-4B2A-9666-54CA28DF9C0F}"/>
    <cellStyle name="Comma 7 3 2 7" xfId="3571" xr:uid="{5CE42AE8-4451-454F-AB31-FEA8DCF43D23}"/>
    <cellStyle name="Comma 7 3 3" xfId="1071" xr:uid="{D5C3F6C0-DCD7-4F24-BA3A-FF8F2D1CEDC6}"/>
    <cellStyle name="Comma 7 3 3 2" xfId="2072" xr:uid="{876AA4EE-190C-46C4-83E6-24C3BB6B4523}"/>
    <cellStyle name="Comma 7 3 3 3" xfId="3066" xr:uid="{63D24345-1850-4CC0-8710-E6C916B0D5F6}"/>
    <cellStyle name="Comma 7 3 3 4" xfId="4057" xr:uid="{0BA61434-B0E8-4CBE-B151-34DE069CB408}"/>
    <cellStyle name="Comma 7 3 4" xfId="1309" xr:uid="{D8462AE8-5005-4AFB-A692-79D6896234AB}"/>
    <cellStyle name="Comma 7 3 4 2" xfId="2310" xr:uid="{9F6B8D42-0ACF-4CCE-BBB6-060842E1A3EA}"/>
    <cellStyle name="Comma 7 3 4 3" xfId="3304" xr:uid="{7C041C62-FEC3-47FB-983A-143F1C4331A2}"/>
    <cellStyle name="Comma 7 3 4 4" xfId="4295" xr:uid="{19ACE02B-FB6C-4738-9337-74C07E49E141}"/>
    <cellStyle name="Comma 7 3 5" xfId="820" xr:uid="{542715B9-77C8-4E1F-98B0-E4AB842740BD}"/>
    <cellStyle name="Comma 7 3 5 2" xfId="1821" xr:uid="{E87D6636-8DC4-4365-9833-2DB906E1DEE1}"/>
    <cellStyle name="Comma 7 3 5 3" xfId="2815" xr:uid="{1B730A04-6F86-4B23-8BF1-3E105C81FF2A}"/>
    <cellStyle name="Comma 7 3 5 4" xfId="3806" xr:uid="{81FC367C-2FA5-459A-8111-4AFCB8FC1CE5}"/>
    <cellStyle name="Comma 7 3 6" xfId="474" xr:uid="{8FA0CE81-7BCE-4BAB-8D38-533BBABEA133}"/>
    <cellStyle name="Comma 7 3 6 2" xfId="1584" xr:uid="{83624E65-AF38-4B11-82DC-7313775F7C88}"/>
    <cellStyle name="Comma 7 3 6 3" xfId="2578" xr:uid="{F002EC22-4CBC-4E15-A779-43E15D0ADAC0}"/>
    <cellStyle name="Comma 7 3 6 4" xfId="3570" xr:uid="{942DFA17-FB5E-400E-939F-A84307F88879}"/>
    <cellStyle name="Comma 7 3 7" xfId="1361" xr:uid="{7540EB5D-2D5F-4025-A2B7-ACCC4D2F7D0C}"/>
    <cellStyle name="Comma 7 3 8" xfId="2355" xr:uid="{8406232F-756C-4C78-B6A8-5893D40B5FFD}"/>
    <cellStyle name="Comma 7 3 9" xfId="3347" xr:uid="{F05EA474-E3BF-4E28-88F0-9B532467880C}"/>
    <cellStyle name="Comma 7 4" xfId="476" xr:uid="{43153311-F967-4DE8-A64E-3A3E1956125B}"/>
    <cellStyle name="Comma 7 4 2" xfId="1073" xr:uid="{72E53312-C0C6-4A74-8617-017B3151FDE9}"/>
    <cellStyle name="Comma 7 4 2 2" xfId="2074" xr:uid="{9BADA2AF-D8E9-4529-8B39-BE806442E287}"/>
    <cellStyle name="Comma 7 4 2 3" xfId="3068" xr:uid="{E4C2D128-D6F5-4DE1-A3A5-5935D8012B16}"/>
    <cellStyle name="Comma 7 4 2 4" xfId="4059" xr:uid="{2968D221-A88B-4B83-86DD-9FB99F9D2484}"/>
    <cellStyle name="Comma 7 4 3" xfId="1311" xr:uid="{D25476E6-D62D-415E-A674-4F95220F8C8B}"/>
    <cellStyle name="Comma 7 4 3 2" xfId="2312" xr:uid="{15B0156A-3793-481A-BDEC-B2958FCFE97C}"/>
    <cellStyle name="Comma 7 4 3 3" xfId="3306" xr:uid="{3D6BA2D1-20A3-4A5D-B184-D8BEA5CBCD6C}"/>
    <cellStyle name="Comma 7 4 3 4" xfId="4297" xr:uid="{FB5E2661-749B-4F71-B085-AE82ED9E7C1F}"/>
    <cellStyle name="Comma 7 4 4" xfId="822" xr:uid="{88000003-EFF1-440A-9DDD-E804494D5BDC}"/>
    <cellStyle name="Comma 7 4 4 2" xfId="1823" xr:uid="{7E633309-C392-44C8-9567-7FDE26AEFC12}"/>
    <cellStyle name="Comma 7 4 4 3" xfId="2817" xr:uid="{14B07390-79A0-4ACC-8D98-4948D4E40545}"/>
    <cellStyle name="Comma 7 4 4 4" xfId="3808" xr:uid="{CF44783B-7C12-4A20-9818-C03C6CEECE81}"/>
    <cellStyle name="Comma 7 4 5" xfId="1586" xr:uid="{623C7D34-1D0C-48D2-B34C-4452E845D0E6}"/>
    <cellStyle name="Comma 7 4 6" xfId="2580" xr:uid="{2FA79E16-5A59-4B6B-BFE4-F234C1196127}"/>
    <cellStyle name="Comma 7 4 7" xfId="3572" xr:uid="{3AE395B0-E043-42D1-910D-FA1EA60AE2FD}"/>
    <cellStyle name="Comma 7 5" xfId="1069" xr:uid="{F93BF42E-DA94-43C8-932A-33CF6C242721}"/>
    <cellStyle name="Comma 7 5 2" xfId="2070" xr:uid="{1EC3766A-22DD-4035-8025-3534E33876EE}"/>
    <cellStyle name="Comma 7 5 3" xfId="3064" xr:uid="{2A7A0FFC-8291-4D10-979C-23D9FE60BFBA}"/>
    <cellStyle name="Comma 7 5 4" xfId="4055" xr:uid="{FC775CA9-9E87-4026-9BBE-3470E404D7F1}"/>
    <cellStyle name="Comma 7 6" xfId="1307" xr:uid="{ACE426AD-9DE4-4E41-90FF-1208E0A371BC}"/>
    <cellStyle name="Comma 7 6 2" xfId="2308" xr:uid="{19B8FD76-1B49-4FB9-B355-CEF93AF2E179}"/>
    <cellStyle name="Comma 7 6 3" xfId="3302" xr:uid="{4114C29C-340D-4ADA-8B5C-853CCDA2A78B}"/>
    <cellStyle name="Comma 7 6 4" xfId="4293" xr:uid="{726B15C4-F270-4CE8-A818-44FF5E30A3CF}"/>
    <cellStyle name="Comma 7 7" xfId="818" xr:uid="{AC5E8723-1E5A-4225-8299-9223F42A3411}"/>
    <cellStyle name="Comma 7 7 2" xfId="1819" xr:uid="{9138F91B-7726-4718-95C0-9E89D4B27D46}"/>
    <cellStyle name="Comma 7 7 3" xfId="2813" xr:uid="{4DC2AD44-0FCD-4EE1-83F3-00F864344296}"/>
    <cellStyle name="Comma 7 7 4" xfId="3804" xr:uid="{0DDCAACD-29F4-433A-9C2B-01EABD53C462}"/>
    <cellStyle name="Comma 7 8" xfId="471" xr:uid="{2166B744-194D-4B1B-8225-4EE8A8903A7A}"/>
    <cellStyle name="Comma 7 8 2" xfId="1582" xr:uid="{5294A82F-CE7A-41D4-8E28-97F1F17EBC8D}"/>
    <cellStyle name="Comma 7 8 3" xfId="2576" xr:uid="{92326232-CBA1-430E-BA15-D26FF9DAC0EE}"/>
    <cellStyle name="Comma 7 8 4" xfId="3568" xr:uid="{9C60850F-CE7A-414F-A1B6-5491DE3FDCF0}"/>
    <cellStyle name="Comma 70" xfId="594" xr:uid="{9389D211-CED5-4046-A6A0-3795C25AA059}"/>
    <cellStyle name="Comma 70 2" xfId="845" xr:uid="{9357E04C-6386-46D2-84CF-56A95A951C23}"/>
    <cellStyle name="Comma 70 2 2" xfId="1846" xr:uid="{877950A3-2784-4BF6-A57A-CAFA62D422BD}"/>
    <cellStyle name="Comma 70 2 3" xfId="2840" xr:uid="{99F15D47-DEF5-46CD-BAD2-0CB24AC38D02}"/>
    <cellStyle name="Comma 70 2 4" xfId="3831" xr:uid="{CB1D71D8-E811-4EAD-B9F6-4160CAA97147}"/>
    <cellStyle name="Comma 71" xfId="583" xr:uid="{C7486F4D-355B-4E47-B6EB-9A44034F9925}"/>
    <cellStyle name="Comma 71 2" xfId="834" xr:uid="{EEEA413A-F398-4F75-A129-9F9B5A95168E}"/>
    <cellStyle name="Comma 71 2 2" xfId="1835" xr:uid="{8532B114-BF5D-4CEF-95B6-95CD4E9CCA70}"/>
    <cellStyle name="Comma 71 2 3" xfId="2829" xr:uid="{D1B3B354-CFC1-4369-AB65-66BAAB106FB6}"/>
    <cellStyle name="Comma 71 2 4" xfId="3820" xr:uid="{D98231F4-6D4D-483F-A8E9-B5455E5314FA}"/>
    <cellStyle name="Comma 72" xfId="165" xr:uid="{0355B0A6-79FF-46F5-94A4-EA466FA7E298}"/>
    <cellStyle name="Comma 73" xfId="166" xr:uid="{EB11CDE4-E411-4536-BE12-1121A77FD2AE}"/>
    <cellStyle name="Comma 74" xfId="167" xr:uid="{DE7B5F67-41D4-478F-98AA-8C1517DF40F0}"/>
    <cellStyle name="Comma 75" xfId="593" xr:uid="{3BA11753-3980-4AD0-BB0A-2302608F978F}"/>
    <cellStyle name="Comma 75 2" xfId="844" xr:uid="{6438AB5E-0C65-4108-850A-09DE0E06B693}"/>
    <cellStyle name="Comma 75 2 2" xfId="1845" xr:uid="{E553A62E-59A7-4C74-A091-19D57CEDE85E}"/>
    <cellStyle name="Comma 75 2 3" xfId="2839" xr:uid="{2AC44383-9D91-4DD9-9ABB-91D289A58759}"/>
    <cellStyle name="Comma 75 2 4" xfId="3830" xr:uid="{673FA869-BF96-4997-B089-E4D6B88B6948}"/>
    <cellStyle name="Comma 76" xfId="596" xr:uid="{DBDA1C61-D107-4B24-9952-89CB5F250D43}"/>
    <cellStyle name="Comma 76 2" xfId="847" xr:uid="{B96B1008-5C8C-456F-B207-E395121E9023}"/>
    <cellStyle name="Comma 76 2 2" xfId="1848" xr:uid="{34DFD500-7B73-469E-B88A-9BC13D32731A}"/>
    <cellStyle name="Comma 76 2 3" xfId="2842" xr:uid="{F807650D-4D8D-420E-A8CC-584C0D4F3797}"/>
    <cellStyle name="Comma 76 2 4" xfId="3833" xr:uid="{2E3D5570-F714-4E16-BAED-878C23E95A15}"/>
    <cellStyle name="Comma 77" xfId="588" xr:uid="{5D9CF00D-17B4-4ECE-84B0-DB98FA25D1D5}"/>
    <cellStyle name="Comma 77 2" xfId="839" xr:uid="{C75CBB9E-2E08-48A9-BBD4-E50450418743}"/>
    <cellStyle name="Comma 77 2 2" xfId="1840" xr:uid="{FB570AFE-BCAA-4638-8148-CBEA86F0BE71}"/>
    <cellStyle name="Comma 77 2 3" xfId="2834" xr:uid="{AF2346DB-112E-4914-96E1-1D4C6EF024E8}"/>
    <cellStyle name="Comma 77 2 4" xfId="3825" xr:uid="{CF54433D-13D5-4EAB-A438-694031EC300A}"/>
    <cellStyle name="Comma 78" xfId="587" xr:uid="{5EC80583-EAE6-45BA-9D4C-9116F689585A}"/>
    <cellStyle name="Comma 78 2" xfId="838" xr:uid="{F6B12707-77AD-42A7-AE21-DC2336066E6C}"/>
    <cellStyle name="Comma 78 2 2" xfId="1839" xr:uid="{5C50562A-1C4E-4DBD-AD28-0867B39554BB}"/>
    <cellStyle name="Comma 78 2 3" xfId="2833" xr:uid="{5D130108-7955-4A53-9D2F-D74F0A583923}"/>
    <cellStyle name="Comma 78 2 4" xfId="3824" xr:uid="{E7E3C934-7DD4-4153-8236-152E86CAE105}"/>
    <cellStyle name="Comma 79" xfId="584" xr:uid="{676F8D9E-7718-4082-9756-78A7FC33D3CA}"/>
    <cellStyle name="Comma 79 2" xfId="835" xr:uid="{1A69E76A-007B-4F89-B68D-1230F5BF22CD}"/>
    <cellStyle name="Comma 79 2 2" xfId="1836" xr:uid="{4680E1D5-16D1-47BB-B025-3696800A4067}"/>
    <cellStyle name="Comma 79 2 3" xfId="2830" xr:uid="{B7543CDF-1113-44D9-AC3D-B832760276EF}"/>
    <cellStyle name="Comma 79 2 4" xfId="3821" xr:uid="{4C92CC58-D512-4A50-A2E6-550D80358480}"/>
    <cellStyle name="Comma 8" xfId="36" xr:uid="{7DB2ABA2-74C6-4542-9382-85972336BD18}"/>
    <cellStyle name="Comma 8 2" xfId="144" xr:uid="{6BB10EBC-A14B-416A-834D-8E312A77D26A}"/>
    <cellStyle name="Comma 8 2 2" xfId="479" xr:uid="{49CDEA5C-3048-421B-9CD8-BD6D5E0E3303}"/>
    <cellStyle name="Comma 8 2 2 2" xfId="1075" xr:uid="{40248B02-DCDD-42D4-999D-A17FAB0CAA9E}"/>
    <cellStyle name="Comma 8 2 2 2 2" xfId="2076" xr:uid="{A5AC76AB-1D34-4DAB-954A-A1F0722ADF6C}"/>
    <cellStyle name="Comma 8 2 2 2 3" xfId="3070" xr:uid="{40176683-84B9-46A0-B1E0-90A5148F0188}"/>
    <cellStyle name="Comma 8 2 2 2 4" xfId="4061" xr:uid="{647C47C3-3DF7-4409-9470-81A3BE07461D}"/>
    <cellStyle name="Comma 8 2 2 3" xfId="1313" xr:uid="{6777197B-2540-40F2-8234-A6451E42CD36}"/>
    <cellStyle name="Comma 8 2 2 3 2" xfId="2314" xr:uid="{A46493FD-07D6-49E7-8604-2DD32B914927}"/>
    <cellStyle name="Comma 8 2 2 3 3" xfId="3308" xr:uid="{C145DC35-674A-4452-B5E8-AB4300E7D2F0}"/>
    <cellStyle name="Comma 8 2 2 3 4" xfId="4299" xr:uid="{B0F0805B-A4F1-4ADA-8EEA-0ADD7D01D8DF}"/>
    <cellStyle name="Comma 8 2 2 4" xfId="824" xr:uid="{8D490794-95C8-49D3-B11E-E85C24783AFB}"/>
    <cellStyle name="Comma 8 2 2 4 2" xfId="1825" xr:uid="{66FD9197-11F4-44B7-BDD5-A4E34396E1B7}"/>
    <cellStyle name="Comma 8 2 2 4 3" xfId="2819" xr:uid="{272DFC56-6A36-400A-A5EF-6FA58ED5C879}"/>
    <cellStyle name="Comma 8 2 2 4 4" xfId="3810" xr:uid="{2ACB71AE-549D-46B1-8405-18F76D753EF2}"/>
    <cellStyle name="Comma 8 2 2 5" xfId="1588" xr:uid="{0A2999DA-F20C-4E89-858C-25EB99083C34}"/>
    <cellStyle name="Comma 8 2 2 6" xfId="2582" xr:uid="{1321C16A-6F78-4E96-9050-23456C322C02}"/>
    <cellStyle name="Comma 8 2 2 7" xfId="3574" xr:uid="{399123B6-714D-4206-83DE-A60003765FD7}"/>
    <cellStyle name="Comma 8 2 3" xfId="478" xr:uid="{1CCDC9FE-383C-46E9-977A-80D6F90F8091}"/>
    <cellStyle name="Comma 8 2 4" xfId="1362" xr:uid="{41931BA0-B5F1-4273-A8C2-AC12D7D2C2BA}"/>
    <cellStyle name="Comma 8 2 5" xfId="2356" xr:uid="{20E059A6-1D6E-44B4-B325-AFA41D0E733A}"/>
    <cellStyle name="Comma 8 2 6" xfId="3348" xr:uid="{E3E7DDA1-4571-4430-9625-9E3513D615DD}"/>
    <cellStyle name="Comma 8 3" xfId="480" xr:uid="{AB97DE72-EF7F-46B3-9EB6-37DCAAA948DA}"/>
    <cellStyle name="Comma 8 3 2" xfId="481" xr:uid="{6225FD6A-FE3A-4C2B-B966-B7C24B788413}"/>
    <cellStyle name="Comma 8 3 2 2" xfId="1076" xr:uid="{197EEE02-60F4-4737-96ED-7761ED212DBF}"/>
    <cellStyle name="Comma 8 3 2 2 2" xfId="2077" xr:uid="{6D57D4C3-75DB-474B-B0C3-B91A3856AD74}"/>
    <cellStyle name="Comma 8 3 2 2 3" xfId="3071" xr:uid="{D8D870F0-85D3-4792-A266-E4BB4E9B4AEF}"/>
    <cellStyle name="Comma 8 3 2 2 4" xfId="4062" xr:uid="{F1DB5F48-BE8B-47F7-A2D6-6C532FAAA348}"/>
    <cellStyle name="Comma 8 3 2 3" xfId="1314" xr:uid="{3D5F94AD-BD05-47CB-BA2B-DB97B93B2109}"/>
    <cellStyle name="Comma 8 3 2 3 2" xfId="2315" xr:uid="{B86332B9-6025-41BA-9039-ABD15A554025}"/>
    <cellStyle name="Comma 8 3 2 3 3" xfId="3309" xr:uid="{6B5AD0D2-3B97-4717-84C3-F41056CEF445}"/>
    <cellStyle name="Comma 8 3 2 3 4" xfId="4300" xr:uid="{6E6A550E-7802-4218-966E-9DB8E778D3F8}"/>
    <cellStyle name="Comma 8 3 2 4" xfId="825" xr:uid="{E852394F-4026-423A-8A3B-28F70F2D81A4}"/>
    <cellStyle name="Comma 8 3 2 4 2" xfId="1826" xr:uid="{7B279535-6FA1-4D87-9481-0CCE0E5E4389}"/>
    <cellStyle name="Comma 8 3 2 4 3" xfId="2820" xr:uid="{2A8528ED-196F-4549-B781-B435F0E9D229}"/>
    <cellStyle name="Comma 8 3 2 4 4" xfId="3811" xr:uid="{3663E2DE-B5E7-496F-A340-31C2CD7401BE}"/>
    <cellStyle name="Comma 8 3 2 5" xfId="1589" xr:uid="{689C443E-4B32-467D-81AC-647DB1FE5A38}"/>
    <cellStyle name="Comma 8 3 2 6" xfId="2583" xr:uid="{438D33B9-A7B6-4835-98FE-0FD22DB06D92}"/>
    <cellStyle name="Comma 8 3 2 7" xfId="3575" xr:uid="{32B1750F-9C9C-49BC-A02E-8BC954054B8F}"/>
    <cellStyle name="Comma 8 4" xfId="482" xr:uid="{D313710A-E2C0-4A0C-84A6-843BC871CDBE}"/>
    <cellStyle name="Comma 8 4 2" xfId="483" xr:uid="{3BEEB6C1-754A-4277-8B02-4CBF1FABA1C5}"/>
    <cellStyle name="Comma 8 4 2 2" xfId="1078" xr:uid="{2FAA2B5E-007C-4258-B87C-147918899368}"/>
    <cellStyle name="Comma 8 4 2 2 2" xfId="2079" xr:uid="{0E3180A9-5D91-42AD-9872-1A32DF5C0906}"/>
    <cellStyle name="Comma 8 4 2 2 3" xfId="3073" xr:uid="{EBBAC03F-2AE1-4098-A4D4-F4FFAFA5A041}"/>
    <cellStyle name="Comma 8 4 2 2 4" xfId="4064" xr:uid="{1FC6E25B-297A-4623-BC84-AC6C45F22B21}"/>
    <cellStyle name="Comma 8 4 2 3" xfId="1316" xr:uid="{2BD721BF-F0F2-4FCF-BB3F-D071075F7F38}"/>
    <cellStyle name="Comma 8 4 2 3 2" xfId="2317" xr:uid="{C5DC16DA-87F4-4B3B-94A4-C5485DE09E7C}"/>
    <cellStyle name="Comma 8 4 2 3 3" xfId="3311" xr:uid="{8F30106A-4AA9-4121-8599-A4003DF72804}"/>
    <cellStyle name="Comma 8 4 2 3 4" xfId="4302" xr:uid="{F958CA5C-C0D2-49C2-B3C9-9FAE38A24CA0}"/>
    <cellStyle name="Comma 8 4 2 4" xfId="827" xr:uid="{3D49CD6A-9640-477D-AE9A-FCBDF78100AB}"/>
    <cellStyle name="Comma 8 4 2 4 2" xfId="1828" xr:uid="{411C378A-3CD5-4E17-9BF7-2862B369809C}"/>
    <cellStyle name="Comma 8 4 2 4 3" xfId="2822" xr:uid="{996E38AA-CE4D-4725-8702-5C62BDC1EBDF}"/>
    <cellStyle name="Comma 8 4 2 4 4" xfId="3813" xr:uid="{2C98DE61-FDC4-4151-B58A-51793646D433}"/>
    <cellStyle name="Comma 8 4 2 5" xfId="1591" xr:uid="{B2F5497F-FADA-4875-BED5-E232F2B7CEFD}"/>
    <cellStyle name="Comma 8 4 2 6" xfId="2585" xr:uid="{3E26CA42-9D34-460C-977B-672C5FD6C175}"/>
    <cellStyle name="Comma 8 4 2 7" xfId="3577" xr:uid="{27252C38-8EBE-4C5B-A1F9-25D1A99B9FDE}"/>
    <cellStyle name="Comma 8 4 3" xfId="1077" xr:uid="{43CD78CA-BC40-44FE-BFEA-7DB09EDE6DE3}"/>
    <cellStyle name="Comma 8 4 3 2" xfId="2078" xr:uid="{8978AE07-1B57-4BE4-AF8C-E527EAB8F423}"/>
    <cellStyle name="Comma 8 4 3 3" xfId="3072" xr:uid="{9836F821-BB4C-4FE4-9994-8459CFF869BC}"/>
    <cellStyle name="Comma 8 4 3 4" xfId="4063" xr:uid="{C4EE3B2F-0B80-4485-9C0D-B7C18FDFBAA0}"/>
    <cellStyle name="Comma 8 4 4" xfId="1315" xr:uid="{0347939B-1809-4BEB-BDDE-D55415E1145A}"/>
    <cellStyle name="Comma 8 4 4 2" xfId="2316" xr:uid="{2F15834A-435A-47FD-BDF6-5EC132C4A86F}"/>
    <cellStyle name="Comma 8 4 4 3" xfId="3310" xr:uid="{23A5AF25-D116-4A3F-9311-DE2CB84291FE}"/>
    <cellStyle name="Comma 8 4 4 4" xfId="4301" xr:uid="{32E11AC1-D91D-4577-89EA-BABDEC4C6BB8}"/>
    <cellStyle name="Comma 8 4 5" xfId="826" xr:uid="{7B66A7AA-C363-4B4F-9788-7B1260642826}"/>
    <cellStyle name="Comma 8 4 5 2" xfId="1827" xr:uid="{128031AB-7679-4E9E-B052-7CD00A094E96}"/>
    <cellStyle name="Comma 8 4 5 3" xfId="2821" xr:uid="{9D52277C-7168-401C-A2F5-0F79102EBC3D}"/>
    <cellStyle name="Comma 8 4 5 4" xfId="3812" xr:uid="{787857AB-22A1-47C8-8950-591DAE0538C2}"/>
    <cellStyle name="Comma 8 4 6" xfId="1590" xr:uid="{6F539598-0068-426E-973D-0151C55950AA}"/>
    <cellStyle name="Comma 8 4 7" xfId="2584" xr:uid="{40939A56-1C65-48AC-A342-7FB335A67778}"/>
    <cellStyle name="Comma 8 4 8" xfId="3576" xr:uid="{A5D42D5C-7D96-405B-8BA8-3C3E56D99278}"/>
    <cellStyle name="Comma 8 5" xfId="1074" xr:uid="{8F012EB2-B0FD-474C-8780-61D50D4B0BB6}"/>
    <cellStyle name="Comma 8 5 2" xfId="2075" xr:uid="{F3059080-EF82-45C6-8748-33EEF818CF3C}"/>
    <cellStyle name="Comma 8 5 3" xfId="3069" xr:uid="{EC3BEA10-AD98-400B-9847-753050442BC8}"/>
    <cellStyle name="Comma 8 5 4" xfId="4060" xr:uid="{1EAC7C75-5C22-4DE2-B257-4C0DA3C6EB0A}"/>
    <cellStyle name="Comma 8 6" xfId="1312" xr:uid="{565AA574-E78D-47DB-8F3B-FFA7EAC69E50}"/>
    <cellStyle name="Comma 8 6 2" xfId="2313" xr:uid="{258DF58B-EF1B-411B-A6CA-DE25BB3D94A1}"/>
    <cellStyle name="Comma 8 6 3" xfId="3307" xr:uid="{4DEE232C-3640-4095-9BCF-6B493A88138A}"/>
    <cellStyle name="Comma 8 6 4" xfId="4298" xr:uid="{96B3031A-14C0-401B-B5C7-95DE511AF312}"/>
    <cellStyle name="Comma 8 7" xfId="823" xr:uid="{CBEBB33C-D274-4DCA-9EB3-4D6ADD273EB0}"/>
    <cellStyle name="Comma 8 7 2" xfId="1824" xr:uid="{DABCD548-B1AA-4629-B164-817AB67D0F8B}"/>
    <cellStyle name="Comma 8 7 3" xfId="2818" xr:uid="{58951828-5449-41D4-AF55-3D9AC0900E65}"/>
    <cellStyle name="Comma 8 7 4" xfId="3809" xr:uid="{4CB2B4D8-BFF9-4FF0-9668-C0EEE6342D0E}"/>
    <cellStyle name="Comma 8 8" xfId="477" xr:uid="{29FB8891-6269-4E56-ADB1-82B414BD8F30}"/>
    <cellStyle name="Comma 8 8 2" xfId="1587" xr:uid="{243D318D-3657-4434-A3F9-B5B4E2B9992F}"/>
    <cellStyle name="Comma 8 8 3" xfId="2581" xr:uid="{A329B705-083F-4A31-A869-CB7834975C31}"/>
    <cellStyle name="Comma 8 8 4" xfId="3573" xr:uid="{BB4B2395-71A2-4AAB-9B5B-6ADA9D5911DC}"/>
    <cellStyle name="Comma 80" xfId="585" xr:uid="{147836DD-F415-4826-A42A-5D614AFF25DD}"/>
    <cellStyle name="Comma 80 2" xfId="836" xr:uid="{5A4248CE-788E-4714-951D-AB086F07A487}"/>
    <cellStyle name="Comma 80 2 2" xfId="1837" xr:uid="{B797705B-2EC3-4E41-AD39-DDEA2076DAE2}"/>
    <cellStyle name="Comma 80 2 3" xfId="2831" xr:uid="{6EAB7449-8DB6-4F44-9ABD-D821EF22D921}"/>
    <cellStyle name="Comma 80 2 4" xfId="3822" xr:uid="{71F0E866-7110-4859-B501-4644126B0A81}"/>
    <cellStyle name="Comma 81" xfId="484" xr:uid="{8A1879E8-11C0-4099-AA0B-BA880A69EA91}"/>
    <cellStyle name="Comma 82" xfId="597" xr:uid="{AEC03B31-4463-4B9A-9B95-64B5B2B39F5E}"/>
    <cellStyle name="Comma 82 2" xfId="848" xr:uid="{87E90482-A5D4-4276-ACAD-239059C16ADE}"/>
    <cellStyle name="Comma 82 2 2" xfId="1849" xr:uid="{D9BF2BD0-FA60-4A3B-8DB0-8CD8D9C58F23}"/>
    <cellStyle name="Comma 82 2 3" xfId="2843" xr:uid="{83CE3AD0-E245-4974-9EE6-9132AEA9805F}"/>
    <cellStyle name="Comma 82 2 4" xfId="3834" xr:uid="{118BE6F0-2DE3-4BEE-B363-45E87F5088E3}"/>
    <cellStyle name="Comma 83" xfId="485" xr:uid="{0DE7C9F8-6DBC-4FB7-AC0A-C2CF9CE389E1}"/>
    <cellStyle name="Comma 84" xfId="586" xr:uid="{50A1E8BF-6806-4F25-BA60-0D6C7335BD52}"/>
    <cellStyle name="Comma 84 2" xfId="837" xr:uid="{01C918CD-664C-4372-AB22-1CB72857E282}"/>
    <cellStyle name="Comma 84 2 2" xfId="1838" xr:uid="{917F6C73-737F-4788-A4BC-B2A2296464FF}"/>
    <cellStyle name="Comma 84 2 3" xfId="2832" xr:uid="{FB276357-F5AC-4B1F-9BD5-E4AEBDEE2177}"/>
    <cellStyle name="Comma 84 2 4" xfId="3823" xr:uid="{4504354C-0FB0-4945-9BD3-01F1760ABC8C}"/>
    <cellStyle name="Comma 85" xfId="849" xr:uid="{C6FBFB56-2F91-4121-8AC9-6CAA952154EE}"/>
    <cellStyle name="Comma 85 2" xfId="1850" xr:uid="{41D8C536-64C9-48C5-B70B-71D2627E7D65}"/>
    <cellStyle name="Comma 85 3" xfId="2844" xr:uid="{1803B9C9-439E-4D48-AAD2-B4B37475A662}"/>
    <cellStyle name="Comma 85 4" xfId="3835" xr:uid="{291038A1-B873-4D86-899D-988E5B7B7189}"/>
    <cellStyle name="Comma 86" xfId="855" xr:uid="{1F197A39-0349-4753-AFAE-27EC01767F54}"/>
    <cellStyle name="Comma 86 2" xfId="1856" xr:uid="{10B97EBE-3D0B-4533-A7C6-EDF692225735}"/>
    <cellStyle name="Comma 86 3" xfId="2850" xr:uid="{75BC52D8-D54C-484C-87E1-40B07E1AF584}"/>
    <cellStyle name="Comma 86 4" xfId="3841" xr:uid="{280DC5BE-5752-46D5-ADDC-291F3666C5AD}"/>
    <cellStyle name="Comma 87" xfId="850" xr:uid="{0CE4184A-EADC-4416-A1BA-57CD527FC2FC}"/>
    <cellStyle name="Comma 87 2" xfId="1851" xr:uid="{FFC220B4-79E5-4EF5-92C0-2B237BB1F180}"/>
    <cellStyle name="Comma 87 3" xfId="2845" xr:uid="{783FCD50-BD2C-4A36-B6E0-C3F192FCEAC7}"/>
    <cellStyle name="Comma 87 4" xfId="3836" xr:uid="{1D8EF542-6D77-4FB2-8195-84337D379FC6}"/>
    <cellStyle name="Comma 88" xfId="1087" xr:uid="{65E32673-AE93-4E17-A51C-88AA6BE41317}"/>
    <cellStyle name="Comma 88 2" xfId="2088" xr:uid="{EC4F24D2-45B7-4B18-BA07-23FBAB3464A3}"/>
    <cellStyle name="Comma 88 3" xfId="3082" xr:uid="{6EAF1542-E0A2-431E-B77F-F3217CE2D168}"/>
    <cellStyle name="Comma 88 4" xfId="4073" xr:uid="{41AFA1A4-5639-4A07-978B-2CDD09AB9ED6}"/>
    <cellStyle name="Comma 89" xfId="1091" xr:uid="{D90F7644-C938-4241-B779-A1A802DCDEE8}"/>
    <cellStyle name="Comma 89 2" xfId="2092" xr:uid="{EA0C2440-F345-47CA-9CCF-A3CAC019CF7A}"/>
    <cellStyle name="Comma 89 3" xfId="3086" xr:uid="{A98B3F4C-2AD7-4C7C-8715-32C6F40A040D}"/>
    <cellStyle name="Comma 89 4" xfId="4077" xr:uid="{6E67D396-BA33-47D8-9F21-E809C5021300}"/>
    <cellStyle name="Comma 9" xfId="37" xr:uid="{EA1ACB8A-E115-4EBF-B192-8A5367233B25}"/>
    <cellStyle name="Comma 9 10" xfId="3343" xr:uid="{54943D19-B990-4447-8351-B0C37B2ADD34}"/>
    <cellStyle name="Comma 9 2" xfId="145" xr:uid="{EF6D05E4-F951-4979-A134-673FEF64CF12}"/>
    <cellStyle name="Comma 9 2 2" xfId="488" xr:uid="{1914AC9B-2536-4128-BC23-F0E2EE3FCDD0}"/>
    <cellStyle name="Comma 9 2 2 2" xfId="1080" xr:uid="{AEFB9607-0440-4B0E-920D-32DED48E25EA}"/>
    <cellStyle name="Comma 9 2 2 2 2" xfId="2081" xr:uid="{0D2066F0-5B88-4AA9-B7FA-D2D074611C00}"/>
    <cellStyle name="Comma 9 2 2 2 3" xfId="3075" xr:uid="{0240A28F-7F8B-4B61-8B88-9B76FA128EB5}"/>
    <cellStyle name="Comma 9 2 2 2 4" xfId="4066" xr:uid="{5FF1CA5B-4423-4314-B91B-8EF4A35EAF68}"/>
    <cellStyle name="Comma 9 2 2 3" xfId="1318" xr:uid="{5E232F21-2063-468D-8AB1-F85D919C6A8C}"/>
    <cellStyle name="Comma 9 2 2 3 2" xfId="2319" xr:uid="{9F65AB22-18E4-4A16-97FE-B3C66CE27154}"/>
    <cellStyle name="Comma 9 2 2 3 3" xfId="3313" xr:uid="{408C3866-A9ED-484A-AA81-DFCE5C9EB786}"/>
    <cellStyle name="Comma 9 2 2 3 4" xfId="4304" xr:uid="{B8443BFA-C5BF-4C85-8C6C-53199DF4F442}"/>
    <cellStyle name="Comma 9 2 2 4" xfId="829" xr:uid="{E2DBAABF-C125-445C-99AE-4DA2C7331CDE}"/>
    <cellStyle name="Comma 9 2 2 4 2" xfId="1830" xr:uid="{468B8A01-70C3-4C06-A1EE-B3E989719FD7}"/>
    <cellStyle name="Comma 9 2 2 4 3" xfId="2824" xr:uid="{9D2034D6-225D-4FC8-97F0-7AE36C71B853}"/>
    <cellStyle name="Comma 9 2 2 4 4" xfId="3815" xr:uid="{2A3EBB59-7229-4C83-885A-1C9C70DA4241}"/>
    <cellStyle name="Comma 9 2 2 5" xfId="1594" xr:uid="{3D93B157-B7DF-4500-9167-B1701F9D2062}"/>
    <cellStyle name="Comma 9 2 2 6" xfId="2587" xr:uid="{F5F739A1-F8F0-4FA9-B273-7CED359D30D8}"/>
    <cellStyle name="Comma 9 2 2 7" xfId="3579" xr:uid="{697B9614-285E-45BC-8906-4781355739F7}"/>
    <cellStyle name="Comma 9 2 3" xfId="487" xr:uid="{4624D3D4-C625-477A-816E-CF8A69216877}"/>
    <cellStyle name="Comma 9 2 4" xfId="1363" xr:uid="{427F7761-DA79-4EDE-93B0-D2D2F1ADF4E3}"/>
    <cellStyle name="Comma 9 2 5" xfId="2357" xr:uid="{22F11EA0-4220-4B1E-8EAA-012B7D115666}"/>
    <cellStyle name="Comma 9 2 6" xfId="3349" xr:uid="{7AA2D253-8C43-432B-A3A0-0207B32F9DA9}"/>
    <cellStyle name="Comma 9 3" xfId="489" xr:uid="{C1FFDD8B-6011-4D58-9BB8-618C641E2326}"/>
    <cellStyle name="Comma 9 3 2" xfId="490" xr:uid="{04E81A40-9CBB-451C-8C19-C4D2A548CE60}"/>
    <cellStyle name="Comma 9 3 2 2" xfId="1082" xr:uid="{8E84D6CF-A6BA-4665-B2DE-471B32E217D2}"/>
    <cellStyle name="Comma 9 3 2 2 2" xfId="2083" xr:uid="{3D30C469-77EF-4DDB-959E-0C25641FFE47}"/>
    <cellStyle name="Comma 9 3 2 2 3" xfId="3077" xr:uid="{CC2DF790-9FBF-4C6D-9AA1-689FC4CFC1CA}"/>
    <cellStyle name="Comma 9 3 2 2 4" xfId="4068" xr:uid="{BF0FAAF8-EA12-4B74-9834-521A0C613CF4}"/>
    <cellStyle name="Comma 9 3 2 3" xfId="1320" xr:uid="{1A4548A4-17D6-4209-BA1F-D2E42776BC72}"/>
    <cellStyle name="Comma 9 3 2 3 2" xfId="2321" xr:uid="{4B361FA2-6245-4FB6-9CCF-E5FE7FC3A549}"/>
    <cellStyle name="Comma 9 3 2 3 3" xfId="3315" xr:uid="{54AECFB4-62D7-431D-85E1-435BF9F28BA9}"/>
    <cellStyle name="Comma 9 3 2 3 4" xfId="4306" xr:uid="{3ACAFA95-FAA7-474F-BEFC-5C198BD50ED6}"/>
    <cellStyle name="Comma 9 3 2 4" xfId="831" xr:uid="{C782A8C5-1669-49F1-8A04-F75FF74B39CD}"/>
    <cellStyle name="Comma 9 3 2 4 2" xfId="1832" xr:uid="{7C97DB3A-0AD5-4B5B-96C4-04801294838E}"/>
    <cellStyle name="Comma 9 3 2 4 3" xfId="2826" xr:uid="{92937338-8D1A-43EC-9205-9C64B23DE675}"/>
    <cellStyle name="Comma 9 3 2 4 4" xfId="3817" xr:uid="{3721EF76-184E-4FE7-AC66-3A905A9EB609}"/>
    <cellStyle name="Comma 9 3 2 5" xfId="1596" xr:uid="{3E503DF9-280F-44E2-A5BA-CEA7EF408405}"/>
    <cellStyle name="Comma 9 3 2 6" xfId="2589" xr:uid="{B00B3B0A-9A4A-4410-9ED7-07F80730BD36}"/>
    <cellStyle name="Comma 9 3 2 7" xfId="3581" xr:uid="{0DFB653C-8A97-4AF6-9523-52C1729A7A26}"/>
    <cellStyle name="Comma 9 3 3" xfId="1081" xr:uid="{C0F60E3A-4198-4322-985C-E6AF887872D1}"/>
    <cellStyle name="Comma 9 3 3 2" xfId="2082" xr:uid="{DAAFCCC9-CBFA-4428-A583-8CF684D6944C}"/>
    <cellStyle name="Comma 9 3 3 3" xfId="3076" xr:uid="{93C2516C-5AA8-403B-A512-227FF1E2B7A3}"/>
    <cellStyle name="Comma 9 3 3 4" xfId="4067" xr:uid="{D6DD2385-427A-4735-AB7F-796E549109AB}"/>
    <cellStyle name="Comma 9 3 4" xfId="1319" xr:uid="{0B3DB3B1-98AC-40E8-95AA-8D53782337F2}"/>
    <cellStyle name="Comma 9 3 4 2" xfId="2320" xr:uid="{EBDE3725-BBB6-489F-92E3-9797D72C062C}"/>
    <cellStyle name="Comma 9 3 4 3" xfId="3314" xr:uid="{099EF5EF-7F99-4539-AB23-1BFD89288548}"/>
    <cellStyle name="Comma 9 3 4 4" xfId="4305" xr:uid="{063E3FC0-951C-4A63-BAD1-8A1B092103B4}"/>
    <cellStyle name="Comma 9 3 5" xfId="830" xr:uid="{3D0CCAB5-A584-470E-96B3-46ADC2ADB69F}"/>
    <cellStyle name="Comma 9 3 5 2" xfId="1831" xr:uid="{925D395E-CFFB-4C70-826F-C0D3CEE5522C}"/>
    <cellStyle name="Comma 9 3 5 3" xfId="2825" xr:uid="{1F069652-20C6-4541-8F4C-AEF64CED1629}"/>
    <cellStyle name="Comma 9 3 5 4" xfId="3816" xr:uid="{77A7EBEA-86A8-4C15-891B-2399B5475DC9}"/>
    <cellStyle name="Comma 9 3 6" xfId="1595" xr:uid="{7A43E36E-87B9-4B3C-A2D2-9C23E4969CDA}"/>
    <cellStyle name="Comma 9 3 7" xfId="2588" xr:uid="{09189CD5-E5E3-42C8-A2D6-9B3BB287A432}"/>
    <cellStyle name="Comma 9 3 8" xfId="3580" xr:uid="{FD1F63B2-BB2C-49FD-9193-294A31AA7BEC}"/>
    <cellStyle name="Comma 9 4" xfId="1079" xr:uid="{E549DAAA-27B1-4A96-9650-6E2FFE208E42}"/>
    <cellStyle name="Comma 9 4 2" xfId="2080" xr:uid="{D7993936-206C-435C-B4F4-EC9C106B6007}"/>
    <cellStyle name="Comma 9 4 3" xfId="3074" xr:uid="{321FF45F-5726-4DF8-96E0-50C7E344F135}"/>
    <cellStyle name="Comma 9 4 4" xfId="4065" xr:uid="{6CD3409F-E1BB-49D5-BB6E-36B401A8D858}"/>
    <cellStyle name="Comma 9 5" xfId="1317" xr:uid="{EBDB537B-96DC-4AB0-9EE6-00A08C8D2EB9}"/>
    <cellStyle name="Comma 9 5 2" xfId="2318" xr:uid="{998A64AB-5B20-4535-BB46-B3324321031B}"/>
    <cellStyle name="Comma 9 5 3" xfId="3312" xr:uid="{64F6CFB0-AB97-4B67-A72D-954C20A250E8}"/>
    <cellStyle name="Comma 9 5 4" xfId="4303" xr:uid="{77920356-AD05-4B7E-A9A6-B2D550DEB678}"/>
    <cellStyle name="Comma 9 6" xfId="828" xr:uid="{4E4F61E5-ABF9-447E-8EDA-EE5904BAA78E}"/>
    <cellStyle name="Comma 9 6 2" xfId="1829" xr:uid="{3FD934F5-3A86-4EEA-A8E3-09A812012031}"/>
    <cellStyle name="Comma 9 6 3" xfId="2823" xr:uid="{74500250-64DC-437A-BCE6-A38DF0936C33}"/>
    <cellStyle name="Comma 9 6 4" xfId="3814" xr:uid="{D2AC0FCD-9540-4457-8A0F-D40FC4897E9A}"/>
    <cellStyle name="Comma 9 7" xfId="486" xr:uid="{7CA26832-FCBC-4DB5-B640-419783520F32}"/>
    <cellStyle name="Comma 9 7 2" xfId="1592" xr:uid="{F09E79BF-EB03-4317-9F06-F3442F1E91BB}"/>
    <cellStyle name="Comma 9 7 3" xfId="2586" xr:uid="{0DE137E2-5B61-4D69-A40A-A3F01EAE9D83}"/>
    <cellStyle name="Comma 9 7 4" xfId="3578" xr:uid="{0371BC95-9963-4BD8-BAA2-01B466C69659}"/>
    <cellStyle name="Comma 9 8" xfId="1357" xr:uid="{91A3723C-3CFC-40D2-9F46-F238F45E00A1}"/>
    <cellStyle name="Comma 9 9" xfId="2351" xr:uid="{6CB47EAF-8AF4-4905-AE99-73F9CC9C8F7B}"/>
    <cellStyle name="Comma 90" xfId="1085" xr:uid="{03A6A6A0-D391-4A91-AE00-0679529D14B4}"/>
    <cellStyle name="Comma 90 2" xfId="2086" xr:uid="{905FA6FB-698A-4467-A1B7-517046BBE647}"/>
    <cellStyle name="Comma 90 3" xfId="3080" xr:uid="{D1DDB003-2FE5-48D2-B81C-B141BE6006DB}"/>
    <cellStyle name="Comma 90 4" xfId="4071" xr:uid="{A0DB152E-0275-462B-A6FE-B3FA6EDACE4C}"/>
    <cellStyle name="Comma 91" xfId="491" xr:uid="{D86A0BD9-C9B8-4FE3-A5BF-EEC4D980298C}"/>
    <cellStyle name="Comma 92" xfId="492" xr:uid="{4746C77E-D49F-42FE-B2D4-40BCFEA46D68}"/>
    <cellStyle name="Comma 93" xfId="1090" xr:uid="{67753077-287F-459D-9078-1523EEA23AF0}"/>
    <cellStyle name="Comma 93 2" xfId="2091" xr:uid="{83344858-53AA-428D-AA99-6EE9774C6227}"/>
    <cellStyle name="Comma 93 3" xfId="3085" xr:uid="{ACCF0C54-A094-4443-A333-48604BCD415B}"/>
    <cellStyle name="Comma 93 4" xfId="4076" xr:uid="{C7A1ED96-98F7-46FE-982A-BEF40D5E8AF4}"/>
    <cellStyle name="Comma 94" xfId="1084" xr:uid="{D8F89BD6-5DD3-49EA-926A-E8C12AA0924B}"/>
    <cellStyle name="Comma 94 2" xfId="2085" xr:uid="{809F3545-C6F4-404E-85E0-C98ABC749F75}"/>
    <cellStyle name="Comma 94 3" xfId="3079" xr:uid="{3C15E5BF-B305-4577-BC5C-8D369C0FBDB0}"/>
    <cellStyle name="Comma 94 4" xfId="4070" xr:uid="{EC8B8B50-843B-4DCB-B00C-E042AD873052}"/>
    <cellStyle name="Comma 95" xfId="493" xr:uid="{0FBEA80F-5940-4402-A586-34E077F60CF9}"/>
    <cellStyle name="Comma 96" xfId="494" xr:uid="{D712F94E-AC83-4F43-8DD7-A263E9D80FCD}"/>
    <cellStyle name="Comma 97" xfId="1089" xr:uid="{E2E4F529-C709-48F7-86D7-1161F5CBB6F2}"/>
    <cellStyle name="Comma 97 2" xfId="2090" xr:uid="{30E4CD3F-A29F-43D4-81AB-CD3917998CF2}"/>
    <cellStyle name="Comma 97 3" xfId="3084" xr:uid="{4E434A3A-859E-4856-8494-12698F92EE96}"/>
    <cellStyle name="Comma 97 4" xfId="4075" xr:uid="{89D4CD0D-5D9E-40D7-ACDB-015564B06843}"/>
    <cellStyle name="Comma 98" xfId="1083" xr:uid="{AD24AEA6-AF39-4E77-96C3-A58402A73671}"/>
    <cellStyle name="Comma 98 2" xfId="2084" xr:uid="{EC605FCB-4637-45A5-8C92-75811663B40A}"/>
    <cellStyle name="Comma 98 3" xfId="3078" xr:uid="{1861ADB3-3DA9-4DFB-A2B4-BD2ACE8C6542}"/>
    <cellStyle name="Comma 98 4" xfId="4069" xr:uid="{30415613-4431-47FE-9D77-28F00B769C35}"/>
    <cellStyle name="Comma 99" xfId="495" xr:uid="{932A8176-9ABB-4661-A81B-D09918A8A386}"/>
    <cellStyle name="Currency [0] 2" xfId="162" xr:uid="{E4B9FAF1-EFB4-4F3F-883A-FB8ABB5AA756}"/>
    <cellStyle name="Currency [0] 2 2" xfId="854" xr:uid="{1029462E-D6ED-4E7D-8E57-6E3D7D5768D6}"/>
    <cellStyle name="Currency [0] 2 2 2" xfId="1855" xr:uid="{D03ECA20-D583-4A39-9DE7-736E4DCF22D3}"/>
    <cellStyle name="Currency [0] 2 2 3" xfId="2849" xr:uid="{BD81A0AA-36D7-4808-A3B6-B3D8256A0F3B}"/>
    <cellStyle name="Currency [0] 2 2 4" xfId="3840" xr:uid="{70BA21E9-D93E-4003-832B-6E5260BB3A01}"/>
    <cellStyle name="Currency [0] 2 3" xfId="1094" xr:uid="{BBFB7957-0BAE-4ADD-938F-6E81D9050F3F}"/>
    <cellStyle name="Currency [0] 2 3 2" xfId="2095" xr:uid="{B6CC2F2E-9C5A-441B-8D2E-45F19808728A}"/>
    <cellStyle name="Currency [0] 2 3 3" xfId="3089" xr:uid="{046A29CB-3321-4F1B-B7BA-796324A9D8D6}"/>
    <cellStyle name="Currency [0] 2 3 4" xfId="4080" xr:uid="{D60417FF-7F52-4528-9E6E-79C2E8A14F9C}"/>
    <cellStyle name="Currency [0] 2 4" xfId="603" xr:uid="{2A2BA4F2-99E2-4ECC-82A9-82F5172FAD10}"/>
    <cellStyle name="Currency [0] 2 4 2" xfId="1604" xr:uid="{BB3C6A8A-DF5A-4907-BAD2-CC2DA000C9E8}"/>
    <cellStyle name="Currency [0] 2 4 3" xfId="2598" xr:uid="{48A745CD-18FA-4189-AC72-46C67BF3CFCA}"/>
    <cellStyle name="Currency [0] 2 4 4" xfId="3589" xr:uid="{49BD7267-6C15-41DB-AC7A-F16EE1E85D5E}"/>
    <cellStyle name="Currency [0] 2 5" xfId="1369" xr:uid="{D01B1329-22A2-4DB6-B28F-E4A84CB600F4}"/>
    <cellStyle name="Currency [0] 2 6" xfId="2363" xr:uid="{0DCF3E25-C78A-4448-B1FD-44A11863BDD9}"/>
    <cellStyle name="Currency [0] 2 7" xfId="3355" xr:uid="{0417405F-D40D-4047-8E5E-5EDFC16F5483}"/>
    <cellStyle name="Currency 2" xfId="38" xr:uid="{E749F660-0A05-459B-BF94-100BDB289748}"/>
    <cellStyle name="Emphasis 1" xfId="496" xr:uid="{B6B0DF50-468B-464A-B509-F5FC65294EA0}"/>
    <cellStyle name="Emphasis 2" xfId="497" xr:uid="{5CBDF5CD-238D-45DF-AD95-0444656ECA12}"/>
    <cellStyle name="Emphasis 3" xfId="498" xr:uid="{B3136818-969D-4773-9393-BFB95541FBEA}"/>
    <cellStyle name="ext-01a" xfId="499" xr:uid="{C5AB2A76-C1EE-43EA-8141-303FD311706F}"/>
    <cellStyle name="Hyperlink 2" xfId="500" xr:uid="{F99771AC-1E70-47C9-BE7A-8252EC3B8516}"/>
    <cellStyle name="Normal" xfId="0" builtinId="0"/>
    <cellStyle name="Normal 10" xfId="39" xr:uid="{59F45F27-6203-4201-B7E5-46C2E0D64894}"/>
    <cellStyle name="Normal 10 2" xfId="40" xr:uid="{69515EB8-B46C-416C-83EE-243CE0362FCB}"/>
    <cellStyle name="Normal 10 3" xfId="146" xr:uid="{4DBA06FF-8180-4385-9303-3781A6B53335}"/>
    <cellStyle name="Normal 11" xfId="69" xr:uid="{1797CA80-3BF3-4956-9ECC-57EB6EAE4563}"/>
    <cellStyle name="Normal 11 2" xfId="147" xr:uid="{7C1FAC09-7FEB-4ADC-9536-3CA8018726F0}"/>
    <cellStyle name="Normal 11 2 2" xfId="502" xr:uid="{0E343E1D-5A0E-4FD5-826B-B4A6FC6B0693}"/>
    <cellStyle name="Normal 11 3" xfId="501" xr:uid="{B8736B51-B8C7-42B0-A876-B8F959B44878}"/>
    <cellStyle name="Normal 12" xfId="82" xr:uid="{8E03A830-9BAA-40B1-AB91-B7D7C18906BB}"/>
    <cellStyle name="Normal 12 2" xfId="151" xr:uid="{38DD1A2E-2A60-4BF3-8739-5430B8E44C2C}"/>
    <cellStyle name="Normal 12 2 2" xfId="505" xr:uid="{EA8262EE-A5F1-4F07-A7B1-82992A128C5B}"/>
    <cellStyle name="Normal 12 2 3" xfId="504" xr:uid="{96FD5EC3-1F99-4EE4-A223-2CB7223C0BC9}"/>
    <cellStyle name="Normal 12 3" xfId="506" xr:uid="{811B9338-1461-4141-A82B-86156903D925}"/>
    <cellStyle name="Normal 12 4" xfId="503" xr:uid="{3EAB3FBA-F4A1-4F20-A8EE-D951C8C4CBD6}"/>
    <cellStyle name="Normal 13" xfId="84" xr:uid="{00CA8279-89B8-4F2B-8E07-E3E6BA01D3A6}"/>
    <cellStyle name="Normal 13 2" xfId="156" xr:uid="{66894566-C71C-4F7E-A231-77BAC6A3511C}"/>
    <cellStyle name="Normal 13 3" xfId="507" xr:uid="{D3475AA3-2932-4D7B-BCAC-4140DF3C7FCC}"/>
    <cellStyle name="Normal 14" xfId="41" xr:uid="{1D155C2C-3B13-4037-ACD8-CD971AB40B30}"/>
    <cellStyle name="Normal 14 2" xfId="157" xr:uid="{FB990ED3-7C6D-445E-883D-8EF6A2804273}"/>
    <cellStyle name="Normal 14 2 2" xfId="509" xr:uid="{49DE35CF-CA5A-450F-842D-4AD111FE699A}"/>
    <cellStyle name="Normal 14 3" xfId="508" xr:uid="{E2E5EF4A-872B-4932-867B-0A3D6C5285FC}"/>
    <cellStyle name="Normal 15" xfId="97" xr:uid="{A44FD15F-354E-4CBB-B2B6-033524EE3291}"/>
    <cellStyle name="Normal 15 2" xfId="511" xr:uid="{A3F1B5AE-03E5-4926-BAD7-F2BE9F748154}"/>
    <cellStyle name="Normal 15 3" xfId="510" xr:uid="{D9E9EB17-BB97-4F62-BF2C-BECF9517CEE2}"/>
    <cellStyle name="Normal 16" xfId="121" xr:uid="{AB2B736D-4E0B-441B-8299-C31A6DB1951B}"/>
    <cellStyle name="Normal 16 2" xfId="513" xr:uid="{1C42456E-5AA1-4CAE-A3E4-1AA3B5D918A5}"/>
    <cellStyle name="Normal 16 3" xfId="512" xr:uid="{450838B7-0A65-461A-B5E4-506F8F1B1282}"/>
    <cellStyle name="Normal 17" xfId="514" xr:uid="{BF983FBB-029C-4058-B07E-DFA89E214421}"/>
    <cellStyle name="Normal 18" xfId="515" xr:uid="{6ACDE4A2-72C7-4E28-BB21-540E851A160A}"/>
    <cellStyle name="Normal 19" xfId="516" xr:uid="{CA9ACB76-AEB3-49EF-BF92-185BD131104F}"/>
    <cellStyle name="Normal 2" xfId="42" xr:uid="{12ADD76A-ED7E-49FE-9764-95BCAF6E2CD3}"/>
    <cellStyle name="Normal 2 2" xfId="43" xr:uid="{5AABB9A9-AF8B-4E32-B991-371CF0664A97}"/>
    <cellStyle name="Normal 2 2 2" xfId="44" xr:uid="{622B2B31-52D6-476B-A155-4E0DC1FD9544}"/>
    <cellStyle name="Normal 2 2 2 2" xfId="45" xr:uid="{41C19743-9681-4C59-AED6-A0A76A1B3F4B}"/>
    <cellStyle name="Normal 2 2 2 3" xfId="46" xr:uid="{8FE56AA3-E103-41A4-816D-C1E5DAF86089}"/>
    <cellStyle name="Normal 2 2 3" xfId="517" xr:uid="{EF2EB361-E1BA-4C64-9E16-412F0F7F9614}"/>
    <cellStyle name="Normal 2 2 4" xfId="518" xr:uid="{D480CCD2-B52E-4D67-96A1-D7141DD9F734}"/>
    <cellStyle name="Normal 2 2 5" xfId="519" xr:uid="{55CF6584-08FD-4953-B33E-23A5F7555376}"/>
    <cellStyle name="Normal 2 2 6" xfId="520" xr:uid="{333A09AC-AB1D-45D5-987F-42FB9C3A22C4}"/>
    <cellStyle name="Normal 2 3" xfId="47" xr:uid="{929C127F-EF99-4E73-9D43-0315ACD89DCC}"/>
    <cellStyle name="Normal 2 3 2" xfId="75" xr:uid="{D479F5EF-F487-4AD0-BDA6-414609285D5B}"/>
    <cellStyle name="Normal 2 3 2 2" xfId="76" xr:uid="{4DE39092-6CF1-424E-8988-6301CAABB539}"/>
    <cellStyle name="Normal 2 3 2 2 2" xfId="77" xr:uid="{5D9032D7-AF4B-4EC7-A3F6-9AEC5518D465}"/>
    <cellStyle name="Normal 2 3 2 3" xfId="522" xr:uid="{209CF816-9585-4422-B735-9141B7D85732}"/>
    <cellStyle name="Normal 2 3 3" xfId="521" xr:uid="{3C88AA3E-22A3-44D9-B062-BA53D7DDB970}"/>
    <cellStyle name="Normal 2 4" xfId="48" xr:uid="{C17F1B38-B37A-4B41-B865-0F951C18E44C}"/>
    <cellStyle name="Normal 2 4 2" xfId="523" xr:uid="{CCC49375-EAC5-45BA-B334-B67695B0D2DD}"/>
    <cellStyle name="Normal 2 5" xfId="49" xr:uid="{AF5FA983-AA26-4C97-9748-55626294CE0C}"/>
    <cellStyle name="Normal 2 5 2" xfId="524" xr:uid="{8F30F933-A0A8-4DCE-8047-C3AED0E048C7}"/>
    <cellStyle name="Normal 2 6" xfId="86" xr:uid="{0EE4F6CC-EFA8-4A27-800C-6097D62919DD}"/>
    <cellStyle name="Normal 2 6 2" xfId="525" xr:uid="{095CE4B6-75CA-491E-8D88-0BB7A4D8C7B1}"/>
    <cellStyle name="Normal 2 7" xfId="100" xr:uid="{43ABF7B0-A5C3-4D38-AD8B-FCA97D199650}"/>
    <cellStyle name="Normal 2 7 2" xfId="526" xr:uid="{A31925AA-69C9-4C78-AA68-D70EFBA2FB82}"/>
    <cellStyle name="Normal 2 8" xfId="527" xr:uid="{DFBC878D-21F2-490E-9C5C-8089A6EACA20}"/>
    <cellStyle name="Normal 2 8 2" xfId="528" xr:uid="{4A5D2205-EDB8-413B-B9E1-F12A4860E74D}"/>
    <cellStyle name="Normal 2 8 2 2" xfId="529" xr:uid="{84C66D72-095F-421E-A32C-CC37B64A2424}"/>
    <cellStyle name="Normal 2 8 2 2 2" xfId="530" xr:uid="{ACF4E853-1F2D-4BE2-A69B-31C4C314D9C4}"/>
    <cellStyle name="Normal 2 8 2 3" xfId="531" xr:uid="{03C7E9E2-222F-47A4-A510-7B3763A1EEC2}"/>
    <cellStyle name="Normal 2 8 3" xfId="532" xr:uid="{DEFCFE5E-4AEB-43FA-AD39-650FAE1D83B2}"/>
    <cellStyle name="Normal 2 8 3 2" xfId="533" xr:uid="{5316CD17-668B-403C-9B31-3841F886C1AA}"/>
    <cellStyle name="Normal 2 8 4" xfId="534" xr:uid="{FF02CB8E-502B-4AB5-93E2-3A683BB1B763}"/>
    <cellStyle name="Normal 2 9" xfId="581" xr:uid="{4BB2F37C-F8FF-4703-AE17-43F7E8415C1B}"/>
    <cellStyle name="Normal 2_DAK-Jamus (hps)3" xfId="535" xr:uid="{D5D60E8A-D02B-4EA7-905A-3F52C52C2F16}"/>
    <cellStyle name="Normal 20" xfId="159" xr:uid="{1189AE61-6261-499E-82CE-AE2642714EA1}"/>
    <cellStyle name="Normal 21" xfId="1337" xr:uid="{2FEDBB06-EEAD-4670-89CE-81AFEFE6B823}"/>
    <cellStyle name="Normal 22" xfId="1341" xr:uid="{69D0613D-117E-4E8F-BA93-EED15AD820C8}"/>
    <cellStyle name="Normal 23" xfId="1347" xr:uid="{BC552920-9EBA-48C7-83F2-356DC6FD28CE}"/>
    <cellStyle name="Normal 24" xfId="2337" xr:uid="{F9D19E73-5D1B-4035-9AC4-3BEEA17F891B}"/>
    <cellStyle name="Normal 25" xfId="4323" xr:uid="{5AB909C4-1C1F-4132-B309-D06E2ECB6EA3}"/>
    <cellStyle name="Normal 3" xfId="50" xr:uid="{D29C245A-50D1-463E-A8C8-F0FCEFDC398B}"/>
    <cellStyle name="Normal 3 2" xfId="51" xr:uid="{DB607827-275B-4824-9A89-24B9DCBA6387}"/>
    <cellStyle name="Normal 3 2 2" xfId="78" xr:uid="{1E1D3D1A-F465-43F5-8F0C-32E4E5B9E184}"/>
    <cellStyle name="Normal 3 2 2 2" xfId="135" xr:uid="{6CDB7B01-A089-4DB1-AC85-88BCBAF9D87D}"/>
    <cellStyle name="Normal 3 2 2 3" xfId="536" xr:uid="{557A3ACE-8F7D-4FE1-BAD7-3E9593C2B402}"/>
    <cellStyle name="Normal 3 2 3" xfId="136" xr:uid="{5CB34334-46EC-4E45-A99B-0458D24610DA}"/>
    <cellStyle name="Normal 3 2 3 2" xfId="537" xr:uid="{6B69476B-9472-4911-B58B-4EF05A73526C}"/>
    <cellStyle name="Normal 3 3" xfId="52" xr:uid="{6BB505C7-1A08-4851-84D8-D067A3D98727}"/>
    <cellStyle name="Normal 3 3 2" xfId="538" xr:uid="{6B1FB4C1-D6FD-446C-BEC0-7E4146FFA854}"/>
    <cellStyle name="Normal 3 4" xfId="89" xr:uid="{55E12542-B78E-40EC-9659-897740F8A8F6}"/>
    <cellStyle name="Normal 3 4 2" xfId="539" xr:uid="{3CA78E7F-358D-4F59-9F18-693B3074BDDD}"/>
    <cellStyle name="Normal 3 5" xfId="101" xr:uid="{68CA8599-74FA-49CC-98ED-7B0946850B91}"/>
    <cellStyle name="Normal 3 5 2" xfId="540" xr:uid="{068E9B2B-CB84-4A9F-969E-F689D0FF7E7A}"/>
    <cellStyle name="Normal 4" xfId="53" xr:uid="{57C25921-8CEE-4869-AB9D-668290D31D17}"/>
    <cellStyle name="Normal 4 2" xfId="83" xr:uid="{4B496D30-59FD-417E-AA4A-31F5500053FE}"/>
    <cellStyle name="Normal 4 2 2" xfId="542" xr:uid="{0D73878C-E819-4257-A2E2-9344201F2A5C}"/>
    <cellStyle name="Normal 4 3" xfId="106" xr:uid="{8702BFBF-3715-4240-8B7A-F1D702FE02E3}"/>
    <cellStyle name="Normal 4 3 2" xfId="544" xr:uid="{1E833299-1880-4B1F-8999-27BF62125F8D}"/>
    <cellStyle name="Normal 4 3 3" xfId="543" xr:uid="{0EC403C9-266E-4BA9-AB15-7FBB6E333951}"/>
    <cellStyle name="Normal 4 4" xfId="545" xr:uid="{E5CB85EC-22F5-48BF-9A32-2085DF7E3352}"/>
    <cellStyle name="Normal 4 4 2" xfId="546" xr:uid="{4E4E7DD7-9F39-4C35-9E88-75B61C0CE9B0}"/>
    <cellStyle name="Normal 4 5" xfId="547" xr:uid="{680D28C3-4D50-419C-B77E-8ED29597107B}"/>
    <cellStyle name="Normal 4 6" xfId="541" xr:uid="{4B2B6833-BE48-46F3-8B27-C59746DCDE8A}"/>
    <cellStyle name="Normal 4_RAB Bangub Beton K225 ReadyMix oke" xfId="548" xr:uid="{8FA75A07-DE8E-4E3B-891A-3FA0272FEB80}"/>
    <cellStyle name="Normal 5" xfId="54" xr:uid="{EACB64CA-32E3-430F-85DF-1EC1C7A9876B}"/>
    <cellStyle name="Normal 5 2" xfId="55" xr:uid="{D4E30F64-4F16-4D25-9466-786CE8681DA0}"/>
    <cellStyle name="Normal 5 2 2" xfId="550" xr:uid="{FB0773BF-2A83-4EEC-A7E6-3AC9358C65F4}"/>
    <cellStyle name="Normal 5 3" xfId="551" xr:uid="{272B39A1-F61E-43E2-BA7E-050E0F5853E6}"/>
    <cellStyle name="Normal 5 4" xfId="552" xr:uid="{5593E684-3017-472A-86D9-F2BDAD263260}"/>
    <cellStyle name="Normal 5 5" xfId="553" xr:uid="{EFD4D224-1F0E-48C9-8E46-D99CFC309575}"/>
    <cellStyle name="Normal 5 5 2" xfId="554" xr:uid="{21AE247F-49CE-4AAE-B366-C8A574CFAF92}"/>
    <cellStyle name="Normal 5 5 2 2" xfId="555" xr:uid="{FFEC842C-D581-4C10-8284-C6527A1BC671}"/>
    <cellStyle name="Normal 5 5 3" xfId="556" xr:uid="{6F30DF7E-97F9-4554-933C-E1912B0A917B}"/>
    <cellStyle name="Normal 5 6" xfId="557" xr:uid="{A3C4E273-D6A5-4395-93AB-DB100831E8D2}"/>
    <cellStyle name="Normal 5 6 2" xfId="558" xr:uid="{650CFA06-0F2F-46CC-A591-D1A620754F56}"/>
    <cellStyle name="Normal 5 7" xfId="559" xr:uid="{3A20AB47-2D73-4B14-A5C1-A1D39BE90552}"/>
    <cellStyle name="Normal 5 8" xfId="549" xr:uid="{333380D3-A24D-4C89-818B-69C07494CBC8}"/>
    <cellStyle name="Normal 6" xfId="56" xr:uid="{A11A54AA-A392-4BE9-AF37-CC0B9A6340A5}"/>
    <cellStyle name="Normal 6 2" xfId="57" xr:uid="{65B9652D-7CFB-4D66-8F47-6F2B84A45426}"/>
    <cellStyle name="Normal 6 2 2" xfId="562" xr:uid="{F08922FE-D67A-4227-BE53-4D82109E8E24}"/>
    <cellStyle name="Normal 6 2 2 2" xfId="563" xr:uid="{6E92E301-AEA4-41C9-800A-6B7B71BFFD01}"/>
    <cellStyle name="Normal 6 2 2 2 2" xfId="564" xr:uid="{6FEAFE53-F3E6-4807-BFA4-32492CE1C99B}"/>
    <cellStyle name="Normal 6 2 2 3" xfId="565" xr:uid="{9AE64D1F-9B58-48FD-AE7C-63015BE0D37F}"/>
    <cellStyle name="Normal 6 2 3" xfId="566" xr:uid="{80148BF8-6CD2-4C2D-92DA-BDD3EA73908B}"/>
    <cellStyle name="Normal 6 2 3 2" xfId="567" xr:uid="{4C808493-2BB4-4CC3-A174-7897F0791B61}"/>
    <cellStyle name="Normal 6 2 4" xfId="568" xr:uid="{A6851E4D-53D7-429B-8F78-92786919A917}"/>
    <cellStyle name="Normal 6 2 5" xfId="561" xr:uid="{A5661C14-EC42-4766-B1D0-79E12A832091}"/>
    <cellStyle name="Normal 6 3" xfId="58" xr:uid="{E0FC2B80-4A31-4FC0-AC34-D28F6F43B2B6}"/>
    <cellStyle name="Normal 6 4" xfId="79" xr:uid="{634AD3B8-AE38-487E-978B-FE7954A79510}"/>
    <cellStyle name="Normal 7" xfId="59" xr:uid="{018552E4-15FB-4F95-8F6A-C95AB39231D8}"/>
    <cellStyle name="Normal 7 2" xfId="125" xr:uid="{74AA0B46-EF5B-4B6C-94BA-4A205E1D1E78}"/>
    <cellStyle name="Normal 7 2 2" xfId="570" xr:uid="{21FBB679-41B1-485E-9066-BBB001FC1653}"/>
    <cellStyle name="Normal 7 3" xfId="569" xr:uid="{E4B037D3-53BF-4190-AD01-B870EE9542A7}"/>
    <cellStyle name="Normal 8" xfId="60" xr:uid="{FB48ED49-646C-4A7B-AD1E-666568F24DA0}"/>
    <cellStyle name="Normal 8 2" xfId="128" xr:uid="{E7BF6936-FAD4-437D-9302-06FCF6852D7F}"/>
    <cellStyle name="Normal 8 3" xfId="571" xr:uid="{C5939477-CFCF-492C-8236-6819BB77D02C}"/>
    <cellStyle name="Normal 9" xfId="61" xr:uid="{404F09D1-C2BD-4750-818B-CAEAC9E70497}"/>
    <cellStyle name="Normal 9 2" xfId="137" xr:uid="{75CADB60-843E-4B1A-80BE-BE04D91BC3AC}"/>
    <cellStyle name="Normal 9 3" xfId="572" xr:uid="{0E37354A-FC53-4CB0-9ECB-0ADAB701AF6E}"/>
    <cellStyle name="Percent 2" xfId="62" xr:uid="{CFDD9C70-1017-4FC2-B6F2-5A523E5060D3}"/>
    <cellStyle name="Percent 2 2" xfId="63" xr:uid="{4976DF7B-68F8-4584-AB5F-340C83B38466}"/>
    <cellStyle name="Percent 2 3" xfId="81" xr:uid="{B9DF3561-27A9-4643-9F91-BD5C7CB33B90}"/>
    <cellStyle name="Percent 3" xfId="64" xr:uid="{67144346-B527-4DC6-9A50-1E7E8A72B66B}"/>
    <cellStyle name="Percent 3 2" xfId="65" xr:uid="{C452B821-9DF0-4107-A478-E5E5C1F82788}"/>
    <cellStyle name="Percent 3 3" xfId="66" xr:uid="{279ADDAA-2CDE-443B-83F6-F9F5CEBD77E2}"/>
    <cellStyle name="Percent 3 4" xfId="574" xr:uid="{31C40F41-9C5E-4229-9840-60851A644CC6}"/>
    <cellStyle name="Percent 4" xfId="67" xr:uid="{75B6EB99-FED1-43C1-A1B4-041293FBF50A}"/>
    <cellStyle name="Percent 4 2" xfId="576" xr:uid="{8E683DB7-79B7-4836-90F5-F78862C8F790}"/>
    <cellStyle name="Percent 4 2 2" xfId="577" xr:uid="{CB8ACD66-2BF1-4B8B-9BBE-1E8EDDB71E61}"/>
    <cellStyle name="Percent 4 3" xfId="578" xr:uid="{176E09C8-8A00-4CCF-BD87-8CF5190A9400}"/>
    <cellStyle name="Percent 4 4" xfId="575" xr:uid="{B83AA582-4923-4A6D-915A-A13060F7E449}"/>
    <cellStyle name="Percent 5" xfId="68" xr:uid="{801F3C1F-A5E4-4B08-A983-D566D5895A6F}"/>
    <cellStyle name="Percent 5 2" xfId="579" xr:uid="{C0928F0E-6DB1-4B3B-952E-29E641C04613}"/>
    <cellStyle name="Percent 6" xfId="80" xr:uid="{11C72150-8B17-4448-AB05-BF2508E4D8BE}"/>
    <cellStyle name="Percent 6 2" xfId="163" xr:uid="{DC9DF1C2-1704-4FB0-86CB-9E643C5562BB}"/>
    <cellStyle name="Percent 7" xfId="109" xr:uid="{0C5BCE8D-BE38-41FE-B35E-0065A879EC5A}"/>
    <cellStyle name="S14" xfId="158" xr:uid="{575181A9-6DA3-4906-B6F8-0F1636B4BC3D}"/>
    <cellStyle name="Sheet Title" xfId="580" xr:uid="{CE73E88B-6743-4EB3-8C8A-1CF247F77916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7CE872C9-B20C-46F4-95DC-5B81BBA5B2A4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D3BB8892-90B7-484E-A19B-AB02D0AF4A5B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U87"/>
  <sheetViews>
    <sheetView tabSelected="1" zoomScale="70" zoomScaleNormal="70" workbookViewId="0">
      <pane xSplit="5" ySplit="7" topLeftCell="L80" activePane="bottomRight" state="frozen"/>
      <selection pane="topRight" activeCell="F1" sqref="F1"/>
      <selection pane="bottomLeft" activeCell="A8" sqref="A8"/>
      <selection pane="bottomRight" activeCell="Q77" sqref="Q77"/>
    </sheetView>
  </sheetViews>
  <sheetFormatPr defaultRowHeight="15"/>
  <cols>
    <col min="1" max="2" width="5.75" style="1" customWidth="1"/>
    <col min="3" max="3" width="31.625" style="1" customWidth="1"/>
    <col min="4" max="21" width="15.625" style="7" customWidth="1"/>
    <col min="22" max="16384" width="9" style="1"/>
  </cols>
  <sheetData>
    <row r="2" spans="2:21" ht="21">
      <c r="B2" s="55" t="s">
        <v>95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2:21">
      <c r="B3" s="3"/>
      <c r="C3" s="3"/>
      <c r="D3" s="6"/>
      <c r="E3" s="6"/>
      <c r="J3" s="6"/>
      <c r="K3" s="6"/>
      <c r="P3" s="6"/>
      <c r="Q3" s="6"/>
    </row>
    <row r="4" spans="2:21" s="8" customFormat="1" ht="15" customHeight="1">
      <c r="B4" s="56" t="s">
        <v>0</v>
      </c>
      <c r="C4" s="56" t="s">
        <v>4</v>
      </c>
      <c r="D4" s="53" t="s">
        <v>1</v>
      </c>
      <c r="E4" s="53"/>
      <c r="F4" s="53" t="s">
        <v>2</v>
      </c>
      <c r="G4" s="53"/>
      <c r="H4" s="53" t="s">
        <v>3</v>
      </c>
      <c r="I4" s="53"/>
      <c r="J4" s="53" t="s">
        <v>90</v>
      </c>
      <c r="K4" s="53"/>
      <c r="L4" s="53" t="s">
        <v>91</v>
      </c>
      <c r="M4" s="53"/>
      <c r="N4" s="53" t="s">
        <v>92</v>
      </c>
      <c r="O4" s="53"/>
      <c r="P4" s="53" t="s">
        <v>96</v>
      </c>
      <c r="Q4" s="53"/>
      <c r="R4" s="53" t="s">
        <v>97</v>
      </c>
      <c r="S4" s="53"/>
      <c r="T4" s="53" t="s">
        <v>98</v>
      </c>
      <c r="U4" s="53"/>
    </row>
    <row r="5" spans="2:21" s="8" customFormat="1" ht="15" customHeight="1">
      <c r="B5" s="56"/>
      <c r="C5" s="56"/>
      <c r="D5" s="9" t="s">
        <v>83</v>
      </c>
      <c r="E5" s="9" t="s">
        <v>84</v>
      </c>
      <c r="F5" s="9" t="s">
        <v>83</v>
      </c>
      <c r="G5" s="9" t="s">
        <v>84</v>
      </c>
      <c r="H5" s="9" t="s">
        <v>83</v>
      </c>
      <c r="I5" s="9" t="s">
        <v>84</v>
      </c>
      <c r="J5" s="9" t="s">
        <v>83</v>
      </c>
      <c r="K5" s="9" t="s">
        <v>84</v>
      </c>
      <c r="L5" s="9" t="s">
        <v>83</v>
      </c>
      <c r="M5" s="9" t="s">
        <v>84</v>
      </c>
      <c r="N5" s="9" t="s">
        <v>83</v>
      </c>
      <c r="O5" s="9" t="s">
        <v>84</v>
      </c>
      <c r="P5" s="9" t="s">
        <v>83</v>
      </c>
      <c r="Q5" s="9" t="s">
        <v>84</v>
      </c>
      <c r="R5" s="9" t="s">
        <v>83</v>
      </c>
      <c r="S5" s="9" t="s">
        <v>84</v>
      </c>
      <c r="T5" s="9" t="s">
        <v>83</v>
      </c>
      <c r="U5" s="9" t="s">
        <v>84</v>
      </c>
    </row>
    <row r="6" spans="2:21" ht="15" customHeight="1">
      <c r="B6" s="2">
        <v>1</v>
      </c>
      <c r="C6" s="4" t="s">
        <v>32</v>
      </c>
      <c r="D6" s="39">
        <v>1.77</v>
      </c>
      <c r="E6" s="39">
        <v>1.8</v>
      </c>
      <c r="F6" s="44">
        <v>3.39</v>
      </c>
      <c r="G6" s="44">
        <v>3.57</v>
      </c>
      <c r="H6" s="51">
        <v>13.2</v>
      </c>
      <c r="I6" s="51">
        <v>13.9</v>
      </c>
      <c r="J6" s="31">
        <v>34.75</v>
      </c>
      <c r="K6" s="31">
        <v>35.76</v>
      </c>
      <c r="L6" s="30">
        <v>53.13</v>
      </c>
      <c r="M6" s="30">
        <v>54.02</v>
      </c>
      <c r="N6" s="34">
        <v>58.21</v>
      </c>
      <c r="O6" s="34">
        <v>58.96</v>
      </c>
      <c r="P6" s="48">
        <v>64.44</v>
      </c>
      <c r="Q6" s="48">
        <v>65.290000000000006</v>
      </c>
      <c r="R6" s="48">
        <v>72.58</v>
      </c>
      <c r="S6" s="73">
        <v>73.040000000000006</v>
      </c>
      <c r="T6" s="65">
        <v>66.63</v>
      </c>
      <c r="U6" s="65">
        <v>68.94</v>
      </c>
    </row>
    <row r="7" spans="2:21" ht="15" customHeight="1">
      <c r="B7" s="2">
        <v>2</v>
      </c>
      <c r="C7" s="4" t="s">
        <v>33</v>
      </c>
      <c r="D7" s="39">
        <v>8.4415584415584402E-2</v>
      </c>
      <c r="E7" s="39">
        <v>0.10606060606060606</v>
      </c>
      <c r="F7" s="44">
        <v>1.01</v>
      </c>
      <c r="G7" s="44">
        <v>1.18</v>
      </c>
      <c r="H7" s="51">
        <v>3.12</v>
      </c>
      <c r="I7" s="51">
        <v>3.39</v>
      </c>
      <c r="J7" s="31">
        <v>4.53</v>
      </c>
      <c r="K7" s="31">
        <v>4.7300000000000004</v>
      </c>
      <c r="L7" s="30">
        <v>12.49</v>
      </c>
      <c r="M7" s="30">
        <v>13.18</v>
      </c>
      <c r="N7" s="34">
        <v>29.49</v>
      </c>
      <c r="O7" s="34">
        <v>30.73</v>
      </c>
      <c r="P7" s="48">
        <v>41.62</v>
      </c>
      <c r="Q7" s="48">
        <v>42.92</v>
      </c>
      <c r="R7" s="48">
        <v>43.59</v>
      </c>
      <c r="S7" s="73">
        <v>44.83</v>
      </c>
      <c r="T7" s="65">
        <v>50.8</v>
      </c>
      <c r="U7" s="65">
        <v>51.65</v>
      </c>
    </row>
    <row r="8" spans="2:21" ht="15" customHeight="1">
      <c r="B8" s="2">
        <v>3</v>
      </c>
      <c r="C8" s="4" t="s">
        <v>34</v>
      </c>
      <c r="D8" s="39">
        <v>0.61</v>
      </c>
      <c r="E8" s="39">
        <v>0.44</v>
      </c>
      <c r="F8" s="44">
        <v>3.18</v>
      </c>
      <c r="G8" s="44">
        <v>3</v>
      </c>
      <c r="H8" s="51">
        <v>23.52</v>
      </c>
      <c r="I8" s="51">
        <v>23.21</v>
      </c>
      <c r="J8" s="31">
        <v>28.12</v>
      </c>
      <c r="K8" s="31">
        <v>32.200000000000003</v>
      </c>
      <c r="L8" s="30">
        <v>39.72</v>
      </c>
      <c r="M8" s="30">
        <v>39.89</v>
      </c>
      <c r="N8" s="34">
        <v>46.11</v>
      </c>
      <c r="O8" s="34">
        <v>45.36</v>
      </c>
      <c r="P8" s="48">
        <v>57.46</v>
      </c>
      <c r="Q8" s="48">
        <v>57.33</v>
      </c>
      <c r="R8" s="48">
        <v>63.92</v>
      </c>
      <c r="S8" s="73">
        <v>63.82</v>
      </c>
      <c r="T8" s="65">
        <v>66.66</v>
      </c>
      <c r="U8" s="65">
        <v>66.31</v>
      </c>
    </row>
    <row r="9" spans="2:21">
      <c r="B9" s="2">
        <v>4</v>
      </c>
      <c r="C9" s="4" t="s">
        <v>35</v>
      </c>
      <c r="D9" s="39">
        <v>2.67</v>
      </c>
      <c r="E9" s="39">
        <v>100</v>
      </c>
      <c r="F9" s="44">
        <v>7.3713142857142859</v>
      </c>
      <c r="G9" s="44">
        <v>7.3680476190476183</v>
      </c>
      <c r="H9" s="51">
        <v>13.615873015873015</v>
      </c>
      <c r="I9" s="51">
        <v>9.019047619047619</v>
      </c>
      <c r="J9" s="31">
        <v>16.390476190476189</v>
      </c>
      <c r="K9" s="31">
        <v>14.967619047619047</v>
      </c>
      <c r="L9" s="30">
        <v>24.77</v>
      </c>
      <c r="M9" s="30">
        <v>23.3</v>
      </c>
      <c r="N9" s="34">
        <v>40.909999999999997</v>
      </c>
      <c r="O9" s="34">
        <v>28.87</v>
      </c>
      <c r="P9" s="48">
        <v>53.16</v>
      </c>
      <c r="Q9" s="48">
        <v>42.17</v>
      </c>
      <c r="R9" s="48">
        <v>40.909999999999997</v>
      </c>
      <c r="S9" s="73">
        <v>28.87</v>
      </c>
      <c r="T9" s="65">
        <v>60.4</v>
      </c>
      <c r="U9" s="65">
        <v>61.97</v>
      </c>
    </row>
    <row r="10" spans="2:21">
      <c r="B10" s="2">
        <v>5</v>
      </c>
      <c r="C10" s="4" t="s">
        <v>36</v>
      </c>
      <c r="D10" s="39">
        <v>0</v>
      </c>
      <c r="E10" s="39">
        <v>0</v>
      </c>
      <c r="F10" s="44">
        <v>25.04</v>
      </c>
      <c r="G10" s="44">
        <v>24.51</v>
      </c>
      <c r="H10" s="51">
        <v>29.76</v>
      </c>
      <c r="I10" s="51">
        <v>31.1</v>
      </c>
      <c r="J10" s="31">
        <v>34.090000000000003</v>
      </c>
      <c r="K10" s="31">
        <v>35.590000000000003</v>
      </c>
      <c r="L10" s="30">
        <v>32.449074074074076</v>
      </c>
      <c r="M10" s="30">
        <v>34.125</v>
      </c>
      <c r="N10" s="34">
        <v>38.518518518518526</v>
      </c>
      <c r="O10" s="34">
        <v>41.666666666666664</v>
      </c>
      <c r="P10" s="48">
        <v>46.564814814814817</v>
      </c>
      <c r="Q10" s="48">
        <v>50.31481481481481</v>
      </c>
      <c r="R10" s="48">
        <v>60</v>
      </c>
      <c r="S10" s="73">
        <v>63.263888888888893</v>
      </c>
      <c r="T10" s="65">
        <v>67.272435897435898</v>
      </c>
      <c r="U10" s="65">
        <v>69.993589743589737</v>
      </c>
    </row>
    <row r="11" spans="2:21">
      <c r="B11" s="2">
        <v>6</v>
      </c>
      <c r="C11" s="4" t="s">
        <v>37</v>
      </c>
      <c r="D11" s="39">
        <f>0.085*100</f>
        <v>8.5</v>
      </c>
      <c r="E11" s="39">
        <f>0.0392*100</f>
        <v>3.92</v>
      </c>
      <c r="F11" s="44">
        <v>17.150000000000002</v>
      </c>
      <c r="G11" s="44">
        <v>9.11</v>
      </c>
      <c r="H11" s="51">
        <v>25.979999999999997</v>
      </c>
      <c r="I11" s="51">
        <v>18.329999999999998</v>
      </c>
      <c r="J11" s="31">
        <v>33.839999999999996</v>
      </c>
      <c r="K11" s="31">
        <v>23.57</v>
      </c>
      <c r="L11" s="30">
        <v>44.58</v>
      </c>
      <c r="M11" s="30">
        <v>38.39</v>
      </c>
      <c r="N11" s="34">
        <f>0.5495*100</f>
        <v>54.949999999999996</v>
      </c>
      <c r="O11" s="34">
        <f>0.4692*100</f>
        <v>46.92</v>
      </c>
      <c r="P11" s="48">
        <v>58.78</v>
      </c>
      <c r="Q11" s="48">
        <v>48.339999999999996</v>
      </c>
      <c r="R11" s="48">
        <v>66.710000000000008</v>
      </c>
      <c r="S11" s="73">
        <v>58.63</v>
      </c>
      <c r="T11" s="65">
        <v>75.12</v>
      </c>
      <c r="U11" s="65">
        <v>55.63</v>
      </c>
    </row>
    <row r="12" spans="2:21">
      <c r="B12" s="2">
        <v>7</v>
      </c>
      <c r="C12" s="4" t="s">
        <v>38</v>
      </c>
      <c r="D12" s="39">
        <v>2.35</v>
      </c>
      <c r="E12" s="39">
        <v>3.21</v>
      </c>
      <c r="F12" s="44">
        <v>7.36</v>
      </c>
      <c r="G12" s="44">
        <v>9.91</v>
      </c>
      <c r="H12" s="51">
        <v>13.51</v>
      </c>
      <c r="I12" s="51">
        <v>17.25</v>
      </c>
      <c r="J12" s="31">
        <v>18.920000000000002</v>
      </c>
      <c r="K12" s="31">
        <v>22.63</v>
      </c>
      <c r="L12" s="30">
        <v>27.68</v>
      </c>
      <c r="M12" s="30">
        <v>28.86</v>
      </c>
      <c r="N12" s="34">
        <v>36.69</v>
      </c>
      <c r="O12" s="34">
        <v>38.72</v>
      </c>
      <c r="P12" s="48">
        <v>47.03</v>
      </c>
      <c r="Q12" s="48">
        <v>51.75</v>
      </c>
      <c r="R12" s="48">
        <v>59.85</v>
      </c>
      <c r="S12" s="73">
        <v>64.25</v>
      </c>
      <c r="T12" s="65">
        <v>70.73</v>
      </c>
      <c r="U12" s="65">
        <v>74.42</v>
      </c>
    </row>
    <row r="13" spans="2:21">
      <c r="B13" s="2">
        <v>8</v>
      </c>
      <c r="C13" s="4" t="s">
        <v>39</v>
      </c>
      <c r="D13" s="39">
        <v>0</v>
      </c>
      <c r="E13" s="39">
        <v>0</v>
      </c>
      <c r="F13" s="44">
        <v>18.940000000000001</v>
      </c>
      <c r="G13" s="44">
        <v>18.93</v>
      </c>
      <c r="H13" s="51">
        <v>29.64</v>
      </c>
      <c r="I13" s="51">
        <v>29.53</v>
      </c>
      <c r="J13" s="31">
        <v>39.660000000000004</v>
      </c>
      <c r="K13" s="31">
        <v>39.64</v>
      </c>
      <c r="L13" s="30">
        <v>48.3</v>
      </c>
      <c r="M13" s="30">
        <v>48.27</v>
      </c>
      <c r="N13" s="34">
        <f>0.6399*100</f>
        <v>63.99</v>
      </c>
      <c r="O13" s="34">
        <f>0.6387*100</f>
        <v>63.870000000000005</v>
      </c>
      <c r="P13" s="48">
        <v>75.22</v>
      </c>
      <c r="Q13" s="48">
        <v>75.209999999999994</v>
      </c>
      <c r="R13" s="48">
        <v>78.13</v>
      </c>
      <c r="S13" s="73">
        <v>78.11</v>
      </c>
      <c r="T13" s="65">
        <v>71.709999999999994</v>
      </c>
      <c r="U13" s="65">
        <v>71.709999999999994</v>
      </c>
    </row>
    <row r="14" spans="2:21">
      <c r="B14" s="2">
        <v>9</v>
      </c>
      <c r="C14" s="4" t="s">
        <v>40</v>
      </c>
      <c r="D14" s="39">
        <v>1.62</v>
      </c>
      <c r="E14" s="39">
        <v>1.62</v>
      </c>
      <c r="F14" s="44">
        <v>7.08</v>
      </c>
      <c r="G14" s="44">
        <v>7.08</v>
      </c>
      <c r="H14" s="51">
        <v>19.95</v>
      </c>
      <c r="I14" s="51">
        <v>19.95</v>
      </c>
      <c r="J14" s="31">
        <v>25.22</v>
      </c>
      <c r="K14" s="31">
        <v>25.22</v>
      </c>
      <c r="L14" s="30">
        <v>32.369999999999997</v>
      </c>
      <c r="M14" s="30">
        <v>32.369999999999997</v>
      </c>
      <c r="N14" s="34">
        <v>42</v>
      </c>
      <c r="O14" s="34">
        <v>42</v>
      </c>
      <c r="P14" s="45">
        <v>47.479938271604937</v>
      </c>
      <c r="Q14" s="45">
        <v>47.479938271604937</v>
      </c>
      <c r="R14" s="45">
        <v>53.53</v>
      </c>
      <c r="S14" s="57">
        <v>53.53</v>
      </c>
      <c r="T14" s="70">
        <v>58.82</v>
      </c>
      <c r="U14" s="70">
        <v>58.82</v>
      </c>
    </row>
    <row r="15" spans="2:21">
      <c r="B15" s="2">
        <v>10</v>
      </c>
      <c r="C15" s="4" t="s">
        <v>41</v>
      </c>
      <c r="D15" s="39">
        <v>7.83</v>
      </c>
      <c r="E15" s="39">
        <v>7.75</v>
      </c>
      <c r="F15" s="44">
        <v>9.2200000000000006</v>
      </c>
      <c r="G15" s="44">
        <v>11.4</v>
      </c>
      <c r="H15" s="51">
        <v>23.919999999999998</v>
      </c>
      <c r="I15" s="51">
        <v>26.46</v>
      </c>
      <c r="J15" s="31">
        <v>36.75</v>
      </c>
      <c r="K15" s="31">
        <v>39.24</v>
      </c>
      <c r="L15" s="30">
        <v>40.705555555555598</v>
      </c>
      <c r="M15" s="30">
        <v>45.8835317460317</v>
      </c>
      <c r="N15" s="34">
        <f>0.5281*100</f>
        <v>52.81</v>
      </c>
      <c r="O15" s="34">
        <f>0.5507*100</f>
        <v>55.069999999999993</v>
      </c>
      <c r="P15" s="48">
        <v>65.09</v>
      </c>
      <c r="Q15" s="48">
        <v>67.800000000000011</v>
      </c>
      <c r="R15" s="48">
        <v>70.199999999999989</v>
      </c>
      <c r="S15" s="73">
        <v>71.960000000000008</v>
      </c>
      <c r="T15" s="65">
        <v>74.44</v>
      </c>
      <c r="U15" s="65">
        <v>73.94</v>
      </c>
    </row>
    <row r="16" spans="2:21">
      <c r="B16" s="2">
        <v>11</v>
      </c>
      <c r="C16" s="4" t="s">
        <v>42</v>
      </c>
      <c r="D16" s="39">
        <v>2.5499999999999998</v>
      </c>
      <c r="E16" s="39">
        <v>3.01</v>
      </c>
      <c r="F16" s="44">
        <v>11.18</v>
      </c>
      <c r="G16" s="44">
        <v>7.33</v>
      </c>
      <c r="H16" s="51">
        <v>15.76</v>
      </c>
      <c r="I16" s="51">
        <v>12.44</v>
      </c>
      <c r="J16" s="31">
        <v>22.84</v>
      </c>
      <c r="K16" s="31">
        <v>19.170000000000002</v>
      </c>
      <c r="L16" s="30">
        <v>33.08</v>
      </c>
      <c r="M16" s="30">
        <v>29.24</v>
      </c>
      <c r="N16" s="34">
        <v>36.6</v>
      </c>
      <c r="O16" s="34">
        <v>33.35</v>
      </c>
      <c r="P16" s="48">
        <v>50.1</v>
      </c>
      <c r="Q16" s="48">
        <v>46.77</v>
      </c>
      <c r="R16" s="48">
        <v>52.82</v>
      </c>
      <c r="S16" s="73">
        <v>50.47</v>
      </c>
      <c r="T16" s="65">
        <v>62.52</v>
      </c>
      <c r="U16" s="65">
        <v>60.31</v>
      </c>
    </row>
    <row r="17" spans="2:21">
      <c r="B17" s="2">
        <v>12</v>
      </c>
      <c r="C17" s="4" t="s">
        <v>43</v>
      </c>
      <c r="D17" s="39">
        <v>3.03</v>
      </c>
      <c r="E17" s="39">
        <v>1.18</v>
      </c>
      <c r="F17" s="44">
        <v>6.52</v>
      </c>
      <c r="G17" s="44">
        <v>6.32</v>
      </c>
      <c r="H17" s="51">
        <v>14.1</v>
      </c>
      <c r="I17" s="51">
        <v>14.1</v>
      </c>
      <c r="J17" s="31">
        <v>18.05</v>
      </c>
      <c r="K17" s="31">
        <v>18.05</v>
      </c>
      <c r="L17" s="30">
        <v>25.37</v>
      </c>
      <c r="M17" s="30">
        <v>27.03</v>
      </c>
      <c r="N17" s="34">
        <v>41.45</v>
      </c>
      <c r="O17" s="34">
        <v>33</v>
      </c>
      <c r="P17" s="48">
        <v>55.59</v>
      </c>
      <c r="Q17" s="48">
        <v>55.54</v>
      </c>
      <c r="R17" s="48">
        <v>58.67</v>
      </c>
      <c r="S17" s="73">
        <v>61.77</v>
      </c>
      <c r="T17" s="65">
        <v>59.33</v>
      </c>
      <c r="U17" s="65">
        <v>75.510000000000005</v>
      </c>
    </row>
    <row r="18" spans="2:21">
      <c r="B18" s="2">
        <v>13</v>
      </c>
      <c r="C18" s="4" t="s">
        <v>44</v>
      </c>
      <c r="D18" s="39">
        <v>2</v>
      </c>
      <c r="E18" s="39">
        <v>2.06</v>
      </c>
      <c r="F18" s="44">
        <v>12.73</v>
      </c>
      <c r="G18" s="44">
        <v>10.38</v>
      </c>
      <c r="H18" s="51">
        <v>20.13</v>
      </c>
      <c r="I18" s="51">
        <v>18.420000000000002</v>
      </c>
      <c r="J18" s="31">
        <v>31.6</v>
      </c>
      <c r="K18" s="31">
        <v>28.01</v>
      </c>
      <c r="L18" s="30">
        <v>44.88</v>
      </c>
      <c r="M18" s="30">
        <v>35.9</v>
      </c>
      <c r="N18" s="34">
        <v>56.15</v>
      </c>
      <c r="O18" s="34">
        <v>44.79</v>
      </c>
      <c r="P18" s="48">
        <v>66.58</v>
      </c>
      <c r="Q18" s="48">
        <v>56.02</v>
      </c>
      <c r="R18" s="48">
        <v>66.58</v>
      </c>
      <c r="S18" s="73">
        <v>56.02</v>
      </c>
      <c r="T18" s="65">
        <v>80.150000000000006</v>
      </c>
      <c r="U18" s="65">
        <v>67.45</v>
      </c>
    </row>
    <row r="19" spans="2:21">
      <c r="B19" s="2">
        <v>14</v>
      </c>
      <c r="C19" s="4" t="s">
        <v>45</v>
      </c>
      <c r="D19" s="39">
        <v>3</v>
      </c>
      <c r="E19" s="39">
        <v>2</v>
      </c>
      <c r="F19" s="44">
        <v>5.95</v>
      </c>
      <c r="G19" s="44">
        <v>9.69</v>
      </c>
      <c r="H19" s="51">
        <v>24.85</v>
      </c>
      <c r="I19" s="51">
        <v>31.6</v>
      </c>
      <c r="J19" s="31">
        <v>38.119999999999997</v>
      </c>
      <c r="K19" s="31">
        <v>38.61</v>
      </c>
      <c r="L19" s="30">
        <v>45.9</v>
      </c>
      <c r="M19" s="30">
        <v>46.61</v>
      </c>
      <c r="N19" s="34">
        <v>52.68</v>
      </c>
      <c r="O19" s="34">
        <v>54.48</v>
      </c>
      <c r="P19" s="48">
        <v>62.571733929987431</v>
      </c>
      <c r="Q19" s="48">
        <v>63.263881888571113</v>
      </c>
      <c r="R19" s="48">
        <v>71.98</v>
      </c>
      <c r="S19" s="73">
        <v>72.75</v>
      </c>
      <c r="T19" s="65">
        <v>81.290000000000006</v>
      </c>
      <c r="U19" s="65">
        <v>83.4</v>
      </c>
    </row>
    <row r="20" spans="2:21">
      <c r="B20" s="2">
        <v>15</v>
      </c>
      <c r="C20" s="4" t="s">
        <v>46</v>
      </c>
      <c r="D20" s="39">
        <v>8.6300000000000008</v>
      </c>
      <c r="E20" s="39">
        <v>3.33</v>
      </c>
      <c r="F20" s="44">
        <v>16</v>
      </c>
      <c r="G20" s="44">
        <v>14.15</v>
      </c>
      <c r="H20" s="51">
        <v>25</v>
      </c>
      <c r="I20" s="51">
        <v>25.31</v>
      </c>
      <c r="J20" s="31">
        <v>33.33</v>
      </c>
      <c r="K20" s="31">
        <v>34.435959183673468</v>
      </c>
      <c r="L20" s="30">
        <v>42</v>
      </c>
      <c r="M20" s="30">
        <v>43.598299319727893</v>
      </c>
      <c r="N20" s="34">
        <v>50</v>
      </c>
      <c r="O20" s="34">
        <v>51.370068027210891</v>
      </c>
      <c r="P20" s="48">
        <v>58</v>
      </c>
      <c r="Q20" s="48">
        <v>60.639795918367348</v>
      </c>
      <c r="R20" s="48">
        <v>66.67</v>
      </c>
      <c r="S20" s="73">
        <v>68.101795918367344</v>
      </c>
      <c r="T20" s="65">
        <v>75</v>
      </c>
      <c r="U20" s="65">
        <v>76.079591836734693</v>
      </c>
    </row>
    <row r="21" spans="2:21">
      <c r="B21" s="2">
        <v>16</v>
      </c>
      <c r="C21" s="4" t="s">
        <v>47</v>
      </c>
      <c r="D21" s="39">
        <v>2.96</v>
      </c>
      <c r="E21" s="39">
        <v>2.96</v>
      </c>
      <c r="F21" s="44">
        <v>8.3699999999999992</v>
      </c>
      <c r="G21" s="44">
        <v>8.3699999999999992</v>
      </c>
      <c r="H21" s="51">
        <v>18.95</v>
      </c>
      <c r="I21" s="51">
        <v>18.95</v>
      </c>
      <c r="J21" s="31">
        <v>24.37</v>
      </c>
      <c r="K21" s="31">
        <v>24.37</v>
      </c>
      <c r="L21" s="30">
        <v>29.62</v>
      </c>
      <c r="M21" s="30">
        <v>29.62</v>
      </c>
      <c r="N21" s="34">
        <v>39.729999999999997</v>
      </c>
      <c r="O21" s="34">
        <v>39.729999999999997</v>
      </c>
      <c r="P21" s="48">
        <v>46.48</v>
      </c>
      <c r="Q21" s="48">
        <v>46.48</v>
      </c>
      <c r="R21" s="48">
        <v>53.63</v>
      </c>
      <c r="S21" s="73">
        <v>53.63</v>
      </c>
      <c r="T21" s="65">
        <v>62.1</v>
      </c>
      <c r="U21" s="65">
        <v>62.1</v>
      </c>
    </row>
    <row r="22" spans="2:21">
      <c r="B22" s="2">
        <v>17</v>
      </c>
      <c r="C22" s="4" t="s">
        <v>48</v>
      </c>
      <c r="D22" s="39">
        <v>9.06</v>
      </c>
      <c r="E22" s="39">
        <v>10.119999999999999</v>
      </c>
      <c r="F22" s="44">
        <v>9.5</v>
      </c>
      <c r="G22" s="44">
        <v>6.71</v>
      </c>
      <c r="H22" s="51">
        <v>23.46</v>
      </c>
      <c r="I22" s="51">
        <v>16.760000000000002</v>
      </c>
      <c r="J22" s="31">
        <v>23.46</v>
      </c>
      <c r="K22" s="31">
        <v>16.760000000000002</v>
      </c>
      <c r="L22" s="30">
        <v>36</v>
      </c>
      <c r="M22" s="30">
        <v>26.758541666666666</v>
      </c>
      <c r="N22" s="34">
        <v>46.65625</v>
      </c>
      <c r="O22" s="34">
        <v>37.030625000000001</v>
      </c>
      <c r="P22" s="48">
        <v>52.4375</v>
      </c>
      <c r="Q22" s="48">
        <v>43.203958333333333</v>
      </c>
      <c r="R22" s="48">
        <v>56.989583333333336</v>
      </c>
      <c r="S22" s="73">
        <v>49.495416666666671</v>
      </c>
      <c r="T22" s="65">
        <v>65.209999999999994</v>
      </c>
      <c r="U22" s="65">
        <v>57.74</v>
      </c>
    </row>
    <row r="23" spans="2:21">
      <c r="B23" s="2">
        <v>18</v>
      </c>
      <c r="C23" s="4" t="s">
        <v>49</v>
      </c>
      <c r="D23" s="39">
        <v>11.78</v>
      </c>
      <c r="E23" s="39">
        <v>14.77</v>
      </c>
      <c r="F23" s="44">
        <v>5.33</v>
      </c>
      <c r="G23" s="44">
        <v>5</v>
      </c>
      <c r="H23" s="51">
        <v>14.06</v>
      </c>
      <c r="I23" s="51">
        <v>13.92</v>
      </c>
      <c r="J23" s="31">
        <v>25.85</v>
      </c>
      <c r="K23" s="31">
        <v>25.77</v>
      </c>
      <c r="L23" s="30">
        <v>34.49</v>
      </c>
      <c r="M23" s="30">
        <v>34.49</v>
      </c>
      <c r="N23" s="34">
        <v>48.51</v>
      </c>
      <c r="O23" s="34">
        <v>48.51</v>
      </c>
      <c r="P23" s="48">
        <v>60.34</v>
      </c>
      <c r="Q23" s="48">
        <v>60.34</v>
      </c>
      <c r="R23" s="48">
        <v>64.47</v>
      </c>
      <c r="S23" s="73">
        <v>64.47</v>
      </c>
      <c r="T23" s="65">
        <v>64.73</v>
      </c>
      <c r="U23" s="65">
        <v>64.73</v>
      </c>
    </row>
    <row r="24" spans="2:21">
      <c r="B24" s="2">
        <v>19</v>
      </c>
      <c r="C24" s="4" t="s">
        <v>50</v>
      </c>
      <c r="D24" s="39">
        <v>8</v>
      </c>
      <c r="E24" s="39">
        <v>8.2899999999999991</v>
      </c>
      <c r="F24" s="44">
        <v>23.9</v>
      </c>
      <c r="G24" s="44">
        <v>4.78</v>
      </c>
      <c r="H24" s="51">
        <v>24.74</v>
      </c>
      <c r="I24" s="51">
        <v>12.66</v>
      </c>
      <c r="J24" s="31">
        <v>48.21</v>
      </c>
      <c r="K24" s="31">
        <v>21.21</v>
      </c>
      <c r="L24" s="30">
        <v>48.71</v>
      </c>
      <c r="M24" s="30">
        <v>39.75</v>
      </c>
      <c r="N24" s="34">
        <v>50.13</v>
      </c>
      <c r="O24" s="34">
        <v>73</v>
      </c>
      <c r="P24" s="48">
        <v>67.069999999999993</v>
      </c>
      <c r="Q24" s="48">
        <v>68.650000000000006</v>
      </c>
      <c r="R24" s="48">
        <v>70.7</v>
      </c>
      <c r="S24" s="73">
        <v>76.37</v>
      </c>
      <c r="T24" s="65">
        <v>76.150000000000006</v>
      </c>
      <c r="U24" s="65">
        <v>72.42</v>
      </c>
    </row>
    <row r="25" spans="2:21">
      <c r="B25" s="2">
        <v>20</v>
      </c>
      <c r="C25" s="4" t="s">
        <v>51</v>
      </c>
      <c r="D25" s="39">
        <v>0.32</v>
      </c>
      <c r="E25" s="39">
        <v>0.32</v>
      </c>
      <c r="F25" s="44">
        <v>10.26</v>
      </c>
      <c r="G25" s="50">
        <v>9.18</v>
      </c>
      <c r="H25" s="51">
        <v>16.489999999999998</v>
      </c>
      <c r="I25" s="42">
        <v>17.510000000000002</v>
      </c>
      <c r="J25" s="31">
        <v>7.46</v>
      </c>
      <c r="K25" s="37">
        <v>7.4</v>
      </c>
      <c r="L25" s="30">
        <v>9.1300000000000008</v>
      </c>
      <c r="M25" s="46">
        <v>9.73</v>
      </c>
      <c r="N25" s="34">
        <v>11.89</v>
      </c>
      <c r="O25" s="28">
        <v>12.79</v>
      </c>
      <c r="P25" s="48">
        <v>20.78</v>
      </c>
      <c r="Q25" s="35">
        <v>21.87</v>
      </c>
      <c r="R25" s="48">
        <v>27.69</v>
      </c>
      <c r="S25" s="60">
        <v>29.53</v>
      </c>
      <c r="T25" s="65">
        <v>31.9</v>
      </c>
      <c r="U25" s="69">
        <v>32.79</v>
      </c>
    </row>
    <row r="26" spans="2:21">
      <c r="B26" s="2">
        <v>21</v>
      </c>
      <c r="C26" s="4" t="s">
        <v>52</v>
      </c>
      <c r="D26" s="39">
        <v>0</v>
      </c>
      <c r="E26" s="39">
        <v>0</v>
      </c>
      <c r="F26" s="44">
        <v>10.01</v>
      </c>
      <c r="G26" s="44">
        <v>3.92</v>
      </c>
      <c r="H26" s="51">
        <v>17.78</v>
      </c>
      <c r="I26" s="51">
        <v>13.55</v>
      </c>
      <c r="J26" s="31">
        <v>17.78</v>
      </c>
      <c r="K26" s="31">
        <v>26.54</v>
      </c>
      <c r="L26" s="30">
        <v>72.407182852384651</v>
      </c>
      <c r="M26" s="30">
        <v>37.0589166153759</v>
      </c>
      <c r="N26" s="34">
        <v>72.41</v>
      </c>
      <c r="O26" s="34">
        <v>52.86</v>
      </c>
      <c r="P26" s="48">
        <v>100</v>
      </c>
      <c r="Q26" s="45">
        <v>44.92</v>
      </c>
      <c r="R26" s="48">
        <v>100</v>
      </c>
      <c r="S26" s="57">
        <v>52.436685147919334</v>
      </c>
      <c r="T26" s="65">
        <v>90.18</v>
      </c>
      <c r="U26" s="70">
        <v>67.45</v>
      </c>
    </row>
    <row r="27" spans="2:21">
      <c r="B27" s="2">
        <v>22</v>
      </c>
      <c r="C27" s="4" t="s">
        <v>53</v>
      </c>
      <c r="D27" s="39">
        <v>2.78</v>
      </c>
      <c r="E27" s="39">
        <v>2.78</v>
      </c>
      <c r="F27" s="44">
        <v>7.75</v>
      </c>
      <c r="G27" s="44">
        <v>3.91</v>
      </c>
      <c r="H27" s="51">
        <v>17.489999999999998</v>
      </c>
      <c r="I27" s="51">
        <v>8.93</v>
      </c>
      <c r="J27" s="31">
        <v>30.56</v>
      </c>
      <c r="K27" s="31">
        <v>22.14</v>
      </c>
      <c r="L27" s="30">
        <v>34.49</v>
      </c>
      <c r="M27" s="30">
        <v>28.84</v>
      </c>
      <c r="N27" s="34">
        <v>45.63</v>
      </c>
      <c r="O27" s="34">
        <v>52.96</v>
      </c>
      <c r="P27" s="48">
        <v>68.06</v>
      </c>
      <c r="Q27" s="48">
        <v>68.38</v>
      </c>
      <c r="R27" s="48">
        <v>76.06</v>
      </c>
      <c r="S27" s="73">
        <v>80.8</v>
      </c>
      <c r="T27" s="65">
        <v>81.02</v>
      </c>
      <c r="U27" s="65">
        <v>80.8</v>
      </c>
    </row>
    <row r="28" spans="2:21">
      <c r="B28" s="2">
        <v>23</v>
      </c>
      <c r="C28" s="4" t="s">
        <v>54</v>
      </c>
      <c r="D28" s="39">
        <v>23.35</v>
      </c>
      <c r="E28" s="39">
        <v>1.69</v>
      </c>
      <c r="F28" s="44">
        <v>1</v>
      </c>
      <c r="G28" s="44">
        <v>1</v>
      </c>
      <c r="H28" s="51">
        <v>6.06</v>
      </c>
      <c r="I28" s="51">
        <v>6.45</v>
      </c>
      <c r="J28" s="31">
        <v>9.32</v>
      </c>
      <c r="K28" s="31">
        <v>9.32</v>
      </c>
      <c r="L28" s="30">
        <v>13.08</v>
      </c>
      <c r="M28" s="30">
        <v>13.08</v>
      </c>
      <c r="N28" s="34">
        <v>32.99</v>
      </c>
      <c r="O28" s="34">
        <v>32.99</v>
      </c>
      <c r="P28" s="48">
        <v>48.04</v>
      </c>
      <c r="Q28" s="48">
        <v>48.04</v>
      </c>
      <c r="R28" s="48">
        <v>55.52</v>
      </c>
      <c r="S28" s="73">
        <v>55.52</v>
      </c>
      <c r="T28" s="65">
        <v>62.94</v>
      </c>
      <c r="U28" s="65">
        <v>62.94</v>
      </c>
    </row>
    <row r="29" spans="2:21">
      <c r="B29" s="2">
        <v>24</v>
      </c>
      <c r="C29" s="4" t="s">
        <v>55</v>
      </c>
      <c r="D29" s="39">
        <v>12.91</v>
      </c>
      <c r="E29" s="26">
        <v>6.72</v>
      </c>
      <c r="F29" s="50">
        <v>1.68</v>
      </c>
      <c r="G29" s="50">
        <v>1.7500000000000002</v>
      </c>
      <c r="H29" s="42">
        <v>5.27</v>
      </c>
      <c r="I29" s="42">
        <v>5.35</v>
      </c>
      <c r="J29" s="37">
        <v>9.0399999999999991</v>
      </c>
      <c r="K29" s="37">
        <v>9.26</v>
      </c>
      <c r="L29" s="46">
        <v>13.200000000000001</v>
      </c>
      <c r="M29" s="46">
        <v>13.41</v>
      </c>
      <c r="N29" s="28">
        <f>0.1632*100</f>
        <v>16.32</v>
      </c>
      <c r="O29" s="28">
        <f>0.166*100</f>
        <v>16.600000000000001</v>
      </c>
      <c r="P29" s="35">
        <v>0.24249999999999999</v>
      </c>
      <c r="Q29" s="35">
        <v>0.2487</v>
      </c>
      <c r="R29" s="35">
        <v>30.259999999999998</v>
      </c>
      <c r="S29" s="60">
        <v>31.080000000000002</v>
      </c>
      <c r="T29" s="69">
        <v>29.04</v>
      </c>
      <c r="U29" s="69">
        <v>29.880000000000003</v>
      </c>
    </row>
    <row r="30" spans="2:21">
      <c r="B30" s="2">
        <v>25</v>
      </c>
      <c r="C30" s="4" t="s">
        <v>56</v>
      </c>
      <c r="D30" s="39">
        <v>0.17</v>
      </c>
      <c r="E30" s="39">
        <v>0.17</v>
      </c>
      <c r="F30" s="44">
        <v>1.8611111111111112</v>
      </c>
      <c r="G30" s="44">
        <v>1.7712673611111112</v>
      </c>
      <c r="H30" s="51">
        <v>6.31</v>
      </c>
      <c r="I30" s="51">
        <v>5.52</v>
      </c>
      <c r="J30" s="31">
        <v>13.65</v>
      </c>
      <c r="K30" s="31">
        <v>11.11</v>
      </c>
      <c r="L30" s="30">
        <v>28.36</v>
      </c>
      <c r="M30" s="30">
        <v>26.55</v>
      </c>
      <c r="N30" s="34">
        <v>32.200000000000003</v>
      </c>
      <c r="O30" s="34">
        <v>30.42</v>
      </c>
      <c r="P30" s="48">
        <v>44.41</v>
      </c>
      <c r="Q30" s="48">
        <v>42.87</v>
      </c>
      <c r="R30" s="48">
        <v>64.680000000000007</v>
      </c>
      <c r="S30" s="73">
        <v>63.32</v>
      </c>
      <c r="T30" s="65">
        <v>72.09</v>
      </c>
      <c r="U30" s="65">
        <v>71.06</v>
      </c>
    </row>
    <row r="31" spans="2:21">
      <c r="B31" s="2">
        <v>26</v>
      </c>
      <c r="C31" s="4" t="s">
        <v>57</v>
      </c>
      <c r="D31" s="39">
        <v>1.58</v>
      </c>
      <c r="E31" s="39">
        <v>3.51</v>
      </c>
      <c r="F31" s="44">
        <v>12.2</v>
      </c>
      <c r="G31" s="44">
        <v>15.44</v>
      </c>
      <c r="H31" s="51">
        <v>20.7</v>
      </c>
      <c r="I31" s="51">
        <v>24.28</v>
      </c>
      <c r="J31" s="31">
        <v>12.23</v>
      </c>
      <c r="K31" s="31">
        <v>13.57</v>
      </c>
      <c r="L31" s="30">
        <v>28.42</v>
      </c>
      <c r="M31" s="30">
        <v>23.05</v>
      </c>
      <c r="N31" s="34">
        <v>40.94</v>
      </c>
      <c r="O31" s="34">
        <v>45.99</v>
      </c>
      <c r="P31" s="48">
        <v>40.938274042950511</v>
      </c>
      <c r="Q31" s="48">
        <v>45.990135533380013</v>
      </c>
      <c r="R31" s="48">
        <v>60.28</v>
      </c>
      <c r="S31" s="73">
        <v>61.19</v>
      </c>
      <c r="T31" s="65">
        <v>68.72</v>
      </c>
      <c r="U31" s="65">
        <v>69.3</v>
      </c>
    </row>
    <row r="32" spans="2:21">
      <c r="B32" s="2">
        <v>27</v>
      </c>
      <c r="C32" s="4" t="s">
        <v>58</v>
      </c>
      <c r="D32" s="39">
        <v>0.3</v>
      </c>
      <c r="E32" s="39">
        <v>0.3</v>
      </c>
      <c r="F32" s="44">
        <v>16.29</v>
      </c>
      <c r="G32" s="44">
        <v>7.78</v>
      </c>
      <c r="H32" s="51">
        <v>16.29</v>
      </c>
      <c r="I32" s="51">
        <v>11.11</v>
      </c>
      <c r="J32" s="31">
        <v>32.58</v>
      </c>
      <c r="K32" s="31">
        <v>11.11</v>
      </c>
      <c r="L32" s="30">
        <v>40.25</v>
      </c>
      <c r="M32" s="30">
        <v>14.44</v>
      </c>
      <c r="N32" s="34">
        <v>42</v>
      </c>
      <c r="O32" s="34">
        <v>21.11</v>
      </c>
      <c r="P32" s="48">
        <v>59</v>
      </c>
      <c r="Q32" s="48">
        <v>24.44</v>
      </c>
      <c r="R32" s="48">
        <v>67</v>
      </c>
      <c r="S32" s="73">
        <v>27.78</v>
      </c>
      <c r="T32" s="65">
        <v>75</v>
      </c>
      <c r="U32" s="65">
        <v>27.78</v>
      </c>
    </row>
    <row r="33" spans="2:21">
      <c r="B33" s="2">
        <v>28</v>
      </c>
      <c r="C33" s="4" t="s">
        <v>59</v>
      </c>
      <c r="D33" s="39">
        <v>7.21</v>
      </c>
      <c r="E33" s="39">
        <v>0.83</v>
      </c>
      <c r="F33" s="44">
        <v>15.27</v>
      </c>
      <c r="G33" s="44">
        <v>17.12</v>
      </c>
      <c r="H33" s="51">
        <v>33.159999999999997</v>
      </c>
      <c r="I33" s="51">
        <v>32.590000000000003</v>
      </c>
      <c r="J33" s="31">
        <v>37.47</v>
      </c>
      <c r="K33" s="31">
        <v>38.770000000000003</v>
      </c>
      <c r="L33" s="30">
        <v>42.72</v>
      </c>
      <c r="M33" s="30">
        <v>41.55</v>
      </c>
      <c r="N33" s="34">
        <v>55.71</v>
      </c>
      <c r="O33" s="34">
        <v>56.84</v>
      </c>
      <c r="P33" s="48">
        <v>60.23</v>
      </c>
      <c r="Q33" s="48">
        <v>59.23</v>
      </c>
      <c r="R33" s="48">
        <v>66.91</v>
      </c>
      <c r="S33" s="73">
        <v>64.05</v>
      </c>
      <c r="T33" s="65">
        <v>67.58</v>
      </c>
      <c r="U33" s="65">
        <v>64.23</v>
      </c>
    </row>
    <row r="34" spans="2:21">
      <c r="B34" s="2">
        <v>29</v>
      </c>
      <c r="C34" s="4" t="s">
        <v>60</v>
      </c>
      <c r="D34" s="39">
        <v>0.22</v>
      </c>
      <c r="E34" s="39">
        <v>0.22</v>
      </c>
      <c r="F34" s="44">
        <v>0.33</v>
      </c>
      <c r="G34" s="44">
        <v>0.33</v>
      </c>
      <c r="H34" s="51">
        <v>1.99</v>
      </c>
      <c r="I34" s="51">
        <v>1.45</v>
      </c>
      <c r="J34" s="31">
        <v>3.1</v>
      </c>
      <c r="K34" s="31">
        <v>2.4300000000000002</v>
      </c>
      <c r="L34" s="30">
        <v>20.21</v>
      </c>
      <c r="M34" s="30">
        <v>19.38</v>
      </c>
      <c r="N34" s="34">
        <v>32.119999999999997</v>
      </c>
      <c r="O34" s="34">
        <v>31.32</v>
      </c>
      <c r="P34" s="48">
        <v>42.17</v>
      </c>
      <c r="Q34" s="48">
        <v>41.36</v>
      </c>
      <c r="R34" s="48">
        <v>50.67</v>
      </c>
      <c r="S34" s="73">
        <v>49.89</v>
      </c>
      <c r="T34" s="65">
        <v>53.54</v>
      </c>
      <c r="U34" s="65">
        <v>52.74</v>
      </c>
    </row>
    <row r="35" spans="2:21">
      <c r="B35" s="2">
        <v>30</v>
      </c>
      <c r="C35" s="4" t="s">
        <v>61</v>
      </c>
      <c r="D35" s="26">
        <f>0.0044*100</f>
        <v>0.44</v>
      </c>
      <c r="E35" s="26">
        <f>0.0046*100</f>
        <v>0.45999999999999996</v>
      </c>
      <c r="F35" s="44">
        <v>7.5</v>
      </c>
      <c r="G35" s="44">
        <v>4.87</v>
      </c>
      <c r="H35" s="51">
        <v>15.6</v>
      </c>
      <c r="I35" s="51">
        <v>13.1</v>
      </c>
      <c r="J35" s="31">
        <v>21.4</v>
      </c>
      <c r="K35" s="31">
        <v>16.37</v>
      </c>
      <c r="L35" s="30">
        <v>26</v>
      </c>
      <c r="M35" s="30">
        <v>17.760000000000002</v>
      </c>
      <c r="N35" s="34">
        <v>45.2</v>
      </c>
      <c r="O35" s="34">
        <v>32.42</v>
      </c>
      <c r="P35" s="48">
        <v>55.8</v>
      </c>
      <c r="Q35" s="48">
        <v>49.61</v>
      </c>
      <c r="R35" s="48">
        <v>67.19</v>
      </c>
      <c r="S35" s="73">
        <v>64.760000000000005</v>
      </c>
      <c r="T35" s="65">
        <v>63.4</v>
      </c>
      <c r="U35" s="65">
        <v>60.61</v>
      </c>
    </row>
    <row r="36" spans="2:21">
      <c r="B36" s="2">
        <v>31</v>
      </c>
      <c r="C36" s="4" t="s">
        <v>62</v>
      </c>
      <c r="D36" s="39">
        <v>1.0357905982905984</v>
      </c>
      <c r="E36" s="39">
        <v>0.99412393162393164</v>
      </c>
      <c r="F36" s="44">
        <v>3.46</v>
      </c>
      <c r="G36" s="44">
        <v>3.77</v>
      </c>
      <c r="H36" s="51">
        <v>15.24</v>
      </c>
      <c r="I36" s="51">
        <v>15.24</v>
      </c>
      <c r="J36" s="31">
        <v>18.05</v>
      </c>
      <c r="K36" s="31">
        <v>18.05</v>
      </c>
      <c r="L36" s="30">
        <v>25.83</v>
      </c>
      <c r="M36" s="30">
        <v>25.83</v>
      </c>
      <c r="N36" s="34">
        <v>31.41</v>
      </c>
      <c r="O36" s="34">
        <v>31.44</v>
      </c>
      <c r="P36" s="48">
        <v>39.4</v>
      </c>
      <c r="Q36" s="48">
        <v>39.4</v>
      </c>
      <c r="R36" s="48">
        <v>51.88</v>
      </c>
      <c r="S36" s="73">
        <v>51.88</v>
      </c>
      <c r="T36" s="65">
        <v>57.48</v>
      </c>
      <c r="U36" s="65">
        <v>68.2</v>
      </c>
    </row>
    <row r="37" spans="2:21">
      <c r="B37" s="2">
        <v>32</v>
      </c>
      <c r="C37" s="5" t="s">
        <v>63</v>
      </c>
      <c r="D37" s="40">
        <v>10.543872284099209</v>
      </c>
      <c r="E37" s="40">
        <v>4.8573566076649959</v>
      </c>
      <c r="F37" s="44">
        <v>7.38</v>
      </c>
      <c r="G37" s="44">
        <v>7.32</v>
      </c>
      <c r="H37" s="51">
        <v>15.59</v>
      </c>
      <c r="I37" s="51">
        <v>15.41</v>
      </c>
      <c r="J37" s="31">
        <v>25.2</v>
      </c>
      <c r="K37" s="31">
        <v>25.04</v>
      </c>
      <c r="L37" s="30">
        <v>32.75</v>
      </c>
      <c r="M37" s="30">
        <v>32.75</v>
      </c>
      <c r="N37" s="34">
        <v>45.54</v>
      </c>
      <c r="O37" s="34">
        <v>45.22</v>
      </c>
      <c r="P37" s="48">
        <v>65.510000000000005</v>
      </c>
      <c r="Q37" s="48">
        <v>64.819999999999993</v>
      </c>
      <c r="R37" s="48">
        <v>67.95</v>
      </c>
      <c r="S37" s="73">
        <v>67.31</v>
      </c>
      <c r="T37" s="65">
        <v>65.510000000000005</v>
      </c>
      <c r="U37" s="65">
        <v>65.040000000000006</v>
      </c>
    </row>
    <row r="38" spans="2:21">
      <c r="B38" s="2">
        <v>33</v>
      </c>
      <c r="C38" s="4" t="s">
        <v>64</v>
      </c>
      <c r="D38" s="39">
        <v>0.88</v>
      </c>
      <c r="E38" s="39">
        <v>1.01</v>
      </c>
      <c r="F38" s="36">
        <v>18.61</v>
      </c>
      <c r="G38" s="36">
        <v>9.66</v>
      </c>
      <c r="H38" s="32">
        <v>25.95</v>
      </c>
      <c r="I38" s="32">
        <v>17.489999999999998</v>
      </c>
      <c r="J38" s="29">
        <v>31.14</v>
      </c>
      <c r="K38" s="29">
        <v>29.55</v>
      </c>
      <c r="L38" s="27">
        <v>39.92</v>
      </c>
      <c r="M38" s="27">
        <v>48.22</v>
      </c>
      <c r="N38" s="47">
        <v>57.08</v>
      </c>
      <c r="O38" s="47">
        <v>59.45</v>
      </c>
      <c r="P38" s="43">
        <v>65.39</v>
      </c>
      <c r="Q38" s="43">
        <v>68.260000000000005</v>
      </c>
      <c r="R38" s="43">
        <v>70.05</v>
      </c>
      <c r="S38" s="71">
        <v>71.819999999999993</v>
      </c>
      <c r="T38" s="68">
        <v>75.239999999999995</v>
      </c>
      <c r="U38" s="68">
        <v>75.760000000000005</v>
      </c>
    </row>
    <row r="39" spans="2:21">
      <c r="B39" s="2">
        <v>34</v>
      </c>
      <c r="C39" s="4" t="s">
        <v>65</v>
      </c>
      <c r="D39" s="39">
        <v>8.35</v>
      </c>
      <c r="E39" s="39">
        <v>4.1399999999999997</v>
      </c>
      <c r="F39" s="44">
        <v>8.2100000000000009</v>
      </c>
      <c r="G39" s="44">
        <v>8.57</v>
      </c>
      <c r="H39" s="51">
        <v>15.37</v>
      </c>
      <c r="I39" s="51">
        <v>16.63</v>
      </c>
      <c r="J39" s="31">
        <v>23.08</v>
      </c>
      <c r="K39" s="31">
        <v>23.49</v>
      </c>
      <c r="L39" s="30">
        <v>40.51</v>
      </c>
      <c r="M39" s="30">
        <v>40.92</v>
      </c>
      <c r="N39" s="34">
        <v>44.96</v>
      </c>
      <c r="O39" s="34">
        <v>45.63</v>
      </c>
      <c r="P39" s="48">
        <v>50.914947351995664</v>
      </c>
      <c r="Q39" s="48">
        <v>52.430722106563472</v>
      </c>
      <c r="R39" s="48">
        <v>57.61</v>
      </c>
      <c r="S39" s="73">
        <v>58.17</v>
      </c>
      <c r="T39" s="65">
        <v>66.7</v>
      </c>
      <c r="U39" s="65">
        <v>67.73</v>
      </c>
    </row>
    <row r="40" spans="2:21">
      <c r="B40" s="2">
        <v>35</v>
      </c>
      <c r="C40" s="4" t="s">
        <v>66</v>
      </c>
      <c r="D40" s="39">
        <v>0.27</v>
      </c>
      <c r="E40" s="39">
        <v>0.27</v>
      </c>
      <c r="F40" s="44">
        <v>9.64</v>
      </c>
      <c r="G40" s="44">
        <v>10.06</v>
      </c>
      <c r="H40" s="51">
        <v>18.170000000000002</v>
      </c>
      <c r="I40" s="51">
        <v>14.24</v>
      </c>
      <c r="J40" s="31">
        <v>26.26</v>
      </c>
      <c r="K40" s="31">
        <v>22.23</v>
      </c>
      <c r="L40" s="30">
        <v>38.700000000000003</v>
      </c>
      <c r="M40" s="30">
        <v>35.409999999999997</v>
      </c>
      <c r="N40" s="34">
        <v>40.692460317460316</v>
      </c>
      <c r="O40" s="34">
        <v>38.831201169779028</v>
      </c>
      <c r="P40" s="48">
        <v>43.98730158730158</v>
      </c>
      <c r="Q40" s="48">
        <v>41.737939757776608</v>
      </c>
      <c r="R40" s="48">
        <v>50.16</v>
      </c>
      <c r="S40" s="73">
        <v>48.54</v>
      </c>
      <c r="T40" s="65">
        <v>57.59</v>
      </c>
      <c r="U40" s="65">
        <v>48.44</v>
      </c>
    </row>
    <row r="41" spans="2:21">
      <c r="B41" s="2">
        <v>36</v>
      </c>
      <c r="C41" s="4" t="s">
        <v>67</v>
      </c>
      <c r="D41" s="39">
        <v>2.5</v>
      </c>
      <c r="E41" s="39">
        <v>2.5</v>
      </c>
      <c r="F41" s="44">
        <v>0.27</v>
      </c>
      <c r="G41" s="44">
        <v>0.27</v>
      </c>
      <c r="H41" s="51">
        <v>7.21</v>
      </c>
      <c r="I41" s="51">
        <v>7.23</v>
      </c>
      <c r="J41" s="31">
        <v>11.28</v>
      </c>
      <c r="K41" s="31">
        <v>12.93</v>
      </c>
      <c r="L41" s="30">
        <v>14.33</v>
      </c>
      <c r="M41" s="30">
        <v>15.04</v>
      </c>
      <c r="N41" s="34">
        <v>18.829999999999998</v>
      </c>
      <c r="O41" s="34">
        <v>14.37</v>
      </c>
      <c r="P41" s="48">
        <v>25.03</v>
      </c>
      <c r="Q41" s="48">
        <v>13.44</v>
      </c>
      <c r="R41" s="48">
        <v>35.89</v>
      </c>
      <c r="S41" s="73">
        <v>18.45</v>
      </c>
      <c r="T41" s="65">
        <v>46.44</v>
      </c>
      <c r="U41" s="65">
        <v>28.22</v>
      </c>
    </row>
    <row r="42" spans="2:21">
      <c r="B42" s="2">
        <v>37</v>
      </c>
      <c r="C42" s="4" t="s">
        <v>68</v>
      </c>
      <c r="D42" s="39">
        <v>7.0000000000000007E-2</v>
      </c>
      <c r="E42" s="39">
        <v>7.0000000000000007E-2</v>
      </c>
      <c r="F42" s="44">
        <v>15.03</v>
      </c>
      <c r="G42" s="44">
        <v>14.06</v>
      </c>
      <c r="H42" s="51">
        <v>17.809999999999999</v>
      </c>
      <c r="I42" s="51">
        <v>17.809999999999999</v>
      </c>
      <c r="J42" s="31">
        <v>36.909999999999997</v>
      </c>
      <c r="K42" s="31">
        <v>36.909999999999997</v>
      </c>
      <c r="L42" s="30">
        <v>43.54</v>
      </c>
      <c r="M42" s="30">
        <v>43.45</v>
      </c>
      <c r="N42" s="34">
        <v>63.44</v>
      </c>
      <c r="O42" s="34">
        <v>63.4</v>
      </c>
      <c r="P42" s="48">
        <v>66.59</v>
      </c>
      <c r="Q42" s="48">
        <v>66.58</v>
      </c>
      <c r="R42" s="48">
        <v>70.75</v>
      </c>
      <c r="S42" s="73">
        <v>70.53</v>
      </c>
      <c r="T42" s="65">
        <v>82.81</v>
      </c>
      <c r="U42" s="65">
        <v>82.38</v>
      </c>
    </row>
    <row r="43" spans="2:21">
      <c r="B43" s="2">
        <v>38</v>
      </c>
      <c r="C43" s="4" t="s">
        <v>69</v>
      </c>
      <c r="D43" s="39">
        <v>0.71</v>
      </c>
      <c r="E43" s="39">
        <v>0.67</v>
      </c>
      <c r="F43" s="44">
        <v>0.14000000000000001</v>
      </c>
      <c r="G43" s="44">
        <v>0.14000000000000001</v>
      </c>
      <c r="H43" s="51">
        <v>10.61</v>
      </c>
      <c r="I43" s="51">
        <v>10.210000000000001</v>
      </c>
      <c r="J43" s="31">
        <v>15.73</v>
      </c>
      <c r="K43" s="31">
        <v>15.13</v>
      </c>
      <c r="L43" s="30">
        <v>32.9</v>
      </c>
      <c r="M43" s="30">
        <v>33.69</v>
      </c>
      <c r="N43" s="34">
        <v>41.26</v>
      </c>
      <c r="O43" s="34">
        <v>34.51</v>
      </c>
      <c r="P43" s="48">
        <v>52.88</v>
      </c>
      <c r="Q43" s="48">
        <v>44.89</v>
      </c>
      <c r="R43" s="48">
        <v>63.14</v>
      </c>
      <c r="S43" s="73">
        <v>55.79</v>
      </c>
      <c r="T43" s="65">
        <v>67.56</v>
      </c>
      <c r="U43" s="65">
        <v>68.040000000000006</v>
      </c>
    </row>
    <row r="44" spans="2:21">
      <c r="B44" s="2">
        <v>39</v>
      </c>
      <c r="C44" s="4" t="s">
        <v>70</v>
      </c>
      <c r="D44" s="39">
        <v>0.94</v>
      </c>
      <c r="E44" s="39">
        <v>0.94</v>
      </c>
      <c r="F44" s="44">
        <v>10.709183673469386</v>
      </c>
      <c r="G44" s="44">
        <v>10.568161180975592</v>
      </c>
      <c r="H44" s="51">
        <v>20.55</v>
      </c>
      <c r="I44" s="51">
        <v>16.53</v>
      </c>
      <c r="J44" s="31">
        <v>22.87</v>
      </c>
      <c r="K44" s="31">
        <v>23.28</v>
      </c>
      <c r="L44" s="30">
        <v>25.73</v>
      </c>
      <c r="M44" s="30">
        <v>25.35</v>
      </c>
      <c r="N44" s="34">
        <v>41.22</v>
      </c>
      <c r="O44" s="34">
        <v>40.119999999999997</v>
      </c>
      <c r="P44" s="48">
        <v>56.98</v>
      </c>
      <c r="Q44" s="48">
        <v>57.46</v>
      </c>
      <c r="R44" s="48">
        <v>56.79</v>
      </c>
      <c r="S44" s="73">
        <v>61.4</v>
      </c>
      <c r="T44" s="65">
        <v>71.680000000000007</v>
      </c>
      <c r="U44" s="65">
        <v>71.52</v>
      </c>
    </row>
    <row r="45" spans="2:21">
      <c r="B45" s="2">
        <v>40</v>
      </c>
      <c r="C45" s="4" t="s">
        <v>71</v>
      </c>
      <c r="D45" s="39">
        <v>2.56</v>
      </c>
      <c r="E45" s="39">
        <v>2.5</v>
      </c>
      <c r="F45" s="44">
        <v>0.93</v>
      </c>
      <c r="G45" s="44">
        <v>0.93</v>
      </c>
      <c r="H45" s="51">
        <v>0.15</v>
      </c>
      <c r="I45" s="51">
        <v>0.15</v>
      </c>
      <c r="J45" s="31">
        <v>17.059999999999999</v>
      </c>
      <c r="K45" s="31">
        <v>13.86</v>
      </c>
      <c r="L45" s="30">
        <v>28.04</v>
      </c>
      <c r="M45" s="30">
        <v>20.02</v>
      </c>
      <c r="N45" s="34">
        <v>34.04</v>
      </c>
      <c r="O45" s="34">
        <v>34.04</v>
      </c>
      <c r="P45" s="48">
        <v>41.54</v>
      </c>
      <c r="Q45" s="48">
        <v>41.54</v>
      </c>
      <c r="R45" s="48">
        <v>47.46</v>
      </c>
      <c r="S45" s="73">
        <v>47.46</v>
      </c>
      <c r="T45" s="65">
        <v>59.52</v>
      </c>
      <c r="U45" s="65">
        <v>59.52</v>
      </c>
    </row>
    <row r="46" spans="2:21">
      <c r="B46" s="2">
        <v>41</v>
      </c>
      <c r="C46" s="4" t="s">
        <v>72</v>
      </c>
      <c r="D46" s="26">
        <v>0.02</v>
      </c>
      <c r="E46" s="26">
        <v>0.02</v>
      </c>
      <c r="F46" s="44">
        <v>14.4</v>
      </c>
      <c r="G46" s="44">
        <v>14.25</v>
      </c>
      <c r="H46" s="51">
        <v>18.14</v>
      </c>
      <c r="I46" s="51">
        <v>18.09</v>
      </c>
      <c r="J46" s="31">
        <v>26.89</v>
      </c>
      <c r="K46" s="31">
        <v>26.83</v>
      </c>
      <c r="L46" s="30">
        <v>32.53</v>
      </c>
      <c r="M46" s="30">
        <v>32.46</v>
      </c>
      <c r="N46" s="34">
        <v>45.76</v>
      </c>
      <c r="O46" s="34">
        <v>45.63</v>
      </c>
      <c r="P46" s="48">
        <v>60.27</v>
      </c>
      <c r="Q46" s="48">
        <v>60.11</v>
      </c>
      <c r="R46" s="48">
        <v>78.540000000000006</v>
      </c>
      <c r="S46" s="73">
        <v>78.31</v>
      </c>
      <c r="T46" s="65">
        <v>82.44</v>
      </c>
      <c r="U46" s="65">
        <v>82.25</v>
      </c>
    </row>
    <row r="47" spans="2:21">
      <c r="B47" s="2">
        <v>42</v>
      </c>
      <c r="C47" s="4" t="s">
        <v>73</v>
      </c>
      <c r="D47" s="39">
        <v>0.12</v>
      </c>
      <c r="E47" s="39">
        <v>0.14000000000000001</v>
      </c>
      <c r="F47" s="50">
        <v>0.02</v>
      </c>
      <c r="G47" s="50">
        <v>4.6500000000000004</v>
      </c>
      <c r="H47" s="42">
        <v>0.02</v>
      </c>
      <c r="I47" s="42">
        <v>5.04</v>
      </c>
      <c r="J47" s="37">
        <v>15.71</v>
      </c>
      <c r="K47" s="37">
        <v>20.49</v>
      </c>
      <c r="L47" s="46">
        <v>35.36</v>
      </c>
      <c r="M47" s="46">
        <v>35.880000000000003</v>
      </c>
      <c r="N47" s="28">
        <v>39.520000000000003</v>
      </c>
      <c r="O47" s="28">
        <v>42.39</v>
      </c>
      <c r="P47" s="35">
        <v>45.53</v>
      </c>
      <c r="Q47" s="35">
        <v>56.72</v>
      </c>
      <c r="R47" s="35">
        <v>54.41</v>
      </c>
      <c r="S47" s="60">
        <v>63.58</v>
      </c>
      <c r="T47" s="69">
        <v>54.41</v>
      </c>
      <c r="U47" s="69">
        <v>63.58</v>
      </c>
    </row>
    <row r="48" spans="2:21">
      <c r="B48" s="2">
        <v>43</v>
      </c>
      <c r="C48" s="4" t="s">
        <v>74</v>
      </c>
      <c r="D48" s="39">
        <v>2.4</v>
      </c>
      <c r="E48" s="39">
        <v>2.4</v>
      </c>
      <c r="F48" s="44">
        <v>5.85</v>
      </c>
      <c r="G48" s="44">
        <v>5.85</v>
      </c>
      <c r="H48" s="51">
        <v>11.46</v>
      </c>
      <c r="I48" s="51">
        <v>10.52</v>
      </c>
      <c r="J48" s="31">
        <v>11.46</v>
      </c>
      <c r="K48" s="31">
        <v>10.52</v>
      </c>
      <c r="L48" s="30">
        <v>35.04</v>
      </c>
      <c r="M48" s="30">
        <v>34.74</v>
      </c>
      <c r="N48" s="34">
        <v>43.83</v>
      </c>
      <c r="O48" s="34">
        <v>48.25</v>
      </c>
      <c r="P48" s="48">
        <v>43.83</v>
      </c>
      <c r="Q48" s="48">
        <v>48.25</v>
      </c>
      <c r="R48" s="48">
        <v>54.07</v>
      </c>
      <c r="S48" s="73">
        <v>59.29</v>
      </c>
      <c r="T48" s="65">
        <v>73.33</v>
      </c>
      <c r="U48" s="65">
        <v>78.59</v>
      </c>
    </row>
    <row r="49" spans="2:21">
      <c r="B49" s="2">
        <v>44</v>
      </c>
      <c r="C49" s="4" t="s">
        <v>75</v>
      </c>
      <c r="D49" s="26">
        <v>1.3</v>
      </c>
      <c r="E49" s="26">
        <v>0.2</v>
      </c>
      <c r="F49" s="44">
        <v>7.9</v>
      </c>
      <c r="G49" s="44">
        <v>7.98</v>
      </c>
      <c r="H49" s="51">
        <v>14.17</v>
      </c>
      <c r="I49" s="51">
        <v>14.17</v>
      </c>
      <c r="J49" s="31">
        <v>14.17</v>
      </c>
      <c r="K49" s="31">
        <v>14.17</v>
      </c>
      <c r="L49" s="30">
        <v>24.78</v>
      </c>
      <c r="M49" s="30">
        <v>24.78</v>
      </c>
      <c r="N49" s="34">
        <v>35.04</v>
      </c>
      <c r="O49" s="34">
        <v>35.04</v>
      </c>
      <c r="P49" s="48">
        <v>39.56</v>
      </c>
      <c r="Q49" s="48">
        <v>39.56</v>
      </c>
      <c r="R49" s="48">
        <v>47.19</v>
      </c>
      <c r="S49" s="73">
        <v>47.19</v>
      </c>
      <c r="T49" s="65">
        <v>56.33</v>
      </c>
      <c r="U49" s="65">
        <v>56.33</v>
      </c>
    </row>
    <row r="50" spans="2:21">
      <c r="B50" s="2">
        <v>45</v>
      </c>
      <c r="C50" s="4" t="s">
        <v>76</v>
      </c>
      <c r="D50" s="39">
        <v>2.97</v>
      </c>
      <c r="E50" s="39">
        <v>0</v>
      </c>
      <c r="F50" s="50">
        <v>19.3</v>
      </c>
      <c r="G50" s="50">
        <v>17.399999999999999</v>
      </c>
      <c r="H50" s="42">
        <v>21.8</v>
      </c>
      <c r="I50" s="42">
        <v>19.899999999999999</v>
      </c>
      <c r="J50" s="37">
        <v>23.5</v>
      </c>
      <c r="K50" s="37">
        <v>21.8</v>
      </c>
      <c r="L50" s="46">
        <v>28.1</v>
      </c>
      <c r="M50" s="46">
        <v>26.3</v>
      </c>
      <c r="N50" s="28">
        <v>32.5</v>
      </c>
      <c r="O50" s="28">
        <v>31.4</v>
      </c>
      <c r="P50" s="35">
        <v>38.299999999999997</v>
      </c>
      <c r="Q50" s="35">
        <v>36.9</v>
      </c>
      <c r="R50" s="35">
        <v>46.1</v>
      </c>
      <c r="S50" s="60">
        <v>44.3</v>
      </c>
      <c r="T50" s="69">
        <v>46.8</v>
      </c>
      <c r="U50" s="69">
        <v>44.7</v>
      </c>
    </row>
    <row r="51" spans="2:21">
      <c r="B51" s="2">
        <v>46</v>
      </c>
      <c r="C51" s="4" t="s">
        <v>77</v>
      </c>
      <c r="D51" s="39">
        <v>0.14000000000000001</v>
      </c>
      <c r="E51" s="39">
        <v>0.14000000000000001</v>
      </c>
      <c r="F51" s="44">
        <v>9.9499999999999993</v>
      </c>
      <c r="G51" s="44">
        <v>13.24</v>
      </c>
      <c r="H51" s="51">
        <v>9.91</v>
      </c>
      <c r="I51" s="51">
        <v>13.24</v>
      </c>
      <c r="J51" s="31">
        <v>27.75</v>
      </c>
      <c r="K51" s="31">
        <v>30.92</v>
      </c>
      <c r="L51" s="30">
        <v>31.884259259259256</v>
      </c>
      <c r="M51" s="30">
        <v>32.23796296296296</v>
      </c>
      <c r="N51" s="34">
        <v>42.07</v>
      </c>
      <c r="O51" s="34">
        <v>41.95</v>
      </c>
      <c r="P51" s="48">
        <v>55.89</v>
      </c>
      <c r="Q51" s="48">
        <v>56.2</v>
      </c>
      <c r="R51" s="48">
        <v>60.33</v>
      </c>
      <c r="S51" s="73">
        <v>60.63</v>
      </c>
      <c r="T51" s="65">
        <v>65.489999999999995</v>
      </c>
      <c r="U51" s="65">
        <v>65.34</v>
      </c>
    </row>
    <row r="52" spans="2:21">
      <c r="B52" s="2">
        <v>47</v>
      </c>
      <c r="C52" s="4" t="s">
        <v>78</v>
      </c>
      <c r="D52" s="39">
        <f>0.1044*100</f>
        <v>10.440000000000001</v>
      </c>
      <c r="E52" s="39">
        <f>0.135*100</f>
        <v>13.5</v>
      </c>
      <c r="F52" s="44">
        <v>0.97</v>
      </c>
      <c r="G52" s="44">
        <v>0.91</v>
      </c>
      <c r="H52" s="51">
        <v>14.88</v>
      </c>
      <c r="I52" s="51">
        <v>14.61</v>
      </c>
      <c r="J52" s="31">
        <v>16.21</v>
      </c>
      <c r="K52" s="31">
        <v>15.38</v>
      </c>
      <c r="L52" s="30">
        <v>19.21</v>
      </c>
      <c r="M52" s="30">
        <v>18.309999999999999</v>
      </c>
      <c r="N52" s="34">
        <v>24.72</v>
      </c>
      <c r="O52" s="34">
        <v>23.33</v>
      </c>
      <c r="P52" s="48">
        <v>32.99737775878765</v>
      </c>
      <c r="Q52" s="48">
        <v>31.966777136080665</v>
      </c>
      <c r="R52" s="48">
        <v>39.369999999999997</v>
      </c>
      <c r="S52" s="73">
        <v>38.06</v>
      </c>
      <c r="T52" s="65">
        <v>44.99</v>
      </c>
      <c r="U52" s="65">
        <v>44.16</v>
      </c>
    </row>
    <row r="53" spans="2:21">
      <c r="B53" s="2">
        <v>48</v>
      </c>
      <c r="C53" s="4" t="s">
        <v>79</v>
      </c>
      <c r="D53" s="39">
        <f>0.01*100</f>
        <v>1</v>
      </c>
      <c r="E53" s="39">
        <f>0.01*100</f>
        <v>1</v>
      </c>
      <c r="F53" s="44">
        <v>3</v>
      </c>
      <c r="G53" s="44">
        <v>2.98</v>
      </c>
      <c r="H53" s="51">
        <v>6.23</v>
      </c>
      <c r="I53" s="51">
        <v>6.15</v>
      </c>
      <c r="J53" s="31">
        <v>7.4499999999999993</v>
      </c>
      <c r="K53" s="31">
        <v>7.41</v>
      </c>
      <c r="L53" s="30">
        <v>9.31</v>
      </c>
      <c r="M53" s="30">
        <v>9.3000000000000007</v>
      </c>
      <c r="N53" s="34">
        <f>0.11*100</f>
        <v>11</v>
      </c>
      <c r="O53" s="34">
        <f>0.1098*100</f>
        <v>10.979999999999999</v>
      </c>
      <c r="P53" s="48">
        <v>51</v>
      </c>
      <c r="Q53" s="48">
        <v>44.58</v>
      </c>
      <c r="R53" s="48">
        <v>60.67</v>
      </c>
      <c r="S53" s="73">
        <v>56.04</v>
      </c>
      <c r="T53" s="65">
        <v>71.67</v>
      </c>
      <c r="U53" s="65">
        <v>68.58</v>
      </c>
    </row>
    <row r="54" spans="2:21">
      <c r="B54" s="2">
        <v>49</v>
      </c>
      <c r="C54" s="4" t="s">
        <v>80</v>
      </c>
      <c r="D54" s="39">
        <v>3.05</v>
      </c>
      <c r="E54" s="39">
        <v>4.08</v>
      </c>
      <c r="F54" s="44">
        <v>5.0599999999999996</v>
      </c>
      <c r="G54" s="44">
        <v>5.2</v>
      </c>
      <c r="H54" s="51">
        <v>9.15</v>
      </c>
      <c r="I54" s="51">
        <v>8.61</v>
      </c>
      <c r="J54" s="31">
        <v>14.58</v>
      </c>
      <c r="K54" s="31">
        <v>13.07</v>
      </c>
      <c r="L54" s="30">
        <v>18.23</v>
      </c>
      <c r="M54" s="30">
        <v>18.11</v>
      </c>
      <c r="N54" s="34">
        <v>21.88</v>
      </c>
      <c r="O54" s="34">
        <v>21.14</v>
      </c>
      <c r="P54" s="48">
        <v>25.52</v>
      </c>
      <c r="Q54" s="48">
        <v>25.12</v>
      </c>
      <c r="R54" s="48">
        <v>66.67</v>
      </c>
      <c r="S54" s="73">
        <v>65.55</v>
      </c>
      <c r="T54" s="65">
        <v>75</v>
      </c>
      <c r="U54" s="65">
        <v>69.52</v>
      </c>
    </row>
    <row r="55" spans="2:21">
      <c r="B55" s="2">
        <v>50</v>
      </c>
      <c r="C55" s="4" t="s">
        <v>81</v>
      </c>
      <c r="D55" s="39">
        <f>0.0087*100</f>
        <v>0.86999999999999988</v>
      </c>
      <c r="E55" s="39">
        <f>0.0088*100</f>
        <v>0.88</v>
      </c>
      <c r="F55" s="44">
        <v>5.25</v>
      </c>
      <c r="G55" s="44">
        <v>5.3199999999999994</v>
      </c>
      <c r="H55" s="51">
        <v>19.12</v>
      </c>
      <c r="I55" s="51">
        <v>21.92</v>
      </c>
      <c r="J55" s="31">
        <v>33.269999999999996</v>
      </c>
      <c r="K55" s="31">
        <v>34.11</v>
      </c>
      <c r="L55" s="30">
        <v>41.160000000000004</v>
      </c>
      <c r="M55" s="30">
        <v>42</v>
      </c>
      <c r="N55" s="34">
        <f>0.52*100</f>
        <v>52</v>
      </c>
      <c r="O55" s="34">
        <f>0.5061*100</f>
        <v>50.61</v>
      </c>
      <c r="P55" s="48">
        <v>62.69</v>
      </c>
      <c r="Q55" s="48">
        <v>62.039999999999992</v>
      </c>
      <c r="R55" s="48">
        <v>68.820000000000007</v>
      </c>
      <c r="S55" s="73">
        <v>68.16</v>
      </c>
      <c r="T55" s="65">
        <v>71.960000000000008</v>
      </c>
      <c r="U55" s="65">
        <v>71.06</v>
      </c>
    </row>
    <row r="56" spans="2:21">
      <c r="B56" s="2">
        <v>51</v>
      </c>
      <c r="C56" s="4" t="s">
        <v>82</v>
      </c>
      <c r="D56" s="39">
        <v>5.55</v>
      </c>
      <c r="E56" s="39">
        <v>5.55</v>
      </c>
      <c r="F56" s="44">
        <v>16.78</v>
      </c>
      <c r="G56" s="44">
        <v>13.78</v>
      </c>
      <c r="H56" s="51">
        <v>28.98</v>
      </c>
      <c r="I56" s="51">
        <v>25.98</v>
      </c>
      <c r="J56" s="31">
        <v>35.18</v>
      </c>
      <c r="K56" s="31">
        <v>32.18</v>
      </c>
      <c r="L56" s="30">
        <v>48.3</v>
      </c>
      <c r="M56" s="30">
        <v>45.3</v>
      </c>
      <c r="N56" s="34">
        <v>53.03</v>
      </c>
      <c r="O56" s="34">
        <v>50.03</v>
      </c>
      <c r="P56" s="45">
        <v>61.17</v>
      </c>
      <c r="Q56" s="45">
        <v>58.17</v>
      </c>
      <c r="R56" s="45">
        <v>70.099999999999994</v>
      </c>
      <c r="S56" s="57">
        <v>67.099999999999994</v>
      </c>
      <c r="T56" s="70">
        <v>70.819999999999993</v>
      </c>
      <c r="U56" s="70">
        <v>67.819999999999993</v>
      </c>
    </row>
    <row r="57" spans="2:21">
      <c r="B57" s="2">
        <v>52</v>
      </c>
      <c r="C57" s="22" t="s">
        <v>5</v>
      </c>
      <c r="D57" s="39">
        <v>8.3000000000000007</v>
      </c>
      <c r="E57" s="39">
        <v>0.23</v>
      </c>
      <c r="F57" s="51">
        <v>16.23</v>
      </c>
      <c r="G57" s="51">
        <v>3.83</v>
      </c>
      <c r="H57" s="51">
        <v>40</v>
      </c>
      <c r="I57" s="51">
        <v>22.18</v>
      </c>
      <c r="J57" s="30">
        <v>40</v>
      </c>
      <c r="K57" s="30">
        <v>31.24</v>
      </c>
      <c r="L57" s="30">
        <v>42</v>
      </c>
      <c r="M57" s="30">
        <v>36.950000000000003</v>
      </c>
      <c r="N57" s="34">
        <v>51.16</v>
      </c>
      <c r="O57" s="34">
        <v>42.23</v>
      </c>
      <c r="P57" s="45">
        <v>51.157407407407405</v>
      </c>
      <c r="Q57" s="45">
        <v>56.027103225879074</v>
      </c>
      <c r="R57" s="45">
        <v>76.27</v>
      </c>
      <c r="S57" s="57">
        <v>62.67</v>
      </c>
      <c r="T57" s="67">
        <v>76.27</v>
      </c>
      <c r="U57" s="67">
        <v>69.150000000000006</v>
      </c>
    </row>
    <row r="58" spans="2:21">
      <c r="B58" s="2">
        <v>53</v>
      </c>
      <c r="C58" s="22" t="s">
        <v>6</v>
      </c>
      <c r="D58" s="39">
        <v>8.41</v>
      </c>
      <c r="E58" s="39">
        <v>2.14</v>
      </c>
      <c r="F58" s="51">
        <v>16.670000000000002</v>
      </c>
      <c r="G58" s="51">
        <v>5.01</v>
      </c>
      <c r="H58" s="51">
        <v>25</v>
      </c>
      <c r="I58" s="51">
        <v>8.32</v>
      </c>
      <c r="J58" s="30">
        <v>33.33</v>
      </c>
      <c r="K58" s="30">
        <v>15.48</v>
      </c>
      <c r="L58" s="30">
        <v>41.67</v>
      </c>
      <c r="M58" s="30">
        <v>31.93</v>
      </c>
      <c r="N58" s="34">
        <v>50.43</v>
      </c>
      <c r="O58" s="34">
        <v>49.62</v>
      </c>
      <c r="P58" s="45">
        <v>52.63</v>
      </c>
      <c r="Q58" s="45">
        <v>63.5</v>
      </c>
      <c r="R58" s="45">
        <v>58.5</v>
      </c>
      <c r="S58" s="57">
        <v>75.09</v>
      </c>
      <c r="T58" s="67">
        <v>80.680000000000007</v>
      </c>
      <c r="U58" s="67">
        <v>76.73</v>
      </c>
    </row>
    <row r="59" spans="2:21">
      <c r="B59" s="2">
        <v>54</v>
      </c>
      <c r="C59" s="22" t="s">
        <v>7</v>
      </c>
      <c r="D59" s="39">
        <v>8.3000000000000007</v>
      </c>
      <c r="E59" s="39">
        <v>0.15</v>
      </c>
      <c r="F59" s="51">
        <v>16.600000000000001</v>
      </c>
      <c r="G59" s="51">
        <v>3.93</v>
      </c>
      <c r="H59" s="51">
        <v>25</v>
      </c>
      <c r="I59" s="51">
        <v>18.34</v>
      </c>
      <c r="J59" s="30">
        <v>33.299999999999997</v>
      </c>
      <c r="K59" s="30">
        <v>24.63</v>
      </c>
      <c r="L59" s="30">
        <v>42</v>
      </c>
      <c r="M59" s="30">
        <v>31.02</v>
      </c>
      <c r="N59" s="34">
        <v>50</v>
      </c>
      <c r="O59" s="34">
        <v>39.03</v>
      </c>
      <c r="P59" s="45">
        <v>58.3</v>
      </c>
      <c r="Q59" s="45">
        <v>45.25</v>
      </c>
      <c r="R59" s="45">
        <v>75</v>
      </c>
      <c r="S59" s="57">
        <v>50.28</v>
      </c>
      <c r="T59" s="67">
        <v>75</v>
      </c>
      <c r="U59" s="67">
        <v>57.06</v>
      </c>
    </row>
    <row r="60" spans="2:21">
      <c r="B60" s="2">
        <v>55</v>
      </c>
      <c r="C60" s="22" t="s">
        <v>8</v>
      </c>
      <c r="D60" s="39">
        <v>8.33</v>
      </c>
      <c r="E60" s="39">
        <v>0</v>
      </c>
      <c r="F60" s="51">
        <v>16.670000000000002</v>
      </c>
      <c r="G60" s="51">
        <v>2.31</v>
      </c>
      <c r="H60" s="51">
        <v>25</v>
      </c>
      <c r="I60" s="51">
        <v>5.7700000000000005</v>
      </c>
      <c r="J60" s="30">
        <v>33.33</v>
      </c>
      <c r="K60" s="30">
        <v>11.95</v>
      </c>
      <c r="L60" s="30">
        <v>41.67</v>
      </c>
      <c r="M60" s="30">
        <v>41.68</v>
      </c>
      <c r="N60" s="34">
        <v>50</v>
      </c>
      <c r="O60" s="34">
        <f>0.4278*100</f>
        <v>42.78</v>
      </c>
      <c r="P60" s="48">
        <v>58.33</v>
      </c>
      <c r="Q60" s="48">
        <v>50.27</v>
      </c>
      <c r="R60" s="48">
        <v>66.67</v>
      </c>
      <c r="S60" s="73">
        <v>60.22</v>
      </c>
      <c r="T60" s="66">
        <v>75</v>
      </c>
      <c r="U60" s="66">
        <v>60.589999999999996</v>
      </c>
    </row>
    <row r="61" spans="2:21">
      <c r="B61" s="2">
        <v>56</v>
      </c>
      <c r="C61" s="22" t="s">
        <v>9</v>
      </c>
      <c r="D61" s="39">
        <v>0</v>
      </c>
      <c r="E61" s="39">
        <v>0</v>
      </c>
      <c r="F61" s="51">
        <v>7.41</v>
      </c>
      <c r="G61" s="51">
        <v>0.02</v>
      </c>
      <c r="H61" s="51">
        <v>7.41</v>
      </c>
      <c r="I61" s="51">
        <v>7.0000000000000007E-2</v>
      </c>
      <c r="J61" s="30">
        <v>7.41</v>
      </c>
      <c r="K61" s="30">
        <v>0.22</v>
      </c>
      <c r="L61" s="30">
        <v>7.41</v>
      </c>
      <c r="M61" s="30">
        <v>0.27</v>
      </c>
      <c r="N61" s="34">
        <v>40.85</v>
      </c>
      <c r="O61" s="34">
        <v>38.28</v>
      </c>
      <c r="P61" s="45">
        <v>40.869999999999997</v>
      </c>
      <c r="Q61" s="45">
        <v>38.299999999999997</v>
      </c>
      <c r="R61" s="45">
        <v>40.869999999999997</v>
      </c>
      <c r="S61" s="57">
        <v>38.299999999999997</v>
      </c>
      <c r="T61" s="67">
        <v>75</v>
      </c>
      <c r="U61" s="67">
        <v>62.95</v>
      </c>
    </row>
    <row r="62" spans="2:21">
      <c r="B62" s="2">
        <v>57</v>
      </c>
      <c r="C62" s="22" t="s">
        <v>10</v>
      </c>
      <c r="D62" s="39">
        <v>8.33</v>
      </c>
      <c r="E62" s="39">
        <v>0.01</v>
      </c>
      <c r="F62" s="51">
        <v>16.666666666666668</v>
      </c>
      <c r="G62" s="51">
        <v>2.8692350745099744</v>
      </c>
      <c r="H62" s="51">
        <v>25</v>
      </c>
      <c r="I62" s="51">
        <v>10.66</v>
      </c>
      <c r="J62" s="41">
        <v>33.333333333333336</v>
      </c>
      <c r="K62" s="30">
        <v>12.56135283853042</v>
      </c>
      <c r="L62" s="41">
        <v>41.666666666666671</v>
      </c>
      <c r="M62" s="30">
        <v>51.218658103193086</v>
      </c>
      <c r="N62" s="41">
        <v>50</v>
      </c>
      <c r="O62" s="30">
        <v>50</v>
      </c>
      <c r="P62" s="41">
        <v>58.333333333333343</v>
      </c>
      <c r="Q62" s="33">
        <v>66.75609863229576</v>
      </c>
      <c r="R62" s="41">
        <v>66.67</v>
      </c>
      <c r="S62" s="72">
        <v>75.05</v>
      </c>
      <c r="T62" s="64">
        <v>75</v>
      </c>
      <c r="U62" s="63">
        <v>75.260000000000005</v>
      </c>
    </row>
    <row r="63" spans="2:21">
      <c r="B63" s="2">
        <v>58</v>
      </c>
      <c r="C63" s="22" t="s">
        <v>11</v>
      </c>
      <c r="D63" s="26">
        <v>0.42</v>
      </c>
      <c r="E63" s="26">
        <v>0.42</v>
      </c>
      <c r="F63" s="42">
        <v>4.74</v>
      </c>
      <c r="G63" s="42">
        <v>4.7300000000000004</v>
      </c>
      <c r="H63" s="42">
        <v>11.42</v>
      </c>
      <c r="I63" s="42">
        <v>11.42</v>
      </c>
      <c r="J63" s="46">
        <v>16.440000000000001</v>
      </c>
      <c r="K63" s="46">
        <v>16.440000000000001</v>
      </c>
      <c r="L63" s="46">
        <v>24.13</v>
      </c>
      <c r="M63" s="46">
        <v>40.51</v>
      </c>
      <c r="N63" s="28">
        <v>37.979999999999997</v>
      </c>
      <c r="O63" s="28">
        <v>37.979999999999997</v>
      </c>
      <c r="P63" s="38">
        <v>51.43</v>
      </c>
      <c r="Q63" s="38">
        <v>51.43</v>
      </c>
      <c r="R63" s="38">
        <v>56.42</v>
      </c>
      <c r="S63" s="58">
        <v>56.42</v>
      </c>
      <c r="T63" s="59">
        <v>57.07</v>
      </c>
      <c r="U63" s="59">
        <v>57.07</v>
      </c>
    </row>
    <row r="64" spans="2:21">
      <c r="B64" s="2">
        <v>59</v>
      </c>
      <c r="C64" s="22" t="s">
        <v>12</v>
      </c>
      <c r="D64" s="39">
        <v>0.86</v>
      </c>
      <c r="E64" s="39">
        <v>0.86</v>
      </c>
      <c r="F64" s="51">
        <v>1.61</v>
      </c>
      <c r="G64" s="51">
        <v>1.61</v>
      </c>
      <c r="H64" s="51">
        <v>56.367927876962653</v>
      </c>
      <c r="I64" s="51">
        <v>56.367927876962653</v>
      </c>
      <c r="J64" s="30">
        <v>17.84</v>
      </c>
      <c r="K64" s="30">
        <v>17.84</v>
      </c>
      <c r="L64" s="30">
        <v>14.36</v>
      </c>
      <c r="M64" s="30">
        <v>14.36</v>
      </c>
      <c r="N64" s="34">
        <v>33.880000000000003</v>
      </c>
      <c r="O64" s="34">
        <v>33.880000000000003</v>
      </c>
      <c r="P64" s="45">
        <v>49.328676796779007</v>
      </c>
      <c r="Q64" s="45">
        <v>49.328676796779007</v>
      </c>
      <c r="R64" s="45">
        <v>54.92</v>
      </c>
      <c r="S64" s="57">
        <v>54.92</v>
      </c>
      <c r="T64" s="67">
        <v>60.34</v>
      </c>
      <c r="U64" s="67">
        <v>60.34</v>
      </c>
    </row>
    <row r="65" spans="2:21">
      <c r="B65" s="2">
        <v>60</v>
      </c>
      <c r="C65" s="22" t="s">
        <v>13</v>
      </c>
      <c r="D65" s="39">
        <v>8.33</v>
      </c>
      <c r="E65" s="39" t="s">
        <v>85</v>
      </c>
      <c r="F65" s="51">
        <v>14.71</v>
      </c>
      <c r="G65" s="51">
        <v>12.04</v>
      </c>
      <c r="H65" s="51">
        <v>25</v>
      </c>
      <c r="I65" s="51">
        <v>18.690000000000001</v>
      </c>
      <c r="J65" s="30">
        <v>33.33</v>
      </c>
      <c r="K65" s="30">
        <v>23.37</v>
      </c>
      <c r="L65" s="30">
        <v>40.03</v>
      </c>
      <c r="M65" s="30">
        <v>26.75</v>
      </c>
      <c r="N65" s="34">
        <v>100</v>
      </c>
      <c r="O65" s="34">
        <v>61.96</v>
      </c>
      <c r="P65" s="45">
        <v>116.66</v>
      </c>
      <c r="Q65" s="45">
        <v>86.23</v>
      </c>
      <c r="R65" s="45">
        <v>133.33000000000001</v>
      </c>
      <c r="S65" s="57">
        <v>87.9</v>
      </c>
      <c r="T65" s="67">
        <v>77.209999999999994</v>
      </c>
      <c r="U65" s="67">
        <v>63.98</v>
      </c>
    </row>
    <row r="66" spans="2:21">
      <c r="B66" s="2">
        <v>61</v>
      </c>
      <c r="C66" s="22" t="s">
        <v>14</v>
      </c>
      <c r="D66" s="39">
        <v>16.666666666666661</v>
      </c>
      <c r="E66" s="39">
        <v>0</v>
      </c>
      <c r="F66" s="51">
        <v>16.670000000000002</v>
      </c>
      <c r="G66" s="51">
        <v>10.43</v>
      </c>
      <c r="H66" s="51">
        <v>16.670000000000002</v>
      </c>
      <c r="I66" s="51">
        <v>33.94</v>
      </c>
      <c r="J66" s="30">
        <v>16.670000000000002</v>
      </c>
      <c r="K66" s="30">
        <v>48.07</v>
      </c>
      <c r="L66" s="30">
        <v>41.65</v>
      </c>
      <c r="M66" s="30">
        <v>42.76</v>
      </c>
      <c r="N66" s="34">
        <v>49.98</v>
      </c>
      <c r="O66" s="34">
        <v>41.03</v>
      </c>
      <c r="P66" s="45">
        <v>49.98</v>
      </c>
      <c r="Q66" s="45">
        <v>53.73</v>
      </c>
      <c r="R66" s="45">
        <v>49.98</v>
      </c>
      <c r="S66" s="57">
        <v>68.239999999999995</v>
      </c>
      <c r="T66" s="67">
        <v>49.98</v>
      </c>
      <c r="U66" s="67">
        <v>65.05</v>
      </c>
    </row>
    <row r="67" spans="2:21">
      <c r="B67" s="2">
        <v>62</v>
      </c>
      <c r="C67" s="22" t="s">
        <v>15</v>
      </c>
      <c r="D67" s="39">
        <v>0.2</v>
      </c>
      <c r="E67" s="39">
        <v>0.2</v>
      </c>
      <c r="F67" s="51">
        <v>22.35</v>
      </c>
      <c r="G67" s="51">
        <v>22.35</v>
      </c>
      <c r="H67" s="51">
        <v>73.5</v>
      </c>
      <c r="I67" s="51">
        <v>73.5</v>
      </c>
      <c r="J67" s="30">
        <v>23.65</v>
      </c>
      <c r="K67" s="30">
        <v>23.65</v>
      </c>
      <c r="L67" s="30">
        <v>30.12</v>
      </c>
      <c r="M67" s="30">
        <v>30.12</v>
      </c>
      <c r="N67" s="34">
        <v>42.73</v>
      </c>
      <c r="O67" s="34">
        <v>42.73</v>
      </c>
      <c r="P67" s="45">
        <v>57.61</v>
      </c>
      <c r="Q67" s="45">
        <v>57.61</v>
      </c>
      <c r="R67" s="45">
        <v>63.59</v>
      </c>
      <c r="S67" s="57">
        <v>63.59</v>
      </c>
      <c r="T67" s="67">
        <v>66.83</v>
      </c>
      <c r="U67" s="67">
        <v>66.83</v>
      </c>
    </row>
    <row r="68" spans="2:21">
      <c r="B68" s="2">
        <v>63</v>
      </c>
      <c r="C68" s="22" t="s">
        <v>16</v>
      </c>
      <c r="D68" s="39">
        <v>0</v>
      </c>
      <c r="E68" s="39">
        <v>0</v>
      </c>
      <c r="F68" s="51">
        <v>5.7857142857142856</v>
      </c>
      <c r="G68" s="51">
        <v>5.7857142857142856</v>
      </c>
      <c r="H68" s="51">
        <v>5.79</v>
      </c>
      <c r="I68" s="51">
        <v>8.23</v>
      </c>
      <c r="J68" s="30">
        <v>5.79</v>
      </c>
      <c r="K68" s="30">
        <v>8.9</v>
      </c>
      <c r="L68" s="30">
        <v>5.79</v>
      </c>
      <c r="M68" s="30">
        <v>9.99</v>
      </c>
      <c r="N68" s="34">
        <v>15.785714285714286</v>
      </c>
      <c r="O68" s="34">
        <v>13.642857142857144</v>
      </c>
      <c r="P68" s="45">
        <v>42.638623045624662</v>
      </c>
      <c r="Q68" s="45">
        <v>42.566159277508717</v>
      </c>
      <c r="R68" s="45">
        <v>45.94</v>
      </c>
      <c r="S68" s="57">
        <v>51.41</v>
      </c>
      <c r="T68" s="67">
        <v>55.82</v>
      </c>
      <c r="U68" s="67">
        <v>54.16</v>
      </c>
    </row>
    <row r="69" spans="2:21">
      <c r="B69" s="2">
        <v>64</v>
      </c>
      <c r="C69" s="22" t="s">
        <v>17</v>
      </c>
      <c r="D69" s="39">
        <v>98.15</v>
      </c>
      <c r="E69" s="39">
        <v>17.28</v>
      </c>
      <c r="F69" s="51">
        <v>16.670000000000002</v>
      </c>
      <c r="G69" s="51">
        <v>2.63</v>
      </c>
      <c r="H69" s="51">
        <v>25</v>
      </c>
      <c r="I69" s="51">
        <v>3.66</v>
      </c>
      <c r="J69" s="30">
        <v>33.33</v>
      </c>
      <c r="K69" s="30">
        <v>5.03</v>
      </c>
      <c r="L69" s="30">
        <v>33.33</v>
      </c>
      <c r="M69" s="30">
        <v>6.72</v>
      </c>
      <c r="N69" s="34">
        <v>42.31</v>
      </c>
      <c r="O69" s="34">
        <v>26.82</v>
      </c>
      <c r="P69" s="45">
        <v>62.11</v>
      </c>
      <c r="Q69" s="45">
        <v>34.24</v>
      </c>
      <c r="R69" s="45">
        <v>71.260000000000005</v>
      </c>
      <c r="S69" s="57">
        <v>40.75</v>
      </c>
      <c r="T69" s="67">
        <v>77.47</v>
      </c>
      <c r="U69" s="67">
        <v>41.56</v>
      </c>
    </row>
    <row r="70" spans="2:21">
      <c r="B70" s="2">
        <v>65</v>
      </c>
      <c r="C70" s="22" t="s">
        <v>18</v>
      </c>
      <c r="D70" s="39">
        <v>8.89</v>
      </c>
      <c r="E70" s="39">
        <v>0.04</v>
      </c>
      <c r="F70" s="51">
        <v>4.17</v>
      </c>
      <c r="G70" s="51">
        <v>4.17</v>
      </c>
      <c r="H70" s="51">
        <v>22.53</v>
      </c>
      <c r="I70" s="51">
        <v>22.1</v>
      </c>
      <c r="J70" s="30">
        <v>29.24</v>
      </c>
      <c r="K70" s="30">
        <v>28.78</v>
      </c>
      <c r="L70" s="30">
        <v>41.67</v>
      </c>
      <c r="M70" s="30">
        <v>39.21</v>
      </c>
      <c r="N70" s="34">
        <v>50</v>
      </c>
      <c r="O70" s="34">
        <v>46.44</v>
      </c>
      <c r="P70" s="45">
        <v>63.21</v>
      </c>
      <c r="Q70" s="45">
        <v>60.22</v>
      </c>
      <c r="R70" s="45">
        <v>69.36</v>
      </c>
      <c r="S70" s="57">
        <v>65.989999999999995</v>
      </c>
      <c r="T70" s="67">
        <v>72.92</v>
      </c>
      <c r="U70" s="67">
        <v>72.760000000000005</v>
      </c>
    </row>
    <row r="71" spans="2:21">
      <c r="B71" s="2">
        <v>66</v>
      </c>
      <c r="C71" s="22" t="s">
        <v>19</v>
      </c>
      <c r="D71" s="39">
        <v>100</v>
      </c>
      <c r="E71" s="39">
        <v>0.28999999999999998</v>
      </c>
      <c r="F71" s="51">
        <v>3.94</v>
      </c>
      <c r="G71" s="51">
        <v>3.67</v>
      </c>
      <c r="H71" s="51">
        <v>10.56</v>
      </c>
      <c r="I71" s="51">
        <v>10.92</v>
      </c>
      <c r="J71" s="30">
        <v>14.09</v>
      </c>
      <c r="K71" s="30">
        <v>15.73</v>
      </c>
      <c r="L71" s="30">
        <v>14.09</v>
      </c>
      <c r="M71" s="30">
        <v>17.510000000000002</v>
      </c>
      <c r="N71" s="34">
        <v>14.09</v>
      </c>
      <c r="O71" s="34">
        <v>21.21</v>
      </c>
      <c r="P71" s="45">
        <v>40.78</v>
      </c>
      <c r="Q71" s="45">
        <v>25.35</v>
      </c>
      <c r="R71" s="45">
        <v>40.78</v>
      </c>
      <c r="S71" s="57">
        <v>29.17</v>
      </c>
      <c r="T71" s="67">
        <v>33.58</v>
      </c>
      <c r="U71" s="67">
        <v>35.07</v>
      </c>
    </row>
    <row r="72" spans="2:21">
      <c r="B72" s="2">
        <v>67</v>
      </c>
      <c r="C72" s="22" t="s">
        <v>20</v>
      </c>
      <c r="D72" s="39">
        <v>8.33</v>
      </c>
      <c r="E72" s="39" t="s">
        <v>86</v>
      </c>
      <c r="F72" s="51">
        <v>15.28</v>
      </c>
      <c r="G72" s="51">
        <v>0</v>
      </c>
      <c r="H72" s="51">
        <v>22.22</v>
      </c>
      <c r="I72" s="51" t="s">
        <v>86</v>
      </c>
      <c r="J72" s="30">
        <v>28.89</v>
      </c>
      <c r="K72" s="30">
        <v>22.97</v>
      </c>
      <c r="L72" s="30">
        <v>42</v>
      </c>
      <c r="M72" s="30">
        <v>32.01</v>
      </c>
      <c r="N72" s="34">
        <v>50</v>
      </c>
      <c r="O72" s="34">
        <v>32.01</v>
      </c>
      <c r="P72" s="45">
        <v>58</v>
      </c>
      <c r="Q72" s="45">
        <v>62.27</v>
      </c>
      <c r="R72" s="45">
        <v>58</v>
      </c>
      <c r="S72" s="57">
        <v>65.97</v>
      </c>
      <c r="T72" s="67">
        <v>62.42</v>
      </c>
      <c r="U72" s="67">
        <v>65.97</v>
      </c>
    </row>
    <row r="73" spans="2:21">
      <c r="B73" s="2">
        <v>68</v>
      </c>
      <c r="C73" s="22" t="s">
        <v>21</v>
      </c>
      <c r="D73" s="39">
        <v>8.33</v>
      </c>
      <c r="E73" s="39" t="s">
        <v>85</v>
      </c>
      <c r="F73" s="51">
        <v>8.33</v>
      </c>
      <c r="G73" s="51">
        <v>2.44</v>
      </c>
      <c r="H73" s="51">
        <v>8.33</v>
      </c>
      <c r="I73" s="51">
        <v>15.35</v>
      </c>
      <c r="J73" s="30">
        <v>8.33</v>
      </c>
      <c r="K73" s="30">
        <v>21.42</v>
      </c>
      <c r="L73" s="30">
        <v>8.33</v>
      </c>
      <c r="M73" s="30">
        <v>33.700000000000003</v>
      </c>
      <c r="N73" s="34">
        <v>8.33</v>
      </c>
      <c r="O73" s="34">
        <v>34.72</v>
      </c>
      <c r="P73" s="45">
        <v>8.33</v>
      </c>
      <c r="Q73" s="45">
        <v>48.49</v>
      </c>
      <c r="R73" s="45">
        <v>8.33</v>
      </c>
      <c r="S73" s="57">
        <v>52.62</v>
      </c>
      <c r="T73" s="67">
        <v>8.33</v>
      </c>
      <c r="U73" s="67">
        <v>56.33</v>
      </c>
    </row>
    <row r="74" spans="2:21">
      <c r="B74" s="2">
        <v>69</v>
      </c>
      <c r="C74" s="22" t="s">
        <v>22</v>
      </c>
      <c r="D74" s="39">
        <v>13.83</v>
      </c>
      <c r="E74" s="39">
        <v>0.35</v>
      </c>
      <c r="F74" s="51">
        <v>21.67</v>
      </c>
      <c r="G74" s="51">
        <v>7.22</v>
      </c>
      <c r="H74" s="51">
        <v>29.5</v>
      </c>
      <c r="I74" s="51">
        <v>19.889015624999999</v>
      </c>
      <c r="J74" s="30">
        <v>37.33</v>
      </c>
      <c r="K74" s="30">
        <v>26.42</v>
      </c>
      <c r="L74" s="30">
        <v>46.84</v>
      </c>
      <c r="M74" s="30">
        <v>33.119999999999997</v>
      </c>
      <c r="N74" s="34">
        <v>54.432291666666671</v>
      </c>
      <c r="O74" s="34">
        <v>36.860770833333333</v>
      </c>
      <c r="P74" s="45">
        <v>63.328993055555564</v>
      </c>
      <c r="Q74" s="45">
        <v>43.390807291666661</v>
      </c>
      <c r="R74" s="45">
        <v>70.66</v>
      </c>
      <c r="S74" s="57">
        <v>49.23</v>
      </c>
      <c r="T74" s="67">
        <v>78</v>
      </c>
      <c r="U74" s="67">
        <v>54.59</v>
      </c>
    </row>
    <row r="75" spans="2:21">
      <c r="B75" s="2">
        <v>70</v>
      </c>
      <c r="C75" s="22" t="s">
        <v>23</v>
      </c>
      <c r="D75" s="39">
        <v>25</v>
      </c>
      <c r="E75" s="39" t="s">
        <v>87</v>
      </c>
      <c r="F75" s="51">
        <v>22.22</v>
      </c>
      <c r="G75" s="51">
        <v>13.96</v>
      </c>
      <c r="H75" s="51">
        <v>22.22</v>
      </c>
      <c r="I75" s="51">
        <v>20.350000000000001</v>
      </c>
      <c r="J75" s="30">
        <v>22.22</v>
      </c>
      <c r="K75" s="30">
        <v>20.350000000000001</v>
      </c>
      <c r="L75" s="30">
        <v>16.670000000000002</v>
      </c>
      <c r="M75" s="30">
        <v>39.25</v>
      </c>
      <c r="N75" s="34">
        <v>36.11</v>
      </c>
      <c r="O75" s="34">
        <v>52.33</v>
      </c>
      <c r="P75" s="45">
        <v>36.11</v>
      </c>
      <c r="Q75" s="45">
        <v>59.41</v>
      </c>
      <c r="R75" s="45">
        <v>36.11</v>
      </c>
      <c r="S75" s="57">
        <v>74.69</v>
      </c>
      <c r="T75" s="67">
        <v>36.11</v>
      </c>
      <c r="U75" s="67">
        <v>81.459999999999994</v>
      </c>
    </row>
    <row r="76" spans="2:21">
      <c r="B76" s="2">
        <v>71</v>
      </c>
      <c r="C76" s="22" t="s">
        <v>24</v>
      </c>
      <c r="D76" s="39">
        <v>25</v>
      </c>
      <c r="E76" s="24">
        <v>1.0900000000000001</v>
      </c>
      <c r="F76" s="51">
        <v>11.5</v>
      </c>
      <c r="G76" s="49">
        <v>6.56</v>
      </c>
      <c r="H76" s="51">
        <v>11.5</v>
      </c>
      <c r="I76" s="49">
        <v>16.059999999999999</v>
      </c>
      <c r="J76" s="30">
        <v>11.5</v>
      </c>
      <c r="K76" s="30">
        <v>22.82</v>
      </c>
      <c r="L76" s="30">
        <v>11.5</v>
      </c>
      <c r="M76" s="30">
        <v>30.365910556093702</v>
      </c>
      <c r="N76" s="34">
        <v>11.5</v>
      </c>
      <c r="O76" s="30">
        <v>37.81</v>
      </c>
      <c r="P76" s="45">
        <v>24.166666666666668</v>
      </c>
      <c r="Q76" s="25">
        <v>52.309027777777771</v>
      </c>
      <c r="R76" s="45">
        <v>30.28</v>
      </c>
      <c r="S76" s="61">
        <v>57.31</v>
      </c>
      <c r="T76" s="67">
        <v>54.99</v>
      </c>
      <c r="U76" s="62">
        <v>59.82</v>
      </c>
    </row>
    <row r="77" spans="2:21">
      <c r="B77" s="2">
        <v>72</v>
      </c>
      <c r="C77" s="22" t="s">
        <v>25</v>
      </c>
      <c r="D77" s="39">
        <v>97.78</v>
      </c>
      <c r="E77" s="39">
        <v>0</v>
      </c>
      <c r="F77" s="51">
        <v>16.670000000000002</v>
      </c>
      <c r="G77" s="51">
        <v>2.33</v>
      </c>
      <c r="H77" s="51">
        <v>25</v>
      </c>
      <c r="I77" s="51">
        <v>6.1066327897060599</v>
      </c>
      <c r="J77" s="30">
        <v>25</v>
      </c>
      <c r="K77" s="30">
        <v>10.26</v>
      </c>
      <c r="L77" s="30">
        <v>41.48</v>
      </c>
      <c r="M77" s="30">
        <v>14.979999999999999</v>
      </c>
      <c r="N77" s="34">
        <v>12.93</v>
      </c>
      <c r="O77" s="34">
        <f>0.1794*100</f>
        <v>17.940000000000001</v>
      </c>
      <c r="P77" s="45">
        <v>12.925925925925926</v>
      </c>
      <c r="Q77" s="45">
        <v>22.135479104670399</v>
      </c>
      <c r="R77" s="45">
        <v>12.93</v>
      </c>
      <c r="S77" s="57">
        <v>60.72</v>
      </c>
      <c r="T77" s="67">
        <v>52.89</v>
      </c>
      <c r="U77" s="67">
        <v>49.07</v>
      </c>
    </row>
    <row r="78" spans="2:21">
      <c r="B78" s="2">
        <v>73</v>
      </c>
      <c r="C78" s="22" t="s">
        <v>26</v>
      </c>
      <c r="D78" s="39">
        <v>8.33</v>
      </c>
      <c r="E78" s="39" t="s">
        <v>88</v>
      </c>
      <c r="F78" s="51">
        <v>16.670000000000002</v>
      </c>
      <c r="G78" s="51">
        <v>4.3899999999999997</v>
      </c>
      <c r="H78" s="51">
        <v>25</v>
      </c>
      <c r="I78" s="51">
        <v>18.350000000000001</v>
      </c>
      <c r="J78" s="30">
        <v>33.33</v>
      </c>
      <c r="K78" s="30">
        <v>21.13</v>
      </c>
      <c r="L78" s="30">
        <v>41.67</v>
      </c>
      <c r="M78" s="30">
        <v>28.49</v>
      </c>
      <c r="N78" s="34">
        <v>50</v>
      </c>
      <c r="O78" s="34">
        <v>32.869999999999997</v>
      </c>
      <c r="P78" s="45">
        <v>58.33</v>
      </c>
      <c r="Q78" s="45">
        <v>43.73</v>
      </c>
      <c r="R78" s="45">
        <v>66.67</v>
      </c>
      <c r="S78" s="57">
        <v>54.3</v>
      </c>
      <c r="T78" s="67">
        <v>64.62</v>
      </c>
      <c r="U78" s="67">
        <v>62.5</v>
      </c>
    </row>
    <row r="79" spans="2:21">
      <c r="B79" s="2">
        <v>74</v>
      </c>
      <c r="C79" s="22" t="s">
        <v>27</v>
      </c>
      <c r="D79" s="39">
        <v>7.71</v>
      </c>
      <c r="E79" s="39">
        <v>0.3</v>
      </c>
      <c r="F79" s="51">
        <v>10.53</v>
      </c>
      <c r="G79" s="51">
        <v>10.5</v>
      </c>
      <c r="H79" s="51">
        <v>22.47</v>
      </c>
      <c r="I79" s="51">
        <v>22.3</v>
      </c>
      <c r="J79" s="30">
        <v>28.86</v>
      </c>
      <c r="K79" s="30">
        <v>28.86</v>
      </c>
      <c r="L79" s="30">
        <v>38.29</v>
      </c>
      <c r="M79" s="30">
        <v>38.06</v>
      </c>
      <c r="N79" s="34">
        <v>52.34</v>
      </c>
      <c r="O79" s="34">
        <v>52.34</v>
      </c>
      <c r="P79" s="45">
        <v>60.91</v>
      </c>
      <c r="Q79" s="45">
        <v>60.91</v>
      </c>
      <c r="R79" s="45">
        <v>70.040000000000006</v>
      </c>
      <c r="S79" s="57">
        <v>69.849999999999994</v>
      </c>
      <c r="T79" s="67">
        <v>66.930000000000007</v>
      </c>
      <c r="U79" s="67">
        <v>66.930000000000007</v>
      </c>
    </row>
    <row r="80" spans="2:21">
      <c r="B80" s="2">
        <v>75</v>
      </c>
      <c r="C80" s="22" t="s">
        <v>28</v>
      </c>
      <c r="D80" s="39">
        <v>91.85</v>
      </c>
      <c r="E80" s="39">
        <v>0</v>
      </c>
      <c r="F80" s="51">
        <v>3.33</v>
      </c>
      <c r="G80" s="51">
        <v>6.67</v>
      </c>
      <c r="H80" s="51">
        <v>8.36</v>
      </c>
      <c r="I80" s="51">
        <v>14.76</v>
      </c>
      <c r="J80" s="30">
        <v>12.02</v>
      </c>
      <c r="K80" s="30">
        <v>19.920000000000002</v>
      </c>
      <c r="L80" s="30">
        <v>14.94</v>
      </c>
      <c r="M80" s="30">
        <v>32.51</v>
      </c>
      <c r="N80" s="34">
        <v>44.35</v>
      </c>
      <c r="O80" s="34">
        <v>47.62</v>
      </c>
      <c r="P80" s="45">
        <v>52.43</v>
      </c>
      <c r="Q80" s="45">
        <v>56.15</v>
      </c>
      <c r="R80" s="45">
        <v>59.92</v>
      </c>
      <c r="S80" s="57">
        <v>64.290000000000006</v>
      </c>
      <c r="T80" s="67">
        <v>73.150000000000006</v>
      </c>
      <c r="U80" s="67">
        <v>73.150000000000006</v>
      </c>
    </row>
    <row r="81" spans="2:21">
      <c r="B81" s="2">
        <v>76</v>
      </c>
      <c r="C81" s="22" t="s">
        <v>29</v>
      </c>
      <c r="D81" s="39">
        <v>3.24</v>
      </c>
      <c r="E81" s="39">
        <v>3.21</v>
      </c>
      <c r="F81" s="51">
        <v>4.8600000000000003</v>
      </c>
      <c r="G81" s="51">
        <v>5.34</v>
      </c>
      <c r="H81" s="51">
        <v>13.43</v>
      </c>
      <c r="I81" s="51">
        <v>14.79</v>
      </c>
      <c r="J81" s="30">
        <v>20.6</v>
      </c>
      <c r="K81" s="30">
        <v>19.13</v>
      </c>
      <c r="L81" s="30">
        <v>16.899999999999999</v>
      </c>
      <c r="M81" s="30">
        <v>19.02</v>
      </c>
      <c r="N81" s="34">
        <v>20.02</v>
      </c>
      <c r="O81" s="34">
        <v>22.65</v>
      </c>
      <c r="P81" s="45">
        <v>70.37</v>
      </c>
      <c r="Q81" s="45">
        <v>69.290000000000006</v>
      </c>
      <c r="R81" s="45">
        <v>75</v>
      </c>
      <c r="S81" s="57">
        <v>74.14</v>
      </c>
      <c r="T81" s="67">
        <v>75.930000000000007</v>
      </c>
      <c r="U81" s="67">
        <v>77.11</v>
      </c>
    </row>
    <row r="82" spans="2:21">
      <c r="B82" s="2">
        <v>77</v>
      </c>
      <c r="C82" s="22" t="s">
        <v>30</v>
      </c>
      <c r="D82" s="39">
        <v>8.33</v>
      </c>
      <c r="E82" s="39">
        <v>0.1</v>
      </c>
      <c r="F82" s="51">
        <v>16.670000000000002</v>
      </c>
      <c r="G82" s="51">
        <v>3.36</v>
      </c>
      <c r="H82" s="51">
        <v>22.22</v>
      </c>
      <c r="I82" s="51">
        <v>11.08</v>
      </c>
      <c r="J82" s="30">
        <v>27.78</v>
      </c>
      <c r="K82" s="30">
        <v>17.18</v>
      </c>
      <c r="L82" s="30">
        <v>33.33</v>
      </c>
      <c r="M82" s="30">
        <v>21.12</v>
      </c>
      <c r="N82" s="34">
        <v>50</v>
      </c>
      <c r="O82" s="34">
        <v>27.02</v>
      </c>
      <c r="P82" s="45">
        <v>58.33</v>
      </c>
      <c r="Q82" s="45">
        <v>35.4</v>
      </c>
      <c r="R82" s="45">
        <v>66.67</v>
      </c>
      <c r="S82" s="57">
        <v>40.92</v>
      </c>
      <c r="T82" s="67">
        <v>72.22</v>
      </c>
      <c r="U82" s="67">
        <v>46.52</v>
      </c>
    </row>
    <row r="83" spans="2:21">
      <c r="B83" s="2">
        <v>78</v>
      </c>
      <c r="C83" s="22" t="s">
        <v>31</v>
      </c>
      <c r="D83" s="39">
        <v>26.67</v>
      </c>
      <c r="E83" s="39">
        <v>0.16</v>
      </c>
      <c r="F83" s="51">
        <v>16.670000000000002</v>
      </c>
      <c r="G83" s="51">
        <v>5.8</v>
      </c>
      <c r="H83" s="51">
        <v>25</v>
      </c>
      <c r="I83" s="51">
        <v>16.66</v>
      </c>
      <c r="J83" s="30">
        <v>33.33</v>
      </c>
      <c r="K83" s="30">
        <v>25.48</v>
      </c>
      <c r="L83" s="30">
        <v>39.880000000000003</v>
      </c>
      <c r="M83" s="30">
        <v>30</v>
      </c>
      <c r="N83" s="34">
        <v>49.88</v>
      </c>
      <c r="O83" s="34">
        <v>58.51</v>
      </c>
      <c r="P83" s="45">
        <v>58.33</v>
      </c>
      <c r="Q83" s="45">
        <v>63.7</v>
      </c>
      <c r="R83" s="45">
        <v>66.67</v>
      </c>
      <c r="S83" s="57">
        <v>67.459999999999994</v>
      </c>
      <c r="T83" s="67">
        <v>75</v>
      </c>
      <c r="U83" s="67">
        <v>77.069999999999993</v>
      </c>
    </row>
    <row r="84" spans="2:21" s="3" customFormat="1">
      <c r="B84" s="19"/>
      <c r="C84" s="52" t="s">
        <v>93</v>
      </c>
      <c r="D84" s="23">
        <f>AVERAGE(D6:D83)</f>
        <v>10.013214681198361</v>
      </c>
      <c r="E84" s="23">
        <f t="shared" ref="E84:O84" si="0">AVERAGE(E6:E83)</f>
        <v>3.5103772759636924</v>
      </c>
      <c r="F84" s="23">
        <f t="shared" si="0"/>
        <v>10.147743461829174</v>
      </c>
      <c r="G84" s="23">
        <f t="shared" si="0"/>
        <v>7.0092618656584449</v>
      </c>
      <c r="H84" s="23">
        <f t="shared" si="0"/>
        <v>18.774535908882505</v>
      </c>
      <c r="I84" s="23">
        <f t="shared" si="0"/>
        <v>16.430813297541768</v>
      </c>
      <c r="J84" s="23">
        <f t="shared" si="0"/>
        <v>23.675818070818064</v>
      </c>
      <c r="K84" s="23">
        <f t="shared" si="0"/>
        <v>21.219678603459272</v>
      </c>
      <c r="L84" s="23">
        <f t="shared" si="0"/>
        <v>31.847214594973604</v>
      </c>
      <c r="M84" s="23">
        <f t="shared" si="0"/>
        <v>29.869959243205788</v>
      </c>
      <c r="N84" s="23">
        <f t="shared" si="0"/>
        <v>41.691092753696914</v>
      </c>
      <c r="O84" s="23">
        <f t="shared" si="0"/>
        <v>39.766694728716011</v>
      </c>
      <c r="P84" s="23">
        <f t="shared" ref="P84:U84" si="1">AVERAGE(P6:P83)</f>
        <v>51.994795051137629</v>
      </c>
      <c r="Q84" s="23">
        <f t="shared" si="1"/>
        <v>50.059487382911129</v>
      </c>
      <c r="R84" s="23">
        <f t="shared" si="1"/>
        <v>59.576661324786343</v>
      </c>
      <c r="S84" s="23">
        <f t="shared" si="1"/>
        <v>58.266638290023643</v>
      </c>
      <c r="T84" s="23">
        <f t="shared" si="1"/>
        <v>65.089774819197899</v>
      </c>
      <c r="U84" s="23">
        <f t="shared" si="1"/>
        <v>63.186707456157997</v>
      </c>
    </row>
    <row r="85" spans="2:21">
      <c r="B85" s="10"/>
      <c r="C85" s="21"/>
      <c r="D85" s="15"/>
      <c r="E85" s="15"/>
      <c r="F85" s="11"/>
      <c r="G85" s="11"/>
      <c r="H85" s="11"/>
      <c r="I85" s="11"/>
      <c r="J85" s="12"/>
      <c r="K85" s="12"/>
      <c r="L85" s="11"/>
      <c r="M85" s="11"/>
      <c r="N85" s="11"/>
      <c r="O85" s="11"/>
      <c r="P85" s="12"/>
      <c r="Q85" s="12"/>
      <c r="R85" s="11"/>
      <c r="S85" s="11"/>
      <c r="T85" s="11"/>
      <c r="U85" s="11"/>
    </row>
    <row r="86" spans="2:21">
      <c r="C86" s="10"/>
      <c r="D86" s="54" t="s">
        <v>89</v>
      </c>
      <c r="E86" s="54"/>
      <c r="F86" s="9" t="s">
        <v>83</v>
      </c>
      <c r="G86" s="9" t="s">
        <v>84</v>
      </c>
      <c r="J86" s="54" t="s">
        <v>94</v>
      </c>
      <c r="K86" s="54"/>
      <c r="L86" s="9" t="s">
        <v>83</v>
      </c>
      <c r="M86" s="9" t="s">
        <v>84</v>
      </c>
      <c r="P86" s="54" t="s">
        <v>99</v>
      </c>
      <c r="Q86" s="54"/>
      <c r="R86" s="9" t="s">
        <v>83</v>
      </c>
      <c r="S86" s="9" t="s">
        <v>84</v>
      </c>
    </row>
    <row r="87" spans="2:21" s="17" customFormat="1">
      <c r="C87" s="14"/>
      <c r="D87" s="54"/>
      <c r="E87" s="54"/>
      <c r="F87" s="18">
        <f>(D84+F84+H84)/3</f>
        <v>12.978498017303346</v>
      </c>
      <c r="G87" s="16">
        <f>(E84+G84+I84)/3</f>
        <v>8.9834841463879673</v>
      </c>
      <c r="H87" s="13"/>
      <c r="I87" s="13"/>
      <c r="J87" s="54"/>
      <c r="K87" s="54"/>
      <c r="L87" s="18">
        <f>(J84+L84+N84)/3</f>
        <v>32.404708473162863</v>
      </c>
      <c r="M87" s="16">
        <f>(K84+M84+O84)/3</f>
        <v>30.285444191793687</v>
      </c>
      <c r="N87" s="13"/>
      <c r="O87" s="13"/>
      <c r="P87" s="54"/>
      <c r="Q87" s="54"/>
      <c r="R87" s="18">
        <f>(P84+R84+T84)/3</f>
        <v>58.887077065040621</v>
      </c>
      <c r="S87" s="20">
        <f>(Q84+S84+U84)/3</f>
        <v>57.170944376364254</v>
      </c>
      <c r="T87" s="13"/>
      <c r="U87" s="13"/>
    </row>
  </sheetData>
  <mergeCells count="15">
    <mergeCell ref="P4:Q4"/>
    <mergeCell ref="R4:S4"/>
    <mergeCell ref="T4:U4"/>
    <mergeCell ref="P86:Q87"/>
    <mergeCell ref="B2:U2"/>
    <mergeCell ref="B4:B5"/>
    <mergeCell ref="C4:C5"/>
    <mergeCell ref="D4:E4"/>
    <mergeCell ref="D86:E87"/>
    <mergeCell ref="J4:K4"/>
    <mergeCell ref="L4:M4"/>
    <mergeCell ref="N4:O4"/>
    <mergeCell ref="J86:K87"/>
    <mergeCell ref="F4:G4"/>
    <mergeCell ref="H4:I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2025-10-07T01:53:44Z</dcterms:modified>
</cp:coreProperties>
</file>