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" yWindow="5685" windowWidth="28755" windowHeight="6570" activeTab="6"/>
  </bookViews>
  <sheets>
    <sheet name="LAMP. REKON 1" sheetId="2" r:id="rId1"/>
    <sheet name="LAMP.BA REKON 2" sheetId="3" r:id="rId2"/>
    <sheet name="BA REKON INTERN" sheetId="4" r:id="rId3"/>
    <sheet name="BA REKON EKSTERN" sheetId="5" r:id="rId4"/>
    <sheet name="REKAPMUTASI 2016" sheetId="6" r:id="rId5"/>
    <sheet name="Rekap BI" sheetId="7" r:id="rId6"/>
    <sheet name="mutasi baru" sheetId="1" r:id="rId7"/>
    <sheet name="Sheet8" sheetId="8" r:id="rId8"/>
  </sheets>
  <externalReferences>
    <externalReference r:id="rId9"/>
    <externalReference r:id="rId10"/>
    <externalReference r:id="rId11"/>
  </externalReferences>
  <definedNames>
    <definedName name="KIBA" localSheetId="6">#REF!</definedName>
    <definedName name="KIBA">#REF!</definedName>
    <definedName name="KIBB" localSheetId="6">#REF!</definedName>
    <definedName name="KIBB">#REF!</definedName>
    <definedName name="KIBC" localSheetId="6">#REF!</definedName>
    <definedName name="KIBC">#REF!</definedName>
    <definedName name="KIBD" localSheetId="6">#REF!</definedName>
    <definedName name="KIBD">#REF!</definedName>
    <definedName name="KIBE" localSheetId="6">#REF!</definedName>
    <definedName name="KIBE">#REF!</definedName>
    <definedName name="KIBF" localSheetId="6">#REF!</definedName>
    <definedName name="KIBF">#REF!</definedName>
    <definedName name="_xlnm.Print_Area" localSheetId="3">'BA REKON EKSTERN'!$A$1:$H$54</definedName>
  </definedNames>
  <calcPr calcId="125725"/>
</workbook>
</file>

<file path=xl/calcChain.xml><?xml version="1.0" encoding="utf-8"?>
<calcChain xmlns="http://schemas.openxmlformats.org/spreadsheetml/2006/main">
  <c r="D10" i="3"/>
  <c r="N16" i="6"/>
  <c r="H15"/>
  <c r="W21" i="8"/>
  <c r="V21"/>
  <c r="W19"/>
  <c r="V19"/>
  <c r="V7"/>
  <c r="U7"/>
  <c r="W7" s="1"/>
  <c r="T7"/>
  <c r="D15" i="3"/>
  <c r="C15"/>
  <c r="C10"/>
  <c r="G22" i="6"/>
  <c r="E33" i="7"/>
  <c r="F33"/>
  <c r="F32"/>
  <c r="E32"/>
  <c r="K29" i="6"/>
  <c r="E27" i="7"/>
  <c r="F23"/>
  <c r="E23"/>
  <c r="F16"/>
  <c r="E16"/>
  <c r="H23" i="6"/>
  <c r="H22" s="1"/>
  <c r="H18"/>
  <c r="G18"/>
  <c r="J15"/>
  <c r="I15"/>
  <c r="G15"/>
  <c r="F10"/>
  <c r="E10"/>
  <c r="F22"/>
  <c r="E22"/>
  <c r="W119" i="1" l="1"/>
  <c r="V119"/>
  <c r="U119"/>
  <c r="T119"/>
  <c r="G38" i="4"/>
  <c r="G37" s="1"/>
  <c r="F33" i="2" l="1"/>
  <c r="F32"/>
  <c r="F35" i="7"/>
  <c r="F34" s="1"/>
  <c r="E35"/>
  <c r="E34" s="1"/>
  <c r="F30"/>
  <c r="E30"/>
  <c r="E26"/>
  <c r="E12"/>
  <c r="L36" i="6"/>
  <c r="K36"/>
  <c r="L33"/>
  <c r="K33"/>
  <c r="L32"/>
  <c r="K32"/>
  <c r="J32"/>
  <c r="I32"/>
  <c r="H32"/>
  <c r="G32"/>
  <c r="F32"/>
  <c r="E32"/>
  <c r="J30"/>
  <c r="I30"/>
  <c r="L30"/>
  <c r="K30"/>
  <c r="J29"/>
  <c r="I29"/>
  <c r="L29"/>
  <c r="L28"/>
  <c r="K28"/>
  <c r="L27"/>
  <c r="K27"/>
  <c r="J26"/>
  <c r="I26"/>
  <c r="H26"/>
  <c r="G26"/>
  <c r="F26"/>
  <c r="E26"/>
  <c r="L24"/>
  <c r="K24"/>
  <c r="L23"/>
  <c r="F27" i="7" s="1"/>
  <c r="F26" s="1"/>
  <c r="K23" i="6"/>
  <c r="I22"/>
  <c r="L22"/>
  <c r="K22"/>
  <c r="L21"/>
  <c r="K21"/>
  <c r="L20"/>
  <c r="K20"/>
  <c r="L19"/>
  <c r="K19"/>
  <c r="L18"/>
  <c r="F22" i="7" s="1"/>
  <c r="K18" i="6"/>
  <c r="E22" i="7" s="1"/>
  <c r="J17" i="6"/>
  <c r="J10" s="1"/>
  <c r="I17"/>
  <c r="I10" s="1"/>
  <c r="H17"/>
  <c r="G17"/>
  <c r="F17"/>
  <c r="E17"/>
  <c r="L16"/>
  <c r="K16"/>
  <c r="L15"/>
  <c r="F19" i="7" s="1"/>
  <c r="K15" i="6"/>
  <c r="E19" i="7" s="1"/>
  <c r="L14" i="6"/>
  <c r="K14"/>
  <c r="L13"/>
  <c r="K13"/>
  <c r="L12"/>
  <c r="K12"/>
  <c r="L11"/>
  <c r="K11"/>
  <c r="H10"/>
  <c r="G10"/>
  <c r="L8"/>
  <c r="K8"/>
  <c r="E33" i="5"/>
  <c r="E31"/>
  <c r="F30"/>
  <c r="E30"/>
  <c r="G30" s="1"/>
  <c r="E21"/>
  <c r="F37" i="4"/>
  <c r="E37"/>
  <c r="E31"/>
  <c r="C558" i="3"/>
  <c r="W40" i="2"/>
  <c r="V40"/>
  <c r="U40"/>
  <c r="X40" s="1"/>
  <c r="F40"/>
  <c r="W38"/>
  <c r="V38"/>
  <c r="U38"/>
  <c r="X38" s="1"/>
  <c r="F38"/>
  <c r="X37"/>
  <c r="W37"/>
  <c r="W35" s="1"/>
  <c r="V37"/>
  <c r="U37"/>
  <c r="F37"/>
  <c r="W36"/>
  <c r="V36"/>
  <c r="U36"/>
  <c r="X36" s="1"/>
  <c r="F36"/>
  <c r="V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W33"/>
  <c r="V33"/>
  <c r="W32"/>
  <c r="V32"/>
  <c r="W31"/>
  <c r="V31"/>
  <c r="U31"/>
  <c r="F31"/>
  <c r="W30"/>
  <c r="W29" s="1"/>
  <c r="V30"/>
  <c r="V29" s="1"/>
  <c r="U30"/>
  <c r="X30" s="1"/>
  <c r="F30"/>
  <c r="T29"/>
  <c r="S29"/>
  <c r="R29"/>
  <c r="Q29"/>
  <c r="P29"/>
  <c r="O29"/>
  <c r="N29"/>
  <c r="M29"/>
  <c r="L29"/>
  <c r="L42" s="1"/>
  <c r="K29"/>
  <c r="K42" s="1"/>
  <c r="J29"/>
  <c r="I29"/>
  <c r="H29"/>
  <c r="H42" s="1"/>
  <c r="G29"/>
  <c r="C29"/>
  <c r="X27"/>
  <c r="W27"/>
  <c r="W25" s="1"/>
  <c r="V27"/>
  <c r="U27"/>
  <c r="F27"/>
  <c r="W26"/>
  <c r="V26"/>
  <c r="U26"/>
  <c r="X26" s="1"/>
  <c r="F26"/>
  <c r="V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W23"/>
  <c r="V23"/>
  <c r="U23"/>
  <c r="X23" s="1"/>
  <c r="F23"/>
  <c r="W22"/>
  <c r="V22"/>
  <c r="U22"/>
  <c r="X22" s="1"/>
  <c r="F22"/>
  <c r="V21"/>
  <c r="S14"/>
  <c r="S42" s="1"/>
  <c r="U21"/>
  <c r="F21"/>
  <c r="W20"/>
  <c r="V20"/>
  <c r="U20"/>
  <c r="X20" s="1"/>
  <c r="F20"/>
  <c r="W19"/>
  <c r="O14"/>
  <c r="F19"/>
  <c r="W18"/>
  <c r="V18"/>
  <c r="U18"/>
  <c r="X18" s="1"/>
  <c r="F18"/>
  <c r="W17"/>
  <c r="V17"/>
  <c r="U17"/>
  <c r="F17"/>
  <c r="F14" s="1"/>
  <c r="W16"/>
  <c r="V16"/>
  <c r="U16"/>
  <c r="X16" s="1"/>
  <c r="F16"/>
  <c r="W15"/>
  <c r="V15"/>
  <c r="U15"/>
  <c r="F15"/>
  <c r="R14"/>
  <c r="Q14"/>
  <c r="Q42" s="1"/>
  <c r="P14"/>
  <c r="N14"/>
  <c r="N42" s="1"/>
  <c r="M14"/>
  <c r="M42" s="1"/>
  <c r="L14"/>
  <c r="K14"/>
  <c r="J14"/>
  <c r="J42" s="1"/>
  <c r="I14"/>
  <c r="I42" s="1"/>
  <c r="H14"/>
  <c r="G14"/>
  <c r="E14"/>
  <c r="E42" s="1"/>
  <c r="D14"/>
  <c r="D42" s="1"/>
  <c r="C14"/>
  <c r="X12"/>
  <c r="F31" i="4" s="1"/>
  <c r="W12" i="2"/>
  <c r="V12"/>
  <c r="U12"/>
  <c r="F12"/>
  <c r="T240" i="1"/>
  <c r="W231"/>
  <c r="V231"/>
  <c r="W230"/>
  <c r="V230"/>
  <c r="U229"/>
  <c r="U222" s="1"/>
  <c r="T229"/>
  <c r="T222" s="1"/>
  <c r="S229"/>
  <c r="R229"/>
  <c r="V229" s="1"/>
  <c r="Q229"/>
  <c r="W227"/>
  <c r="V227"/>
  <c r="W226"/>
  <c r="V226"/>
  <c r="W225"/>
  <c r="V225"/>
  <c r="U224"/>
  <c r="T224"/>
  <c r="S224"/>
  <c r="R224"/>
  <c r="V224" s="1"/>
  <c r="Q224"/>
  <c r="W224" s="1"/>
  <c r="P224"/>
  <c r="S222"/>
  <c r="R222"/>
  <c r="P222"/>
  <c r="W219"/>
  <c r="S219"/>
  <c r="W214"/>
  <c r="V214"/>
  <c r="W213"/>
  <c r="V213"/>
  <c r="W212"/>
  <c r="V212"/>
  <c r="U211"/>
  <c r="T211"/>
  <c r="S211"/>
  <c r="R211"/>
  <c r="V211" s="1"/>
  <c r="Q211"/>
  <c r="P211"/>
  <c r="W209"/>
  <c r="V209"/>
  <c r="W208"/>
  <c r="V208"/>
  <c r="W207"/>
  <c r="W206" s="1"/>
  <c r="V207"/>
  <c r="V206" s="1"/>
  <c r="U206"/>
  <c r="T206"/>
  <c r="S206"/>
  <c r="R206"/>
  <c r="Q206"/>
  <c r="P206"/>
  <c r="W193"/>
  <c r="V193"/>
  <c r="W190"/>
  <c r="V190"/>
  <c r="W189"/>
  <c r="V189"/>
  <c r="W188"/>
  <c r="V188"/>
  <c r="W187"/>
  <c r="V187"/>
  <c r="W186"/>
  <c r="V186"/>
  <c r="W185"/>
  <c r="V185"/>
  <c r="W184"/>
  <c r="V184"/>
  <c r="W183"/>
  <c r="V183"/>
  <c r="W182"/>
  <c r="V182"/>
  <c r="W181"/>
  <c r="V181"/>
  <c r="W180"/>
  <c r="V180"/>
  <c r="W179"/>
  <c r="V179"/>
  <c r="W178"/>
  <c r="V178"/>
  <c r="W177"/>
  <c r="V177"/>
  <c r="W176"/>
  <c r="V176"/>
  <c r="W175"/>
  <c r="V175"/>
  <c r="W174"/>
  <c r="V174"/>
  <c r="W173"/>
  <c r="V173"/>
  <c r="W172"/>
  <c r="V172"/>
  <c r="W171"/>
  <c r="V171"/>
  <c r="W170"/>
  <c r="V170"/>
  <c r="W169"/>
  <c r="V169"/>
  <c r="W168"/>
  <c r="V168"/>
  <c r="W167"/>
  <c r="V167"/>
  <c r="W166"/>
  <c r="V166"/>
  <c r="W165"/>
  <c r="V165"/>
  <c r="W164"/>
  <c r="V164"/>
  <c r="W163"/>
  <c r="V163"/>
  <c r="W162"/>
  <c r="V162"/>
  <c r="W161"/>
  <c r="V161"/>
  <c r="W160"/>
  <c r="V160"/>
  <c r="W159"/>
  <c r="V159"/>
  <c r="W158"/>
  <c r="V158"/>
  <c r="W157"/>
  <c r="V157"/>
  <c r="W156"/>
  <c r="V156"/>
  <c r="W155"/>
  <c r="V155"/>
  <c r="W154"/>
  <c r="V154"/>
  <c r="W153"/>
  <c r="V153"/>
  <c r="W152"/>
  <c r="V152"/>
  <c r="W151"/>
  <c r="V151"/>
  <c r="W150"/>
  <c r="V150"/>
  <c r="W149"/>
  <c r="V149"/>
  <c r="W148"/>
  <c r="V148"/>
  <c r="W147"/>
  <c r="V147"/>
  <c r="W146"/>
  <c r="V146"/>
  <c r="W145"/>
  <c r="V145"/>
  <c r="W144"/>
  <c r="V144"/>
  <c r="W143"/>
  <c r="V143"/>
  <c r="W142"/>
  <c r="W141" s="1"/>
  <c r="V142"/>
  <c r="V141" s="1"/>
  <c r="U141"/>
  <c r="T141"/>
  <c r="S141"/>
  <c r="R141"/>
  <c r="Q141"/>
  <c r="P141"/>
  <c r="W138"/>
  <c r="V138"/>
  <c r="W137"/>
  <c r="V137"/>
  <c r="U137"/>
  <c r="T137"/>
  <c r="S137"/>
  <c r="R137"/>
  <c r="Q137"/>
  <c r="P137"/>
  <c r="W128"/>
  <c r="V128"/>
  <c r="V113"/>
  <c r="V112"/>
  <c r="W111"/>
  <c r="V111"/>
  <c r="W110"/>
  <c r="V110"/>
  <c r="W109"/>
  <c r="V109"/>
  <c r="W108"/>
  <c r="V108"/>
  <c r="W107"/>
  <c r="V107"/>
  <c r="W106"/>
  <c r="V106"/>
  <c r="W105"/>
  <c r="V105"/>
  <c r="W104"/>
  <c r="V104"/>
  <c r="W103"/>
  <c r="V103"/>
  <c r="W102"/>
  <c r="V102"/>
  <c r="W101"/>
  <c r="V101"/>
  <c r="W100"/>
  <c r="V100"/>
  <c r="W99"/>
  <c r="V99"/>
  <c r="W98"/>
  <c r="V98"/>
  <c r="A98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W97"/>
  <c r="V97"/>
  <c r="A97"/>
  <c r="W96"/>
  <c r="V96"/>
  <c r="W95"/>
  <c r="V95"/>
  <c r="W94"/>
  <c r="V94"/>
  <c r="W93"/>
  <c r="V93"/>
  <c r="W92"/>
  <c r="V92"/>
  <c r="W91"/>
  <c r="V91"/>
  <c r="W90"/>
  <c r="V90"/>
  <c r="A90"/>
  <c r="A91" s="1"/>
  <c r="A92" s="1"/>
  <c r="A93" s="1"/>
  <c r="A94" s="1"/>
  <c r="A95" s="1"/>
  <c r="A96" s="1"/>
  <c r="W89"/>
  <c r="V89"/>
  <c r="W88"/>
  <c r="V88"/>
  <c r="W87"/>
  <c r="V87"/>
  <c r="W86"/>
  <c r="V86"/>
  <c r="W85"/>
  <c r="V85"/>
  <c r="W84"/>
  <c r="V84"/>
  <c r="W83"/>
  <c r="V83"/>
  <c r="W82"/>
  <c r="V82"/>
  <c r="W81"/>
  <c r="V81"/>
  <c r="W80"/>
  <c r="V80"/>
  <c r="W79"/>
  <c r="V79"/>
  <c r="W78"/>
  <c r="V78"/>
  <c r="A78"/>
  <c r="A79" s="1"/>
  <c r="A80" s="1"/>
  <c r="A81" s="1"/>
  <c r="A82" s="1"/>
  <c r="A83" s="1"/>
  <c r="A84" s="1"/>
  <c r="A85" s="1"/>
  <c r="A86" s="1"/>
  <c r="A87" s="1"/>
  <c r="A88" s="1"/>
  <c r="A89" s="1"/>
  <c r="W77"/>
  <c r="V77"/>
  <c r="W76"/>
  <c r="V76"/>
  <c r="W75"/>
  <c r="V75"/>
  <c r="W74"/>
  <c r="V74"/>
  <c r="W73"/>
  <c r="V73"/>
  <c r="W72"/>
  <c r="V72"/>
  <c r="W71"/>
  <c r="V71"/>
  <c r="W70"/>
  <c r="V70"/>
  <c r="A70"/>
  <c r="A71" s="1"/>
  <c r="A72" s="1"/>
  <c r="A73" s="1"/>
  <c r="A74" s="1"/>
  <c r="A75" s="1"/>
  <c r="A76" s="1"/>
  <c r="A77" s="1"/>
  <c r="W69"/>
  <c r="V69"/>
  <c r="A69"/>
  <c r="W68"/>
  <c r="V68"/>
  <c r="W67"/>
  <c r="V67"/>
  <c r="W66"/>
  <c r="V66"/>
  <c r="W65"/>
  <c r="V65"/>
  <c r="W64"/>
  <c r="V64"/>
  <c r="W63"/>
  <c r="V63"/>
  <c r="W62"/>
  <c r="V62"/>
  <c r="W61"/>
  <c r="V61"/>
  <c r="W60"/>
  <c r="V60"/>
  <c r="W59"/>
  <c r="V59"/>
  <c r="W58"/>
  <c r="V58"/>
  <c r="W57"/>
  <c r="V57"/>
  <c r="W56"/>
  <c r="V56"/>
  <c r="W55"/>
  <c r="V55"/>
  <c r="W54"/>
  <c r="V54"/>
  <c r="W53"/>
  <c r="V53"/>
  <c r="W52"/>
  <c r="V52"/>
  <c r="W51"/>
  <c r="V51"/>
  <c r="W50"/>
  <c r="V50"/>
  <c r="W49"/>
  <c r="V49"/>
  <c r="A49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W48"/>
  <c r="V48"/>
  <c r="A48"/>
  <c r="W47"/>
  <c r="V47"/>
  <c r="A47"/>
  <c r="W46"/>
  <c r="V46"/>
  <c r="A46"/>
  <c r="W45"/>
  <c r="V45"/>
  <c r="A45"/>
  <c r="W44"/>
  <c r="V44"/>
  <c r="W43"/>
  <c r="V43"/>
  <c r="W42"/>
  <c r="V42"/>
  <c r="W41"/>
  <c r="V41"/>
  <c r="W40"/>
  <c r="V40"/>
  <c r="W39"/>
  <c r="V39"/>
  <c r="A39"/>
  <c r="A40" s="1"/>
  <c r="A41" s="1"/>
  <c r="A42" s="1"/>
  <c r="A43" s="1"/>
  <c r="A44" s="1"/>
  <c r="W38"/>
  <c r="V38"/>
  <c r="W37"/>
  <c r="V37"/>
  <c r="W36"/>
  <c r="V36"/>
  <c r="W35"/>
  <c r="V35"/>
  <c r="A35"/>
  <c r="A36" s="1"/>
  <c r="A37" s="1"/>
  <c r="A38" s="1"/>
  <c r="W34"/>
  <c r="V34"/>
  <c r="W33"/>
  <c r="V33"/>
  <c r="W32"/>
  <c r="V32"/>
  <c r="W31"/>
  <c r="V31"/>
  <c r="W30"/>
  <c r="V30"/>
  <c r="U29"/>
  <c r="T29"/>
  <c r="S29"/>
  <c r="R29"/>
  <c r="R19" s="1"/>
  <c r="Q29"/>
  <c r="P29"/>
  <c r="G29"/>
  <c r="F29"/>
  <c r="W28"/>
  <c r="V28"/>
  <c r="W26"/>
  <c r="V26"/>
  <c r="W25"/>
  <c r="V25"/>
  <c r="W24"/>
  <c r="V24"/>
  <c r="W23"/>
  <c r="V23"/>
  <c r="W22"/>
  <c r="V22"/>
  <c r="U21"/>
  <c r="T21"/>
  <c r="S21"/>
  <c r="W21" s="1"/>
  <c r="R21"/>
  <c r="Q21"/>
  <c r="P21"/>
  <c r="I15"/>
  <c r="H15"/>
  <c r="G15"/>
  <c r="G12"/>
  <c r="S19" l="1"/>
  <c r="V29"/>
  <c r="T19"/>
  <c r="F14" i="7"/>
  <c r="F46" s="1"/>
  <c r="G40" i="6"/>
  <c r="L17"/>
  <c r="F21" i="7" s="1"/>
  <c r="K17" i="6"/>
  <c r="E21" i="7" s="1"/>
  <c r="E14" s="1"/>
  <c r="E46" s="1"/>
  <c r="L26" i="6"/>
  <c r="K26"/>
  <c r="L10"/>
  <c r="H40"/>
  <c r="W222" i="1"/>
  <c r="W229"/>
  <c r="R238"/>
  <c r="R244" s="1"/>
  <c r="W211"/>
  <c r="W29"/>
  <c r="X30" s="1"/>
  <c r="U238"/>
  <c r="U250" s="1"/>
  <c r="G42" i="2"/>
  <c r="F29"/>
  <c r="F42" s="1"/>
  <c r="C42"/>
  <c r="U32"/>
  <c r="X32" s="1"/>
  <c r="U33"/>
  <c r="X33" s="1"/>
  <c r="X25"/>
  <c r="X15"/>
  <c r="X17"/>
  <c r="R42"/>
  <c r="O42"/>
  <c r="P42"/>
  <c r="V19"/>
  <c r="V14" s="1"/>
  <c r="T14"/>
  <c r="T42" s="1"/>
  <c r="J40" i="6"/>
  <c r="X35" i="2"/>
  <c r="F35" i="4" s="1"/>
  <c r="F29" i="5" s="1"/>
  <c r="I40" i="6"/>
  <c r="F25" i="5"/>
  <c r="V42" i="2"/>
  <c r="G32" i="5" s="1"/>
  <c r="G31" s="1"/>
  <c r="U19" i="2"/>
  <c r="U14" s="1"/>
  <c r="E32" i="4" s="1"/>
  <c r="W21" i="2"/>
  <c r="W14" s="1"/>
  <c r="W42" s="1"/>
  <c r="G40" i="4" s="1"/>
  <c r="E25" i="5"/>
  <c r="U25" i="2"/>
  <c r="E33" i="4" s="1"/>
  <c r="U35" i="2"/>
  <c r="E35" i="4" s="1"/>
  <c r="X31" i="2"/>
  <c r="G31" i="4"/>
  <c r="F40" i="6"/>
  <c r="E40"/>
  <c r="V222" i="1"/>
  <c r="Q222"/>
  <c r="Q238" s="1"/>
  <c r="P238"/>
  <c r="T238"/>
  <c r="U244" s="1"/>
  <c r="U19"/>
  <c r="S238"/>
  <c r="S244" s="1"/>
  <c r="V21"/>
  <c r="V19" l="1"/>
  <c r="K10" i="6"/>
  <c r="K40" s="1"/>
  <c r="L40"/>
  <c r="F33" i="4"/>
  <c r="F27" i="5" s="1"/>
  <c r="V244" i="1"/>
  <c r="W238"/>
  <c r="W19"/>
  <c r="N43" i="2"/>
  <c r="U29"/>
  <c r="X29"/>
  <c r="F34" i="4" s="1"/>
  <c r="F28" i="5" s="1"/>
  <c r="X21" i="2"/>
  <c r="R43"/>
  <c r="X14"/>
  <c r="F32" i="4" s="1"/>
  <c r="G34" i="5"/>
  <c r="G33" s="1"/>
  <c r="G39" i="4"/>
  <c r="E27" i="5"/>
  <c r="G25"/>
  <c r="G35" i="4"/>
  <c r="E29" i="5"/>
  <c r="G29" s="1"/>
  <c r="X19" i="2"/>
  <c r="V238" i="1"/>
  <c r="G33" i="4" l="1"/>
  <c r="E34"/>
  <c r="E28" i="5" s="1"/>
  <c r="G28" s="1"/>
  <c r="G27"/>
  <c r="U42" i="2"/>
  <c r="X42" s="1"/>
  <c r="F26" i="5"/>
  <c r="F24" s="1"/>
  <c r="F35" s="1"/>
  <c r="F30" i="4"/>
  <c r="F41" s="1"/>
  <c r="G32"/>
  <c r="E26" i="5"/>
  <c r="E30" i="4"/>
  <c r="E41" s="1"/>
  <c r="G30" l="1"/>
  <c r="G41" s="1"/>
  <c r="G34"/>
  <c r="G26" i="5"/>
  <c r="G24" s="1"/>
  <c r="G35" s="1"/>
  <c r="E24"/>
  <c r="E35" s="1"/>
</calcChain>
</file>

<file path=xl/comments1.xml><?xml version="1.0" encoding="utf-8"?>
<comments xmlns="http://schemas.openxmlformats.org/spreadsheetml/2006/main">
  <authors>
    <author>user</author>
    <author>NOTEBOOK</author>
  </authors>
  <commentList>
    <comment ref="W6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1446000
</t>
        </r>
      </text>
    </comment>
    <comment ref="Z147" authorId="1">
      <text>
        <r>
          <rPr>
            <b/>
            <sz val="9"/>
            <color indexed="81"/>
            <rFont val="Tahoma"/>
            <family val="2"/>
          </rPr>
          <t>NOTEBOOK: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<sst xmlns="http://schemas.openxmlformats.org/spreadsheetml/2006/main" count="1860" uniqueCount="520">
  <si>
    <t>DAFTAR MUTASI BARANG MILIK DAERAH</t>
  </si>
  <si>
    <t>KABUPATEN DEMAK</t>
  </si>
  <si>
    <t>PROPINSI</t>
  </si>
  <si>
    <t>:  JAWA TENGAH</t>
  </si>
  <si>
    <t>KABUPATEN/KOTA</t>
  </si>
  <si>
    <t>:  Demak</t>
  </si>
  <si>
    <t>UNIT KERJA</t>
  </si>
  <si>
    <t>:  Puskesmas Karanganyar 2</t>
  </si>
  <si>
    <t>SATUAN KERJA</t>
  </si>
  <si>
    <t>:  DINAS KESEHATAN KABUPATEN DEMAK</t>
  </si>
  <si>
    <t>NO. KODE LOKASI</t>
  </si>
  <si>
    <t>:  12.11.02.07.00</t>
  </si>
  <si>
    <t>N O M O R</t>
  </si>
  <si>
    <t>SPESIFIKASI BARANG</t>
  </si>
  <si>
    <t>Bahan</t>
  </si>
  <si>
    <t>Ukuran</t>
  </si>
  <si>
    <t>Satuan/No. Pol</t>
  </si>
  <si>
    <t>JUMLAH AWAL</t>
  </si>
  <si>
    <t>JUMLAH ( Bertambah )</t>
  </si>
  <si>
    <t>Jumlah ( Berkurang )</t>
  </si>
  <si>
    <t>Jumlah Akhir</t>
  </si>
  <si>
    <t>Keterangan</t>
  </si>
  <si>
    <t>No. Urut</t>
  </si>
  <si>
    <t>Kode Barang</t>
  </si>
  <si>
    <t>Register</t>
  </si>
  <si>
    <t>No.Sertifikat</t>
  </si>
  <si>
    <t>Asal/Cara</t>
  </si>
  <si>
    <t>Tahun</t>
  </si>
  <si>
    <t>Barang /</t>
  </si>
  <si>
    <t>Keadaan</t>
  </si>
  <si>
    <t>Barang</t>
  </si>
  <si>
    <t>Nama / Jenis</t>
  </si>
  <si>
    <t>Merk /</t>
  </si>
  <si>
    <t>No.Pabrik</t>
  </si>
  <si>
    <t>Perolehan</t>
  </si>
  <si>
    <t>Konstruksi</t>
  </si>
  <si>
    <t>Harga</t>
  </si>
  <si>
    <t>Type</t>
  </si>
  <si>
    <t>N0.Chasis</t>
  </si>
  <si>
    <t>(P, S, D)</t>
  </si>
  <si>
    <t>(B/KB/RB)</t>
  </si>
  <si>
    <t>( Rp.)</t>
  </si>
  <si>
    <t>Alat Angkutan</t>
  </si>
  <si>
    <t/>
  </si>
  <si>
    <t>02.03</t>
  </si>
  <si>
    <t>02</t>
  </si>
  <si>
    <t>03</t>
  </si>
  <si>
    <t>01</t>
  </si>
  <si>
    <t>05</t>
  </si>
  <si>
    <t>001</t>
  </si>
  <si>
    <t>Sepeda Motor</t>
  </si>
  <si>
    <t>Honda 125</t>
  </si>
  <si>
    <t>JB01E-1033541</t>
  </si>
  <si>
    <t>Besi</t>
  </si>
  <si>
    <t>APBD</t>
  </si>
  <si>
    <t>H 9695 HE</t>
  </si>
  <si>
    <t>B</t>
  </si>
  <si>
    <t xml:space="preserve">Honda </t>
  </si>
  <si>
    <t>HB4DE-1765774</t>
  </si>
  <si>
    <t>H 9777 GE</t>
  </si>
  <si>
    <t>Yamaha Vega</t>
  </si>
  <si>
    <t>4ST-141293</t>
  </si>
  <si>
    <t>H 9670 GE</t>
  </si>
  <si>
    <t>Honda</t>
  </si>
  <si>
    <t>JB8IE.1001015</t>
  </si>
  <si>
    <t>H 9989 GE</t>
  </si>
  <si>
    <t>MOBIL AMBULANCE</t>
  </si>
  <si>
    <t>Isuzu</t>
  </si>
  <si>
    <t>E138841</t>
  </si>
  <si>
    <t>H 9588 HE</t>
  </si>
  <si>
    <t>Suzuki arena</t>
  </si>
  <si>
    <t>G15AID-310394</t>
  </si>
  <si>
    <t>H 9594 KE</t>
  </si>
  <si>
    <t>koreksi tmbh</t>
  </si>
  <si>
    <t>ALAT RUMAH TANGGA</t>
  </si>
  <si>
    <t>TV</t>
  </si>
  <si>
    <t>Buah</t>
  </si>
  <si>
    <t>Bangku Tunggu</t>
  </si>
  <si>
    <t>Almari</t>
  </si>
  <si>
    <t>Meja</t>
  </si>
  <si>
    <t>06</t>
  </si>
  <si>
    <t>Almari Kaca</t>
  </si>
  <si>
    <t>-</t>
  </si>
  <si>
    <t>04</t>
  </si>
  <si>
    <t>006</t>
  </si>
  <si>
    <t>Kipas Angin</t>
  </si>
  <si>
    <t>003</t>
  </si>
  <si>
    <t>Rak Obat</t>
  </si>
  <si>
    <t>028</t>
  </si>
  <si>
    <t>Kursi tamu/sofa</t>
  </si>
  <si>
    <t>Almari buku</t>
  </si>
  <si>
    <t>Kayu</t>
  </si>
  <si>
    <t>AC 1/2 PK</t>
  </si>
  <si>
    <t>009</t>
  </si>
  <si>
    <t>Meja Resepsionis</t>
  </si>
  <si>
    <t>Kursi Kerja</t>
  </si>
  <si>
    <t>Rak Status Pasien</t>
  </si>
  <si>
    <t>Kipas angin</t>
  </si>
  <si>
    <t>09</t>
  </si>
  <si>
    <t>15</t>
  </si>
  <si>
    <t>UPS/Stabiliser</t>
  </si>
  <si>
    <t>elektronik</t>
  </si>
  <si>
    <t>11</t>
  </si>
  <si>
    <t>komputer Notebook HP Pavilon G4</t>
  </si>
  <si>
    <t>002</t>
  </si>
  <si>
    <t>Laptop</t>
  </si>
  <si>
    <t>Plastk</t>
  </si>
  <si>
    <t>008</t>
  </si>
  <si>
    <t>Printer</t>
  </si>
  <si>
    <t>AC  1/2  PK</t>
  </si>
  <si>
    <t>AC   1 PK</t>
  </si>
  <si>
    <t>AC</t>
  </si>
  <si>
    <t>Laptop//Notebook</t>
  </si>
  <si>
    <t>JKN/BPJS</t>
  </si>
  <si>
    <t>Kursi Kerja/rapat</t>
  </si>
  <si>
    <t>ABBD</t>
  </si>
  <si>
    <t>Kursi Rapat</t>
  </si>
  <si>
    <t>Kursi Panjang/Tunggu</t>
  </si>
  <si>
    <t>Rak Buku</t>
  </si>
  <si>
    <t>Laptop Accer</t>
  </si>
  <si>
    <t xml:space="preserve">AC 1/2 PK </t>
  </si>
  <si>
    <t>Plastik</t>
  </si>
  <si>
    <t>KULKAS</t>
  </si>
  <si>
    <t>LAPTOP</t>
  </si>
  <si>
    <t>PRNTER</t>
  </si>
  <si>
    <t>Almari kayu</t>
  </si>
  <si>
    <t>Almari Arsip</t>
  </si>
  <si>
    <t>Alumunium</t>
  </si>
  <si>
    <t>Meja kayu</t>
  </si>
  <si>
    <t>Rak Obat Kayu</t>
  </si>
  <si>
    <t>Kursi penjalin 1 set</t>
  </si>
  <si>
    <t>Kulkas</t>
  </si>
  <si>
    <t>Almari kaca Etalase</t>
  </si>
  <si>
    <t>kaca</t>
  </si>
  <si>
    <t>Brangkas</t>
  </si>
  <si>
    <t>Chubbes</t>
  </si>
  <si>
    <t>baja</t>
  </si>
  <si>
    <t>Kurs Tunggu pasien</t>
  </si>
  <si>
    <t>Bandara D4 Silver</t>
  </si>
  <si>
    <t>Rakuda</t>
  </si>
  <si>
    <t>campuran</t>
  </si>
  <si>
    <t>Kurs Rapat</t>
  </si>
  <si>
    <t>Chitose</t>
  </si>
  <si>
    <t>Meja Kerja</t>
  </si>
  <si>
    <t>lokal</t>
  </si>
  <si>
    <t xml:space="preserve">Almar kayu </t>
  </si>
  <si>
    <t>kayu</t>
  </si>
  <si>
    <t xml:space="preserve">Laptop </t>
  </si>
  <si>
    <t>Assus</t>
  </si>
  <si>
    <t>printer canon pixma ip 2770</t>
  </si>
  <si>
    <t>Komputer PC</t>
  </si>
  <si>
    <t>ACCER ACT</t>
  </si>
  <si>
    <t>CAMPURAN</t>
  </si>
  <si>
    <t>BUAH</t>
  </si>
  <si>
    <t>Neon Box</t>
  </si>
  <si>
    <t>Ca,puran</t>
  </si>
  <si>
    <t>Samsung</t>
  </si>
  <si>
    <t>APBD 2016</t>
  </si>
  <si>
    <t>Toshiba</t>
  </si>
  <si>
    <t>ACER ASPIRE</t>
  </si>
  <si>
    <t>Komputer</t>
  </si>
  <si>
    <t>JKN 2016</t>
  </si>
  <si>
    <t>BROTHER</t>
  </si>
  <si>
    <t>Rak Status</t>
  </si>
  <si>
    <t>Kursi Tunggu</t>
  </si>
  <si>
    <t>stenlistil</t>
  </si>
  <si>
    <t>Font Inc</t>
  </si>
  <si>
    <t>12</t>
  </si>
  <si>
    <t>Lemari etalase</t>
  </si>
  <si>
    <t>LED Politron</t>
  </si>
  <si>
    <t>Politron</t>
  </si>
  <si>
    <t>Panasonic</t>
  </si>
  <si>
    <t>AC 1 PK</t>
  </si>
  <si>
    <t>40</t>
  </si>
  <si>
    <t>Mesin entrian</t>
  </si>
  <si>
    <t>Meja pendaftaran</t>
  </si>
  <si>
    <t>21</t>
  </si>
  <si>
    <t>Camera</t>
  </si>
  <si>
    <t>Almari rak status</t>
  </si>
  <si>
    <t>Almari kaca vip</t>
  </si>
  <si>
    <t xml:space="preserve">Almari kaca  </t>
  </si>
  <si>
    <t>Kursi tunggu</t>
  </si>
  <si>
    <t>50</t>
  </si>
  <si>
    <t>Generator set</t>
  </si>
  <si>
    <t>LCD</t>
  </si>
  <si>
    <t>Sanyo</t>
  </si>
  <si>
    <t>Almari Narkotik</t>
  </si>
  <si>
    <t>BP MED</t>
  </si>
  <si>
    <t>Drop DKK</t>
  </si>
  <si>
    <t>Alat Pemadam Ringan</t>
  </si>
  <si>
    <t>Gunnebo</t>
  </si>
  <si>
    <t>Campuran</t>
  </si>
  <si>
    <t>Generator Set</t>
  </si>
  <si>
    <t>Luminous</t>
  </si>
  <si>
    <t>Korden Penyekat</t>
  </si>
  <si>
    <t>kain</t>
  </si>
  <si>
    <t>JKN</t>
  </si>
  <si>
    <t>Macforth mcs</t>
  </si>
  <si>
    <t>Canon</t>
  </si>
  <si>
    <t>Epson</t>
  </si>
  <si>
    <t>Almari Kayu Susun</t>
  </si>
  <si>
    <t>Lokal</t>
  </si>
  <si>
    <t>Kursi Hijau</t>
  </si>
  <si>
    <t>Almari Etalase</t>
  </si>
  <si>
    <t>Alat Studio Komunikasi</t>
  </si>
  <si>
    <t>02.07</t>
  </si>
  <si>
    <t>Audio</t>
  </si>
  <si>
    <t>Elektronik</t>
  </si>
  <si>
    <t>Alat Kedokteran</t>
  </si>
  <si>
    <t>02.08</t>
  </si>
  <si>
    <t>Bed Pasien</t>
  </si>
  <si>
    <t>MAK N/C</t>
  </si>
  <si>
    <t>Standart</t>
  </si>
  <si>
    <t>Sterilisator</t>
  </si>
  <si>
    <t>Ellitech</t>
  </si>
  <si>
    <t>Vakum Set</t>
  </si>
  <si>
    <t>Medela</t>
  </si>
  <si>
    <t>Gynecolog BED</t>
  </si>
  <si>
    <t>Almari Pasien</t>
  </si>
  <si>
    <t>Paramount Bed</t>
  </si>
  <si>
    <t>plastik</t>
  </si>
  <si>
    <t>Paramount</t>
  </si>
  <si>
    <t>Stenlistil</t>
  </si>
  <si>
    <t>Bed Pasien crakk</t>
  </si>
  <si>
    <t>Blangkar</t>
  </si>
  <si>
    <t>Box tempat bayi</t>
  </si>
  <si>
    <t>My Life</t>
  </si>
  <si>
    <t>Children Bed</t>
  </si>
  <si>
    <t>pb-2200</t>
  </si>
  <si>
    <t>Kecil</t>
  </si>
  <si>
    <t>Incubator</t>
  </si>
  <si>
    <t>Kursi Roda</t>
  </si>
  <si>
    <t>MAK</t>
  </si>
  <si>
    <t>Lampu Stirilisator UV</t>
  </si>
  <si>
    <t>Besar</t>
  </si>
  <si>
    <t>Nebulizer</t>
  </si>
  <si>
    <t>UN-82</t>
  </si>
  <si>
    <t>Sedang</t>
  </si>
  <si>
    <t>Sucsion Elektrik</t>
  </si>
  <si>
    <t>My Live</t>
  </si>
  <si>
    <t>Tabung Oksigen</t>
  </si>
  <si>
    <t>Troli Food</t>
  </si>
  <si>
    <t>Troli Dressing</t>
  </si>
  <si>
    <t>STENLIS</t>
  </si>
  <si>
    <t>Bed pasien</t>
  </si>
  <si>
    <t>BESI</t>
  </si>
  <si>
    <t>LAMPU SOROT HALOGEN</t>
  </si>
  <si>
    <t>TLA 100 H</t>
  </si>
  <si>
    <t>LAMPU OPERASI</t>
  </si>
  <si>
    <t>MY LIFE</t>
  </si>
  <si>
    <t>CAUTER</t>
  </si>
  <si>
    <t>Cold Chain</t>
  </si>
  <si>
    <t>Dometic Medical</t>
  </si>
  <si>
    <t>Termos / Vaksin Carier</t>
  </si>
  <si>
    <t>Kim Star</t>
  </si>
  <si>
    <t>08</t>
  </si>
  <si>
    <t>16</t>
  </si>
  <si>
    <t>25</t>
  </si>
  <si>
    <t>ECG 3 chanel</t>
  </si>
  <si>
    <t>Stilisator kering</t>
  </si>
  <si>
    <t>Elitech</t>
  </si>
  <si>
    <t>68</t>
  </si>
  <si>
    <t>Vaccin Carier</t>
  </si>
  <si>
    <t>Marina coller</t>
  </si>
  <si>
    <t>Bed periksa</t>
  </si>
  <si>
    <t>Paramont</t>
  </si>
  <si>
    <t>Dental unit</t>
  </si>
  <si>
    <t>unit</t>
  </si>
  <si>
    <t>Almari Alokon</t>
  </si>
  <si>
    <t xml:space="preserve">MED </t>
  </si>
  <si>
    <t>besi</t>
  </si>
  <si>
    <t>Troli</t>
  </si>
  <si>
    <t>Alat Laboratorium</t>
  </si>
  <si>
    <t>02.09</t>
  </si>
  <si>
    <t>Foto Meter</t>
  </si>
  <si>
    <t>MIKROSCOPE</t>
  </si>
  <si>
    <t>ABPD</t>
  </si>
  <si>
    <t>CENTRIFUGE</t>
  </si>
  <si>
    <t>BANGUNAN GEDUNG</t>
  </si>
  <si>
    <t>010</t>
  </si>
  <si>
    <t>Gedung PKM Karanganyar 2</t>
  </si>
  <si>
    <t>Gedung PUSTU Wonoketingal</t>
  </si>
  <si>
    <t>Gedung PUSTU Bandung rejo</t>
  </si>
  <si>
    <t>Gedung rawat inap</t>
  </si>
  <si>
    <t>Aspirasi</t>
  </si>
  <si>
    <t>9,8x16,30 m</t>
  </si>
  <si>
    <t>JALAN IRIGASI DAN JARINGAN</t>
  </si>
  <si>
    <t>Jaringan</t>
  </si>
  <si>
    <t>Jaringan Lampu PJU</t>
  </si>
  <si>
    <t>Internet</t>
  </si>
  <si>
    <t>Sumur bor</t>
  </si>
  <si>
    <t>Instalasi</t>
  </si>
  <si>
    <t>Instalasi listrik rwt jalan</t>
  </si>
  <si>
    <t>Instalasi listrik rwt inap</t>
  </si>
  <si>
    <t>ASET TETAP LAINNYA</t>
  </si>
  <si>
    <t>JUMLAH TOTAL</t>
  </si>
  <si>
    <t>Mengetahui :</t>
  </si>
  <si>
    <t>Ka.Puskesmas Karanganyar II</t>
  </si>
  <si>
    <t>Pengurus Barang</t>
  </si>
  <si>
    <t>dr.Joko Purnomo Suko</t>
  </si>
  <si>
    <t>Nip. 19751018 200801 1 003</t>
  </si>
  <si>
    <t>Miftachah</t>
  </si>
  <si>
    <t>Nip. 19670703 199503 2 002</t>
  </si>
  <si>
    <t>I.</t>
  </si>
  <si>
    <t>REKONSILIASI KARTU INVENTARIS BARANG DAN NERACA</t>
  </si>
  <si>
    <t>NO</t>
  </si>
  <si>
    <t>JENIS BARANG</t>
  </si>
  <si>
    <t>SALDO AWAL</t>
  </si>
  <si>
    <t>MUTASI</t>
  </si>
  <si>
    <t>KIB - NERACA</t>
  </si>
  <si>
    <t>SALDO AKHIR</t>
  </si>
  <si>
    <t>KIB</t>
  </si>
  <si>
    <t>ASET LAINNYA</t>
  </si>
  <si>
    <t>EKSTRA                   KOMPTABLE</t>
  </si>
  <si>
    <t>NERACA</t>
  </si>
  <si>
    <t>PENAMBAHAN</t>
  </si>
  <si>
    <t>PENGURANGAN</t>
  </si>
  <si>
    <t xml:space="preserve">ASET LAINNYA      </t>
  </si>
  <si>
    <t>EKSTRA       KOMPTABEL</t>
  </si>
  <si>
    <t>BELANJA MODAL</t>
  </si>
  <si>
    <t xml:space="preserve">BELANJA NON MODAL               </t>
  </si>
  <si>
    <t>HIBAH</t>
  </si>
  <si>
    <t>MUTASI SKPD TAMBAH</t>
  </si>
  <si>
    <t>KOREKSI</t>
  </si>
  <si>
    <t>PENGHAPUSAN</t>
  </si>
  <si>
    <t>MUTASI SKPD KELUAR</t>
  </si>
  <si>
    <t>EKSTRA   KOMPTABEL</t>
  </si>
  <si>
    <t>ATRIBUSI</t>
  </si>
  <si>
    <t>SALAH PENGGANGGARAN (BELANJA YG MEMBENTUK ASET)</t>
  </si>
  <si>
    <t xml:space="preserve">APBN </t>
  </si>
  <si>
    <t>APBD PROP.</t>
  </si>
  <si>
    <t>SPI</t>
  </si>
  <si>
    <t>PIHAK KE III</t>
  </si>
  <si>
    <t>3= (4+5+6)</t>
  </si>
  <si>
    <t>6=(3-4-5)</t>
  </si>
  <si>
    <t>17= (3) + (7 s/d 11)  -       (12 s/d 14 )</t>
  </si>
  <si>
    <t>18= (4+16)</t>
  </si>
  <si>
    <t>19= (5+15)</t>
  </si>
  <si>
    <t>20= (17-18-19)</t>
  </si>
  <si>
    <t>A.1</t>
  </si>
  <si>
    <t>TANAH</t>
  </si>
  <si>
    <t xml:space="preserve"> </t>
  </si>
  <si>
    <t>PERALATAN DAN MESIN</t>
  </si>
  <si>
    <t>ALAT BESAR</t>
  </si>
  <si>
    <t>ALAT ANGKUTAN</t>
  </si>
  <si>
    <t>ALAT BENGKEL DAN UKUR</t>
  </si>
  <si>
    <t>ALAT PERTANIAN</t>
  </si>
  <si>
    <t>ALAT KANTOR DAN RUMAH TANGGA</t>
  </si>
  <si>
    <t>ALAT STUDIO DAN KOMUNIKASI</t>
  </si>
  <si>
    <t>ALAT KEDOKTERAN</t>
  </si>
  <si>
    <t>ALAT LABORATORIUM</t>
  </si>
  <si>
    <t>ALAT PERSENJATAAN/KEAMANAN</t>
  </si>
  <si>
    <t>C</t>
  </si>
  <si>
    <t>GEDUNG DAN BANGUNAN</t>
  </si>
  <si>
    <t>MONUMEN</t>
  </si>
  <si>
    <t>D</t>
  </si>
  <si>
    <t>JALAN, JEMBATAN DAN JARINGAN</t>
  </si>
  <si>
    <t>JALAN DAN JEMBATAN</t>
  </si>
  <si>
    <t>BANGUNAN AIR/IRIGASI</t>
  </si>
  <si>
    <t>INSTALASI</t>
  </si>
  <si>
    <t>JARINGAN</t>
  </si>
  <si>
    <t>E</t>
  </si>
  <si>
    <t>BUKU DAN PERPUSTAKAAN</t>
  </si>
  <si>
    <t>BARANG BERCORAK KEBUDAYAAN</t>
  </si>
  <si>
    <t>HEWAN DAN TERNAK SERTA TANAMAN</t>
  </si>
  <si>
    <t>F.20</t>
  </si>
  <si>
    <t>KONSTRUKSI DALAM PENGERJAAN</t>
  </si>
  <si>
    <t>TOTAL ASET (A+B+C+D+E+F)</t>
  </si>
  <si>
    <t>JUMLAH MUTASI TAMBAH =</t>
  </si>
  <si>
    <t>JUMLAH MUTASI KURANG =</t>
  </si>
  <si>
    <t>II.</t>
  </si>
  <si>
    <t>NAMA BARANG</t>
  </si>
  <si>
    <t>JUMLAH BARANG</t>
  </si>
  <si>
    <t>KETERANGAN</t>
  </si>
  <si>
    <t>EKSTRAKOMPTABLE</t>
  </si>
  <si>
    <t>PENGUNGKAPAN LAIN-LAIN</t>
  </si>
  <si>
    <t>A</t>
  </si>
  <si>
    <t>BARANG</t>
  </si>
  <si>
    <t>TOTAL</t>
  </si>
  <si>
    <t>alat kedokteran</t>
  </si>
  <si>
    <t xml:space="preserve"> TANDA TANGAN </t>
  </si>
  <si>
    <t>………………………</t>
  </si>
  <si>
    <t>PEJABAT REKON KIB DAN NERACA</t>
  </si>
  <si>
    <t>NIP. 19751018 200801 1 003</t>
  </si>
  <si>
    <t>Bendahara Pengeluaran</t>
  </si>
  <si>
    <t>Sugiyanti</t>
  </si>
  <si>
    <t>19770304 200604 2 016</t>
  </si>
  <si>
    <t>19670703 199503 2 002</t>
  </si>
  <si>
    <t>Alat kedokteran</t>
  </si>
  <si>
    <t>Alat laboratorium</t>
  </si>
  <si>
    <t>Selisih gedung dan bangunan</t>
  </si>
  <si>
    <t>PEMERINTAH  KABUPATEN DEMAK</t>
  </si>
  <si>
    <t>BERITA ACARA REKONSILIASI INTERNAL DATA BARANG MILIK DAERAH</t>
  </si>
  <si>
    <t>PADA PUSKESMAS KARANGANYAR 2 KABUPATEN DEMAK</t>
  </si>
  <si>
    <t xml:space="preserve">I. </t>
  </si>
  <si>
    <t>Nama</t>
  </si>
  <si>
    <t>:</t>
  </si>
  <si>
    <t>MIFTACHAH</t>
  </si>
  <si>
    <t>NIP</t>
  </si>
  <si>
    <t>Jabatan</t>
  </si>
  <si>
    <t>Bendahara Barang</t>
  </si>
  <si>
    <t>dalam hal ini bertindak untuk dan atas nama penanggung jawab Barang pada PUSKESMAS KARANGANYAR 2 Kab. Demak untuk selanjutnya disebut Pihak Pertama ;</t>
  </si>
  <si>
    <t>SUGYANTI</t>
  </si>
  <si>
    <r>
      <t xml:space="preserve">19770304 </t>
    </r>
    <r>
      <rPr>
        <sz val="10"/>
        <color indexed="8"/>
        <rFont val="Arial"/>
        <family val="2"/>
      </rPr>
      <t xml:space="preserve">200604 </t>
    </r>
    <r>
      <rPr>
        <sz val="11"/>
        <color indexed="8"/>
        <rFont val="Arial"/>
        <family val="2"/>
      </rPr>
      <t>2 016</t>
    </r>
  </si>
  <si>
    <t>Hasil Rekonsiliasi Data :</t>
  </si>
  <si>
    <t>No</t>
  </si>
  <si>
    <t>Akun Neraca</t>
  </si>
  <si>
    <t>SELISIH</t>
  </si>
  <si>
    <t>(1)</t>
  </si>
  <si>
    <t>(2)</t>
  </si>
  <si>
    <t>(3)</t>
  </si>
  <si>
    <t>(4)</t>
  </si>
  <si>
    <t xml:space="preserve">(5) </t>
  </si>
  <si>
    <t>ASET TETAP</t>
  </si>
  <si>
    <t>Tanah</t>
  </si>
  <si>
    <t>Peralatan dan Mesin</t>
  </si>
  <si>
    <t>Gedung dan Bangunan</t>
  </si>
  <si>
    <t>jalan, Irigasi dan Jaringan</t>
  </si>
  <si>
    <t>Aset Tetap Lainnya</t>
  </si>
  <si>
    <t>Konstruksi Dalam Pengerjaan</t>
  </si>
  <si>
    <t>Aset Lain-Lain</t>
  </si>
  <si>
    <t xml:space="preserve">TOTAL ASET </t>
  </si>
  <si>
    <t>Rincian terlampir</t>
  </si>
  <si>
    <t>Hal-hal penting lainnya mengenai data BMD terkait penyusunan laporan keuangan disajikan dalam Lampiran berita Acara ini, yang merupakan bagian yang tidak terpisahkan dari Berita Acara ini.</t>
  </si>
  <si>
    <t>NIP. 19670703 199503 2 002</t>
  </si>
  <si>
    <t>NIP. 19770304 200604 2 016</t>
  </si>
  <si>
    <t>Mengetahui;</t>
  </si>
  <si>
    <t>Kepala Puskesmas Karanganyar 2</t>
  </si>
  <si>
    <t>dr.Joko Purnomo Sukp</t>
  </si>
  <si>
    <t>PEMERINTAH KABUPATEN DEMAK</t>
  </si>
  <si>
    <t>BERITA ACARA REKONSILIASI BARANG MILIK DAERAH</t>
  </si>
  <si>
    <t>Dengan hasil sebagai berikut :</t>
  </si>
  <si>
    <t xml:space="preserve">Rekonsiliasi dilaksanakan secara bersama-sama yang hasilnya dituangkan dalam Berita Acara Rekonsiliasi ini dengan dilampiri laporan hasil Rekonsiliasi Internal OPD yang merupakan bagian yang tidak terpisahkan dari Berita Acara Rekonsiliasi ini. </t>
  </si>
  <si>
    <t>Demikian Berita Acara ini dibuat untuk dilaksanakan, dan apabila di kemudian hari terdapat kekeliruan akan dilakukan perbaikan sebagaimana mestinya.</t>
  </si>
  <si>
    <t>An. Pembantu Pengelola Barang</t>
  </si>
  <si>
    <t>Pengguna Barang</t>
  </si>
  <si>
    <t>Kepala Bidang Aset Daerah</t>
  </si>
  <si>
    <t>Ka. PUSKESMAS</t>
  </si>
  <si>
    <t>KARANGANYAR 2 KABUPATEN DEMAK</t>
  </si>
  <si>
    <t>GOL</t>
  </si>
  <si>
    <t>Nama Bidang Barang</t>
  </si>
  <si>
    <t>Keadaan 31-01-2015</t>
  </si>
  <si>
    <t>Mutasi/Perubahan selama</t>
  </si>
  <si>
    <t>Keadaan 30-06-2016</t>
  </si>
  <si>
    <t>Kode</t>
  </si>
  <si>
    <t xml:space="preserve"> 01  Januari 2016 s/d 30 Juni 2016</t>
  </si>
  <si>
    <t>Bidang</t>
  </si>
  <si>
    <t>Jumlah</t>
  </si>
  <si>
    <t>Bertambah</t>
  </si>
  <si>
    <t>Berkurang</t>
  </si>
  <si>
    <t xml:space="preserve">Jumlah </t>
  </si>
  <si>
    <t>6</t>
  </si>
  <si>
    <t>8</t>
  </si>
  <si>
    <t>10</t>
  </si>
  <si>
    <t>a. Alat-alat Besar</t>
  </si>
  <si>
    <t>b. Alat-alat Angkutan</t>
  </si>
  <si>
    <t>c. Alat-alat Bengkel dan Alat Ukur</t>
  </si>
  <si>
    <t>d. Alat-alat Pertanian/Peternakan</t>
  </si>
  <si>
    <t>e. Alat-alat Kantor dan Rumah Tangga &amp;</t>
  </si>
  <si>
    <t xml:space="preserve">   Alat Komputer</t>
  </si>
  <si>
    <t>07</t>
  </si>
  <si>
    <t>g. Alat-alat Studio dan Komunikasi</t>
  </si>
  <si>
    <t>h. Alat-alat Kedokteran</t>
  </si>
  <si>
    <t>i. Alat-alat Laboratorium</t>
  </si>
  <si>
    <t>j. Alat-alat Keamanan</t>
  </si>
  <si>
    <t>a. Bangunan Gedung</t>
  </si>
  <si>
    <t>b. Bangunan Monumen</t>
  </si>
  <si>
    <t>JALAN, IRIGASI DAN JARINGAN</t>
  </si>
  <si>
    <t>a. Jalan dan Jembatan</t>
  </si>
  <si>
    <t>b. Bangunan Air/Irigasi</t>
  </si>
  <si>
    <t>c. Instalasi</t>
  </si>
  <si>
    <t>d. Jaringan</t>
  </si>
  <si>
    <t>a. Buku Perpustakaan</t>
  </si>
  <si>
    <t>b. Barang Bercorak Kesenian/Kebudayaan</t>
  </si>
  <si>
    <t>c. Hewan Ternak dan Tumbuhan</t>
  </si>
  <si>
    <t>d. Aset Tak berwujud</t>
  </si>
  <si>
    <t>SKPD</t>
  </si>
  <si>
    <t xml:space="preserve"> : Kesehatan</t>
  </si>
  <si>
    <t>KABUPATEN</t>
  </si>
  <si>
    <t xml:space="preserve"> : Demak</t>
  </si>
  <si>
    <t>PROVINSI</t>
  </si>
  <si>
    <t xml:space="preserve"> : Jawa Tengah</t>
  </si>
  <si>
    <t>KODE LOKASI :12.11.02.07.00</t>
  </si>
  <si>
    <t>REKAPITULASI BUKU INVENTARIS</t>
  </si>
  <si>
    <t>NO. URUT</t>
  </si>
  <si>
    <t>KODE</t>
  </si>
  <si>
    <t>NAMA BIDANG BARANG</t>
  </si>
  <si>
    <t>JUMLAH HARGA</t>
  </si>
  <si>
    <t>BIDANG</t>
  </si>
  <si>
    <t>DLM RIBUAN</t>
  </si>
  <si>
    <t>(Rp.)</t>
  </si>
  <si>
    <t xml:space="preserve">    Alat Komputer</t>
  </si>
  <si>
    <t>C. Instalasi</t>
  </si>
  <si>
    <t>ASSET TAK BERWUJUD</t>
  </si>
  <si>
    <t>Total</t>
  </si>
  <si>
    <t>dalam hal ini bertindak untuk dan atas nama penanggung jawab Keuangan pada Kantor PUSKESMAS KARANGANYAR 2 Kab. Demak, untuk selanjutnya disebut Pihak Kedua ;</t>
  </si>
  <si>
    <t>NOMOR :    /      / 2017</t>
  </si>
  <si>
    <t>Per- 30 Juni 2017</t>
  </si>
  <si>
    <t xml:space="preserve"> SEMESTER I TAHUN ANGGARAN 2017</t>
  </si>
  <si>
    <t>kapitalisasi berupa tralis (JKN) + rehap finishing (JKN)</t>
  </si>
  <si>
    <t xml:space="preserve">tmbah daya dari OPRASIONAL </t>
  </si>
  <si>
    <t>C. Jaringan</t>
  </si>
  <si>
    <t>DINPERMASDES-P2KB</t>
  </si>
  <si>
    <t>NO.</t>
  </si>
  <si>
    <t>MERK</t>
  </si>
  <si>
    <t>Terdapat Mutasi Masuk/OPD sebesar Rp. 28.106.0000,00 pada Semester I Tahun 2017 dengan rincian sebagai berikut:</t>
  </si>
  <si>
    <t>Barang Habis Pakai</t>
  </si>
  <si>
    <t>Terdapat Koreksi Keluar karena Merupakan BHP sebesar Rp. 1.750.000,00 pada Semester I Tahun 2017 dengan rincian sebagai berikut:</t>
  </si>
  <si>
    <t>alat rumahtangga</t>
  </si>
  <si>
    <t>instalasi</t>
  </si>
  <si>
    <t>gedung</t>
  </si>
  <si>
    <t>KORDEN PEMBATAS</t>
  </si>
  <si>
    <t>FATCHUL IMAM, SE, M.Si, MA</t>
  </si>
  <si>
    <t>NIP. 19810520 200604 1 010</t>
  </si>
  <si>
    <t>Pada hari ini Senin tanggal Tujuh Belas bulan Juli tahun Dua Ribu Tujuh belas bertempat di PUSKESMAS KARANGANYAR DUA Kabupaten Demak kami yang bertanda tangan di bawah ini:</t>
  </si>
  <si>
    <t>menyatakan  bahwa  telah  melakukan  Rekonsiliasi  Data  Barang  Milik  Daerah  (BMD)  pada lingkup internal Kantor PUSKESMAS KARANGANYAR 2 Kabupaten Demak dengan cara membandingkan data BMD  pada Laporan Barang Pengguna/Kuasa Pengguna yang disusun oleh Bendahara  Barang dengan Laporan Keuangan OPD  yang disusun oleh Pejabat Penatausahaan Keuangan/Bendaraha Pengeluaran untuk periode 17 Juli 2017, dengan hasil sebagai berikut:</t>
  </si>
  <si>
    <t>Demikian Berita Acara ini dibuat untuk bahan penyusunan Laporan BMD  Periode 17 Juli  2017, dan apabila di kemudian hari terdapat kekeliruan akan dilakukan perbaikan sebagaimana mestinya.</t>
  </si>
  <si>
    <t>Pada hari ini Senin, tanggal Tujuh Belas bulan Juli tahun Dua ribu tujuh belas  telah diselenggarakan rekonsiliasi barang milik daerah antara OPD Puskesmas Karanganyar 2 kabupaten Demak, yang selanjutnya disebut Pengguna Barang, dengan Badan Pengelolaan Keuangan Pendapatan dan Aset Daerah Kabupaten Demak, yang selanjutnya disebut Pembantu Pengelola Barang Milik Pemerintah Kabupaten Demak.</t>
  </si>
  <si>
    <t>Dema, 17 Juli 2017</t>
  </si>
  <si>
    <t>Demak,   17 Jui 2017</t>
  </si>
</sst>
</file>

<file path=xl/styles.xml><?xml version="1.0" encoding="utf-8"?>
<styleSheet xmlns="http://schemas.openxmlformats.org/spreadsheetml/2006/main">
  <numFmts count="17">
    <numFmt numFmtId="5" formatCode="&quot;Rp&quot;#,##0_);\(&quot;Rp&quot;#,##0\)"/>
    <numFmt numFmtId="42" formatCode="_(&quot;Rp&quot;* #,##0_);_(&quot;Rp&quot;* \(#,##0\);_(&quot;Rp&quot;* &quot;-&quot;_);_(@_)"/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-* #,##0_-;\-* #,##0_-;_-* &quot;-&quot;_-;_-@_-"/>
    <numFmt numFmtId="166" formatCode="00"/>
    <numFmt numFmtId="167" formatCode="dd/mm/yyyy;@"/>
    <numFmt numFmtId="168" formatCode="_(* #,##0.000_);_(* \(#,##0.000\);_(* &quot;-&quot;_);_(@_)"/>
    <numFmt numFmtId="169" formatCode="_(* #.##._);_(* \(#.##.\);_(* &quot;-&quot;_);_(@_ⴆ"/>
    <numFmt numFmtId="170" formatCode="_(* #.00.;_(* \(#.00.;_(* &quot;-&quot;??_);_(@_ⴆ"/>
    <numFmt numFmtId="171" formatCode="_(* #,##0_);_(* \(#,##0\);_(* &quot;-&quot;??_);_(@_)"/>
    <numFmt numFmtId="172" formatCode="[$-421]dd\ mmmm\ yyyy;@"/>
    <numFmt numFmtId="173" formatCode="_(* #,##0.0000_);_(* \(#,##0.0000\);_(* &quot;-&quot;_);_(@_)"/>
    <numFmt numFmtId="174" formatCode="_(* #,##0.0000000_);_(* \(#,##0.0000000\);_(* &quot;-&quot;_);_(@_)"/>
    <numFmt numFmtId="175" formatCode="_(* #,##0.000000000_);_(* \(#,##0.000000000\);_(* &quot;-&quot;??_);_(@_)"/>
    <numFmt numFmtId="176" formatCode="_(* #,##0.00000000_);_(* \(#,##0.00000000\);_(* &quot;-&quot;??_);_(@_)"/>
  </numFmts>
  <fonts count="5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sz val="11"/>
      <color theme="1"/>
      <name val="Calibri"/>
      <family val="2"/>
      <charset val="178"/>
      <scheme val="minor"/>
    </font>
    <font>
      <sz val="9"/>
      <color indexed="8"/>
      <name val="Arial"/>
      <family val="2"/>
    </font>
    <font>
      <sz val="11"/>
      <color indexed="8"/>
      <name val="Calibri"/>
      <family val="2"/>
      <charset val="178"/>
    </font>
    <font>
      <sz val="9"/>
      <name val="Arial"/>
      <family val="2"/>
    </font>
    <font>
      <sz val="11"/>
      <name val="Arial"/>
      <family val="2"/>
    </font>
    <font>
      <u/>
      <sz val="9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  <charset val="1"/>
    </font>
    <font>
      <sz val="9"/>
      <color indexed="8"/>
      <name val="Cambria"/>
      <family val="2"/>
      <charset val="1"/>
    </font>
    <font>
      <sz val="10"/>
      <name val="Arial"/>
      <family val="2"/>
      <charset val="134"/>
    </font>
    <font>
      <b/>
      <sz val="14"/>
      <color indexed="8"/>
      <name val="Calibri"/>
      <family val="2"/>
    </font>
    <font>
      <sz val="11"/>
      <color indexed="8"/>
      <name val="Arial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Calibri"/>
      <family val="2"/>
    </font>
    <font>
      <b/>
      <u/>
      <sz val="9"/>
      <color theme="1"/>
      <name val="Arial"/>
      <family val="2"/>
    </font>
    <font>
      <sz val="10"/>
      <color theme="1"/>
      <name val="Arial"/>
      <family val="2"/>
    </font>
    <font>
      <b/>
      <u val="singleAccounting"/>
      <sz val="9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sz val="17"/>
      <color theme="1"/>
      <name val="Times New Roman"/>
      <family val="1"/>
    </font>
    <font>
      <sz val="12"/>
      <color theme="1"/>
      <name val="Arial"/>
      <family val="2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5"/>
      <color theme="1"/>
      <name val="Arial Black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charset val="1"/>
    </font>
    <font>
      <sz val="11"/>
      <color theme="1"/>
      <name val="Times New Roman"/>
      <family val="1"/>
    </font>
    <font>
      <b/>
      <sz val="18"/>
      <color theme="1"/>
      <name val="Calibri"/>
      <family val="2"/>
    </font>
    <font>
      <b/>
      <u/>
      <sz val="12"/>
      <color theme="1"/>
      <name val="Arial"/>
      <family val="2"/>
    </font>
    <font>
      <u/>
      <sz val="12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u/>
      <sz val="10"/>
      <color theme="1"/>
      <name val="Arial"/>
      <family val="2"/>
    </font>
    <font>
      <u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61">
    <xf numFmtId="0" fontId="0" fillId="0" borderId="0"/>
    <xf numFmtId="41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" fillId="0" borderId="0"/>
    <xf numFmtId="0" fontId="2" fillId="0" borderId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21" fillId="0" borderId="0">
      <alignment vertical="center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</cellStyleXfs>
  <cellXfs count="991">
    <xf numFmtId="0" fontId="0" fillId="0" borderId="0" xfId="0"/>
    <xf numFmtId="0" fontId="3" fillId="2" borderId="0" xfId="2" applyNumberFormat="1" applyFont="1" applyFill="1" applyAlignment="1">
      <alignment horizontal="center"/>
    </xf>
    <xf numFmtId="43" fontId="3" fillId="2" borderId="0" xfId="3" applyFont="1" applyFill="1" applyAlignment="1">
      <alignment horizontal="center"/>
    </xf>
    <xf numFmtId="0" fontId="4" fillId="2" borderId="0" xfId="2" applyFont="1" applyFill="1" applyBorder="1"/>
    <xf numFmtId="0" fontId="4" fillId="0" borderId="0" xfId="2" applyFont="1" applyFill="1"/>
    <xf numFmtId="4" fontId="5" fillId="0" borderId="0" xfId="2" applyNumberFormat="1" applyFont="1" applyFill="1"/>
    <xf numFmtId="0" fontId="3" fillId="2" borderId="0" xfId="2" applyFont="1" applyFill="1" applyAlignment="1">
      <alignment horizontal="center"/>
    </xf>
    <xf numFmtId="0" fontId="4" fillId="2" borderId="0" xfId="2" applyFont="1" applyFill="1"/>
    <xf numFmtId="0" fontId="4" fillId="2" borderId="0" xfId="2" applyFont="1" applyFill="1" applyAlignment="1">
      <alignment horizontal="left"/>
    </xf>
    <xf numFmtId="0" fontId="4" fillId="2" borderId="0" xfId="2" applyFont="1" applyFill="1" applyAlignment="1">
      <alignment horizontal="center"/>
    </xf>
    <xf numFmtId="0" fontId="4" fillId="2" borderId="0" xfId="2" applyFont="1" applyFill="1" applyBorder="1" applyAlignment="1">
      <alignment horizontal="center"/>
    </xf>
    <xf numFmtId="0" fontId="4" fillId="2" borderId="0" xfId="2" applyNumberFormat="1" applyFont="1" applyFill="1"/>
    <xf numFmtId="4" fontId="5" fillId="2" borderId="0" xfId="2" applyNumberFormat="1" applyFont="1" applyFill="1" applyAlignment="1">
      <alignment horizontal="left"/>
    </xf>
    <xf numFmtId="0" fontId="4" fillId="2" borderId="0" xfId="2" applyNumberFormat="1" applyFont="1" applyFill="1" applyAlignment="1">
      <alignment horizontal="center"/>
    </xf>
    <xf numFmtId="43" fontId="4" fillId="2" borderId="0" xfId="3" applyFont="1" applyFill="1" applyAlignment="1">
      <alignment horizontal="left"/>
    </xf>
    <xf numFmtId="0" fontId="4" fillId="2" borderId="0" xfId="2" applyFont="1" applyFill="1" applyAlignment="1">
      <alignment horizontal="centerContinuous"/>
    </xf>
    <xf numFmtId="0" fontId="4" fillId="2" borderId="0" xfId="4" applyFont="1" applyFill="1" applyBorder="1"/>
    <xf numFmtId="0" fontId="4" fillId="2" borderId="0" xfId="4" applyFont="1" applyFill="1" applyBorder="1" applyAlignment="1">
      <alignment horizontal="center" vertical="center"/>
    </xf>
    <xf numFmtId="0" fontId="4" fillId="2" borderId="0" xfId="4" applyNumberFormat="1" applyFont="1" applyFill="1" applyBorder="1"/>
    <xf numFmtId="4" fontId="5" fillId="2" borderId="0" xfId="4" applyNumberFormat="1" applyFont="1" applyFill="1" applyBorder="1"/>
    <xf numFmtId="0" fontId="4" fillId="2" borderId="0" xfId="4" applyNumberFormat="1" applyFont="1" applyFill="1" applyBorder="1" applyAlignment="1">
      <alignment horizontal="center"/>
    </xf>
    <xf numFmtId="43" fontId="4" fillId="2" borderId="0" xfId="3" applyFont="1" applyFill="1" applyBorder="1"/>
    <xf numFmtId="0" fontId="4" fillId="2" borderId="1" xfId="4" applyFont="1" applyFill="1" applyBorder="1" applyAlignment="1">
      <alignment vertical="center" wrapText="1"/>
    </xf>
    <xf numFmtId="0" fontId="4" fillId="2" borderId="2" xfId="4" applyFont="1" applyFill="1" applyBorder="1" applyAlignment="1">
      <alignment vertical="center" wrapText="1"/>
    </xf>
    <xf numFmtId="0" fontId="4" fillId="2" borderId="3" xfId="4" applyFont="1" applyFill="1" applyBorder="1" applyAlignment="1">
      <alignment vertical="center" wrapText="1"/>
    </xf>
    <xf numFmtId="0" fontId="4" fillId="2" borderId="7" xfId="4" applyFont="1" applyFill="1" applyBorder="1" applyAlignment="1">
      <alignment horizontal="center"/>
    </xf>
    <xf numFmtId="0" fontId="4" fillId="2" borderId="8" xfId="4" applyFont="1" applyFill="1" applyBorder="1" applyAlignment="1">
      <alignment horizontal="center"/>
    </xf>
    <xf numFmtId="0" fontId="4" fillId="2" borderId="7" xfId="4" applyFont="1" applyFill="1" applyBorder="1" applyAlignment="1">
      <alignment horizontal="center" vertical="center"/>
    </xf>
    <xf numFmtId="43" fontId="4" fillId="2" borderId="15" xfId="4" applyNumberFormat="1" applyFont="1" applyFill="1" applyBorder="1" applyAlignment="1">
      <alignment horizontal="center" vertical="center"/>
    </xf>
    <xf numFmtId="0" fontId="4" fillId="2" borderId="15" xfId="4" applyFont="1" applyFill="1" applyBorder="1" applyAlignment="1">
      <alignment horizontal="center" vertical="center"/>
    </xf>
    <xf numFmtId="0" fontId="4" fillId="2" borderId="15" xfId="4" applyFont="1" applyFill="1" applyBorder="1" applyAlignment="1">
      <alignment vertical="center"/>
    </xf>
    <xf numFmtId="0" fontId="4" fillId="2" borderId="15" xfId="4" applyFont="1" applyFill="1" applyBorder="1" applyAlignment="1">
      <alignment horizontal="center"/>
    </xf>
    <xf numFmtId="0" fontId="4" fillId="2" borderId="16" xfId="4" applyFont="1" applyFill="1" applyBorder="1" applyAlignment="1">
      <alignment horizontal="center"/>
    </xf>
    <xf numFmtId="4" fontId="5" fillId="2" borderId="9" xfId="4" applyNumberFormat="1" applyFont="1" applyFill="1" applyBorder="1" applyAlignment="1">
      <alignment vertical="center" wrapText="1"/>
    </xf>
    <xf numFmtId="0" fontId="4" fillId="2" borderId="9" xfId="4" applyFont="1" applyFill="1" applyBorder="1" applyAlignment="1">
      <alignment vertical="center" wrapText="1"/>
    </xf>
    <xf numFmtId="43" fontId="4" fillId="2" borderId="9" xfId="3" applyFont="1" applyFill="1" applyBorder="1" applyAlignment="1">
      <alignment vertical="center" wrapText="1"/>
    </xf>
    <xf numFmtId="4" fontId="5" fillId="2" borderId="9" xfId="4" applyNumberFormat="1" applyFont="1" applyFill="1" applyBorder="1" applyAlignment="1">
      <alignment horizontal="center" vertical="center" wrapText="1"/>
    </xf>
    <xf numFmtId="0" fontId="4" fillId="2" borderId="9" xfId="4" applyFont="1" applyFill="1" applyBorder="1" applyAlignment="1">
      <alignment horizontal="center" vertical="center" wrapText="1"/>
    </xf>
    <xf numFmtId="43" fontId="4" fillId="2" borderId="9" xfId="3" applyFont="1" applyFill="1" applyBorder="1" applyAlignment="1">
      <alignment horizontal="center" vertical="center" wrapText="1"/>
    </xf>
    <xf numFmtId="43" fontId="4" fillId="2" borderId="15" xfId="4" applyNumberFormat="1" applyFont="1" applyFill="1" applyBorder="1" applyAlignment="1">
      <alignment vertical="center"/>
    </xf>
    <xf numFmtId="0" fontId="4" fillId="2" borderId="9" xfId="4" applyFont="1" applyFill="1" applyBorder="1" applyAlignment="1">
      <alignment horizontal="center"/>
    </xf>
    <xf numFmtId="0" fontId="4" fillId="2" borderId="9" xfId="4" applyFont="1" applyFill="1" applyBorder="1" applyAlignment="1">
      <alignment horizontal="center" vertical="center"/>
    </xf>
    <xf numFmtId="0" fontId="4" fillId="2" borderId="9" xfId="4" applyNumberFormat="1" applyFont="1" applyFill="1" applyBorder="1" applyAlignment="1">
      <alignment horizontal="center"/>
    </xf>
    <xf numFmtId="4" fontId="5" fillId="2" borderId="9" xfId="4" applyNumberFormat="1" applyFont="1" applyFill="1" applyBorder="1" applyAlignment="1">
      <alignment horizontal="center"/>
    </xf>
    <xf numFmtId="0" fontId="4" fillId="2" borderId="9" xfId="3" applyNumberFormat="1" applyFont="1" applyFill="1" applyBorder="1" applyAlignment="1">
      <alignment horizontal="center"/>
    </xf>
    <xf numFmtId="0" fontId="4" fillId="2" borderId="23" xfId="5" applyFont="1" applyFill="1" applyBorder="1" applyAlignment="1">
      <alignment horizontal="right"/>
    </xf>
    <xf numFmtId="0" fontId="4" fillId="2" borderId="23" xfId="5" applyFont="1" applyFill="1" applyBorder="1"/>
    <xf numFmtId="43" fontId="4" fillId="2" borderId="23" xfId="5" applyNumberFormat="1" applyFont="1" applyFill="1" applyBorder="1"/>
    <xf numFmtId="0" fontId="4" fillId="2" borderId="23" xfId="5" applyFont="1" applyFill="1" applyBorder="1" applyAlignment="1">
      <alignment vertical="center"/>
    </xf>
    <xf numFmtId="0" fontId="4" fillId="2" borderId="23" xfId="5" applyFont="1" applyFill="1" applyBorder="1" applyAlignment="1">
      <alignment horizontal="left" vertical="center"/>
    </xf>
    <xf numFmtId="0" fontId="4" fillId="2" borderId="23" xfId="5" applyFont="1" applyFill="1" applyBorder="1" applyAlignment="1">
      <alignment horizontal="center" vertical="center"/>
    </xf>
    <xf numFmtId="165" fontId="4" fillId="2" borderId="23" xfId="6" applyNumberFormat="1" applyFont="1" applyFill="1" applyBorder="1" applyAlignment="1">
      <alignment horizontal="center" vertical="center"/>
    </xf>
    <xf numFmtId="0" fontId="4" fillId="2" borderId="9" xfId="5" applyNumberFormat="1" applyFont="1" applyFill="1" applyBorder="1" applyAlignment="1">
      <alignment horizontal="center"/>
    </xf>
    <xf numFmtId="4" fontId="5" fillId="2" borderId="9" xfId="2" applyNumberFormat="1" applyFont="1" applyFill="1" applyBorder="1"/>
    <xf numFmtId="0" fontId="4" fillId="2" borderId="9" xfId="2" applyNumberFormat="1" applyFont="1" applyFill="1" applyBorder="1" applyAlignment="1">
      <alignment horizontal="center"/>
    </xf>
    <xf numFmtId="0" fontId="4" fillId="2" borderId="9" xfId="2" applyFont="1" applyFill="1" applyBorder="1"/>
    <xf numFmtId="43" fontId="4" fillId="2" borderId="9" xfId="3" applyFont="1" applyFill="1" applyBorder="1"/>
    <xf numFmtId="0" fontId="4" fillId="2" borderId="9" xfId="5" applyFont="1" applyFill="1" applyBorder="1"/>
    <xf numFmtId="4" fontId="2" fillId="0" borderId="0" xfId="2" applyNumberFormat="1" applyFont="1"/>
    <xf numFmtId="0" fontId="2" fillId="0" borderId="0" xfId="2"/>
    <xf numFmtId="0" fontId="4" fillId="2" borderId="24" xfId="5" applyFont="1" applyFill="1" applyBorder="1" applyAlignment="1">
      <alignment horizontal="right"/>
    </xf>
    <xf numFmtId="0" fontId="4" fillId="2" borderId="24" xfId="5" applyFont="1" applyFill="1" applyBorder="1"/>
    <xf numFmtId="43" fontId="4" fillId="2" borderId="24" xfId="5" applyNumberFormat="1" applyFont="1" applyFill="1" applyBorder="1"/>
    <xf numFmtId="0" fontId="4" fillId="2" borderId="24" xfId="5" applyFont="1" applyFill="1" applyBorder="1" applyAlignment="1">
      <alignment vertical="center"/>
    </xf>
    <xf numFmtId="0" fontId="4" fillId="2" borderId="24" xfId="5" applyFont="1" applyFill="1" applyBorder="1" applyAlignment="1">
      <alignment horizontal="left" vertical="center"/>
    </xf>
    <xf numFmtId="0" fontId="4" fillId="2" borderId="24" xfId="5" applyFont="1" applyFill="1" applyBorder="1" applyAlignment="1">
      <alignment horizontal="center"/>
    </xf>
    <xf numFmtId="0" fontId="4" fillId="2" borderId="24" xfId="5" applyFont="1" applyFill="1" applyBorder="1" applyAlignment="1">
      <alignment horizontal="center" vertical="center"/>
    </xf>
    <xf numFmtId="165" fontId="4" fillId="2" borderId="24" xfId="6" applyNumberFormat="1" applyFont="1" applyFill="1" applyBorder="1" applyAlignment="1">
      <alignment horizontal="center" vertical="center"/>
    </xf>
    <xf numFmtId="0" fontId="3" fillId="2" borderId="24" xfId="5" applyFont="1" applyFill="1" applyBorder="1" applyAlignment="1">
      <alignment horizontal="right"/>
    </xf>
    <xf numFmtId="166" fontId="3" fillId="2" borderId="24" xfId="5" applyNumberFormat="1" applyFont="1" applyFill="1" applyBorder="1" applyAlignment="1" applyProtection="1">
      <alignment horizontal="center"/>
      <protection hidden="1"/>
    </xf>
    <xf numFmtId="0" fontId="3" fillId="2" borderId="24" xfId="5" applyFont="1" applyFill="1" applyBorder="1" applyAlignment="1">
      <alignment horizontal="center"/>
    </xf>
    <xf numFmtId="0" fontId="3" fillId="2" borderId="24" xfId="5" quotePrefix="1" applyFont="1" applyFill="1" applyBorder="1" applyAlignment="1">
      <alignment horizontal="center"/>
    </xf>
    <xf numFmtId="0" fontId="3" fillId="2" borderId="24" xfId="5" applyFont="1" applyFill="1" applyBorder="1"/>
    <xf numFmtId="0" fontId="3" fillId="2" borderId="9" xfId="5" quotePrefix="1" applyNumberFormat="1" applyFont="1" applyFill="1" applyBorder="1" applyAlignment="1">
      <alignment horizontal="center"/>
    </xf>
    <xf numFmtId="4" fontId="8" fillId="2" borderId="9" xfId="2" applyNumberFormat="1" applyFont="1" applyFill="1" applyBorder="1"/>
    <xf numFmtId="0" fontId="3" fillId="2" borderId="9" xfId="3" applyNumberFormat="1" applyFont="1" applyFill="1" applyBorder="1" applyAlignment="1">
      <alignment horizontal="center"/>
    </xf>
    <xf numFmtId="43" fontId="3" fillId="2" borderId="9" xfId="3" applyFont="1" applyFill="1" applyBorder="1" applyAlignment="1">
      <alignment horizontal="center"/>
    </xf>
    <xf numFmtId="0" fontId="3" fillId="2" borderId="9" xfId="5" applyNumberFormat="1" applyFont="1" applyFill="1" applyBorder="1" applyAlignment="1">
      <alignment horizontal="center"/>
    </xf>
    <xf numFmtId="43" fontId="3" fillId="2" borderId="9" xfId="5" applyNumberFormat="1" applyFont="1" applyFill="1" applyBorder="1" applyAlignment="1">
      <alignment horizontal="center"/>
    </xf>
    <xf numFmtId="0" fontId="3" fillId="2" borderId="9" xfId="5" applyFont="1" applyFill="1" applyBorder="1"/>
    <xf numFmtId="0" fontId="3" fillId="0" borderId="0" xfId="2" applyFont="1" applyFill="1"/>
    <xf numFmtId="4" fontId="9" fillId="0" borderId="0" xfId="2" applyNumberFormat="1" applyFont="1"/>
    <xf numFmtId="0" fontId="9" fillId="0" borderId="0" xfId="2" applyFont="1"/>
    <xf numFmtId="166" fontId="4" fillId="2" borderId="24" xfId="5" applyNumberFormat="1" applyFont="1" applyFill="1" applyBorder="1" applyAlignment="1" applyProtection="1">
      <alignment horizontal="center"/>
      <protection hidden="1"/>
    </xf>
    <xf numFmtId="0" fontId="4" fillId="2" borderId="24" xfId="5" quotePrefix="1" applyFont="1" applyFill="1" applyBorder="1" applyAlignment="1">
      <alignment horizontal="center"/>
    </xf>
    <xf numFmtId="0" fontId="4" fillId="2" borderId="9" xfId="5" quotePrefix="1" applyNumberFormat="1" applyFont="1" applyFill="1" applyBorder="1" applyAlignment="1">
      <alignment horizontal="center"/>
    </xf>
    <xf numFmtId="0" fontId="3" fillId="2" borderId="24" xfId="5" quotePrefix="1" applyFont="1" applyFill="1" applyBorder="1"/>
    <xf numFmtId="0" fontId="3" fillId="2" borderId="9" xfId="3" quotePrefix="1" applyNumberFormat="1" applyFont="1" applyFill="1" applyBorder="1" applyAlignment="1">
      <alignment horizontal="center"/>
    </xf>
    <xf numFmtId="43" fontId="8" fillId="2" borderId="9" xfId="3" quotePrefix="1" applyFont="1" applyFill="1" applyBorder="1" applyAlignment="1">
      <alignment horizontal="center"/>
    </xf>
    <xf numFmtId="0" fontId="4" fillId="2" borderId="24" xfId="5" applyFont="1" applyFill="1" applyBorder="1" applyAlignment="1"/>
    <xf numFmtId="0" fontId="4" fillId="2" borderId="9" xfId="5" applyFont="1" applyFill="1" applyBorder="1" applyAlignment="1">
      <alignment horizontal="center"/>
    </xf>
    <xf numFmtId="0" fontId="4" fillId="2" borderId="9" xfId="5" applyFont="1" applyFill="1" applyBorder="1" applyAlignment="1">
      <alignment horizontal="left"/>
    </xf>
    <xf numFmtId="166" fontId="4" fillId="2" borderId="24" xfId="4" applyNumberFormat="1" applyFont="1" applyFill="1" applyBorder="1" applyAlignment="1">
      <alignment horizontal="center"/>
    </xf>
    <xf numFmtId="0" fontId="4" fillId="2" borderId="24" xfId="2" applyFont="1" applyFill="1" applyBorder="1"/>
    <xf numFmtId="0" fontId="4" fillId="2" borderId="24" xfId="2" applyFont="1" applyFill="1" applyBorder="1" applyAlignment="1">
      <alignment horizontal="center"/>
    </xf>
    <xf numFmtId="0" fontId="4" fillId="2" borderId="9" xfId="2" applyFont="1" applyFill="1" applyBorder="1" applyAlignment="1">
      <alignment horizontal="center"/>
    </xf>
    <xf numFmtId="0" fontId="4" fillId="2" borderId="9" xfId="2" applyNumberFormat="1" applyFont="1" applyFill="1" applyBorder="1" applyAlignment="1">
      <alignment horizontal="center" vertical="center"/>
    </xf>
    <xf numFmtId="164" fontId="4" fillId="2" borderId="9" xfId="2" applyNumberFormat="1" applyFont="1" applyFill="1" applyBorder="1"/>
    <xf numFmtId="0" fontId="4" fillId="2" borderId="25" xfId="5" applyFont="1" applyFill="1" applyBorder="1"/>
    <xf numFmtId="4" fontId="4" fillId="2" borderId="9" xfId="2" applyNumberFormat="1" applyFont="1" applyFill="1" applyBorder="1"/>
    <xf numFmtId="43" fontId="4" fillId="2" borderId="9" xfId="2" applyNumberFormat="1" applyFont="1" applyFill="1" applyBorder="1"/>
    <xf numFmtId="43" fontId="3" fillId="2" borderId="24" xfId="5" quotePrefix="1" applyNumberFormat="1" applyFont="1" applyFill="1" applyBorder="1"/>
    <xf numFmtId="0" fontId="3" fillId="2" borderId="25" xfId="5" applyFont="1" applyFill="1" applyBorder="1"/>
    <xf numFmtId="0" fontId="3" fillId="2" borderId="9" xfId="5" applyFont="1" applyFill="1" applyBorder="1" applyAlignment="1">
      <alignment horizontal="center"/>
    </xf>
    <xf numFmtId="43" fontId="8" fillId="2" borderId="9" xfId="3" applyFont="1" applyFill="1" applyBorder="1" applyAlignment="1">
      <alignment horizontal="center"/>
    </xf>
    <xf numFmtId="4" fontId="3" fillId="2" borderId="9" xfId="5" applyNumberFormat="1" applyFont="1" applyFill="1" applyBorder="1"/>
    <xf numFmtId="41" fontId="4" fillId="2" borderId="24" xfId="2" applyNumberFormat="1" applyFont="1" applyFill="1" applyBorder="1" applyAlignment="1">
      <alignment vertical="center"/>
    </xf>
    <xf numFmtId="42" fontId="4" fillId="2" borderId="24" xfId="2" applyNumberFormat="1" applyFont="1" applyFill="1" applyBorder="1" applyAlignment="1">
      <alignment horizontal="center"/>
    </xf>
    <xf numFmtId="43" fontId="4" fillId="2" borderId="9" xfId="3" applyFont="1" applyFill="1" applyBorder="1" applyAlignment="1">
      <alignment horizontal="center"/>
    </xf>
    <xf numFmtId="41" fontId="4" fillId="2" borderId="9" xfId="5" applyNumberFormat="1" applyFont="1" applyFill="1" applyBorder="1" applyAlignment="1">
      <alignment horizontal="left"/>
    </xf>
    <xf numFmtId="41" fontId="4" fillId="3" borderId="24" xfId="2" applyNumberFormat="1" applyFont="1" applyFill="1" applyBorder="1" applyAlignment="1">
      <alignment vertical="center"/>
    </xf>
    <xf numFmtId="166" fontId="4" fillId="3" borderId="24" xfId="5" applyNumberFormat="1" applyFont="1" applyFill="1" applyBorder="1" applyAlignment="1" applyProtection="1">
      <alignment horizontal="center"/>
      <protection hidden="1"/>
    </xf>
    <xf numFmtId="0" fontId="4" fillId="3" borderId="24" xfId="5" applyFont="1" applyFill="1" applyBorder="1"/>
    <xf numFmtId="0" fontId="4" fillId="3" borderId="24" xfId="5" applyFont="1" applyFill="1" applyBorder="1" applyAlignment="1">
      <alignment horizontal="center"/>
    </xf>
    <xf numFmtId="0" fontId="4" fillId="3" borderId="9" xfId="5" applyFont="1" applyFill="1" applyBorder="1" applyAlignment="1">
      <alignment horizontal="center"/>
    </xf>
    <xf numFmtId="0" fontId="4" fillId="3" borderId="9" xfId="5" applyNumberFormat="1" applyFont="1" applyFill="1" applyBorder="1" applyAlignment="1">
      <alignment horizontal="center"/>
    </xf>
    <xf numFmtId="4" fontId="5" fillId="3" borderId="9" xfId="2" applyNumberFormat="1" applyFont="1" applyFill="1" applyBorder="1"/>
    <xf numFmtId="4" fontId="4" fillId="3" borderId="9" xfId="2" applyNumberFormat="1" applyFont="1" applyFill="1" applyBorder="1"/>
    <xf numFmtId="41" fontId="4" fillId="3" borderId="9" xfId="5" applyNumberFormat="1" applyFont="1" applyFill="1" applyBorder="1" applyAlignment="1">
      <alignment horizontal="left"/>
    </xf>
    <xf numFmtId="4" fontId="2" fillId="3" borderId="0" xfId="2" applyNumberFormat="1" applyFont="1" applyFill="1"/>
    <xf numFmtId="0" fontId="2" fillId="3" borderId="0" xfId="2" applyFill="1"/>
    <xf numFmtId="0" fontId="4" fillId="3" borderId="0" xfId="2" applyFont="1" applyFill="1"/>
    <xf numFmtId="49" fontId="4" fillId="2" borderId="9" xfId="5" applyNumberFormat="1" applyFont="1" applyFill="1" applyBorder="1" applyAlignment="1">
      <alignment horizontal="left"/>
    </xf>
    <xf numFmtId="0" fontId="4" fillId="2" borderId="9" xfId="5" applyFont="1" applyFill="1" applyBorder="1" applyAlignment="1">
      <alignment horizontal="left" vertical="center"/>
    </xf>
    <xf numFmtId="0" fontId="4" fillId="3" borderId="9" xfId="5" applyFont="1" applyFill="1" applyBorder="1" applyAlignment="1">
      <alignment horizontal="left" vertical="center"/>
    </xf>
    <xf numFmtId="49" fontId="4" fillId="2" borderId="24" xfId="5" applyNumberFormat="1" applyFont="1" applyFill="1" applyBorder="1" applyAlignment="1" applyProtection="1">
      <alignment horizontal="center"/>
      <protection hidden="1"/>
    </xf>
    <xf numFmtId="49" fontId="10" fillId="2" borderId="9" xfId="5" applyNumberFormat="1" applyFont="1" applyFill="1" applyBorder="1" applyAlignment="1">
      <alignment horizontal="left"/>
    </xf>
    <xf numFmtId="49" fontId="10" fillId="3" borderId="9" xfId="5" applyNumberFormat="1" applyFont="1" applyFill="1" applyBorder="1" applyAlignment="1">
      <alignment horizontal="left"/>
    </xf>
    <xf numFmtId="4" fontId="5" fillId="3" borderId="0" xfId="2" applyNumberFormat="1" applyFont="1" applyFill="1"/>
    <xf numFmtId="166" fontId="4" fillId="2" borderId="24" xfId="4" applyNumberFormat="1" applyFont="1" applyFill="1" applyBorder="1" applyAlignment="1">
      <alignment horizontal="center" vertical="center"/>
    </xf>
    <xf numFmtId="166" fontId="4" fillId="2" borderId="24" xfId="4" applyNumberFormat="1" applyFont="1" applyFill="1" applyBorder="1" applyAlignment="1">
      <alignment horizontal="right"/>
    </xf>
    <xf numFmtId="0" fontId="4" fillId="2" borderId="24" xfId="2" applyFont="1" applyFill="1" applyBorder="1" applyAlignment="1">
      <alignment vertical="center"/>
    </xf>
    <xf numFmtId="0" fontId="4" fillId="2" borderId="24" xfId="4" applyFont="1" applyFill="1" applyBorder="1"/>
    <xf numFmtId="49" fontId="4" fillId="2" borderId="24" xfId="4" applyNumberFormat="1" applyFont="1" applyFill="1" applyBorder="1"/>
    <xf numFmtId="0" fontId="4" fillId="2" borderId="24" xfId="8" applyFont="1" applyFill="1" applyBorder="1" applyAlignment="1">
      <alignment horizontal="center"/>
    </xf>
    <xf numFmtId="0" fontId="4" fillId="2" borderId="9" xfId="8" applyFont="1" applyFill="1" applyBorder="1" applyAlignment="1">
      <alignment horizontal="center"/>
    </xf>
    <xf numFmtId="0" fontId="4" fillId="2" borderId="9" xfId="8" applyNumberFormat="1" applyFont="1" applyFill="1" applyBorder="1" applyAlignment="1">
      <alignment horizontal="center"/>
    </xf>
    <xf numFmtId="0" fontId="4" fillId="2" borderId="9" xfId="2" applyFont="1" applyFill="1" applyBorder="1" applyAlignment="1">
      <alignment horizontal="left" vertical="center"/>
    </xf>
    <xf numFmtId="167" fontId="4" fillId="2" borderId="24" xfId="2" applyNumberFormat="1" applyFont="1" applyFill="1" applyBorder="1" applyAlignment="1">
      <alignment horizontal="left" vertical="center"/>
    </xf>
    <xf numFmtId="0" fontId="4" fillId="2" borderId="24" xfId="2" applyFont="1" applyFill="1" applyBorder="1" applyAlignment="1">
      <alignment horizontal="left"/>
    </xf>
    <xf numFmtId="0" fontId="4" fillId="2" borderId="24" xfId="9" applyFont="1" applyFill="1" applyBorder="1" applyAlignment="1">
      <alignment vertical="top"/>
    </xf>
    <xf numFmtId="0" fontId="4" fillId="2" borderId="24" xfId="9" applyFont="1" applyFill="1" applyBorder="1" applyAlignment="1">
      <alignment horizontal="left" vertical="top"/>
    </xf>
    <xf numFmtId="0" fontId="4" fillId="2" borderId="24" xfId="9" applyFont="1" applyFill="1" applyBorder="1" applyAlignment="1">
      <alignment horizontal="center" vertical="top"/>
    </xf>
    <xf numFmtId="0" fontId="4" fillId="2" borderId="24" xfId="10" applyFont="1" applyFill="1" applyBorder="1" applyAlignment="1">
      <alignment horizontal="center"/>
    </xf>
    <xf numFmtId="0" fontId="4" fillId="2" borderId="26" xfId="5" applyFont="1" applyFill="1" applyBorder="1"/>
    <xf numFmtId="0" fontId="4" fillId="2" borderId="26" xfId="5" applyFont="1" applyFill="1" applyBorder="1" applyAlignment="1">
      <alignment horizontal="center"/>
    </xf>
    <xf numFmtId="0" fontId="4" fillId="2" borderId="9" xfId="11" applyFont="1" applyFill="1" applyBorder="1" applyAlignment="1">
      <alignment horizontal="left" vertical="center"/>
    </xf>
    <xf numFmtId="166" fontId="4" fillId="2" borderId="24" xfId="2" applyNumberFormat="1" applyFont="1" applyFill="1" applyBorder="1" applyAlignment="1">
      <alignment horizontal="center"/>
    </xf>
    <xf numFmtId="43" fontId="4" fillId="2" borderId="9" xfId="7" applyFont="1" applyFill="1" applyBorder="1" applyAlignment="1">
      <alignment horizontal="center"/>
    </xf>
    <xf numFmtId="49" fontId="4" fillId="2" borderId="24" xfId="5" applyNumberFormat="1" applyFont="1" applyFill="1" applyBorder="1" applyAlignment="1">
      <alignment horizontal="center"/>
    </xf>
    <xf numFmtId="0" fontId="4" fillId="2" borderId="24" xfId="5" applyFont="1" applyFill="1" applyBorder="1" applyAlignment="1">
      <alignment horizontal="left"/>
    </xf>
    <xf numFmtId="166" fontId="4" fillId="2" borderId="24" xfId="5" quotePrefix="1" applyNumberFormat="1" applyFont="1" applyFill="1" applyBorder="1" applyAlignment="1" applyProtection="1">
      <alignment horizontal="center"/>
      <protection hidden="1"/>
    </xf>
    <xf numFmtId="49" fontId="4" fillId="2" borderId="24" xfId="5" quotePrefix="1" applyNumberFormat="1" applyFont="1" applyFill="1" applyBorder="1" applyAlignment="1">
      <alignment horizontal="center"/>
    </xf>
    <xf numFmtId="4" fontId="2" fillId="2" borderId="0" xfId="2" applyNumberFormat="1" applyFont="1" applyFill="1"/>
    <xf numFmtId="0" fontId="2" fillId="2" borderId="0" xfId="2" applyFill="1"/>
    <xf numFmtId="43" fontId="4" fillId="0" borderId="0" xfId="2" applyNumberFormat="1" applyFont="1" applyFill="1"/>
    <xf numFmtId="43" fontId="2" fillId="0" borderId="0" xfId="7" applyFont="1"/>
    <xf numFmtId="166" fontId="4" fillId="3" borderId="24" xfId="5" quotePrefix="1" applyNumberFormat="1" applyFont="1" applyFill="1" applyBorder="1" applyAlignment="1" applyProtection="1">
      <alignment horizontal="center"/>
      <protection hidden="1"/>
    </xf>
    <xf numFmtId="49" fontId="4" fillId="3" borderId="24" xfId="5" applyNumberFormat="1" applyFont="1" applyFill="1" applyBorder="1" applyAlignment="1">
      <alignment horizontal="center"/>
    </xf>
    <xf numFmtId="0" fontId="4" fillId="3" borderId="24" xfId="5" applyFont="1" applyFill="1" applyBorder="1" applyAlignment="1">
      <alignment horizontal="left"/>
    </xf>
    <xf numFmtId="0" fontId="4" fillId="3" borderId="9" xfId="2" applyNumberFormat="1" applyFont="1" applyFill="1" applyBorder="1" applyAlignment="1">
      <alignment horizontal="center"/>
    </xf>
    <xf numFmtId="43" fontId="4" fillId="3" borderId="9" xfId="3" applyFont="1" applyFill="1" applyBorder="1"/>
    <xf numFmtId="0" fontId="4" fillId="3" borderId="9" xfId="2" applyFont="1" applyFill="1" applyBorder="1"/>
    <xf numFmtId="49" fontId="4" fillId="3" borderId="24" xfId="5" quotePrefix="1" applyNumberFormat="1" applyFont="1" applyFill="1" applyBorder="1" applyAlignment="1">
      <alignment horizontal="center"/>
    </xf>
    <xf numFmtId="164" fontId="4" fillId="3" borderId="9" xfId="1" applyNumberFormat="1" applyFont="1" applyFill="1" applyBorder="1" applyAlignment="1">
      <alignment horizontal="right"/>
    </xf>
    <xf numFmtId="166" fontId="4" fillId="2" borderId="24" xfId="5" applyNumberFormat="1" applyFont="1" applyFill="1" applyBorder="1" applyAlignment="1" applyProtection="1">
      <alignment horizontal="center" vertical="center"/>
      <protection hidden="1"/>
    </xf>
    <xf numFmtId="37" fontId="4" fillId="2" borderId="9" xfId="3" quotePrefix="1" applyNumberFormat="1" applyFont="1" applyFill="1" applyBorder="1" applyAlignment="1">
      <alignment horizontal="center"/>
    </xf>
    <xf numFmtId="43" fontId="5" fillId="2" borderId="27" xfId="3" applyFont="1" applyFill="1" applyBorder="1"/>
    <xf numFmtId="0" fontId="4" fillId="2" borderId="27" xfId="2" applyNumberFormat="1" applyFont="1" applyFill="1" applyBorder="1" applyAlignment="1">
      <alignment horizontal="center"/>
    </xf>
    <xf numFmtId="37" fontId="4" fillId="2" borderId="9" xfId="3" applyNumberFormat="1" applyFont="1" applyFill="1" applyBorder="1" applyAlignment="1">
      <alignment horizontal="center"/>
    </xf>
    <xf numFmtId="43" fontId="5" fillId="2" borderId="9" xfId="3" applyFont="1" applyFill="1" applyBorder="1"/>
    <xf numFmtId="164" fontId="4" fillId="2" borderId="9" xfId="1" applyNumberFormat="1" applyFont="1" applyFill="1" applyBorder="1" applyAlignment="1">
      <alignment horizontal="right"/>
    </xf>
    <xf numFmtId="41" fontId="4" fillId="2" borderId="9" xfId="1" applyNumberFormat="1" applyFont="1" applyFill="1" applyBorder="1" applyAlignment="1">
      <alignment horizontal="right"/>
    </xf>
    <xf numFmtId="0" fontId="4" fillId="2" borderId="24" xfId="5" applyFont="1" applyFill="1" applyBorder="1" applyAlignment="1">
      <alignment horizontal="right" vertical="center"/>
    </xf>
    <xf numFmtId="0" fontId="3" fillId="2" borderId="24" xfId="5" applyFont="1" applyFill="1" applyBorder="1" applyAlignment="1">
      <alignment horizontal="left"/>
    </xf>
    <xf numFmtId="43" fontId="3" fillId="2" borderId="9" xfId="5" applyNumberFormat="1" applyFont="1" applyFill="1" applyBorder="1"/>
    <xf numFmtId="0" fontId="3" fillId="2" borderId="9" xfId="5" applyNumberFormat="1" applyFont="1" applyFill="1" applyBorder="1"/>
    <xf numFmtId="43" fontId="8" fillId="2" borderId="9" xfId="5" applyNumberFormat="1" applyFont="1" applyFill="1" applyBorder="1"/>
    <xf numFmtId="43" fontId="3" fillId="2" borderId="9" xfId="3" applyFont="1" applyFill="1" applyBorder="1"/>
    <xf numFmtId="41" fontId="3" fillId="2" borderId="9" xfId="5" applyNumberFormat="1" applyFont="1" applyFill="1" applyBorder="1" applyAlignment="1">
      <alignment horizontal="left"/>
    </xf>
    <xf numFmtId="43" fontId="3" fillId="2" borderId="9" xfId="7" applyFont="1" applyFill="1" applyBorder="1" applyAlignment="1">
      <alignment horizontal="center"/>
    </xf>
    <xf numFmtId="43" fontId="4" fillId="2" borderId="9" xfId="7" applyFont="1" applyFill="1" applyBorder="1" applyAlignment="1">
      <alignment horizontal="left"/>
    </xf>
    <xf numFmtId="41" fontId="4" fillId="0" borderId="0" xfId="1" applyFont="1" applyFill="1"/>
    <xf numFmtId="0" fontId="12" fillId="2" borderId="9" xfId="13" quotePrefix="1" applyFont="1" applyFill="1" applyBorder="1" applyAlignment="1">
      <alignment horizontal="center"/>
    </xf>
    <xf numFmtId="0" fontId="12" fillId="2" borderId="9" xfId="13" applyFont="1" applyFill="1" applyBorder="1"/>
    <xf numFmtId="0" fontId="12" fillId="2" borderId="9" xfId="13" applyFont="1" applyFill="1" applyBorder="1" applyAlignment="1">
      <alignment horizontal="center"/>
    </xf>
    <xf numFmtId="0" fontId="4" fillId="2" borderId="9" xfId="14" applyFont="1" applyFill="1" applyBorder="1"/>
    <xf numFmtId="0" fontId="4" fillId="2" borderId="9" xfId="14" applyFont="1" applyFill="1" applyBorder="1" applyAlignment="1">
      <alignment horizontal="center"/>
    </xf>
    <xf numFmtId="0" fontId="4" fillId="2" borderId="9" xfId="14" applyNumberFormat="1" applyFont="1" applyFill="1" applyBorder="1" applyAlignment="1">
      <alignment horizontal="center"/>
    </xf>
    <xf numFmtId="0" fontId="12" fillId="2" borderId="9" xfId="13" applyFont="1" applyFill="1" applyBorder="1" applyAlignment="1">
      <alignment horizontal="left" vertical="center"/>
    </xf>
    <xf numFmtId="0" fontId="12" fillId="2" borderId="9" xfId="13" applyFont="1" applyFill="1" applyBorder="1" applyAlignment="1">
      <alignment horizontal="center" vertical="center"/>
    </xf>
    <xf numFmtId="49" fontId="12" fillId="2" borderId="9" xfId="13" applyNumberFormat="1" applyFont="1" applyFill="1" applyBorder="1" applyAlignment="1">
      <alignment horizontal="center"/>
    </xf>
    <xf numFmtId="4" fontId="5" fillId="2" borderId="14" xfId="2" applyNumberFormat="1" applyFont="1" applyFill="1" applyBorder="1"/>
    <xf numFmtId="0" fontId="4" fillId="2" borderId="14" xfId="2" applyNumberFormat="1" applyFont="1" applyFill="1" applyBorder="1" applyAlignment="1">
      <alignment horizontal="center"/>
    </xf>
    <xf numFmtId="0" fontId="4" fillId="2" borderId="14" xfId="2" applyFont="1" applyFill="1" applyBorder="1"/>
    <xf numFmtId="0" fontId="4" fillId="2" borderId="28" xfId="5" applyFont="1" applyFill="1" applyBorder="1" applyAlignment="1">
      <alignment horizontal="center"/>
    </xf>
    <xf numFmtId="0" fontId="4" fillId="2" borderId="2" xfId="5" applyNumberFormat="1" applyFont="1" applyFill="1" applyBorder="1" applyAlignment="1">
      <alignment horizontal="center"/>
    </xf>
    <xf numFmtId="4" fontId="5" fillId="2" borderId="24" xfId="2" applyNumberFormat="1" applyFont="1" applyFill="1" applyBorder="1"/>
    <xf numFmtId="4" fontId="5" fillId="2" borderId="27" xfId="2" applyNumberFormat="1" applyFont="1" applyFill="1" applyBorder="1"/>
    <xf numFmtId="43" fontId="5" fillId="2" borderId="9" xfId="2" applyNumberFormat="1" applyFont="1" applyFill="1" applyBorder="1"/>
    <xf numFmtId="0" fontId="5" fillId="2" borderId="9" xfId="2" applyFont="1" applyFill="1" applyBorder="1"/>
    <xf numFmtId="0" fontId="4" fillId="3" borderId="24" xfId="5" applyFont="1" applyFill="1" applyBorder="1" applyAlignment="1">
      <alignment horizontal="right"/>
    </xf>
    <xf numFmtId="166" fontId="4" fillId="3" borderId="24" xfId="5" applyNumberFormat="1" applyFont="1" applyFill="1" applyBorder="1" applyAlignment="1" applyProtection="1">
      <alignment horizontal="center" vertical="center"/>
      <protection hidden="1"/>
    </xf>
    <xf numFmtId="43" fontId="4" fillId="3" borderId="9" xfId="3" applyFont="1" applyFill="1" applyBorder="1" applyAlignment="1">
      <alignment horizontal="center"/>
    </xf>
    <xf numFmtId="43" fontId="5" fillId="3" borderId="27" xfId="3" applyFont="1" applyFill="1" applyBorder="1"/>
    <xf numFmtId="0" fontId="4" fillId="3" borderId="27" xfId="3" quotePrefix="1" applyNumberFormat="1" applyFont="1" applyFill="1" applyBorder="1" applyAlignment="1">
      <alignment horizontal="center" vertical="center"/>
    </xf>
    <xf numFmtId="0" fontId="4" fillId="3" borderId="9" xfId="3" applyNumberFormat="1" applyFont="1" applyFill="1" applyBorder="1" applyAlignment="1">
      <alignment horizontal="center"/>
    </xf>
    <xf numFmtId="41" fontId="4" fillId="2" borderId="0" xfId="1" applyFont="1" applyFill="1"/>
    <xf numFmtId="0" fontId="4" fillId="2" borderId="27" xfId="2" applyFont="1" applyFill="1" applyBorder="1"/>
    <xf numFmtId="0" fontId="3" fillId="2" borderId="9" xfId="3" applyNumberFormat="1" applyFont="1" applyFill="1" applyBorder="1"/>
    <xf numFmtId="43" fontId="8" fillId="2" borderId="9" xfId="3" applyFont="1" applyFill="1" applyBorder="1"/>
    <xf numFmtId="0" fontId="14" fillId="2" borderId="24" xfId="5" applyFont="1" applyFill="1" applyBorder="1" applyAlignment="1">
      <alignment horizontal="right"/>
    </xf>
    <xf numFmtId="166" fontId="14" fillId="2" borderId="24" xfId="5" applyNumberFormat="1" applyFont="1" applyFill="1" applyBorder="1" applyAlignment="1" applyProtection="1">
      <alignment horizontal="center"/>
      <protection hidden="1"/>
    </xf>
    <xf numFmtId="0" fontId="14" fillId="2" borderId="24" xfId="5" applyFont="1" applyFill="1" applyBorder="1"/>
    <xf numFmtId="0" fontId="14" fillId="2" borderId="24" xfId="5" applyFont="1" applyFill="1" applyBorder="1" applyAlignment="1">
      <alignment horizontal="center"/>
    </xf>
    <xf numFmtId="43" fontId="14" fillId="2" borderId="9" xfId="3" applyFont="1" applyFill="1" applyBorder="1" applyAlignment="1">
      <alignment horizontal="center"/>
    </xf>
    <xf numFmtId="43" fontId="15" fillId="2" borderId="9" xfId="3" applyFont="1" applyFill="1" applyBorder="1"/>
    <xf numFmtId="0" fontId="14" fillId="2" borderId="9" xfId="2" applyNumberFormat="1" applyFont="1" applyFill="1" applyBorder="1" applyAlignment="1">
      <alignment horizontal="center"/>
    </xf>
    <xf numFmtId="0" fontId="14" fillId="2" borderId="9" xfId="2" applyFont="1" applyFill="1" applyBorder="1"/>
    <xf numFmtId="43" fontId="14" fillId="2" borderId="9" xfId="3" applyFont="1" applyFill="1" applyBorder="1"/>
    <xf numFmtId="168" fontId="14" fillId="2" borderId="22" xfId="5" applyNumberFormat="1" applyFont="1" applyFill="1" applyBorder="1" applyAlignment="1">
      <alignment horizontal="left"/>
    </xf>
    <xf numFmtId="0" fontId="14" fillId="0" borderId="0" xfId="2" applyFont="1" applyFill="1" applyBorder="1"/>
    <xf numFmtId="41" fontId="4" fillId="2" borderId="22" xfId="5" applyNumberFormat="1" applyFont="1" applyFill="1" applyBorder="1" applyAlignment="1">
      <alignment horizontal="left"/>
    </xf>
    <xf numFmtId="0" fontId="4" fillId="0" borderId="0" xfId="2" applyFont="1" applyFill="1" applyBorder="1"/>
    <xf numFmtId="0" fontId="4" fillId="2" borderId="24" xfId="2" applyFont="1" applyFill="1" applyBorder="1" applyAlignment="1">
      <alignment horizontal="center" vertical="center"/>
    </xf>
    <xf numFmtId="43" fontId="4" fillId="2" borderId="9" xfId="3" applyFont="1" applyFill="1" applyBorder="1" applyAlignment="1">
      <alignment vertical="center"/>
    </xf>
    <xf numFmtId="43" fontId="4" fillId="2" borderId="9" xfId="3" applyFont="1" applyFill="1" applyBorder="1" applyAlignment="1">
      <alignment horizontal="right" vertical="center"/>
    </xf>
    <xf numFmtId="0" fontId="4" fillId="2" borderId="22" xfId="2" applyFont="1" applyFill="1" applyBorder="1" applyAlignment="1">
      <alignment vertical="center"/>
    </xf>
    <xf numFmtId="166" fontId="4" fillId="2" borderId="24" xfId="2" applyNumberFormat="1" applyFont="1" applyFill="1" applyBorder="1" applyAlignment="1">
      <alignment horizontal="center" vertical="center"/>
    </xf>
    <xf numFmtId="0" fontId="4" fillId="2" borderId="9" xfId="2" applyFont="1" applyFill="1" applyBorder="1" applyAlignment="1">
      <alignment vertical="center"/>
    </xf>
    <xf numFmtId="4" fontId="4" fillId="2" borderId="9" xfId="3" applyNumberFormat="1" applyFont="1" applyFill="1" applyBorder="1" applyAlignment="1">
      <alignment horizontal="right" vertical="center"/>
    </xf>
    <xf numFmtId="0" fontId="4" fillId="3" borderId="24" xfId="5" applyFont="1" applyFill="1" applyBorder="1" applyAlignment="1">
      <alignment horizontal="right" vertical="center"/>
    </xf>
    <xf numFmtId="0" fontId="4" fillId="3" borderId="24" xfId="2" applyFont="1" applyFill="1" applyBorder="1" applyAlignment="1">
      <alignment vertical="center"/>
    </xf>
    <xf numFmtId="43" fontId="4" fillId="3" borderId="9" xfId="3" applyFont="1" applyFill="1" applyBorder="1" applyAlignment="1">
      <alignment vertical="center"/>
    </xf>
    <xf numFmtId="43" fontId="4" fillId="3" borderId="9" xfId="3" applyFont="1" applyFill="1" applyBorder="1" applyAlignment="1">
      <alignment horizontal="right" vertical="center"/>
    </xf>
    <xf numFmtId="37" fontId="4" fillId="2" borderId="9" xfId="3" applyNumberFormat="1" applyFont="1" applyFill="1" applyBorder="1" applyAlignment="1">
      <alignment horizontal="center" vertical="center"/>
    </xf>
    <xf numFmtId="37" fontId="4" fillId="2" borderId="9" xfId="3" applyNumberFormat="1" applyFont="1" applyFill="1" applyBorder="1" applyAlignment="1">
      <alignment vertical="center"/>
    </xf>
    <xf numFmtId="37" fontId="4" fillId="2" borderId="9" xfId="3" applyNumberFormat="1" applyFont="1" applyFill="1" applyBorder="1"/>
    <xf numFmtId="43" fontId="3" fillId="2" borderId="9" xfId="3" quotePrefix="1" applyFont="1" applyFill="1" applyBorder="1" applyAlignment="1">
      <alignment horizontal="center"/>
    </xf>
    <xf numFmtId="41" fontId="3" fillId="2" borderId="9" xfId="3" quotePrefix="1" applyNumberFormat="1" applyFont="1" applyFill="1" applyBorder="1" applyAlignment="1"/>
    <xf numFmtId="41" fontId="3" fillId="2" borderId="9" xfId="3" quotePrefix="1" applyNumberFormat="1" applyFont="1" applyFill="1" applyBorder="1" applyAlignment="1">
      <alignment horizontal="center"/>
    </xf>
    <xf numFmtId="43" fontId="3" fillId="2" borderId="9" xfId="5" quotePrefix="1" applyNumberFormat="1" applyFont="1" applyFill="1" applyBorder="1" applyAlignment="1">
      <alignment horizontal="center"/>
    </xf>
    <xf numFmtId="41" fontId="3" fillId="2" borderId="0" xfId="3" quotePrefix="1" applyNumberFormat="1" applyFont="1" applyFill="1" applyBorder="1" applyAlignment="1">
      <alignment horizontal="center"/>
    </xf>
    <xf numFmtId="43" fontId="8" fillId="2" borderId="0" xfId="3" quotePrefix="1" applyFont="1" applyFill="1" applyBorder="1" applyAlignment="1">
      <alignment horizontal="center"/>
    </xf>
    <xf numFmtId="0" fontId="3" fillId="2" borderId="0" xfId="5" quotePrefix="1" applyNumberFormat="1" applyFont="1" applyFill="1" applyBorder="1" applyAlignment="1">
      <alignment horizontal="center"/>
    </xf>
    <xf numFmtId="0" fontId="3" fillId="2" borderId="27" xfId="5" quotePrefix="1" applyNumberFormat="1" applyFont="1" applyFill="1" applyBorder="1" applyAlignment="1">
      <alignment horizontal="center"/>
    </xf>
    <xf numFmtId="0" fontId="4" fillId="2" borderId="9" xfId="16" applyNumberFormat="1" applyFont="1" applyFill="1" applyBorder="1" applyAlignment="1">
      <alignment horizontal="center" vertical="center"/>
    </xf>
    <xf numFmtId="43" fontId="4" fillId="2" borderId="9" xfId="5" quotePrefix="1" applyNumberFormat="1" applyFont="1" applyFill="1" applyBorder="1" applyAlignment="1">
      <alignment horizontal="center"/>
    </xf>
    <xf numFmtId="166" fontId="4" fillId="2" borderId="24" xfId="2" quotePrefix="1" applyNumberFormat="1" applyFont="1" applyFill="1" applyBorder="1"/>
    <xf numFmtId="166" fontId="4" fillId="2" borderId="24" xfId="2" applyNumberFormat="1" applyFont="1" applyFill="1" applyBorder="1"/>
    <xf numFmtId="0" fontId="4" fillId="2" borderId="9" xfId="2" applyNumberFormat="1" applyFont="1" applyFill="1" applyBorder="1"/>
    <xf numFmtId="166" fontId="3" fillId="2" borderId="24" xfId="2" applyNumberFormat="1" applyFont="1" applyFill="1" applyBorder="1"/>
    <xf numFmtId="0" fontId="3" fillId="2" borderId="24" xfId="2" applyFont="1" applyFill="1" applyBorder="1"/>
    <xf numFmtId="0" fontId="3" fillId="2" borderId="9" xfId="2" applyFont="1" applyFill="1" applyBorder="1" applyAlignment="1">
      <alignment horizontal="center"/>
    </xf>
    <xf numFmtId="0" fontId="3" fillId="2" borderId="9" xfId="2" applyNumberFormat="1" applyFont="1" applyFill="1" applyBorder="1" applyAlignment="1">
      <alignment horizontal="center"/>
    </xf>
    <xf numFmtId="0" fontId="3" fillId="2" borderId="9" xfId="2" applyNumberFormat="1" applyFont="1" applyFill="1" applyBorder="1"/>
    <xf numFmtId="0" fontId="3" fillId="2" borderId="9" xfId="2" applyFont="1" applyFill="1" applyBorder="1"/>
    <xf numFmtId="41" fontId="4" fillId="2" borderId="9" xfId="5" applyNumberFormat="1" applyFont="1" applyFill="1" applyBorder="1"/>
    <xf numFmtId="0" fontId="4" fillId="2" borderId="24" xfId="4" applyFont="1" applyFill="1" applyBorder="1" applyAlignment="1">
      <alignment horizontal="center"/>
    </xf>
    <xf numFmtId="43" fontId="3" fillId="2" borderId="24" xfId="7" applyNumberFormat="1" applyFont="1" applyFill="1" applyBorder="1"/>
    <xf numFmtId="0" fontId="4" fillId="2" borderId="24" xfId="4" applyFont="1" applyFill="1" applyBorder="1" applyAlignment="1">
      <alignment horizontal="center" vertical="center"/>
    </xf>
    <xf numFmtId="0" fontId="4" fillId="2" borderId="9" xfId="4" applyNumberFormat="1" applyFont="1" applyFill="1" applyBorder="1" applyAlignment="1">
      <alignment horizontal="center" vertical="center"/>
    </xf>
    <xf numFmtId="0" fontId="4" fillId="2" borderId="29" xfId="4" applyFont="1" applyFill="1" applyBorder="1" applyAlignment="1">
      <alignment horizontal="center"/>
    </xf>
    <xf numFmtId="0" fontId="4" fillId="2" borderId="29" xfId="4" applyFont="1" applyFill="1" applyBorder="1" applyAlignment="1">
      <alignment horizontal="center" vertical="center"/>
    </xf>
    <xf numFmtId="43" fontId="4" fillId="2" borderId="9" xfId="4" applyNumberFormat="1" applyFont="1" applyFill="1" applyBorder="1" applyAlignment="1">
      <alignment horizontal="center"/>
    </xf>
    <xf numFmtId="43" fontId="5" fillId="2" borderId="9" xfId="3" applyFont="1" applyFill="1" applyBorder="1" applyAlignment="1">
      <alignment horizontal="center"/>
    </xf>
    <xf numFmtId="4" fontId="5" fillId="2" borderId="0" xfId="2" applyNumberFormat="1" applyFont="1" applyFill="1"/>
    <xf numFmtId="43" fontId="4" fillId="2" borderId="0" xfId="3" applyFont="1" applyFill="1"/>
    <xf numFmtId="41" fontId="4" fillId="2" borderId="0" xfId="2" applyNumberFormat="1" applyFont="1" applyFill="1"/>
    <xf numFmtId="43" fontId="4" fillId="2" borderId="0" xfId="2" applyNumberFormat="1" applyFont="1" applyFill="1"/>
    <xf numFmtId="164" fontId="4" fillId="2" borderId="0" xfId="2" applyNumberFormat="1" applyFont="1" applyFill="1"/>
    <xf numFmtId="41" fontId="4" fillId="2" borderId="0" xfId="2" applyNumberFormat="1" applyFont="1" applyFill="1" applyAlignment="1"/>
    <xf numFmtId="43" fontId="4" fillId="2" borderId="0" xfId="7" applyFont="1" applyFill="1" applyAlignment="1">
      <alignment horizontal="center"/>
    </xf>
    <xf numFmtId="0" fontId="3" fillId="2" borderId="0" xfId="2" applyNumberFormat="1" applyFont="1" applyFill="1" applyBorder="1" applyAlignment="1">
      <alignment horizontal="center" vertical="center" wrapText="1" shrinkToFit="1"/>
    </xf>
    <xf numFmtId="43" fontId="4" fillId="2" borderId="0" xfId="7" applyFont="1" applyFill="1"/>
    <xf numFmtId="4" fontId="5" fillId="2" borderId="0" xfId="2" applyNumberFormat="1" applyFont="1" applyFill="1" applyAlignment="1">
      <alignment horizontal="center"/>
    </xf>
    <xf numFmtId="0" fontId="16" fillId="2" borderId="0" xfId="2" applyFont="1" applyFill="1" applyAlignment="1">
      <alignment horizontal="center"/>
    </xf>
    <xf numFmtId="41" fontId="16" fillId="2" borderId="0" xfId="2" applyNumberFormat="1" applyFont="1" applyFill="1" applyAlignment="1"/>
    <xf numFmtId="0" fontId="16" fillId="2" borderId="0" xfId="2" applyNumberFormat="1" applyFont="1" applyFill="1" applyAlignment="1">
      <alignment horizontal="center"/>
    </xf>
    <xf numFmtId="0" fontId="22" fillId="0" borderId="0" xfId="67" applyFont="1" applyAlignment="1" applyProtection="1">
      <protection locked="0"/>
    </xf>
    <xf numFmtId="43" fontId="22" fillId="0" borderId="0" xfId="67" applyNumberFormat="1" applyFont="1" applyAlignment="1" applyProtection="1">
      <protection locked="0"/>
    </xf>
    <xf numFmtId="0" fontId="2" fillId="0" borderId="0" xfId="67" applyProtection="1">
      <protection locked="0"/>
    </xf>
    <xf numFmtId="0" fontId="23" fillId="0" borderId="0" xfId="67" applyFont="1" applyBorder="1" applyAlignment="1"/>
    <xf numFmtId="0" fontId="2" fillId="0" borderId="0" xfId="67"/>
    <xf numFmtId="4" fontId="22" fillId="0" borderId="0" xfId="67" applyNumberFormat="1" applyFont="1" applyAlignment="1" applyProtection="1">
      <protection locked="0"/>
    </xf>
    <xf numFmtId="3" fontId="22" fillId="0" borderId="0" xfId="67" applyNumberFormat="1" applyFont="1" applyAlignment="1" applyProtection="1">
      <protection locked="0"/>
    </xf>
    <xf numFmtId="43" fontId="2" fillId="0" borderId="0" xfId="67" applyNumberFormat="1" applyProtection="1">
      <protection locked="0"/>
    </xf>
    <xf numFmtId="0" fontId="23" fillId="0" borderId="0" xfId="67" applyFont="1" applyBorder="1" applyAlignment="1">
      <alignment horizontal="left"/>
    </xf>
    <xf numFmtId="0" fontId="24" fillId="0" borderId="0" xfId="67" applyFont="1" applyAlignment="1" applyProtection="1">
      <alignment vertical="center"/>
      <protection locked="0"/>
    </xf>
    <xf numFmtId="0" fontId="24" fillId="0" borderId="0" xfId="67" applyFont="1" applyAlignment="1">
      <alignment vertical="center"/>
    </xf>
    <xf numFmtId="0" fontId="22" fillId="0" borderId="20" xfId="67" applyFont="1" applyBorder="1" applyAlignment="1" applyProtection="1">
      <protection locked="0"/>
    </xf>
    <xf numFmtId="41" fontId="22" fillId="0" borderId="20" xfId="1" applyFont="1" applyBorder="1" applyAlignment="1" applyProtection="1">
      <protection locked="0"/>
    </xf>
    <xf numFmtId="169" fontId="22" fillId="0" borderId="0" xfId="1" applyNumberFormat="1" applyFont="1" applyAlignment="1" applyProtection="1">
      <protection locked="0"/>
    </xf>
    <xf numFmtId="170" fontId="2" fillId="0" borderId="0" xfId="67" applyNumberFormat="1" applyProtection="1">
      <protection locked="0"/>
    </xf>
    <xf numFmtId="0" fontId="2" fillId="0" borderId="0" xfId="67" applyAlignment="1" applyProtection="1">
      <protection locked="0"/>
    </xf>
    <xf numFmtId="0" fontId="24" fillId="4" borderId="22" xfId="67" applyFont="1" applyFill="1" applyBorder="1" applyAlignment="1" applyProtection="1">
      <alignment horizontal="center" vertical="center"/>
      <protection locked="0"/>
    </xf>
    <xf numFmtId="0" fontId="24" fillId="4" borderId="2" xfId="67" applyFont="1" applyFill="1" applyBorder="1" applyAlignment="1" applyProtection="1">
      <alignment vertical="center"/>
      <protection locked="0"/>
    </xf>
    <xf numFmtId="0" fontId="2" fillId="4" borderId="2" xfId="67" applyFill="1" applyBorder="1" applyAlignment="1" applyProtection="1">
      <alignment vertical="center"/>
      <protection locked="0"/>
    </xf>
    <xf numFmtId="0" fontId="2" fillId="4" borderId="3" xfId="67" applyFill="1" applyBorder="1" applyAlignment="1" applyProtection="1">
      <alignment vertical="center"/>
      <protection locked="0"/>
    </xf>
    <xf numFmtId="0" fontId="2" fillId="0" borderId="0" xfId="67" applyAlignment="1">
      <alignment vertical="center"/>
    </xf>
    <xf numFmtId="0" fontId="25" fillId="4" borderId="3" xfId="67" applyFont="1" applyFill="1" applyBorder="1" applyAlignment="1">
      <alignment horizontal="center" vertical="center" wrapText="1"/>
    </xf>
    <xf numFmtId="43" fontId="26" fillId="4" borderId="9" xfId="7" applyFont="1" applyFill="1" applyBorder="1" applyAlignment="1" applyProtection="1">
      <alignment horizontal="center" vertical="center" wrapText="1" shrinkToFit="1"/>
      <protection locked="0"/>
    </xf>
    <xf numFmtId="0" fontId="25" fillId="4" borderId="27" xfId="67" applyFont="1" applyFill="1" applyBorder="1" applyAlignment="1">
      <alignment horizontal="center" vertical="center" wrapText="1"/>
    </xf>
    <xf numFmtId="0" fontId="25" fillId="4" borderId="9" xfId="67" applyFont="1" applyFill="1" applyBorder="1" applyAlignment="1">
      <alignment horizontal="center" vertical="center" wrapText="1"/>
    </xf>
    <xf numFmtId="0" fontId="25" fillId="4" borderId="22" xfId="67" applyFont="1" applyFill="1" applyBorder="1" applyAlignment="1">
      <alignment horizontal="center" vertical="center" wrapText="1"/>
    </xf>
    <xf numFmtId="0" fontId="25" fillId="4" borderId="31" xfId="67" applyFont="1" applyFill="1" applyBorder="1" applyAlignment="1">
      <alignment horizontal="center" vertical="center" wrapText="1"/>
    </xf>
    <xf numFmtId="0" fontId="25" fillId="4" borderId="32" xfId="67" applyFont="1" applyFill="1" applyBorder="1" applyAlignment="1">
      <alignment horizontal="center" vertical="center" wrapText="1"/>
    </xf>
    <xf numFmtId="0" fontId="2" fillId="0" borderId="9" xfId="67" applyBorder="1" applyAlignment="1">
      <alignment horizontal="center" vertical="top" wrapText="1"/>
    </xf>
    <xf numFmtId="0" fontId="2" fillId="0" borderId="22" xfId="67" applyBorder="1" applyAlignment="1">
      <alignment horizontal="center" vertical="top" wrapText="1"/>
    </xf>
    <xf numFmtId="0" fontId="2" fillId="0" borderId="31" xfId="67" applyBorder="1" applyAlignment="1" applyProtection="1">
      <alignment horizontal="center" vertical="top" wrapText="1"/>
    </xf>
    <xf numFmtId="0" fontId="2" fillId="0" borderId="32" xfId="67" applyBorder="1" applyAlignment="1" applyProtection="1">
      <alignment horizontal="center" vertical="top" wrapText="1"/>
    </xf>
    <xf numFmtId="0" fontId="2" fillId="0" borderId="31" xfId="67" applyBorder="1" applyAlignment="1">
      <alignment horizontal="center" vertical="top" wrapText="1"/>
    </xf>
    <xf numFmtId="0" fontId="2" fillId="0" borderId="3" xfId="67" applyBorder="1" applyAlignment="1" applyProtection="1">
      <alignment horizontal="center" vertical="top" wrapText="1"/>
      <protection locked="0"/>
    </xf>
    <xf numFmtId="0" fontId="2" fillId="0" borderId="32" xfId="67" applyBorder="1" applyAlignment="1">
      <alignment horizontal="center" vertical="top" wrapText="1"/>
    </xf>
    <xf numFmtId="0" fontId="2" fillId="0" borderId="3" xfId="67" applyBorder="1" applyAlignment="1" applyProtection="1">
      <alignment horizontal="center" vertical="top" wrapText="1"/>
    </xf>
    <xf numFmtId="0" fontId="2" fillId="0" borderId="9" xfId="67" applyBorder="1" applyAlignment="1" applyProtection="1">
      <alignment horizontal="center" vertical="top" wrapText="1"/>
    </xf>
    <xf numFmtId="0" fontId="25" fillId="4" borderId="9" xfId="67" applyFont="1" applyFill="1" applyBorder="1" applyAlignment="1" applyProtection="1">
      <alignment horizontal="center" vertical="center"/>
      <protection locked="0"/>
    </xf>
    <xf numFmtId="0" fontId="25" fillId="4" borderId="22" xfId="67" applyFont="1" applyFill="1" applyBorder="1" applyProtection="1">
      <protection locked="0"/>
    </xf>
    <xf numFmtId="43" fontId="25" fillId="4" borderId="31" xfId="7" applyFont="1" applyFill="1" applyBorder="1" applyAlignment="1" applyProtection="1">
      <alignment horizontal="left" shrinkToFit="1"/>
      <protection locked="0"/>
    </xf>
    <xf numFmtId="43" fontId="25" fillId="4" borderId="9" xfId="7" applyFont="1" applyFill="1" applyBorder="1" applyAlignment="1" applyProtection="1">
      <alignment shrinkToFit="1"/>
      <protection locked="0"/>
    </xf>
    <xf numFmtId="43" fontId="25" fillId="4" borderId="9" xfId="7" applyFont="1" applyFill="1" applyBorder="1" applyAlignment="1" applyProtection="1">
      <alignment shrinkToFit="1"/>
    </xf>
    <xf numFmtId="43" fontId="25" fillId="4" borderId="31" xfId="7" applyFont="1" applyFill="1" applyBorder="1" applyAlignment="1" applyProtection="1">
      <alignment shrinkToFit="1"/>
      <protection locked="0"/>
    </xf>
    <xf numFmtId="43" fontId="25" fillId="4" borderId="3" xfId="7" applyFont="1" applyFill="1" applyBorder="1" applyAlignment="1" applyProtection="1">
      <alignment shrinkToFit="1"/>
      <protection locked="0"/>
    </xf>
    <xf numFmtId="43" fontId="25" fillId="4" borderId="32" xfId="7" applyFont="1" applyFill="1" applyBorder="1" applyAlignment="1" applyProtection="1">
      <alignment shrinkToFit="1"/>
      <protection locked="0"/>
    </xf>
    <xf numFmtId="43" fontId="25" fillId="4" borderId="3" xfId="7" applyFont="1" applyFill="1" applyBorder="1" applyAlignment="1" applyProtection="1">
      <alignment shrinkToFit="1"/>
    </xf>
    <xf numFmtId="0" fontId="2" fillId="0" borderId="9" xfId="67" applyBorder="1"/>
    <xf numFmtId="0" fontId="2" fillId="0" borderId="22" xfId="67" applyBorder="1"/>
    <xf numFmtId="43" fontId="7" fillId="0" borderId="31" xfId="7" applyFont="1" applyBorder="1" applyAlignment="1" applyProtection="1">
      <alignment shrinkToFit="1"/>
    </xf>
    <xf numFmtId="43" fontId="7" fillId="0" borderId="9" xfId="7" applyFont="1" applyBorder="1" applyAlignment="1">
      <alignment shrinkToFit="1"/>
    </xf>
    <xf numFmtId="43" fontId="7" fillId="0" borderId="32" xfId="7" applyFont="1" applyBorder="1" applyAlignment="1" applyProtection="1">
      <alignment shrinkToFit="1"/>
    </xf>
    <xf numFmtId="43" fontId="7" fillId="0" borderId="31" xfId="7" applyFont="1" applyBorder="1" applyAlignment="1">
      <alignment shrinkToFit="1"/>
    </xf>
    <xf numFmtId="43" fontId="7" fillId="0" borderId="3" xfId="7" applyFont="1" applyBorder="1" applyAlignment="1" applyProtection="1">
      <alignment shrinkToFit="1"/>
      <protection locked="0"/>
    </xf>
    <xf numFmtId="43" fontId="7" fillId="0" borderId="32" xfId="7" applyFont="1" applyBorder="1" applyAlignment="1">
      <alignment shrinkToFit="1"/>
    </xf>
    <xf numFmtId="43" fontId="7" fillId="0" borderId="3" xfId="7" applyFont="1" applyBorder="1" applyAlignment="1" applyProtection="1">
      <alignment shrinkToFit="1"/>
    </xf>
    <xf numFmtId="43" fontId="7" fillId="0" borderId="9" xfId="7" applyFont="1" applyBorder="1" applyAlignment="1" applyProtection="1">
      <alignment shrinkToFit="1"/>
    </xf>
    <xf numFmtId="0" fontId="25" fillId="4" borderId="9" xfId="67" applyFont="1" applyFill="1" applyBorder="1" applyAlignment="1">
      <alignment horizontal="center" vertical="center"/>
    </xf>
    <xf numFmtId="0" fontId="2" fillId="4" borderId="22" xfId="67" applyFill="1" applyBorder="1"/>
    <xf numFmtId="43" fontId="25" fillId="4" borderId="31" xfId="7" applyFont="1" applyFill="1" applyBorder="1" applyAlignment="1" applyProtection="1">
      <alignment shrinkToFit="1"/>
    </xf>
    <xf numFmtId="43" fontId="25" fillId="4" borderId="9" xfId="7" applyFont="1" applyFill="1" applyBorder="1" applyAlignment="1">
      <alignment shrinkToFit="1"/>
    </xf>
    <xf numFmtId="43" fontId="25" fillId="4" borderId="31" xfId="7" applyFont="1" applyFill="1" applyBorder="1" applyAlignment="1">
      <alignment shrinkToFit="1"/>
    </xf>
    <xf numFmtId="43" fontId="25" fillId="4" borderId="32" xfId="7" applyFont="1" applyFill="1" applyBorder="1" applyAlignment="1">
      <alignment shrinkToFit="1"/>
    </xf>
    <xf numFmtId="0" fontId="2" fillId="0" borderId="9" xfId="67" applyFill="1" applyBorder="1"/>
    <xf numFmtId="0" fontId="2" fillId="0" borderId="22" xfId="67" applyFill="1" applyBorder="1" applyAlignment="1">
      <alignment shrinkToFit="1"/>
    </xf>
    <xf numFmtId="43" fontId="7" fillId="0" borderId="31" xfId="7" applyFont="1" applyFill="1" applyBorder="1" applyAlignment="1" applyProtection="1">
      <alignment shrinkToFit="1"/>
      <protection locked="0"/>
    </xf>
    <xf numFmtId="43" fontId="7" fillId="0" borderId="9" xfId="7" applyFont="1" applyFill="1" applyBorder="1" applyAlignment="1" applyProtection="1">
      <alignment shrinkToFit="1"/>
      <protection locked="0"/>
    </xf>
    <xf numFmtId="43" fontId="7" fillId="0" borderId="32" xfId="7" applyFont="1" applyFill="1" applyBorder="1" applyAlignment="1" applyProtection="1">
      <alignment shrinkToFit="1"/>
    </xf>
    <xf numFmtId="43" fontId="7" fillId="0" borderId="3" xfId="7" applyFont="1" applyFill="1" applyBorder="1" applyAlignment="1" applyProtection="1">
      <alignment shrinkToFit="1"/>
      <protection locked="0"/>
    </xf>
    <xf numFmtId="43" fontId="7" fillId="0" borderId="32" xfId="7" applyFont="1" applyFill="1" applyBorder="1" applyAlignment="1" applyProtection="1">
      <alignment shrinkToFit="1"/>
      <protection locked="0"/>
    </xf>
    <xf numFmtId="43" fontId="7" fillId="0" borderId="3" xfId="7" applyFont="1" applyFill="1" applyBorder="1" applyAlignment="1" applyProtection="1">
      <alignment shrinkToFit="1"/>
    </xf>
    <xf numFmtId="43" fontId="7" fillId="0" borderId="9" xfId="7" applyFont="1" applyFill="1" applyBorder="1" applyAlignment="1" applyProtection="1">
      <alignment shrinkToFit="1"/>
    </xf>
    <xf numFmtId="0" fontId="2" fillId="0" borderId="0" xfId="67" applyFill="1"/>
    <xf numFmtId="0" fontId="2" fillId="0" borderId="0" xfId="67" applyFill="1" applyProtection="1">
      <protection locked="0"/>
    </xf>
    <xf numFmtId="43" fontId="27" fillId="0" borderId="32" xfId="7" applyFont="1" applyFill="1" applyBorder="1" applyAlignment="1" applyProtection="1">
      <alignment shrinkToFit="1"/>
      <protection locked="0"/>
    </xf>
    <xf numFmtId="43" fontId="27" fillId="0" borderId="31" xfId="7" applyFont="1" applyFill="1" applyBorder="1" applyAlignment="1" applyProtection="1">
      <alignment shrinkToFit="1"/>
      <protection locked="0"/>
    </xf>
    <xf numFmtId="43" fontId="27" fillId="0" borderId="3" xfId="7" applyFont="1" applyFill="1" applyBorder="1" applyAlignment="1" applyProtection="1">
      <alignment shrinkToFit="1"/>
      <protection locked="0"/>
    </xf>
    <xf numFmtId="43" fontId="27" fillId="0" borderId="9" xfId="7" applyFont="1" applyFill="1" applyBorder="1" applyAlignment="1" applyProtection="1">
      <alignment shrinkToFit="1"/>
      <protection locked="0"/>
    </xf>
    <xf numFmtId="164" fontId="7" fillId="0" borderId="31" xfId="1" applyNumberFormat="1" applyFont="1" applyFill="1" applyBorder="1" applyAlignment="1" applyProtection="1">
      <alignment shrinkToFit="1"/>
      <protection locked="0"/>
    </xf>
    <xf numFmtId="43" fontId="2" fillId="0" borderId="0" xfId="7" applyFont="1" applyFill="1" applyProtection="1">
      <protection locked="0"/>
    </xf>
    <xf numFmtId="0" fontId="2" fillId="0" borderId="22" xfId="67" applyFill="1" applyBorder="1"/>
    <xf numFmtId="0" fontId="25" fillId="4" borderId="22" xfId="67" applyFont="1" applyFill="1" applyBorder="1"/>
    <xf numFmtId="43" fontId="25" fillId="4" borderId="32" xfId="7" applyFont="1" applyFill="1" applyBorder="1" applyAlignment="1" applyProtection="1">
      <alignment shrinkToFit="1"/>
    </xf>
    <xf numFmtId="0" fontId="2" fillId="4" borderId="0" xfId="67" applyFill="1"/>
    <xf numFmtId="0" fontId="9" fillId="0" borderId="9" xfId="67" applyFont="1" applyFill="1" applyBorder="1"/>
    <xf numFmtId="0" fontId="9" fillId="0" borderId="22" xfId="67" applyFont="1" applyFill="1" applyBorder="1"/>
    <xf numFmtId="43" fontId="25" fillId="0" borderId="31" xfId="7" applyFont="1" applyFill="1" applyBorder="1" applyAlignment="1" applyProtection="1">
      <alignment shrinkToFit="1"/>
      <protection locked="0"/>
    </xf>
    <xf numFmtId="43" fontId="25" fillId="0" borderId="9" xfId="7" applyFont="1" applyFill="1" applyBorder="1" applyAlignment="1" applyProtection="1">
      <alignment shrinkToFit="1"/>
      <protection locked="0"/>
    </xf>
    <xf numFmtId="43" fontId="25" fillId="0" borderId="32" xfId="7" applyFont="1" applyFill="1" applyBorder="1" applyAlignment="1" applyProtection="1">
      <alignment shrinkToFit="1"/>
    </xf>
    <xf numFmtId="43" fontId="28" fillId="0" borderId="31" xfId="7" applyFont="1" applyFill="1" applyBorder="1" applyAlignment="1" applyProtection="1">
      <alignment shrinkToFit="1"/>
      <protection locked="0"/>
    </xf>
    <xf numFmtId="43" fontId="25" fillId="0" borderId="3" xfId="7" applyFont="1" applyFill="1" applyBorder="1" applyAlignment="1" applyProtection="1">
      <alignment shrinkToFit="1"/>
      <protection locked="0"/>
    </xf>
    <xf numFmtId="43" fontId="4" fillId="0" borderId="0" xfId="7" applyFont="1" applyFill="1" applyBorder="1"/>
    <xf numFmtId="43" fontId="28" fillId="0" borderId="9" xfId="7" applyFont="1" applyFill="1" applyBorder="1" applyAlignment="1" applyProtection="1">
      <alignment shrinkToFit="1"/>
      <protection locked="0"/>
    </xf>
    <xf numFmtId="43" fontId="28" fillId="0" borderId="32" xfId="7" applyFont="1" applyFill="1" applyBorder="1" applyAlignment="1" applyProtection="1">
      <alignment shrinkToFit="1"/>
      <protection locked="0"/>
    </xf>
    <xf numFmtId="43" fontId="25" fillId="0" borderId="3" xfId="7" applyFont="1" applyFill="1" applyBorder="1" applyAlignment="1" applyProtection="1">
      <alignment shrinkToFit="1"/>
    </xf>
    <xf numFmtId="43" fontId="28" fillId="0" borderId="9" xfId="7" applyFont="1" applyFill="1" applyBorder="1" applyAlignment="1" applyProtection="1">
      <alignment shrinkToFit="1"/>
    </xf>
    <xf numFmtId="0" fontId="9" fillId="0" borderId="0" xfId="67" applyFont="1" applyFill="1"/>
    <xf numFmtId="0" fontId="9" fillId="0" borderId="0" xfId="67" applyFont="1" applyFill="1" applyProtection="1">
      <protection locked="0"/>
    </xf>
    <xf numFmtId="43" fontId="25" fillId="0" borderId="32" xfId="7" applyFont="1" applyFill="1" applyBorder="1" applyAlignment="1" applyProtection="1">
      <alignment shrinkToFit="1"/>
      <protection locked="0"/>
    </xf>
    <xf numFmtId="43" fontId="25" fillId="0" borderId="9" xfId="7" applyFont="1" applyFill="1" applyBorder="1" applyAlignment="1" applyProtection="1">
      <alignment shrinkToFit="1"/>
    </xf>
    <xf numFmtId="43" fontId="7" fillId="0" borderId="31" xfId="7" applyFont="1" applyBorder="1" applyAlignment="1" applyProtection="1">
      <alignment shrinkToFit="1"/>
      <protection locked="0"/>
    </xf>
    <xf numFmtId="43" fontId="7" fillId="0" borderId="9" xfId="7" applyFont="1" applyBorder="1" applyAlignment="1" applyProtection="1">
      <alignment shrinkToFit="1"/>
      <protection locked="0"/>
    </xf>
    <xf numFmtId="43" fontId="7" fillId="0" borderId="32" xfId="7" applyFont="1" applyBorder="1" applyAlignment="1" applyProtection="1">
      <alignment shrinkToFit="1"/>
      <protection locked="0"/>
    </xf>
    <xf numFmtId="0" fontId="29" fillId="0" borderId="0" xfId="67" applyFont="1" applyAlignment="1">
      <alignment vertical="center"/>
    </xf>
    <xf numFmtId="0" fontId="30" fillId="0" borderId="0" xfId="67" applyFont="1" applyAlignment="1" applyProtection="1">
      <alignment vertical="top" wrapText="1"/>
      <protection locked="0"/>
    </xf>
    <xf numFmtId="0" fontId="30" fillId="0" borderId="0" xfId="67" applyFont="1" applyAlignment="1" applyProtection="1">
      <alignment vertical="center"/>
      <protection locked="0"/>
    </xf>
    <xf numFmtId="0" fontId="2" fillId="0" borderId="22" xfId="67" applyBorder="1" applyAlignment="1">
      <alignment shrinkToFit="1"/>
    </xf>
    <xf numFmtId="0" fontId="30" fillId="0" borderId="0" xfId="67" applyFont="1" applyAlignment="1">
      <alignment vertical="top" wrapText="1"/>
    </xf>
    <xf numFmtId="43" fontId="25" fillId="4" borderId="33" xfId="7" applyFont="1" applyFill="1" applyBorder="1" applyAlignment="1">
      <alignment vertical="center" shrinkToFit="1"/>
    </xf>
    <xf numFmtId="43" fontId="25" fillId="4" borderId="9" xfId="7" applyFont="1" applyFill="1" applyBorder="1" applyAlignment="1">
      <alignment vertical="center" shrinkToFit="1"/>
    </xf>
    <xf numFmtId="43" fontId="25" fillId="4" borderId="3" xfId="7" applyFont="1" applyFill="1" applyBorder="1" applyAlignment="1">
      <alignment vertical="center" shrinkToFit="1"/>
    </xf>
    <xf numFmtId="43" fontId="25" fillId="4" borderId="32" xfId="7" applyFont="1" applyFill="1" applyBorder="1" applyAlignment="1">
      <alignment vertical="center" shrinkToFit="1"/>
    </xf>
    <xf numFmtId="43" fontId="25" fillId="4" borderId="31" xfId="7" applyFont="1" applyFill="1" applyBorder="1" applyAlignment="1">
      <alignment vertical="center" shrinkToFit="1"/>
    </xf>
    <xf numFmtId="43" fontId="30" fillId="0" borderId="0" xfId="67" applyNumberFormat="1" applyFont="1" applyAlignment="1" applyProtection="1">
      <alignment vertical="center"/>
      <protection locked="0"/>
    </xf>
    <xf numFmtId="43" fontId="25" fillId="4" borderId="34" xfId="7" applyFont="1" applyFill="1" applyBorder="1" applyAlignment="1">
      <alignment vertical="center" shrinkToFit="1"/>
    </xf>
    <xf numFmtId="41" fontId="2" fillId="0" borderId="0" xfId="1" applyFont="1" applyProtection="1">
      <protection locked="0"/>
    </xf>
    <xf numFmtId="43" fontId="2" fillId="0" borderId="0" xfId="7" applyFont="1" applyProtection="1">
      <protection locked="0"/>
    </xf>
    <xf numFmtId="0" fontId="31" fillId="0" borderId="0" xfId="67" applyFont="1" applyAlignment="1" applyProtection="1">
      <protection locked="0"/>
    </xf>
    <xf numFmtId="43" fontId="6" fillId="0" borderId="0" xfId="7" applyFont="1" applyAlignment="1" applyProtection="1">
      <protection locked="0"/>
    </xf>
    <xf numFmtId="41" fontId="6" fillId="0" borderId="0" xfId="1" applyFont="1" applyAlignment="1" applyProtection="1">
      <protection locked="0"/>
    </xf>
    <xf numFmtId="0" fontId="6" fillId="0" borderId="0" xfId="67" applyFont="1" applyAlignment="1" applyProtection="1">
      <protection locked="0"/>
    </xf>
    <xf numFmtId="43" fontId="2" fillId="0" borderId="0" xfId="7" applyFont="1" applyAlignment="1" applyProtection="1">
      <protection locked="0"/>
    </xf>
    <xf numFmtId="43" fontId="2" fillId="0" borderId="0" xfId="67" applyNumberFormat="1" applyAlignment="1" applyProtection="1">
      <protection locked="0"/>
    </xf>
    <xf numFmtId="41" fontId="2" fillId="0" borderId="0" xfId="1" applyFont="1" applyAlignment="1" applyProtection="1">
      <protection locked="0"/>
    </xf>
    <xf numFmtId="0" fontId="2" fillId="0" borderId="0" xfId="67" applyAlignment="1" applyProtection="1">
      <alignment horizontal="center"/>
      <protection locked="0"/>
    </xf>
    <xf numFmtId="0" fontId="4" fillId="0" borderId="0" xfId="72" applyFont="1" applyFill="1" applyProtection="1">
      <protection locked="0"/>
    </xf>
    <xf numFmtId="0" fontId="4" fillId="0" borderId="0" xfId="72" applyFont="1" applyFill="1" applyAlignment="1" applyProtection="1">
      <protection locked="0"/>
    </xf>
    <xf numFmtId="0" fontId="4" fillId="0" borderId="0" xfId="72" applyFont="1" applyFill="1" applyAlignment="1" applyProtection="1">
      <alignment horizontal="center"/>
      <protection locked="0"/>
    </xf>
    <xf numFmtId="0" fontId="32" fillId="0" borderId="0" xfId="72" applyFont="1" applyFill="1" applyAlignment="1" applyProtection="1">
      <protection locked="0"/>
    </xf>
    <xf numFmtId="0" fontId="4" fillId="0" borderId="0" xfId="72" applyFont="1" applyFill="1"/>
    <xf numFmtId="43" fontId="4" fillId="0" borderId="0" xfId="72" applyNumberFormat="1" applyFont="1" applyFill="1" applyProtection="1">
      <protection locked="0"/>
    </xf>
    <xf numFmtId="0" fontId="3" fillId="0" borderId="0" xfId="72" applyFont="1" applyFill="1" applyAlignment="1">
      <alignment vertical="center"/>
    </xf>
    <xf numFmtId="0" fontId="3" fillId="0" borderId="0" xfId="72" applyFont="1" applyFill="1" applyAlignment="1">
      <alignment horizontal="center" vertical="center"/>
    </xf>
    <xf numFmtId="43" fontId="3" fillId="0" borderId="0" xfId="72" applyNumberFormat="1" applyFont="1" applyFill="1" applyAlignment="1">
      <alignment vertical="center"/>
    </xf>
    <xf numFmtId="0" fontId="4" fillId="0" borderId="0" xfId="72" applyFont="1" applyFill="1" applyAlignment="1" applyProtection="1">
      <alignment vertical="center"/>
      <protection locked="0"/>
    </xf>
    <xf numFmtId="43" fontId="4" fillId="0" borderId="0" xfId="72" applyNumberFormat="1" applyFont="1" applyFill="1"/>
    <xf numFmtId="0" fontId="4" fillId="0" borderId="0" xfId="72" applyFont="1" applyFill="1" applyAlignment="1">
      <alignment horizontal="left" vertical="top" wrapText="1"/>
    </xf>
    <xf numFmtId="0" fontId="4" fillId="0" borderId="0" xfId="72" applyFont="1" applyFill="1" applyAlignment="1">
      <alignment horizontal="center" vertical="top" wrapText="1"/>
    </xf>
    <xf numFmtId="0" fontId="4" fillId="0" borderId="0" xfId="72" applyFont="1" applyFill="1" applyBorder="1" applyAlignment="1">
      <alignment horizontal="center" vertical="center"/>
    </xf>
    <xf numFmtId="43" fontId="3" fillId="0" borderId="0" xfId="72" applyNumberFormat="1" applyFont="1" applyFill="1" applyBorder="1" applyAlignment="1" applyProtection="1">
      <alignment vertical="center"/>
      <protection locked="0"/>
    </xf>
    <xf numFmtId="0" fontId="4" fillId="0" borderId="0" xfId="72" applyFont="1" applyFill="1" applyBorder="1" applyAlignment="1">
      <alignment horizontal="center" vertical="center" wrapText="1"/>
    </xf>
    <xf numFmtId="0" fontId="4" fillId="0" borderId="9" xfId="72" applyFont="1" applyFill="1" applyBorder="1" applyAlignment="1">
      <alignment vertical="center" wrapText="1"/>
    </xf>
    <xf numFmtId="0" fontId="4" fillId="0" borderId="0" xfId="72" applyFont="1" applyFill="1" applyBorder="1" applyAlignment="1" applyProtection="1">
      <alignment horizontal="center"/>
      <protection locked="0"/>
    </xf>
    <xf numFmtId="0" fontId="4" fillId="0" borderId="9" xfId="72" applyFont="1" applyFill="1" applyBorder="1"/>
    <xf numFmtId="0" fontId="4" fillId="0" borderId="0" xfId="72" applyFont="1" applyFill="1" applyAlignment="1">
      <alignment horizontal="center"/>
    </xf>
    <xf numFmtId="43" fontId="4" fillId="0" borderId="9" xfId="72" applyNumberFormat="1" applyFont="1" applyFill="1" applyBorder="1" applyAlignment="1">
      <alignment vertical="center" wrapText="1"/>
    </xf>
    <xf numFmtId="0" fontId="4" fillId="0" borderId="0" xfId="72" applyFont="1" applyFill="1" applyBorder="1"/>
    <xf numFmtId="43" fontId="3" fillId="0" borderId="9" xfId="72" applyNumberFormat="1" applyFont="1" applyFill="1" applyBorder="1" applyAlignment="1">
      <alignment vertical="center" wrapText="1"/>
    </xf>
    <xf numFmtId="43" fontId="34" fillId="0" borderId="0" xfId="72" applyNumberFormat="1" applyFont="1" applyFill="1" applyAlignment="1" applyProtection="1">
      <alignment horizontal="center" vertical="center"/>
      <protection locked="0"/>
    </xf>
    <xf numFmtId="43" fontId="4" fillId="0" borderId="0" xfId="7" applyFont="1" applyFill="1"/>
    <xf numFmtId="43" fontId="3" fillId="0" borderId="0" xfId="72" applyNumberFormat="1" applyFont="1" applyFill="1" applyBorder="1" applyAlignment="1">
      <alignment vertical="center" wrapText="1"/>
    </xf>
    <xf numFmtId="43" fontId="3" fillId="0" borderId="0" xfId="7" applyFont="1" applyFill="1" applyAlignment="1" applyProtection="1">
      <alignment vertical="center"/>
      <protection locked="0"/>
    </xf>
    <xf numFmtId="171" fontId="4" fillId="0" borderId="0" xfId="7" applyNumberFormat="1" applyFont="1" applyFill="1" applyBorder="1" applyAlignment="1">
      <alignment horizontal="right" vertical="center" wrapText="1"/>
    </xf>
    <xf numFmtId="43" fontId="4" fillId="0" borderId="0" xfId="7" applyFont="1" applyFill="1" applyBorder="1" applyAlignment="1">
      <alignment horizontal="left" vertical="center" wrapText="1"/>
    </xf>
    <xf numFmtId="43" fontId="33" fillId="0" borderId="0" xfId="7" applyFont="1" applyFill="1" applyBorder="1" applyAlignment="1">
      <alignment horizontal="right" vertical="center"/>
    </xf>
    <xf numFmtId="0" fontId="32" fillId="0" borderId="0" xfId="72" applyFont="1" applyFill="1" applyAlignment="1">
      <alignment horizontal="center" vertical="center"/>
    </xf>
    <xf numFmtId="0" fontId="4" fillId="0" borderId="0" xfId="72" applyFont="1" applyFill="1" applyAlignment="1" applyProtection="1">
      <alignment horizontal="center" vertical="center"/>
      <protection locked="0"/>
    </xf>
    <xf numFmtId="0" fontId="3" fillId="0" borderId="0" xfId="72" applyFont="1" applyFill="1" applyProtection="1">
      <protection locked="0"/>
    </xf>
    <xf numFmtId="0" fontId="35" fillId="0" borderId="0" xfId="72" applyFont="1" applyFill="1" applyAlignment="1">
      <alignment vertical="center"/>
    </xf>
    <xf numFmtId="0" fontId="32" fillId="0" borderId="0" xfId="72" applyFont="1" applyFill="1" applyAlignment="1">
      <alignment vertical="center"/>
    </xf>
    <xf numFmtId="0" fontId="32" fillId="0" borderId="0" xfId="195" applyFont="1" applyFill="1" applyAlignment="1" applyProtection="1">
      <protection locked="0"/>
    </xf>
    <xf numFmtId="0" fontId="4" fillId="0" borderId="0" xfId="195" applyFont="1" applyFill="1" applyAlignment="1" applyProtection="1">
      <protection locked="0"/>
    </xf>
    <xf numFmtId="0" fontId="36" fillId="0" borderId="0" xfId="72" applyFont="1" applyFill="1" applyAlignment="1" applyProtection="1">
      <alignment horizontal="left"/>
      <protection locked="0"/>
    </xf>
    <xf numFmtId="0" fontId="36" fillId="0" borderId="0" xfId="72" applyFont="1" applyFill="1" applyAlignment="1" applyProtection="1">
      <alignment horizontal="center"/>
      <protection locked="0"/>
    </xf>
    <xf numFmtId="0" fontId="5" fillId="0" borderId="0" xfId="195" applyFont="1" applyFill="1" applyAlignment="1" applyProtection="1">
      <alignment horizontal="center"/>
      <protection locked="0"/>
    </xf>
    <xf numFmtId="0" fontId="5" fillId="0" borderId="0" xfId="72" applyFont="1" applyFill="1" applyAlignment="1" applyProtection="1">
      <alignment horizontal="center"/>
      <protection locked="0"/>
    </xf>
    <xf numFmtId="0" fontId="5" fillId="0" borderId="0" xfId="72" applyFont="1" applyFill="1" applyAlignment="1" applyProtection="1">
      <alignment horizontal="left"/>
      <protection locked="0"/>
    </xf>
    <xf numFmtId="0" fontId="5" fillId="0" borderId="0" xfId="72" applyFont="1" applyFill="1" applyProtection="1">
      <protection locked="0"/>
    </xf>
    <xf numFmtId="0" fontId="37" fillId="0" borderId="0" xfId="84" applyFont="1" applyFill="1" applyBorder="1"/>
    <xf numFmtId="0" fontId="37" fillId="0" borderId="0" xfId="84" applyFont="1" applyFill="1" applyBorder="1" applyAlignment="1">
      <alignment horizontal="center"/>
    </xf>
    <xf numFmtId="0" fontId="5" fillId="0" borderId="0" xfId="84" applyFont="1" applyFill="1" applyBorder="1" applyAlignment="1">
      <alignment horizontal="left"/>
    </xf>
    <xf numFmtId="0" fontId="5" fillId="0" borderId="0" xfId="84" applyFont="1" applyFill="1" applyBorder="1" applyAlignment="1">
      <alignment horizontal="center"/>
    </xf>
    <xf numFmtId="0" fontId="5" fillId="0" borderId="0" xfId="72" applyFont="1" applyFill="1" applyAlignment="1" applyProtection="1">
      <alignment horizontal="left" vertical="center"/>
      <protection locked="0"/>
    </xf>
    <xf numFmtId="0" fontId="5" fillId="0" borderId="0" xfId="72" applyFont="1" applyFill="1" applyAlignment="1" applyProtection="1">
      <alignment horizontal="center" vertical="center"/>
      <protection locked="0"/>
    </xf>
    <xf numFmtId="0" fontId="37" fillId="0" borderId="0" xfId="67" applyFont="1" applyFill="1" applyProtection="1">
      <protection locked="0"/>
    </xf>
    <xf numFmtId="0" fontId="37" fillId="0" borderId="0" xfId="67" applyFont="1" applyFill="1" applyAlignment="1" applyProtection="1">
      <alignment horizontal="center"/>
      <protection locked="0"/>
    </xf>
    <xf numFmtId="0" fontId="38" fillId="0" borderId="0" xfId="67" applyFont="1" applyFill="1" applyProtection="1">
      <protection locked="0"/>
    </xf>
    <xf numFmtId="0" fontId="38" fillId="0" borderId="0" xfId="67" applyFont="1" applyFill="1" applyAlignment="1" applyProtection="1">
      <alignment horizontal="center"/>
      <protection locked="0"/>
    </xf>
    <xf numFmtId="171" fontId="4" fillId="0" borderId="0" xfId="7" applyNumberFormat="1" applyFont="1" applyFill="1" applyBorder="1" applyAlignment="1">
      <alignment vertical="center" wrapText="1"/>
    </xf>
    <xf numFmtId="0" fontId="40" fillId="0" borderId="0" xfId="207" applyFont="1" applyFill="1" applyBorder="1" applyAlignment="1">
      <alignment horizontal="center"/>
    </xf>
    <xf numFmtId="0" fontId="41" fillId="0" borderId="0" xfId="207" applyFont="1" applyFill="1" applyAlignment="1"/>
    <xf numFmtId="0" fontId="1" fillId="0" borderId="0" xfId="207" applyFont="1" applyFill="1"/>
    <xf numFmtId="0" fontId="43" fillId="0" borderId="0" xfId="207" applyFont="1" applyFill="1" applyAlignment="1"/>
    <xf numFmtId="0" fontId="40" fillId="0" borderId="0" xfId="207" applyFont="1" applyFill="1"/>
    <xf numFmtId="0" fontId="33" fillId="0" borderId="0" xfId="207" applyFont="1" applyFill="1"/>
    <xf numFmtId="0" fontId="45" fillId="0" borderId="0" xfId="207" applyFont="1" applyFill="1" applyBorder="1" applyAlignment="1">
      <alignment horizontal="center"/>
    </xf>
    <xf numFmtId="0" fontId="33" fillId="0" borderId="0" xfId="207" applyFont="1" applyFill="1" applyBorder="1" applyAlignment="1">
      <alignment horizontal="center"/>
    </xf>
    <xf numFmtId="0" fontId="40" fillId="0" borderId="0" xfId="207" applyFont="1" applyFill="1" applyAlignment="1"/>
    <xf numFmtId="20" fontId="40" fillId="0" borderId="0" xfId="207" applyNumberFormat="1" applyFont="1" applyFill="1"/>
    <xf numFmtId="0" fontId="1" fillId="0" borderId="0" xfId="207" applyFont="1" applyFill="1" applyAlignment="1">
      <alignment vertical="center"/>
    </xf>
    <xf numFmtId="0" fontId="2" fillId="0" borderId="0" xfId="67" applyFont="1" applyFill="1" applyAlignment="1"/>
    <xf numFmtId="0" fontId="1" fillId="0" borderId="0" xfId="207" applyFont="1" applyFill="1" applyAlignment="1"/>
    <xf numFmtId="0" fontId="46" fillId="0" borderId="0" xfId="207" applyFont="1" applyFill="1" applyAlignment="1"/>
    <xf numFmtId="0" fontId="46" fillId="0" borderId="0" xfId="67" applyFont="1" applyFill="1" applyAlignment="1" applyProtection="1">
      <alignment horizontal="center"/>
      <protection locked="0"/>
    </xf>
    <xf numFmtId="0" fontId="46" fillId="0" borderId="0" xfId="207" applyFont="1" applyFill="1" applyAlignment="1">
      <alignment horizontal="center"/>
    </xf>
    <xf numFmtId="0" fontId="1" fillId="0" borderId="0" xfId="207" applyFont="1" applyFill="1" applyProtection="1">
      <protection locked="0"/>
    </xf>
    <xf numFmtId="0" fontId="1" fillId="0" borderId="0" xfId="207" applyFont="1" applyFill="1" applyAlignment="1" applyProtection="1">
      <alignment horizontal="center"/>
      <protection locked="0"/>
    </xf>
    <xf numFmtId="0" fontId="1" fillId="0" borderId="0" xfId="207" applyFont="1" applyFill="1" applyAlignment="1" applyProtection="1">
      <protection locked="0"/>
    </xf>
    <xf numFmtId="0" fontId="5" fillId="0" borderId="0" xfId="207" applyFont="1" applyFill="1" applyProtection="1">
      <protection locked="0"/>
    </xf>
    <xf numFmtId="0" fontId="5" fillId="0" borderId="0" xfId="207" applyFont="1" applyFill="1" applyAlignment="1" applyProtection="1">
      <alignment horizontal="center"/>
      <protection locked="0"/>
    </xf>
    <xf numFmtId="0" fontId="5" fillId="0" borderId="0" xfId="207" applyFont="1" applyFill="1"/>
    <xf numFmtId="0" fontId="5" fillId="0" borderId="0" xfId="207" applyFont="1" applyFill="1" applyAlignment="1">
      <alignment horizontal="center"/>
    </xf>
    <xf numFmtId="0" fontId="47" fillId="0" borderId="9" xfId="207" applyFont="1" applyFill="1" applyBorder="1" applyAlignment="1">
      <alignment horizontal="center"/>
    </xf>
    <xf numFmtId="171" fontId="1" fillId="0" borderId="0" xfId="7" applyNumberFormat="1" applyFont="1" applyFill="1"/>
    <xf numFmtId="0" fontId="33" fillId="0" borderId="9" xfId="207" quotePrefix="1" applyFont="1" applyFill="1" applyBorder="1" applyAlignment="1">
      <alignment horizontal="center"/>
    </xf>
    <xf numFmtId="0" fontId="47" fillId="0" borderId="9" xfId="207" applyFont="1" applyFill="1" applyBorder="1" applyAlignment="1">
      <alignment horizontal="center" vertical="center"/>
    </xf>
    <xf numFmtId="43" fontId="47" fillId="0" borderId="9" xfId="52" applyFont="1" applyFill="1" applyBorder="1" applyAlignment="1">
      <alignment vertical="center"/>
    </xf>
    <xf numFmtId="0" fontId="33" fillId="0" borderId="9" xfId="207" applyFont="1" applyFill="1" applyBorder="1" applyAlignment="1">
      <alignment horizontal="center"/>
    </xf>
    <xf numFmtId="43" fontId="33" fillId="0" borderId="9" xfId="52" applyFont="1" applyFill="1" applyBorder="1" applyProtection="1">
      <protection locked="0"/>
    </xf>
    <xf numFmtId="171" fontId="48" fillId="0" borderId="0" xfId="7" applyNumberFormat="1" applyFont="1" applyFill="1"/>
    <xf numFmtId="171" fontId="1" fillId="0" borderId="0" xfId="7" applyNumberFormat="1" applyFont="1" applyFill="1" applyAlignment="1">
      <alignment horizontal="justify"/>
    </xf>
    <xf numFmtId="43" fontId="47" fillId="0" borderId="9" xfId="7" applyFont="1" applyFill="1" applyBorder="1" applyAlignment="1">
      <alignment vertical="center"/>
    </xf>
    <xf numFmtId="0" fontId="33" fillId="0" borderId="9" xfId="207" applyFont="1" applyFill="1" applyBorder="1" applyAlignment="1">
      <alignment horizontal="center" vertical="center"/>
    </xf>
    <xf numFmtId="43" fontId="33" fillId="0" borderId="22" xfId="7" applyFont="1" applyFill="1" applyBorder="1" applyAlignment="1">
      <alignment vertical="center"/>
    </xf>
    <xf numFmtId="43" fontId="33" fillId="0" borderId="2" xfId="7" applyFont="1" applyFill="1" applyBorder="1" applyAlignment="1">
      <alignment vertical="center"/>
    </xf>
    <xf numFmtId="43" fontId="33" fillId="0" borderId="3" xfId="7" applyFont="1" applyFill="1" applyBorder="1" applyAlignment="1">
      <alignment vertical="center"/>
    </xf>
    <xf numFmtId="43" fontId="1" fillId="0" borderId="0" xfId="7" applyNumberFormat="1" applyFont="1" applyFill="1"/>
    <xf numFmtId="0" fontId="47" fillId="0" borderId="22" xfId="207" applyFont="1" applyFill="1" applyBorder="1" applyAlignment="1">
      <alignment horizontal="left"/>
    </xf>
    <xf numFmtId="0" fontId="47" fillId="0" borderId="3" xfId="207" applyFont="1" applyFill="1" applyBorder="1" applyAlignment="1">
      <alignment horizontal="left"/>
    </xf>
    <xf numFmtId="164" fontId="47" fillId="0" borderId="22" xfId="34" applyNumberFormat="1" applyFont="1" applyFill="1" applyBorder="1" applyAlignment="1">
      <alignment vertical="center"/>
    </xf>
    <xf numFmtId="164" fontId="47" fillId="0" borderId="2" xfId="34" applyNumberFormat="1" applyFont="1" applyFill="1" applyBorder="1" applyAlignment="1">
      <alignment vertical="center"/>
    </xf>
    <xf numFmtId="164" fontId="47" fillId="0" borderId="9" xfId="34" applyNumberFormat="1" applyFont="1" applyFill="1" applyBorder="1" applyAlignment="1">
      <alignment vertical="center"/>
    </xf>
    <xf numFmtId="0" fontId="38" fillId="0" borderId="0" xfId="207" applyFont="1" applyFill="1"/>
    <xf numFmtId="0" fontId="5" fillId="0" borderId="0" xfId="207" applyFont="1" applyFill="1" applyAlignment="1">
      <alignment horizontal="left"/>
    </xf>
    <xf numFmtId="43" fontId="5" fillId="0" borderId="0" xfId="207" applyNumberFormat="1" applyFont="1" applyFill="1" applyProtection="1">
      <protection locked="0"/>
    </xf>
    <xf numFmtId="0" fontId="49" fillId="0" borderId="0" xfId="67" applyFont="1" applyFill="1" applyAlignment="1" applyProtection="1">
      <alignment horizontal="left" indent="8"/>
      <protection locked="0"/>
    </xf>
    <xf numFmtId="0" fontId="49" fillId="0" borderId="0" xfId="67" applyFont="1" applyFill="1" applyProtection="1">
      <protection locked="0"/>
    </xf>
    <xf numFmtId="0" fontId="49" fillId="0" borderId="0" xfId="67" applyFont="1" applyFill="1" applyAlignment="1" applyProtection="1">
      <alignment horizontal="left" indent="12"/>
      <protection locked="0"/>
    </xf>
    <xf numFmtId="0" fontId="48" fillId="0" borderId="0" xfId="207" applyFont="1" applyFill="1"/>
    <xf numFmtId="0" fontId="36" fillId="0" borderId="0" xfId="207" applyFont="1" applyFill="1" applyProtection="1">
      <protection locked="0"/>
    </xf>
    <xf numFmtId="0" fontId="5" fillId="0" borderId="0" xfId="67" applyFont="1" applyFill="1" applyProtection="1">
      <protection locked="0"/>
    </xf>
    <xf numFmtId="0" fontId="1" fillId="0" borderId="0" xfId="207" applyFont="1" applyFill="1" applyAlignment="1">
      <alignment horizontal="center"/>
    </xf>
    <xf numFmtId="0" fontId="1" fillId="0" borderId="45" xfId="207" applyFont="1" applyFill="1" applyBorder="1"/>
    <xf numFmtId="0" fontId="1" fillId="0" borderId="45" xfId="207" applyFont="1" applyFill="1" applyBorder="1" applyAlignment="1">
      <alignment horizontal="center"/>
    </xf>
    <xf numFmtId="0" fontId="46" fillId="0" borderId="0" xfId="207" applyFont="1" applyFill="1" applyAlignment="1" applyProtection="1">
      <alignment horizontal="center"/>
      <protection locked="0"/>
    </xf>
    <xf numFmtId="43" fontId="1" fillId="0" borderId="0" xfId="207" applyNumberFormat="1" applyFont="1" applyFill="1"/>
    <xf numFmtId="43" fontId="48" fillId="0" borderId="0" xfId="52" applyFont="1" applyFill="1"/>
    <xf numFmtId="0" fontId="1" fillId="0" borderId="0" xfId="207" applyFont="1" applyFill="1" applyAlignment="1">
      <alignment horizontal="justify"/>
    </xf>
    <xf numFmtId="2" fontId="1" fillId="0" borderId="0" xfId="207" applyNumberFormat="1" applyFont="1" applyFill="1"/>
    <xf numFmtId="43" fontId="33" fillId="0" borderId="9" xfId="7" applyFont="1" applyFill="1" applyBorder="1" applyProtection="1">
      <protection locked="0"/>
    </xf>
    <xf numFmtId="41" fontId="47" fillId="0" borderId="9" xfId="34" applyFont="1" applyFill="1" applyBorder="1" applyAlignment="1">
      <alignment vertical="center"/>
    </xf>
    <xf numFmtId="43" fontId="47" fillId="0" borderId="9" xfId="52" applyFont="1" applyFill="1" applyBorder="1"/>
    <xf numFmtId="41" fontId="47" fillId="0" borderId="9" xfId="34" applyFont="1" applyFill="1" applyBorder="1"/>
    <xf numFmtId="43" fontId="1" fillId="0" borderId="0" xfId="7" applyFont="1" applyFill="1"/>
    <xf numFmtId="0" fontId="5" fillId="0" borderId="0" xfId="207" applyFont="1" applyFill="1" applyAlignment="1" applyProtection="1">
      <alignment horizontal="left" indent="8"/>
      <protection locked="0"/>
    </xf>
    <xf numFmtId="0" fontId="5" fillId="0" borderId="0" xfId="67" applyFont="1" applyFill="1" applyAlignment="1" applyProtection="1">
      <alignment horizontal="left" indent="12"/>
      <protection locked="0"/>
    </xf>
    <xf numFmtId="0" fontId="40" fillId="0" borderId="0" xfId="207" applyFont="1" applyFill="1" applyProtection="1">
      <protection locked="0"/>
    </xf>
    <xf numFmtId="0" fontId="5" fillId="0" borderId="0" xfId="207" applyFont="1" applyFill="1" applyAlignment="1"/>
    <xf numFmtId="0" fontId="5" fillId="0" borderId="0" xfId="207" applyFont="1" applyFill="1" applyAlignment="1" applyProtection="1">
      <alignment horizontal="left"/>
      <protection locked="0"/>
    </xf>
    <xf numFmtId="0" fontId="36" fillId="0" borderId="0" xfId="207" applyFont="1" applyFill="1" applyAlignment="1" applyProtection="1">
      <alignment horizontal="left"/>
      <protection locked="0"/>
    </xf>
    <xf numFmtId="0" fontId="4" fillId="0" borderId="7" xfId="67" applyFont="1" applyFill="1" applyBorder="1" applyAlignment="1">
      <alignment horizontal="center"/>
    </xf>
    <xf numFmtId="0" fontId="2" fillId="0" borderId="0" xfId="67" applyFont="1" applyFill="1"/>
    <xf numFmtId="43" fontId="2" fillId="0" borderId="0" xfId="7" applyFont="1" applyFill="1"/>
    <xf numFmtId="0" fontId="4" fillId="0" borderId="15" xfId="67" applyFont="1" applyFill="1" applyBorder="1" applyAlignment="1">
      <alignment horizontal="center"/>
    </xf>
    <xf numFmtId="41" fontId="4" fillId="0" borderId="14" xfId="67" applyNumberFormat="1" applyFont="1" applyFill="1" applyBorder="1" applyAlignment="1">
      <alignment horizontal="center" vertical="center"/>
    </xf>
    <xf numFmtId="43" fontId="4" fillId="0" borderId="14" xfId="67" applyNumberFormat="1" applyFont="1" applyFill="1" applyBorder="1" applyAlignment="1">
      <alignment horizontal="center" vertical="center"/>
    </xf>
    <xf numFmtId="41" fontId="4" fillId="0" borderId="15" xfId="67" applyNumberFormat="1" applyFont="1" applyFill="1" applyBorder="1" applyAlignment="1">
      <alignment horizontal="center" vertical="center"/>
    </xf>
    <xf numFmtId="43" fontId="4" fillId="0" borderId="15" xfId="67" applyNumberFormat="1" applyFont="1" applyFill="1" applyBorder="1" applyAlignment="1">
      <alignment horizontal="center" vertical="center"/>
    </xf>
    <xf numFmtId="41" fontId="4" fillId="0" borderId="27" xfId="67" applyNumberFormat="1" applyFont="1" applyFill="1" applyBorder="1" applyAlignment="1">
      <alignment horizontal="center" vertical="center"/>
    </xf>
    <xf numFmtId="43" fontId="4" fillId="0" borderId="27" xfId="67" applyNumberFormat="1" applyFont="1" applyFill="1" applyBorder="1" applyAlignment="1">
      <alignment horizontal="center" vertical="center"/>
    </xf>
    <xf numFmtId="43" fontId="4" fillId="0" borderId="15" xfId="67" applyNumberFormat="1" applyFont="1" applyFill="1" applyBorder="1" applyAlignment="1">
      <alignment horizontal="center"/>
    </xf>
    <xf numFmtId="0" fontId="3" fillId="0" borderId="49" xfId="67" applyFont="1" applyFill="1" applyBorder="1" applyAlignment="1">
      <alignment horizontal="center"/>
    </xf>
    <xf numFmtId="0" fontId="3" fillId="0" borderId="9" xfId="67" applyFont="1" applyFill="1" applyBorder="1" applyAlignment="1">
      <alignment horizontal="center"/>
    </xf>
    <xf numFmtId="41" fontId="3" fillId="0" borderId="9" xfId="67" applyNumberFormat="1" applyFont="1" applyFill="1" applyBorder="1" applyAlignment="1">
      <alignment horizontal="center"/>
    </xf>
    <xf numFmtId="43" fontId="3" fillId="0" borderId="9" xfId="67" quotePrefix="1" applyNumberFormat="1" applyFont="1" applyFill="1" applyBorder="1" applyAlignment="1">
      <alignment horizontal="center"/>
    </xf>
    <xf numFmtId="0" fontId="4" fillId="0" borderId="17" xfId="67" applyFont="1" applyFill="1" applyBorder="1"/>
    <xf numFmtId="0" fontId="4" fillId="0" borderId="15" xfId="67" applyFont="1" applyFill="1" applyBorder="1"/>
    <xf numFmtId="41" fontId="4" fillId="0" borderId="15" xfId="67" applyNumberFormat="1" applyFont="1" applyFill="1" applyBorder="1" applyAlignment="1">
      <alignment horizontal="right"/>
    </xf>
    <xf numFmtId="43" fontId="4" fillId="0" borderId="15" xfId="67" applyNumberFormat="1" applyFont="1" applyFill="1" applyBorder="1"/>
    <xf numFmtId="41" fontId="4" fillId="0" borderId="15" xfId="67" applyNumberFormat="1" applyFont="1" applyFill="1" applyBorder="1"/>
    <xf numFmtId="0" fontId="3" fillId="0" borderId="15" xfId="67" quotePrefix="1" applyFont="1" applyFill="1" applyBorder="1" applyAlignment="1">
      <alignment horizontal="center"/>
    </xf>
    <xf numFmtId="0" fontId="3" fillId="0" borderId="15" xfId="67" applyFont="1" applyFill="1" applyBorder="1" applyAlignment="1">
      <alignment horizontal="left"/>
    </xf>
    <xf numFmtId="41" fontId="3" fillId="0" borderId="15" xfId="16" applyNumberFormat="1" applyFont="1" applyFill="1" applyBorder="1" applyAlignment="1">
      <alignment horizontal="right"/>
    </xf>
    <xf numFmtId="43" fontId="3" fillId="0" borderId="15" xfId="16" applyNumberFormat="1" applyFont="1" applyFill="1" applyBorder="1" applyAlignment="1">
      <alignment horizontal="right"/>
    </xf>
    <xf numFmtId="171" fontId="3" fillId="0" borderId="15" xfId="16" applyNumberFormat="1" applyFont="1" applyFill="1" applyBorder="1" applyAlignment="1"/>
    <xf numFmtId="43" fontId="3" fillId="0" borderId="15" xfId="16" applyNumberFormat="1" applyFont="1" applyFill="1" applyBorder="1" applyAlignment="1"/>
    <xf numFmtId="164" fontId="2" fillId="0" borderId="0" xfId="67" applyNumberFormat="1" applyFont="1" applyFill="1"/>
    <xf numFmtId="0" fontId="4" fillId="0" borderId="15" xfId="67" applyFont="1" applyFill="1" applyBorder="1" applyAlignment="1">
      <alignment horizontal="left"/>
    </xf>
    <xf numFmtId="43" fontId="4" fillId="0" borderId="15" xfId="67" applyNumberFormat="1" applyFont="1" applyFill="1" applyBorder="1" applyAlignment="1">
      <alignment horizontal="right"/>
    </xf>
    <xf numFmtId="171" fontId="4" fillId="0" borderId="15" xfId="67" applyNumberFormat="1" applyFont="1" applyFill="1" applyBorder="1" applyAlignment="1">
      <alignment horizontal="left" indent="1"/>
    </xf>
    <xf numFmtId="43" fontId="4" fillId="0" borderId="15" xfId="67" applyNumberFormat="1" applyFont="1" applyFill="1" applyBorder="1" applyAlignment="1">
      <alignment horizontal="left" indent="1"/>
    </xf>
    <xf numFmtId="171" fontId="4" fillId="0" borderId="15" xfId="16" applyNumberFormat="1" applyFont="1" applyFill="1" applyBorder="1"/>
    <xf numFmtId="41" fontId="3" fillId="0" borderId="15" xfId="67" applyNumberFormat="1" applyFont="1" applyFill="1" applyBorder="1" applyAlignment="1">
      <alignment horizontal="right"/>
    </xf>
    <xf numFmtId="164" fontId="3" fillId="0" borderId="15" xfId="16" applyNumberFormat="1" applyFont="1" applyFill="1" applyBorder="1" applyAlignment="1"/>
    <xf numFmtId="164" fontId="2" fillId="0" borderId="0" xfId="1" applyNumberFormat="1" applyFont="1" applyFill="1"/>
    <xf numFmtId="0" fontId="4" fillId="0" borderId="15" xfId="67" quotePrefix="1" applyFont="1" applyFill="1" applyBorder="1" applyAlignment="1">
      <alignment horizontal="center"/>
    </xf>
    <xf numFmtId="43" fontId="3" fillId="0" borderId="18" xfId="16" applyNumberFormat="1" applyFont="1" applyFill="1" applyBorder="1" applyAlignment="1">
      <alignment horizontal="right"/>
    </xf>
    <xf numFmtId="171" fontId="3" fillId="0" borderId="50" xfId="16" applyNumberFormat="1" applyFont="1" applyFill="1" applyBorder="1" applyAlignment="1">
      <alignment horizontal="left" indent="1"/>
    </xf>
    <xf numFmtId="43" fontId="3" fillId="0" borderId="50" xfId="16" applyNumberFormat="1" applyFont="1" applyFill="1" applyBorder="1" applyAlignment="1">
      <alignment horizontal="left" indent="1"/>
    </xf>
    <xf numFmtId="171" fontId="3" fillId="0" borderId="16" xfId="16" applyNumberFormat="1" applyFont="1" applyFill="1" applyBorder="1" applyAlignment="1">
      <alignment horizontal="left" indent="1"/>
    </xf>
    <xf numFmtId="171" fontId="3" fillId="0" borderId="15" xfId="16" applyNumberFormat="1" applyFont="1" applyFill="1" applyBorder="1" applyAlignment="1">
      <alignment horizontal="left" indent="1"/>
    </xf>
    <xf numFmtId="43" fontId="3" fillId="0" borderId="15" xfId="16" applyNumberFormat="1" applyFont="1" applyFill="1" applyBorder="1" applyAlignment="1">
      <alignment horizontal="left" indent="1"/>
    </xf>
    <xf numFmtId="41" fontId="4" fillId="0" borderId="24" xfId="16" applyFont="1" applyFill="1" applyBorder="1" applyAlignment="1">
      <alignment horizontal="center"/>
    </xf>
    <xf numFmtId="171" fontId="4" fillId="0" borderId="16" xfId="67" applyNumberFormat="1" applyFont="1" applyFill="1" applyBorder="1" applyAlignment="1"/>
    <xf numFmtId="43" fontId="2" fillId="0" borderId="0" xfId="67" applyNumberFormat="1" applyFont="1" applyFill="1"/>
    <xf numFmtId="43" fontId="3" fillId="0" borderId="18" xfId="16" applyNumberFormat="1" applyFont="1" applyFill="1" applyBorder="1" applyAlignment="1">
      <alignment horizontal="right" indent="1"/>
    </xf>
    <xf numFmtId="171" fontId="3" fillId="0" borderId="24" xfId="16" applyNumberFormat="1" applyFont="1" applyFill="1" applyBorder="1" applyAlignment="1">
      <alignment horizontal="left" indent="1"/>
    </xf>
    <xf numFmtId="43" fontId="3" fillId="0" borderId="24" xfId="16" applyNumberFormat="1" applyFont="1" applyFill="1" applyBorder="1" applyAlignment="1">
      <alignment horizontal="left" indent="1"/>
    </xf>
    <xf numFmtId="171" fontId="3" fillId="0" borderId="26" xfId="16" applyNumberFormat="1" applyFont="1" applyFill="1" applyBorder="1" applyAlignment="1">
      <alignment horizontal="left" indent="1"/>
    </xf>
    <xf numFmtId="43" fontId="3" fillId="0" borderId="26" xfId="16" applyNumberFormat="1" applyFont="1" applyFill="1" applyBorder="1" applyAlignment="1">
      <alignment horizontal="left" indent="1"/>
    </xf>
    <xf numFmtId="164" fontId="4" fillId="0" borderId="15" xfId="67" applyNumberFormat="1" applyFont="1" applyFill="1" applyBorder="1" applyAlignment="1">
      <alignment horizontal="right"/>
    </xf>
    <xf numFmtId="171" fontId="4" fillId="0" borderId="15" xfId="67" applyNumberFormat="1" applyFont="1" applyFill="1" applyBorder="1" applyAlignment="1"/>
    <xf numFmtId="2" fontId="2" fillId="0" borderId="0" xfId="67" applyNumberFormat="1" applyFont="1" applyFill="1"/>
    <xf numFmtId="43" fontId="4" fillId="0" borderId="15" xfId="67" applyNumberFormat="1" applyFont="1" applyFill="1" applyBorder="1" applyAlignment="1"/>
    <xf numFmtId="173" fontId="2" fillId="0" borderId="0" xfId="1" applyNumberFormat="1" applyFont="1" applyFill="1"/>
    <xf numFmtId="174" fontId="2" fillId="0" borderId="0" xfId="1" applyNumberFormat="1" applyFont="1" applyFill="1"/>
    <xf numFmtId="43" fontId="4" fillId="0" borderId="15" xfId="67" applyNumberFormat="1" applyFont="1" applyFill="1" applyBorder="1" applyAlignment="1">
      <alignment horizontal="right" indent="1"/>
    </xf>
    <xf numFmtId="0" fontId="4" fillId="0" borderId="15" xfId="67" quotePrefix="1" applyFont="1" applyFill="1" applyBorder="1"/>
    <xf numFmtId="41" fontId="3" fillId="0" borderId="0" xfId="67" applyNumberFormat="1" applyFont="1" applyFill="1" applyBorder="1" applyAlignment="1"/>
    <xf numFmtId="41" fontId="3" fillId="0" borderId="15" xfId="67" applyNumberFormat="1" applyFont="1" applyFill="1" applyBorder="1" applyAlignment="1"/>
    <xf numFmtId="164" fontId="3" fillId="0" borderId="15" xfId="16" applyNumberFormat="1" applyFont="1" applyFill="1" applyBorder="1" applyAlignment="1">
      <alignment horizontal="left" indent="1"/>
    </xf>
    <xf numFmtId="41" fontId="3" fillId="0" borderId="15" xfId="16" applyFont="1" applyFill="1" applyBorder="1" applyAlignment="1">
      <alignment horizontal="left" indent="1"/>
    </xf>
    <xf numFmtId="41" fontId="2" fillId="0" borderId="0" xfId="67" applyNumberFormat="1" applyFont="1" applyFill="1"/>
    <xf numFmtId="41" fontId="4" fillId="0" borderId="15" xfId="16" applyNumberFormat="1" applyFont="1" applyFill="1" applyBorder="1" applyAlignment="1">
      <alignment horizontal="right"/>
    </xf>
    <xf numFmtId="43" fontId="4" fillId="0" borderId="15" xfId="16" applyNumberFormat="1" applyFont="1" applyFill="1" applyBorder="1" applyAlignment="1">
      <alignment horizontal="right" indent="1"/>
    </xf>
    <xf numFmtId="171" fontId="4" fillId="0" borderId="15" xfId="16" applyNumberFormat="1" applyFont="1" applyFill="1" applyBorder="1" applyAlignment="1">
      <alignment horizontal="left" indent="1"/>
    </xf>
    <xf numFmtId="43" fontId="4" fillId="0" borderId="15" xfId="16" applyNumberFormat="1" applyFont="1" applyFill="1" applyBorder="1" applyAlignment="1">
      <alignment horizontal="left" indent="1"/>
    </xf>
    <xf numFmtId="171" fontId="4" fillId="0" borderId="15" xfId="16" applyNumberFormat="1" applyFont="1" applyFill="1" applyBorder="1" applyAlignment="1">
      <alignment horizontal="center"/>
    </xf>
    <xf numFmtId="43" fontId="4" fillId="0" borderId="15" xfId="16" applyNumberFormat="1" applyFont="1" applyFill="1" applyBorder="1" applyAlignment="1">
      <alignment horizontal="center"/>
    </xf>
    <xf numFmtId="171" fontId="3" fillId="0" borderId="15" xfId="16" applyNumberFormat="1" applyFont="1" applyFill="1" applyBorder="1" applyAlignment="1">
      <alignment horizontal="right"/>
    </xf>
    <xf numFmtId="171" fontId="4" fillId="0" borderId="15" xfId="67" applyNumberFormat="1" applyFont="1" applyFill="1" applyBorder="1" applyAlignment="1">
      <alignment horizontal="right" indent="1"/>
    </xf>
    <xf numFmtId="171" fontId="4" fillId="0" borderId="15" xfId="67" applyNumberFormat="1" applyFont="1" applyFill="1" applyBorder="1" applyAlignment="1">
      <alignment horizontal="right"/>
    </xf>
    <xf numFmtId="171" fontId="4" fillId="0" borderId="15" xfId="67" applyNumberFormat="1" applyFont="1" applyFill="1" applyBorder="1"/>
    <xf numFmtId="171" fontId="3" fillId="0" borderId="15" xfId="67" applyNumberFormat="1" applyFont="1" applyFill="1" applyBorder="1" applyAlignment="1">
      <alignment horizontal="left" indent="1"/>
    </xf>
    <xf numFmtId="43" fontId="3" fillId="0" borderId="15" xfId="67" applyNumberFormat="1" applyFont="1" applyFill="1" applyBorder="1" applyAlignment="1">
      <alignment horizontal="left" indent="1"/>
    </xf>
    <xf numFmtId="0" fontId="3" fillId="0" borderId="9" xfId="67" applyFont="1" applyFill="1" applyBorder="1"/>
    <xf numFmtId="0" fontId="3" fillId="0" borderId="9" xfId="67" applyFont="1" applyFill="1" applyBorder="1" applyAlignment="1">
      <alignment horizontal="left"/>
    </xf>
    <xf numFmtId="41" fontId="2" fillId="0" borderId="9" xfId="67" applyNumberFormat="1" applyFont="1" applyFill="1" applyBorder="1" applyAlignment="1">
      <alignment horizontal="right"/>
    </xf>
    <xf numFmtId="164" fontId="2" fillId="0" borderId="9" xfId="16" applyNumberFormat="1" applyFont="1" applyFill="1" applyBorder="1" applyAlignment="1">
      <alignment horizontal="right"/>
    </xf>
    <xf numFmtId="164" fontId="2" fillId="0" borderId="9" xfId="16" applyNumberFormat="1" applyFont="1" applyFill="1" applyBorder="1"/>
    <xf numFmtId="0" fontId="5" fillId="0" borderId="0" xfId="67" applyFont="1" applyFill="1"/>
    <xf numFmtId="41" fontId="5" fillId="0" borderId="0" xfId="67" applyNumberFormat="1" applyFont="1" applyFill="1"/>
    <xf numFmtId="43" fontId="5" fillId="0" borderId="0" xfId="67" applyNumberFormat="1" applyFont="1" applyFill="1"/>
    <xf numFmtId="0" fontId="40" fillId="0" borderId="0" xfId="67" applyFont="1" applyFill="1" applyAlignment="1">
      <alignment horizontal="center"/>
    </xf>
    <xf numFmtId="41" fontId="40" fillId="0" borderId="0" xfId="67" applyNumberFormat="1" applyFont="1" applyFill="1" applyAlignment="1"/>
    <xf numFmtId="41" fontId="40" fillId="0" borderId="0" xfId="67" applyNumberFormat="1" applyFont="1" applyFill="1"/>
    <xf numFmtId="43" fontId="40" fillId="0" borderId="0" xfId="67" applyNumberFormat="1" applyFont="1" applyFill="1"/>
    <xf numFmtId="43" fontId="4" fillId="0" borderId="0" xfId="67" applyNumberFormat="1" applyFont="1" applyFill="1"/>
    <xf numFmtId="175" fontId="2" fillId="0" borderId="0" xfId="7" applyNumberFormat="1" applyFont="1" applyFill="1"/>
    <xf numFmtId="0" fontId="40" fillId="0" borderId="0" xfId="67" applyFont="1" applyFill="1"/>
    <xf numFmtId="43" fontId="46" fillId="0" borderId="0" xfId="67" applyNumberFormat="1" applyFont="1" applyFill="1" applyBorder="1" applyAlignment="1">
      <alignment horizontal="center" vertical="center" wrapText="1" shrinkToFit="1"/>
    </xf>
    <xf numFmtId="176" fontId="2" fillId="0" borderId="0" xfId="7" applyNumberFormat="1" applyFont="1" applyFill="1"/>
    <xf numFmtId="0" fontId="52" fillId="0" borderId="0" xfId="67" applyFont="1" applyFill="1" applyAlignment="1">
      <alignment horizontal="center"/>
    </xf>
    <xf numFmtId="41" fontId="52" fillId="0" borderId="0" xfId="67" applyNumberFormat="1" applyFont="1" applyFill="1" applyAlignment="1"/>
    <xf numFmtId="43" fontId="52" fillId="0" borderId="0" xfId="67" applyNumberFormat="1" applyFont="1" applyFill="1" applyAlignment="1"/>
    <xf numFmtId="43" fontId="40" fillId="0" borderId="0" xfId="67" applyNumberFormat="1" applyFont="1" applyFill="1" applyAlignment="1"/>
    <xf numFmtId="0" fontId="47" fillId="0" borderId="0" xfId="67" applyFont="1" applyFill="1"/>
    <xf numFmtId="0" fontId="47" fillId="0" borderId="0" xfId="67" applyFont="1" applyFill="1" applyAlignment="1">
      <alignment horizontal="left"/>
    </xf>
    <xf numFmtId="0" fontId="33" fillId="0" borderId="0" xfId="67" applyFont="1" applyFill="1" applyBorder="1" applyAlignment="1">
      <alignment horizontal="right"/>
    </xf>
    <xf numFmtId="0" fontId="47" fillId="0" borderId="0" xfId="67" applyFont="1" applyFill="1" applyAlignment="1"/>
    <xf numFmtId="0" fontId="4" fillId="0" borderId="0" xfId="67" applyFont="1" applyFill="1" applyAlignment="1">
      <alignment horizontal="right"/>
    </xf>
    <xf numFmtId="0" fontId="2" fillId="0" borderId="14" xfId="67" applyFont="1" applyFill="1" applyBorder="1" applyAlignment="1">
      <alignment horizontal="center"/>
    </xf>
    <xf numFmtId="43" fontId="2" fillId="0" borderId="14" xfId="67" applyNumberFormat="1" applyFont="1" applyFill="1" applyBorder="1" applyAlignment="1">
      <alignment horizontal="center"/>
    </xf>
    <xf numFmtId="0" fontId="2" fillId="0" borderId="15" xfId="67" applyFont="1" applyFill="1" applyBorder="1" applyAlignment="1">
      <alignment horizontal="center"/>
    </xf>
    <xf numFmtId="43" fontId="2" fillId="0" borderId="15" xfId="67" applyNumberFormat="1" applyFont="1" applyFill="1" applyBorder="1" applyAlignment="1">
      <alignment horizontal="center"/>
    </xf>
    <xf numFmtId="1" fontId="3" fillId="0" borderId="9" xfId="67" applyNumberFormat="1" applyFont="1" applyFill="1" applyBorder="1" applyAlignment="1">
      <alignment horizontal="center"/>
    </xf>
    <xf numFmtId="0" fontId="2" fillId="0" borderId="15" xfId="67" applyFont="1" applyFill="1" applyBorder="1"/>
    <xf numFmtId="43" fontId="2" fillId="0" borderId="15" xfId="67" applyNumberFormat="1" applyFont="1" applyFill="1" applyBorder="1"/>
    <xf numFmtId="0" fontId="47" fillId="0" borderId="15" xfId="67" quotePrefix="1" applyFont="1" applyFill="1" applyBorder="1" applyAlignment="1">
      <alignment horizontal="center"/>
    </xf>
    <xf numFmtId="0" fontId="33" fillId="0" borderId="15" xfId="67" quotePrefix="1" applyFont="1" applyFill="1" applyBorder="1" applyAlignment="1">
      <alignment horizontal="center"/>
    </xf>
    <xf numFmtId="0" fontId="47" fillId="0" borderId="15" xfId="67" applyFont="1" applyFill="1" applyBorder="1" applyAlignment="1">
      <alignment horizontal="left" indent="1"/>
    </xf>
    <xf numFmtId="165" fontId="53" fillId="0" borderId="15" xfId="16" applyNumberFormat="1" applyFont="1" applyFill="1" applyBorder="1"/>
    <xf numFmtId="43" fontId="53" fillId="0" borderId="15" xfId="16" applyNumberFormat="1" applyFont="1" applyFill="1" applyBorder="1"/>
    <xf numFmtId="0" fontId="2" fillId="0" borderId="15" xfId="67" applyFont="1" applyFill="1" applyBorder="1" applyAlignment="1">
      <alignment horizontal="left" indent="1"/>
    </xf>
    <xf numFmtId="165" fontId="27" fillId="0" borderId="15" xfId="16" applyNumberFormat="1" applyFont="1" applyFill="1" applyBorder="1"/>
    <xf numFmtId="43" fontId="2" fillId="0" borderId="15" xfId="7" applyNumberFormat="1" applyFont="1" applyFill="1" applyBorder="1"/>
    <xf numFmtId="0" fontId="9" fillId="0" borderId="15" xfId="67" applyFont="1" applyFill="1" applyBorder="1"/>
    <xf numFmtId="165" fontId="47" fillId="0" borderId="15" xfId="16" applyNumberFormat="1" applyFont="1" applyFill="1" applyBorder="1"/>
    <xf numFmtId="43" fontId="47" fillId="0" borderId="15" xfId="1" applyNumberFormat="1" applyFont="1" applyFill="1" applyBorder="1"/>
    <xf numFmtId="0" fontId="2" fillId="0" borderId="15" xfId="67" quotePrefix="1" applyFont="1" applyFill="1" applyBorder="1" applyAlignment="1">
      <alignment horizontal="center"/>
    </xf>
    <xf numFmtId="165" fontId="27" fillId="0" borderId="15" xfId="16" applyNumberFormat="1" applyFont="1" applyFill="1" applyBorder="1" applyAlignment="1">
      <alignment horizontal="center"/>
    </xf>
    <xf numFmtId="43" fontId="27" fillId="0" borderId="15" xfId="7" applyNumberFormat="1" applyFont="1" applyFill="1" applyBorder="1" applyAlignment="1">
      <alignment horizontal="center"/>
    </xf>
    <xf numFmtId="164" fontId="2" fillId="0" borderId="15" xfId="1" applyNumberFormat="1" applyFont="1" applyFill="1" applyBorder="1"/>
    <xf numFmtId="43" fontId="27" fillId="0" borderId="15" xfId="7" applyNumberFormat="1" applyFont="1" applyFill="1" applyBorder="1"/>
    <xf numFmtId="0" fontId="33" fillId="0" borderId="15" xfId="67" applyFont="1" applyFill="1" applyBorder="1" applyAlignment="1">
      <alignment horizontal="left" indent="1"/>
    </xf>
    <xf numFmtId="171" fontId="27" fillId="0" borderId="15" xfId="16" applyNumberFormat="1" applyFont="1" applyFill="1" applyBorder="1"/>
    <xf numFmtId="0" fontId="9" fillId="0" borderId="15" xfId="67" quotePrefix="1" applyFont="1" applyFill="1" applyBorder="1" applyAlignment="1">
      <alignment horizontal="center"/>
    </xf>
    <xf numFmtId="165" fontId="28" fillId="0" borderId="15" xfId="16" applyNumberFormat="1" applyFont="1" applyFill="1" applyBorder="1" applyAlignment="1">
      <alignment horizontal="center"/>
    </xf>
    <xf numFmtId="43" fontId="28" fillId="0" borderId="15" xfId="7" applyNumberFormat="1" applyFont="1" applyFill="1" applyBorder="1" applyAlignment="1">
      <alignment horizontal="center"/>
    </xf>
    <xf numFmtId="165" fontId="54" fillId="0" borderId="15" xfId="16" applyNumberFormat="1" applyFont="1" applyFill="1" applyBorder="1"/>
    <xf numFmtId="43" fontId="53" fillId="0" borderId="15" xfId="7" applyNumberFormat="1" applyFont="1" applyFill="1" applyBorder="1"/>
    <xf numFmtId="0" fontId="9" fillId="0" borderId="15" xfId="67" applyFont="1" applyFill="1" applyBorder="1" applyAlignment="1">
      <alignment horizontal="center"/>
    </xf>
    <xf numFmtId="0" fontId="9" fillId="0" borderId="15" xfId="67" applyFont="1" applyFill="1" applyBorder="1" applyAlignment="1">
      <alignment horizontal="left" indent="1"/>
    </xf>
    <xf numFmtId="165" fontId="53" fillId="0" borderId="15" xfId="16" applyNumberFormat="1" applyFont="1" applyFill="1" applyBorder="1" applyAlignment="1">
      <alignment horizontal="center"/>
    </xf>
    <xf numFmtId="43" fontId="53" fillId="0" borderId="15" xfId="7" applyNumberFormat="1" applyFont="1" applyFill="1" applyBorder="1" applyAlignment="1">
      <alignment horizontal="center"/>
    </xf>
    <xf numFmtId="43" fontId="2" fillId="0" borderId="15" xfId="7" applyNumberFormat="1" applyFont="1" applyFill="1" applyBorder="1" applyAlignment="1">
      <alignment horizontal="right"/>
    </xf>
    <xf numFmtId="43" fontId="2" fillId="0" borderId="15" xfId="7" applyFont="1" applyFill="1" applyBorder="1" applyAlignment="1"/>
    <xf numFmtId="0" fontId="2" fillId="0" borderId="27" xfId="67" applyFont="1" applyFill="1" applyBorder="1"/>
    <xf numFmtId="0" fontId="2" fillId="0" borderId="27" xfId="67" applyFont="1" applyFill="1" applyBorder="1" applyAlignment="1">
      <alignment horizontal="left" indent="1"/>
    </xf>
    <xf numFmtId="165" fontId="27" fillId="0" borderId="27" xfId="16" applyNumberFormat="1" applyFont="1" applyFill="1" applyBorder="1"/>
    <xf numFmtId="43" fontId="2" fillId="0" borderId="27" xfId="7" applyFont="1" applyFill="1" applyBorder="1"/>
    <xf numFmtId="0" fontId="47" fillId="0" borderId="27" xfId="67" applyFont="1" applyFill="1" applyBorder="1" applyAlignment="1">
      <alignment horizontal="center" vertical="center" wrapText="1" shrinkToFit="1"/>
    </xf>
    <xf numFmtId="165" fontId="47" fillId="0" borderId="27" xfId="67" applyNumberFormat="1" applyFont="1" applyFill="1" applyBorder="1" applyAlignment="1">
      <alignment horizontal="center" vertical="center" wrapText="1" shrinkToFit="1"/>
    </xf>
    <xf numFmtId="164" fontId="47" fillId="0" borderId="27" xfId="1" applyNumberFormat="1" applyFont="1" applyFill="1" applyBorder="1" applyAlignment="1">
      <alignment horizontal="center" vertical="center" wrapText="1" shrinkToFit="1"/>
    </xf>
    <xf numFmtId="41" fontId="27" fillId="0" borderId="0" xfId="16" applyFont="1" applyFill="1"/>
    <xf numFmtId="165" fontId="2" fillId="0" borderId="0" xfId="67" applyNumberFormat="1" applyFont="1" applyFill="1"/>
    <xf numFmtId="0" fontId="5" fillId="0" borderId="0" xfId="67" applyFont="1" applyFill="1" applyAlignment="1">
      <alignment horizontal="center"/>
    </xf>
    <xf numFmtId="171" fontId="4" fillId="0" borderId="0" xfId="7" applyNumberFormat="1" applyFont="1" applyFill="1"/>
    <xf numFmtId="43" fontId="4" fillId="0" borderId="0" xfId="7" applyNumberFormat="1" applyFont="1" applyFill="1"/>
    <xf numFmtId="171" fontId="2" fillId="0" borderId="0" xfId="67" applyNumberFormat="1" applyFont="1" applyFill="1"/>
    <xf numFmtId="43" fontId="8" fillId="0" borderId="0" xfId="67" applyNumberFormat="1" applyFont="1" applyFill="1" applyBorder="1" applyAlignment="1">
      <alignment horizontal="center" vertical="center" wrapText="1" shrinkToFit="1"/>
    </xf>
    <xf numFmtId="0" fontId="55" fillId="0" borderId="0" xfId="67" applyFont="1" applyFill="1" applyAlignment="1">
      <alignment horizontal="center"/>
    </xf>
    <xf numFmtId="0" fontId="56" fillId="0" borderId="0" xfId="67" applyFont="1" applyFill="1" applyAlignment="1">
      <alignment horizontal="center"/>
    </xf>
    <xf numFmtId="43" fontId="56" fillId="0" borderId="0" xfId="67" applyNumberFormat="1" applyFont="1" applyFill="1" applyAlignment="1"/>
    <xf numFmtId="43" fontId="5" fillId="0" borderId="0" xfId="67" applyNumberFormat="1" applyFont="1" applyFill="1" applyAlignment="1"/>
    <xf numFmtId="164" fontId="2" fillId="0" borderId="0" xfId="1" applyNumberFormat="1"/>
    <xf numFmtId="164" fontId="2" fillId="0" borderId="0" xfId="1" applyNumberFormat="1" applyAlignment="1" applyProtection="1">
      <protection locked="0"/>
    </xf>
    <xf numFmtId="164" fontId="2" fillId="0" borderId="0" xfId="1" applyNumberFormat="1" applyProtection="1">
      <protection locked="0"/>
    </xf>
    <xf numFmtId="41" fontId="1" fillId="0" borderId="0" xfId="1" applyFont="1" applyFill="1"/>
    <xf numFmtId="0" fontId="4" fillId="5" borderId="24" xfId="5" applyFont="1" applyFill="1" applyBorder="1" applyAlignment="1">
      <alignment horizontal="right"/>
    </xf>
    <xf numFmtId="166" fontId="4" fillId="5" borderId="24" xfId="5" applyNumberFormat="1" applyFont="1" applyFill="1" applyBorder="1" applyAlignment="1" applyProtection="1">
      <alignment horizontal="center" vertical="center"/>
      <protection hidden="1"/>
    </xf>
    <xf numFmtId="0" fontId="4" fillId="5" borderId="24" xfId="5" applyFont="1" applyFill="1" applyBorder="1" applyAlignment="1">
      <alignment horizontal="left"/>
    </xf>
    <xf numFmtId="0" fontId="4" fillId="5" borderId="24" xfId="5" applyFont="1" applyFill="1" applyBorder="1"/>
    <xf numFmtId="0" fontId="4" fillId="5" borderId="24" xfId="5" applyFont="1" applyFill="1" applyBorder="1" applyAlignment="1">
      <alignment horizontal="center"/>
    </xf>
    <xf numFmtId="43" fontId="4" fillId="5" borderId="9" xfId="3" applyFont="1" applyFill="1" applyBorder="1" applyAlignment="1">
      <alignment horizontal="center"/>
    </xf>
    <xf numFmtId="37" fontId="4" fillId="5" borderId="9" xfId="3" quotePrefix="1" applyNumberFormat="1" applyFont="1" applyFill="1" applyBorder="1" applyAlignment="1">
      <alignment horizontal="center"/>
    </xf>
    <xf numFmtId="43" fontId="5" fillId="5" borderId="27" xfId="3" applyFont="1" applyFill="1" applyBorder="1"/>
    <xf numFmtId="0" fontId="4" fillId="5" borderId="27" xfId="2" applyNumberFormat="1" applyFont="1" applyFill="1" applyBorder="1" applyAlignment="1">
      <alignment horizontal="center"/>
    </xf>
    <xf numFmtId="0" fontId="4" fillId="5" borderId="9" xfId="2" applyFont="1" applyFill="1" applyBorder="1"/>
    <xf numFmtId="0" fontId="4" fillId="5" borderId="9" xfId="5" applyFont="1" applyFill="1" applyBorder="1" applyAlignment="1">
      <alignment horizontal="left" vertical="center"/>
    </xf>
    <xf numFmtId="4" fontId="2" fillId="5" borderId="0" xfId="2" applyNumberFormat="1" applyFont="1" applyFill="1"/>
    <xf numFmtId="0" fontId="4" fillId="5" borderId="0" xfId="2" applyFont="1" applyFill="1"/>
    <xf numFmtId="0" fontId="2" fillId="5" borderId="0" xfId="2" applyFill="1"/>
    <xf numFmtId="0" fontId="4" fillId="5" borderId="9" xfId="2" applyNumberFormat="1" applyFont="1" applyFill="1" applyBorder="1" applyAlignment="1">
      <alignment horizontal="center"/>
    </xf>
    <xf numFmtId="0" fontId="4" fillId="5" borderId="9" xfId="3" applyNumberFormat="1" applyFont="1" applyFill="1" applyBorder="1" applyAlignment="1">
      <alignment horizontal="center"/>
    </xf>
    <xf numFmtId="0" fontId="4" fillId="5" borderId="9" xfId="2" applyFont="1" applyFill="1" applyBorder="1" applyAlignment="1">
      <alignment horizontal="left" vertical="center"/>
    </xf>
    <xf numFmtId="41" fontId="4" fillId="5" borderId="0" xfId="1" applyFont="1" applyFill="1"/>
    <xf numFmtId="37" fontId="4" fillId="2" borderId="27" xfId="2" applyNumberFormat="1" applyFont="1" applyFill="1" applyBorder="1" applyAlignment="1">
      <alignment horizontal="center"/>
    </xf>
    <xf numFmtId="0" fontId="4" fillId="2" borderId="22" xfId="2" applyFont="1" applyFill="1" applyBorder="1" applyAlignment="1">
      <alignment vertical="center" wrapText="1"/>
    </xf>
    <xf numFmtId="166" fontId="4" fillId="5" borderId="24" xfId="5" quotePrefix="1" applyNumberFormat="1" applyFont="1" applyFill="1" applyBorder="1" applyAlignment="1" applyProtection="1">
      <alignment horizontal="center"/>
      <protection hidden="1"/>
    </xf>
    <xf numFmtId="166" fontId="4" fillId="5" borderId="24" xfId="5" applyNumberFormat="1" applyFont="1" applyFill="1" applyBorder="1" applyAlignment="1" applyProtection="1">
      <alignment horizontal="center"/>
      <protection hidden="1"/>
    </xf>
    <xf numFmtId="0" fontId="4" fillId="5" borderId="24" xfId="2" applyFont="1" applyFill="1" applyBorder="1"/>
    <xf numFmtId="0" fontId="4" fillId="5" borderId="9" xfId="5" applyFont="1" applyFill="1" applyBorder="1" applyAlignment="1">
      <alignment horizontal="center"/>
    </xf>
    <xf numFmtId="0" fontId="4" fillId="5" borderId="9" xfId="6" applyNumberFormat="1" applyFont="1" applyFill="1" applyBorder="1" applyAlignment="1">
      <alignment horizontal="center" vertical="center"/>
    </xf>
    <xf numFmtId="164" fontId="4" fillId="5" borderId="9" xfId="2" applyNumberFormat="1" applyFont="1" applyFill="1" applyBorder="1"/>
    <xf numFmtId="0" fontId="4" fillId="5" borderId="9" xfId="2" applyNumberFormat="1" applyFont="1" applyFill="1" applyBorder="1"/>
    <xf numFmtId="41" fontId="4" fillId="5" borderId="9" xfId="5" applyNumberFormat="1" applyFont="1" applyFill="1" applyBorder="1" applyAlignment="1">
      <alignment wrapText="1"/>
    </xf>
    <xf numFmtId="0" fontId="4" fillId="3" borderId="0" xfId="2" applyNumberFormat="1" applyFont="1" applyFill="1" applyAlignment="1">
      <alignment horizontal="center"/>
    </xf>
    <xf numFmtId="37" fontId="4" fillId="3" borderId="9" xfId="3" quotePrefix="1" applyNumberFormat="1" applyFont="1" applyFill="1" applyBorder="1" applyAlignment="1">
      <alignment horizontal="center"/>
    </xf>
    <xf numFmtId="37" fontId="4" fillId="3" borderId="9" xfId="3" applyNumberFormat="1" applyFont="1" applyFill="1" applyBorder="1" applyAlignment="1">
      <alignment horizontal="center"/>
    </xf>
    <xf numFmtId="43" fontId="5" fillId="3" borderId="9" xfId="3" applyFont="1" applyFill="1" applyBorder="1"/>
    <xf numFmtId="0" fontId="4" fillId="3" borderId="9" xfId="3" applyNumberFormat="1" applyFont="1" applyFill="1" applyBorder="1" applyAlignment="1">
      <alignment horizontal="center" vertical="center"/>
    </xf>
    <xf numFmtId="0" fontId="4" fillId="3" borderId="24" xfId="2" applyFont="1" applyFill="1" applyBorder="1" applyAlignment="1">
      <alignment horizontal="center"/>
    </xf>
    <xf numFmtId="0" fontId="4" fillId="3" borderId="24" xfId="5" applyFont="1" applyFill="1" applyBorder="1" applyAlignment="1">
      <alignment horizontal="center" wrapText="1"/>
    </xf>
    <xf numFmtId="37" fontId="4" fillId="0" borderId="9" xfId="3" quotePrefix="1" applyNumberFormat="1" applyFont="1" applyFill="1" applyBorder="1" applyAlignment="1">
      <alignment horizontal="center"/>
    </xf>
    <xf numFmtId="0" fontId="2" fillId="0" borderId="0" xfId="2" applyFill="1"/>
    <xf numFmtId="0" fontId="4" fillId="0" borderId="0" xfId="5" applyFont="1" applyFill="1" applyBorder="1" applyAlignment="1">
      <alignment horizontal="center"/>
    </xf>
    <xf numFmtId="0" fontId="4" fillId="0" borderId="0" xfId="5" applyFont="1" applyFill="1" applyBorder="1"/>
    <xf numFmtId="43" fontId="4" fillId="0" borderId="0" xfId="3" applyFont="1" applyFill="1" applyBorder="1" applyAlignment="1">
      <alignment horizontal="center"/>
    </xf>
    <xf numFmtId="37" fontId="4" fillId="0" borderId="0" xfId="3" quotePrefix="1" applyNumberFormat="1" applyFont="1" applyFill="1" applyBorder="1" applyAlignment="1">
      <alignment horizontal="center"/>
    </xf>
    <xf numFmtId="43" fontId="5" fillId="0" borderId="0" xfId="3" applyFont="1" applyFill="1" applyBorder="1"/>
    <xf numFmtId="0" fontId="4" fillId="0" borderId="0" xfId="2" applyNumberFormat="1" applyFont="1" applyFill="1" applyBorder="1" applyAlignment="1">
      <alignment horizontal="center"/>
    </xf>
    <xf numFmtId="0" fontId="4" fillId="0" borderId="0" xfId="5" applyFont="1" applyFill="1" applyBorder="1" applyAlignment="1">
      <alignment horizontal="left" vertical="center"/>
    </xf>
    <xf numFmtId="4" fontId="2" fillId="0" borderId="0" xfId="2" applyNumberFormat="1" applyFont="1" applyFill="1" applyBorder="1"/>
    <xf numFmtId="0" fontId="2" fillId="0" borderId="0" xfId="2" applyFill="1" applyBorder="1"/>
    <xf numFmtId="0" fontId="4" fillId="0" borderId="0" xfId="3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horizontal="left" vertical="center"/>
    </xf>
    <xf numFmtId="41" fontId="4" fillId="0" borderId="0" xfId="1" applyFont="1" applyFill="1" applyBorder="1"/>
    <xf numFmtId="0" fontId="4" fillId="0" borderId="9" xfId="5" applyFont="1" applyFill="1" applyBorder="1" applyAlignment="1">
      <alignment horizontal="right"/>
    </xf>
    <xf numFmtId="0" fontId="4" fillId="0" borderId="9" xfId="5" applyFont="1" applyFill="1" applyBorder="1" applyAlignment="1">
      <alignment horizontal="left"/>
    </xf>
    <xf numFmtId="43" fontId="5" fillId="0" borderId="9" xfId="3" applyFont="1" applyFill="1" applyBorder="1"/>
    <xf numFmtId="0" fontId="4" fillId="0" borderId="9" xfId="5" applyFont="1" applyFill="1" applyBorder="1"/>
    <xf numFmtId="0" fontId="4" fillId="0" borderId="9" xfId="5" applyFont="1" applyFill="1" applyBorder="1" applyAlignment="1">
      <alignment horizontal="center"/>
    </xf>
    <xf numFmtId="0" fontId="4" fillId="0" borderId="9" xfId="3" quotePrefix="1" applyNumberFormat="1" applyFont="1" applyFill="1" applyBorder="1" applyAlignment="1">
      <alignment horizontal="center" vertical="center"/>
    </xf>
    <xf numFmtId="0" fontId="4" fillId="0" borderId="9" xfId="5" applyFont="1" applyFill="1" applyBorder="1" applyAlignment="1">
      <alignment horizontal="center" wrapText="1"/>
    </xf>
    <xf numFmtId="0" fontId="4" fillId="3" borderId="9" xfId="72" applyFont="1" applyFill="1" applyBorder="1" applyAlignment="1">
      <alignment horizontal="center" vertical="top" wrapText="1"/>
    </xf>
    <xf numFmtId="37" fontId="3" fillId="3" borderId="9" xfId="72" applyNumberFormat="1" applyFont="1" applyFill="1" applyBorder="1" applyAlignment="1">
      <alignment horizontal="center" vertical="center" wrapText="1"/>
    </xf>
    <xf numFmtId="0" fontId="3" fillId="6" borderId="9" xfId="72" applyFont="1" applyFill="1" applyBorder="1" applyAlignment="1" applyProtection="1">
      <alignment horizontal="center" vertical="center"/>
      <protection locked="0"/>
    </xf>
    <xf numFmtId="0" fontId="3" fillId="6" borderId="9" xfId="72" applyFont="1" applyFill="1" applyBorder="1" applyAlignment="1">
      <alignment vertical="center"/>
    </xf>
    <xf numFmtId="0" fontId="3" fillId="6" borderId="9" xfId="72" applyFont="1" applyFill="1" applyBorder="1" applyAlignment="1">
      <alignment vertical="center" wrapText="1"/>
    </xf>
    <xf numFmtId="0" fontId="3" fillId="6" borderId="9" xfId="72" applyFont="1" applyFill="1" applyBorder="1" applyAlignment="1">
      <alignment horizontal="center" vertical="center" wrapText="1"/>
    </xf>
    <xf numFmtId="0" fontId="3" fillId="6" borderId="9" xfId="72" applyFont="1" applyFill="1" applyBorder="1" applyAlignment="1">
      <alignment horizontal="center" vertical="center"/>
    </xf>
    <xf numFmtId="0" fontId="4" fillId="0" borderId="0" xfId="72" applyFont="1" applyFill="1" applyAlignment="1" applyProtection="1">
      <alignment horizontal="left"/>
      <protection locked="0"/>
    </xf>
    <xf numFmtId="164" fontId="3" fillId="3" borderId="9" xfId="1" applyNumberFormat="1" applyFont="1" applyFill="1" applyBorder="1" applyAlignment="1">
      <alignment horizontal="center" vertical="center" wrapText="1"/>
    </xf>
    <xf numFmtId="37" fontId="3" fillId="0" borderId="0" xfId="72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 wrapText="1"/>
    </xf>
    <xf numFmtId="0" fontId="4" fillId="0" borderId="0" xfId="72" applyFont="1" applyFill="1" applyBorder="1" applyAlignment="1">
      <alignment horizontal="center" vertical="top" wrapText="1"/>
    </xf>
    <xf numFmtId="0" fontId="4" fillId="0" borderId="0" xfId="4" applyFont="1" applyFill="1" applyBorder="1"/>
    <xf numFmtId="0" fontId="4" fillId="0" borderId="7" xfId="4" applyFont="1" applyFill="1" applyBorder="1" applyAlignment="1">
      <alignment horizontal="center"/>
    </xf>
    <xf numFmtId="0" fontId="4" fillId="0" borderId="15" xfId="4" applyFont="1" applyFill="1" applyBorder="1" applyAlignment="1">
      <alignment horizontal="center"/>
    </xf>
    <xf numFmtId="0" fontId="4" fillId="0" borderId="9" xfId="4" applyFont="1" applyFill="1" applyBorder="1" applyAlignment="1">
      <alignment horizontal="center"/>
    </xf>
    <xf numFmtId="0" fontId="4" fillId="0" borderId="23" xfId="5" applyFont="1" applyFill="1" applyBorder="1" applyAlignment="1">
      <alignment horizontal="center"/>
    </xf>
    <xf numFmtId="0" fontId="4" fillId="0" borderId="24" xfId="5" applyFont="1" applyFill="1" applyBorder="1" applyAlignment="1">
      <alignment horizontal="center"/>
    </xf>
    <xf numFmtId="0" fontId="3" fillId="0" borderId="24" xfId="5" applyFont="1" applyFill="1" applyBorder="1" applyAlignment="1">
      <alignment horizontal="center"/>
    </xf>
    <xf numFmtId="0" fontId="4" fillId="0" borderId="24" xfId="5" applyFont="1" applyFill="1" applyBorder="1" applyAlignment="1"/>
    <xf numFmtId="0" fontId="4" fillId="0" borderId="24" xfId="2" applyFont="1" applyFill="1" applyBorder="1"/>
    <xf numFmtId="0" fontId="4" fillId="0" borderId="24" xfId="5" applyFont="1" applyFill="1" applyBorder="1"/>
    <xf numFmtId="0" fontId="4" fillId="0" borderId="24" xfId="8" applyFont="1" applyFill="1" applyBorder="1" applyAlignment="1">
      <alignment horizontal="left"/>
    </xf>
    <xf numFmtId="0" fontId="4" fillId="0" borderId="24" xfId="2" applyFont="1" applyFill="1" applyBorder="1" applyAlignment="1">
      <alignment horizontal="left"/>
    </xf>
    <xf numFmtId="0" fontId="4" fillId="0" borderId="26" xfId="5" applyFont="1" applyFill="1" applyBorder="1"/>
    <xf numFmtId="0" fontId="4" fillId="0" borderId="24" xfId="5" applyFont="1" applyFill="1" applyBorder="1" applyAlignment="1">
      <alignment horizontal="center" wrapText="1"/>
    </xf>
    <xf numFmtId="0" fontId="4" fillId="0" borderId="24" xfId="2" applyFont="1" applyFill="1" applyBorder="1" applyAlignment="1">
      <alignment horizontal="center"/>
    </xf>
    <xf numFmtId="0" fontId="14" fillId="0" borderId="24" xfId="5" applyFont="1" applyFill="1" applyBorder="1"/>
    <xf numFmtId="0" fontId="4" fillId="0" borderId="24" xfId="2" applyFont="1" applyFill="1" applyBorder="1" applyAlignment="1">
      <alignment vertical="center"/>
    </xf>
    <xf numFmtId="0" fontId="3" fillId="0" borderId="24" xfId="2" applyFont="1" applyFill="1" applyBorder="1" applyAlignment="1">
      <alignment horizontal="center"/>
    </xf>
    <xf numFmtId="0" fontId="4" fillId="0" borderId="24" xfId="4" applyFont="1" applyFill="1" applyBorder="1" applyAlignment="1">
      <alignment horizontal="center"/>
    </xf>
    <xf numFmtId="0" fontId="4" fillId="0" borderId="29" xfId="4" applyFont="1" applyFill="1" applyBorder="1" applyAlignment="1">
      <alignment horizontal="center"/>
    </xf>
    <xf numFmtId="41" fontId="4" fillId="0" borderId="0" xfId="2" applyNumberFormat="1" applyFont="1" applyFill="1"/>
    <xf numFmtId="0" fontId="4" fillId="0" borderId="0" xfId="2" applyNumberFormat="1" applyFont="1" applyFill="1" applyAlignment="1">
      <alignment horizontal="center"/>
    </xf>
    <xf numFmtId="164" fontId="4" fillId="0" borderId="0" xfId="2" applyNumberFormat="1" applyFont="1" applyFill="1" applyAlignment="1">
      <alignment horizontal="left"/>
    </xf>
    <xf numFmtId="0" fontId="4" fillId="0" borderId="0" xfId="4" applyNumberFormat="1" applyFont="1" applyFill="1" applyBorder="1" applyAlignment="1">
      <alignment horizontal="center"/>
    </xf>
    <xf numFmtId="164" fontId="4" fillId="0" borderId="0" xfId="4" applyNumberFormat="1" applyFont="1" applyFill="1" applyBorder="1"/>
    <xf numFmtId="164" fontId="4" fillId="0" borderId="9" xfId="4" applyNumberFormat="1" applyFont="1" applyFill="1" applyBorder="1" applyAlignment="1">
      <alignment vertical="center" wrapText="1"/>
    </xf>
    <xf numFmtId="164" fontId="4" fillId="0" borderId="9" xfId="4" applyNumberFormat="1" applyFont="1" applyFill="1" applyBorder="1" applyAlignment="1">
      <alignment horizontal="center" vertical="center" wrapText="1"/>
    </xf>
    <xf numFmtId="0" fontId="4" fillId="0" borderId="9" xfId="4" applyNumberFormat="1" applyFont="1" applyFill="1" applyBorder="1" applyAlignment="1">
      <alignment horizontal="center"/>
    </xf>
    <xf numFmtId="164" fontId="4" fillId="0" borderId="9" xfId="4" applyNumberFormat="1" applyFont="1" applyFill="1" applyBorder="1" applyAlignment="1">
      <alignment horizontal="center"/>
    </xf>
    <xf numFmtId="0" fontId="4" fillId="0" borderId="9" xfId="5" applyNumberFormat="1" applyFont="1" applyFill="1" applyBorder="1" applyAlignment="1">
      <alignment horizontal="center"/>
    </xf>
    <xf numFmtId="165" fontId="4" fillId="0" borderId="9" xfId="6" applyNumberFormat="1" applyFont="1" applyFill="1" applyBorder="1" applyAlignment="1"/>
    <xf numFmtId="0" fontId="3" fillId="0" borderId="9" xfId="3" applyNumberFormat="1" applyFont="1" applyFill="1" applyBorder="1" applyAlignment="1">
      <alignment horizontal="center"/>
    </xf>
    <xf numFmtId="43" fontId="3" fillId="0" borderId="9" xfId="3" applyFont="1" applyFill="1" applyBorder="1" applyAlignment="1">
      <alignment horizontal="center"/>
    </xf>
    <xf numFmtId="43" fontId="3" fillId="0" borderId="9" xfId="5" applyNumberFormat="1" applyFont="1" applyFill="1" applyBorder="1" applyAlignment="1">
      <alignment horizontal="center"/>
    </xf>
    <xf numFmtId="0" fontId="3" fillId="0" borderId="9" xfId="5" applyNumberFormat="1" applyFont="1" applyFill="1" applyBorder="1" applyAlignment="1">
      <alignment horizontal="center"/>
    </xf>
    <xf numFmtId="0" fontId="4" fillId="0" borderId="9" xfId="5" quotePrefix="1" applyNumberFormat="1" applyFont="1" applyFill="1" applyBorder="1" applyAlignment="1">
      <alignment horizontal="center" vertical="center"/>
    </xf>
    <xf numFmtId="43" fontId="4" fillId="0" borderId="9" xfId="5" applyNumberFormat="1" applyFont="1" applyFill="1" applyBorder="1"/>
    <xf numFmtId="0" fontId="4" fillId="0" borderId="9" xfId="2" applyNumberFormat="1" applyFont="1" applyFill="1" applyBorder="1" applyAlignment="1">
      <alignment horizontal="center" vertical="center"/>
    </xf>
    <xf numFmtId="164" fontId="4" fillId="0" borderId="9" xfId="2" applyNumberFormat="1" applyFont="1" applyFill="1" applyBorder="1"/>
    <xf numFmtId="0" fontId="4" fillId="0" borderId="9" xfId="5" quotePrefix="1" applyFont="1" applyFill="1" applyBorder="1" applyAlignment="1">
      <alignment horizontal="center"/>
    </xf>
    <xf numFmtId="0" fontId="4" fillId="0" borderId="9" xfId="2" applyNumberFormat="1" applyFont="1" applyFill="1" applyBorder="1" applyAlignment="1">
      <alignment horizontal="center"/>
    </xf>
    <xf numFmtId="43" fontId="4" fillId="0" borderId="9" xfId="7" applyFont="1" applyFill="1" applyBorder="1"/>
    <xf numFmtId="0" fontId="4" fillId="0" borderId="9" xfId="5" quotePrefix="1" applyNumberFormat="1" applyFont="1" applyFill="1" applyBorder="1" applyAlignment="1">
      <alignment horizontal="center"/>
    </xf>
    <xf numFmtId="4" fontId="4" fillId="0" borderId="9" xfId="2" applyNumberFormat="1" applyFont="1" applyFill="1" applyBorder="1"/>
    <xf numFmtId="0" fontId="4" fillId="0" borderId="9" xfId="5" applyNumberFormat="1" applyFont="1" applyFill="1" applyBorder="1" applyAlignment="1">
      <alignment horizontal="center" vertical="center"/>
    </xf>
    <xf numFmtId="43" fontId="4" fillId="0" borderId="9" xfId="5" applyNumberFormat="1" applyFont="1" applyFill="1" applyBorder="1" applyAlignment="1">
      <alignment horizontal="right" vertical="center"/>
    </xf>
    <xf numFmtId="164" fontId="4" fillId="0" borderId="9" xfId="4" applyNumberFormat="1" applyFont="1" applyFill="1" applyBorder="1" applyAlignment="1">
      <alignment horizontal="right"/>
    </xf>
    <xf numFmtId="4" fontId="4" fillId="0" borderId="9" xfId="9" applyNumberFormat="1" applyFont="1" applyFill="1" applyBorder="1" applyAlignment="1">
      <alignment horizontal="right"/>
    </xf>
    <xf numFmtId="43" fontId="4" fillId="0" borderId="9" xfId="7" applyFont="1" applyFill="1" applyBorder="1" applyAlignment="1">
      <alignment horizontal="center"/>
    </xf>
    <xf numFmtId="43" fontId="4" fillId="0" borderId="9" xfId="3" applyFont="1" applyFill="1" applyBorder="1"/>
    <xf numFmtId="0" fontId="4" fillId="0" borderId="9" xfId="2" applyFont="1" applyFill="1" applyBorder="1"/>
    <xf numFmtId="0" fontId="2" fillId="0" borderId="9" xfId="2" applyFill="1" applyBorder="1"/>
    <xf numFmtId="43" fontId="5" fillId="0" borderId="27" xfId="3" applyFont="1" applyFill="1" applyBorder="1"/>
    <xf numFmtId="0" fontId="4" fillId="0" borderId="27" xfId="3" quotePrefix="1" applyNumberFormat="1" applyFont="1" applyFill="1" applyBorder="1" applyAlignment="1">
      <alignment horizontal="center" vertical="center"/>
    </xf>
    <xf numFmtId="37" fontId="4" fillId="0" borderId="9" xfId="3" applyNumberFormat="1" applyFont="1" applyFill="1" applyBorder="1" applyAlignment="1">
      <alignment horizontal="center"/>
    </xf>
    <xf numFmtId="37" fontId="4" fillId="0" borderId="9" xfId="2" applyNumberFormat="1" applyFont="1" applyFill="1" applyBorder="1" applyAlignment="1">
      <alignment horizontal="center"/>
    </xf>
    <xf numFmtId="43" fontId="4" fillId="0" borderId="9" xfId="2" applyNumberFormat="1" applyFont="1" applyFill="1" applyBorder="1"/>
    <xf numFmtId="43" fontId="4" fillId="0" borderId="9" xfId="5" applyNumberFormat="1" applyFont="1" applyFill="1" applyBorder="1" applyAlignment="1">
      <alignment horizontal="center" vertical="center"/>
    </xf>
    <xf numFmtId="43" fontId="3" fillId="0" borderId="9" xfId="5" applyNumberFormat="1" applyFont="1" applyFill="1" applyBorder="1"/>
    <xf numFmtId="43" fontId="3" fillId="0" borderId="9" xfId="7" applyFont="1" applyFill="1" applyBorder="1" applyAlignment="1">
      <alignment horizontal="center"/>
    </xf>
    <xf numFmtId="43" fontId="4" fillId="0" borderId="9" xfId="12" applyNumberFormat="1" applyFont="1" applyFill="1" applyBorder="1"/>
    <xf numFmtId="0" fontId="12" fillId="0" borderId="9" xfId="13" applyNumberFormat="1" applyFont="1" applyFill="1" applyBorder="1" applyAlignment="1">
      <alignment horizontal="center"/>
    </xf>
    <xf numFmtId="43" fontId="12" fillId="0" borderId="9" xfId="13" applyNumberFormat="1" applyFont="1" applyFill="1" applyBorder="1" applyAlignment="1">
      <alignment horizontal="right"/>
    </xf>
    <xf numFmtId="0" fontId="12" fillId="0" borderId="9" xfId="13" applyNumberFormat="1" applyFont="1" applyFill="1" applyBorder="1" applyAlignment="1">
      <alignment horizontal="center" vertical="center"/>
    </xf>
    <xf numFmtId="43" fontId="12" fillId="0" borderId="9" xfId="13" applyNumberFormat="1" applyFont="1" applyFill="1" applyBorder="1" applyAlignment="1">
      <alignment horizontal="right" vertical="center"/>
    </xf>
    <xf numFmtId="43" fontId="12" fillId="0" borderId="9" xfId="15" applyNumberFormat="1" applyFont="1" applyFill="1" applyBorder="1" applyAlignment="1">
      <alignment horizontal="right"/>
    </xf>
    <xf numFmtId="0" fontId="12" fillId="0" borderId="14" xfId="13" applyNumberFormat="1" applyFont="1" applyFill="1" applyBorder="1" applyAlignment="1">
      <alignment horizontal="center" vertical="center"/>
    </xf>
    <xf numFmtId="43" fontId="4" fillId="0" borderId="14" xfId="5" applyNumberFormat="1" applyFont="1" applyFill="1" applyBorder="1" applyAlignment="1">
      <alignment horizontal="center" vertical="center"/>
    </xf>
    <xf numFmtId="0" fontId="4" fillId="0" borderId="27" xfId="5" quotePrefix="1" applyNumberFormat="1" applyFont="1" applyFill="1" applyBorder="1" applyAlignment="1">
      <alignment horizontal="center" vertical="center"/>
    </xf>
    <xf numFmtId="43" fontId="4" fillId="0" borderId="19" xfId="5" applyNumberFormat="1" applyFont="1" applyFill="1" applyBorder="1" applyAlignment="1">
      <alignment horizontal="center" vertical="center"/>
    </xf>
    <xf numFmtId="43" fontId="4" fillId="0" borderId="19" xfId="3" applyFont="1" applyFill="1" applyBorder="1" applyAlignment="1">
      <alignment horizontal="center" vertical="center"/>
    </xf>
    <xf numFmtId="43" fontId="4" fillId="0" borderId="9" xfId="3" applyFont="1" applyFill="1" applyBorder="1" applyAlignment="1">
      <alignment horizontal="center" vertical="center"/>
    </xf>
    <xf numFmtId="43" fontId="3" fillId="0" borderId="9" xfId="3" applyFont="1" applyFill="1" applyBorder="1"/>
    <xf numFmtId="0" fontId="4" fillId="0" borderId="9" xfId="3" applyNumberFormat="1" applyFont="1" applyFill="1" applyBorder="1" applyAlignment="1">
      <alignment horizontal="center"/>
    </xf>
    <xf numFmtId="0" fontId="14" fillId="0" borderId="9" xfId="3" quotePrefix="1" applyNumberFormat="1" applyFont="1" applyFill="1" applyBorder="1" applyAlignment="1">
      <alignment horizontal="center"/>
    </xf>
    <xf numFmtId="43" fontId="14" fillId="0" borderId="9" xfId="3" quotePrefix="1" applyFont="1" applyFill="1" applyBorder="1" applyAlignment="1">
      <alignment horizontal="center"/>
    </xf>
    <xf numFmtId="0" fontId="4" fillId="0" borderId="9" xfId="3" applyNumberFormat="1" applyFont="1" applyFill="1" applyBorder="1" applyAlignment="1">
      <alignment horizontal="center" vertical="center"/>
    </xf>
    <xf numFmtId="43" fontId="4" fillId="0" borderId="9" xfId="3" applyFont="1" applyFill="1" applyBorder="1" applyAlignment="1">
      <alignment horizontal="right" vertical="center"/>
    </xf>
    <xf numFmtId="0" fontId="4" fillId="0" borderId="22" xfId="3" applyNumberFormat="1" applyFont="1" applyFill="1" applyBorder="1" applyAlignment="1">
      <alignment horizontal="center" vertical="center"/>
    </xf>
    <xf numFmtId="0" fontId="3" fillId="0" borderId="9" xfId="3" quotePrefix="1" applyNumberFormat="1" applyFont="1" applyFill="1" applyBorder="1" applyAlignment="1">
      <alignment horizontal="center"/>
    </xf>
    <xf numFmtId="43" fontId="3" fillId="0" borderId="9" xfId="3" quotePrefix="1" applyFont="1" applyFill="1" applyBorder="1" applyAlignment="1">
      <alignment horizontal="center"/>
    </xf>
    <xf numFmtId="0" fontId="3" fillId="0" borderId="0" xfId="3" quotePrefix="1" applyNumberFormat="1" applyFont="1" applyFill="1" applyBorder="1" applyAlignment="1">
      <alignment horizontal="center"/>
    </xf>
    <xf numFmtId="43" fontId="3" fillId="0" borderId="0" xfId="3" quotePrefix="1" applyFont="1" applyFill="1" applyBorder="1" applyAlignment="1">
      <alignment horizontal="center"/>
    </xf>
    <xf numFmtId="0" fontId="4" fillId="0" borderId="9" xfId="16" applyNumberFormat="1" applyFont="1" applyFill="1" applyBorder="1" applyAlignment="1">
      <alignment horizontal="center" vertical="center"/>
    </xf>
    <xf numFmtId="0" fontId="3" fillId="0" borderId="9" xfId="2" applyNumberFormat="1" applyFont="1" applyFill="1" applyBorder="1" applyAlignment="1">
      <alignment horizontal="center"/>
    </xf>
    <xf numFmtId="0" fontId="3" fillId="0" borderId="9" xfId="2" applyNumberFormat="1" applyFont="1" applyFill="1" applyBorder="1"/>
    <xf numFmtId="0" fontId="4" fillId="0" borderId="9" xfId="6" applyNumberFormat="1" applyFont="1" applyFill="1" applyBorder="1" applyAlignment="1">
      <alignment horizontal="center" vertical="center"/>
    </xf>
    <xf numFmtId="4" fontId="5" fillId="0" borderId="9" xfId="2" applyNumberFormat="1" applyFont="1" applyFill="1" applyBorder="1"/>
    <xf numFmtId="0" fontId="3" fillId="0" borderId="9" xfId="5" quotePrefix="1" applyNumberFormat="1" applyFont="1" applyFill="1" applyBorder="1" applyAlignment="1">
      <alignment horizontal="center"/>
    </xf>
    <xf numFmtId="43" fontId="3" fillId="0" borderId="9" xfId="5" quotePrefix="1" applyNumberFormat="1" applyFont="1" applyFill="1" applyBorder="1" applyAlignment="1">
      <alignment horizontal="center"/>
    </xf>
    <xf numFmtId="43" fontId="4" fillId="0" borderId="9" xfId="3" applyFont="1" applyFill="1" applyBorder="1" applyAlignment="1">
      <alignment horizontal="center"/>
    </xf>
    <xf numFmtId="43" fontId="4" fillId="0" borderId="0" xfId="3" applyFont="1" applyFill="1"/>
    <xf numFmtId="43" fontId="4" fillId="0" borderId="0" xfId="7" applyFont="1" applyFill="1" applyAlignment="1">
      <alignment horizontal="center"/>
    </xf>
    <xf numFmtId="164" fontId="5" fillId="0" borderId="0" xfId="1" applyNumberFormat="1" applyFont="1" applyFill="1"/>
    <xf numFmtId="164" fontId="1" fillId="0" borderId="0" xfId="1" applyNumberFormat="1" applyFont="1" applyFill="1"/>
    <xf numFmtId="164" fontId="5" fillId="0" borderId="0" xfId="1" applyNumberFormat="1" applyFont="1" applyFill="1" applyAlignment="1">
      <alignment horizontal="left"/>
    </xf>
    <xf numFmtId="164" fontId="4" fillId="0" borderId="0" xfId="1" applyNumberFormat="1" applyFont="1" applyFill="1"/>
    <xf numFmtId="0" fontId="2" fillId="0" borderId="0" xfId="67" applyAlignment="1" applyProtection="1">
      <alignment horizontal="center"/>
      <protection locked="0"/>
    </xf>
    <xf numFmtId="0" fontId="25" fillId="4" borderId="14" xfId="67" applyFont="1" applyFill="1" applyBorder="1" applyAlignment="1">
      <alignment horizontal="center" vertical="center" wrapText="1"/>
    </xf>
    <xf numFmtId="0" fontId="25" fillId="4" borderId="15" xfId="67" applyFont="1" applyFill="1" applyBorder="1" applyAlignment="1">
      <alignment horizontal="center" vertical="center" wrapText="1"/>
    </xf>
    <xf numFmtId="0" fontId="25" fillId="4" borderId="27" xfId="67" applyFont="1" applyFill="1" applyBorder="1" applyAlignment="1">
      <alignment horizontal="center" vertical="center" wrapText="1"/>
    </xf>
    <xf numFmtId="0" fontId="25" fillId="4" borderId="30" xfId="67" applyFont="1" applyFill="1" applyBorder="1" applyAlignment="1">
      <alignment horizontal="center" vertical="center" wrapText="1"/>
    </xf>
    <xf numFmtId="0" fontId="25" fillId="4" borderId="37" xfId="67" applyFont="1" applyFill="1" applyBorder="1" applyAlignment="1">
      <alignment horizontal="center" vertical="center" wrapText="1"/>
    </xf>
    <xf numFmtId="0" fontId="25" fillId="4" borderId="42" xfId="67" applyFont="1" applyFill="1" applyBorder="1" applyAlignment="1">
      <alignment horizontal="center" vertical="center" wrapText="1"/>
    </xf>
    <xf numFmtId="0" fontId="25" fillId="4" borderId="31" xfId="67" applyFont="1" applyFill="1" applyBorder="1" applyAlignment="1">
      <alignment horizontal="center" vertical="center" wrapText="1"/>
    </xf>
    <xf numFmtId="0" fontId="25" fillId="4" borderId="9" xfId="67" applyFont="1" applyFill="1" applyBorder="1" applyAlignment="1">
      <alignment horizontal="center" vertical="center" wrapText="1"/>
    </xf>
    <xf numFmtId="0" fontId="25" fillId="4" borderId="32" xfId="67" applyFont="1" applyFill="1" applyBorder="1" applyAlignment="1">
      <alignment horizontal="center" vertical="center" wrapText="1"/>
    </xf>
    <xf numFmtId="0" fontId="25" fillId="4" borderId="33" xfId="67" applyFont="1" applyFill="1" applyBorder="1" applyAlignment="1">
      <alignment horizontal="center" vertical="center" wrapText="1"/>
    </xf>
    <xf numFmtId="0" fontId="25" fillId="4" borderId="2" xfId="67" applyFont="1" applyFill="1" applyBorder="1" applyAlignment="1">
      <alignment horizontal="center" vertical="center" wrapText="1"/>
    </xf>
    <xf numFmtId="0" fontId="25" fillId="4" borderId="34" xfId="67" applyFont="1" applyFill="1" applyBorder="1" applyAlignment="1">
      <alignment horizontal="center" vertical="center" wrapText="1"/>
    </xf>
    <xf numFmtId="0" fontId="25" fillId="4" borderId="35" xfId="67" applyFont="1" applyFill="1" applyBorder="1" applyAlignment="1">
      <alignment horizontal="center" vertical="center" wrapText="1"/>
    </xf>
    <xf numFmtId="0" fontId="25" fillId="4" borderId="36" xfId="67" applyFont="1" applyFill="1" applyBorder="1" applyAlignment="1">
      <alignment horizontal="center" vertical="center" wrapText="1"/>
    </xf>
    <xf numFmtId="0" fontId="25" fillId="4" borderId="39" xfId="67" applyFont="1" applyFill="1" applyBorder="1" applyAlignment="1">
      <alignment horizontal="center" vertical="center" wrapText="1"/>
    </xf>
    <xf numFmtId="0" fontId="25" fillId="4" borderId="40" xfId="67" applyFont="1" applyFill="1" applyBorder="1" applyAlignment="1">
      <alignment horizontal="center" vertical="center" wrapText="1"/>
    </xf>
    <xf numFmtId="0" fontId="25" fillId="4" borderId="3" xfId="67" applyFont="1" applyFill="1" applyBorder="1" applyAlignment="1">
      <alignment horizontal="center" vertical="center" wrapText="1"/>
    </xf>
    <xf numFmtId="0" fontId="25" fillId="4" borderId="38" xfId="67" applyFont="1" applyFill="1" applyBorder="1" applyAlignment="1">
      <alignment horizontal="center" vertical="center" wrapText="1"/>
    </xf>
    <xf numFmtId="0" fontId="25" fillId="4" borderId="41" xfId="67" applyFont="1" applyFill="1" applyBorder="1" applyAlignment="1">
      <alignment horizontal="center" vertical="center" wrapText="1"/>
    </xf>
    <xf numFmtId="0" fontId="25" fillId="4" borderId="43" xfId="67" applyFont="1" applyFill="1" applyBorder="1" applyAlignment="1">
      <alignment horizontal="center" vertical="center" wrapText="1"/>
    </xf>
    <xf numFmtId="0" fontId="25" fillId="4" borderId="22" xfId="67" applyFont="1" applyFill="1" applyBorder="1" applyAlignment="1">
      <alignment horizontal="center" vertical="center" wrapText="1"/>
    </xf>
    <xf numFmtId="0" fontId="30" fillId="0" borderId="0" xfId="67" applyFont="1" applyAlignment="1" applyProtection="1">
      <alignment horizontal="justify" vertical="top" wrapText="1"/>
      <protection locked="0"/>
    </xf>
    <xf numFmtId="0" fontId="25" fillId="4" borderId="11" xfId="67" applyFont="1" applyFill="1" applyBorder="1" applyAlignment="1">
      <alignment horizontal="center" vertical="center"/>
    </xf>
    <xf numFmtId="0" fontId="25" fillId="4" borderId="19" xfId="67" applyFont="1" applyFill="1" applyBorder="1" applyAlignment="1">
      <alignment horizontal="center" vertical="center"/>
    </xf>
    <xf numFmtId="0" fontId="25" fillId="4" borderId="13" xfId="67" applyFont="1" applyFill="1" applyBorder="1" applyAlignment="1">
      <alignment horizontal="center" vertical="center"/>
    </xf>
    <xf numFmtId="0" fontId="25" fillId="4" borderId="21" xfId="67" applyFont="1" applyFill="1" applyBorder="1" applyAlignment="1">
      <alignment horizontal="center" vertical="center"/>
    </xf>
    <xf numFmtId="43" fontId="25" fillId="4" borderId="14" xfId="7" applyFont="1" applyFill="1" applyBorder="1" applyAlignment="1">
      <alignment horizontal="center" vertical="center" shrinkToFit="1"/>
    </xf>
    <xf numFmtId="43" fontId="25" fillId="4" borderId="27" xfId="7" applyFont="1" applyFill="1" applyBorder="1" applyAlignment="1">
      <alignment horizontal="center" vertical="center" shrinkToFit="1"/>
    </xf>
    <xf numFmtId="43" fontId="25" fillId="4" borderId="30" xfId="7" applyFont="1" applyFill="1" applyBorder="1" applyAlignment="1" applyProtection="1">
      <alignment horizontal="center" vertical="center" shrinkToFit="1"/>
    </xf>
    <xf numFmtId="43" fontId="25" fillId="4" borderId="42" xfId="7" applyFont="1" applyFill="1" applyBorder="1" applyAlignment="1" applyProtection="1">
      <alignment horizontal="center" vertical="center" shrinkToFit="1"/>
    </xf>
    <xf numFmtId="43" fontId="25" fillId="4" borderId="38" xfId="7" applyFont="1" applyFill="1" applyBorder="1" applyAlignment="1">
      <alignment horizontal="center" vertical="center" shrinkToFit="1"/>
    </xf>
    <xf numFmtId="43" fontId="25" fillId="4" borderId="43" xfId="7" applyFont="1" applyFill="1" applyBorder="1" applyAlignment="1">
      <alignment horizontal="center" vertical="center" shrinkToFit="1"/>
    </xf>
    <xf numFmtId="43" fontId="25" fillId="4" borderId="33" xfId="7" applyFont="1" applyFill="1" applyBorder="1" applyAlignment="1">
      <alignment horizontal="right" vertical="center" shrinkToFit="1"/>
    </xf>
    <xf numFmtId="43" fontId="25" fillId="4" borderId="2" xfId="7" applyFont="1" applyFill="1" applyBorder="1" applyAlignment="1">
      <alignment horizontal="right" vertical="center" shrinkToFit="1"/>
    </xf>
    <xf numFmtId="43" fontId="25" fillId="4" borderId="38" xfId="7" applyFont="1" applyFill="1" applyBorder="1" applyAlignment="1" applyProtection="1">
      <alignment horizontal="center" vertical="center" shrinkToFit="1"/>
    </xf>
    <xf numFmtId="43" fontId="25" fillId="4" borderId="43" xfId="7" applyFont="1" applyFill="1" applyBorder="1" applyAlignment="1" applyProtection="1">
      <alignment horizontal="center" vertical="center" shrinkToFit="1"/>
    </xf>
    <xf numFmtId="43" fontId="25" fillId="4" borderId="14" xfId="7" applyFont="1" applyFill="1" applyBorder="1" applyAlignment="1" applyProtection="1">
      <alignment horizontal="center" vertical="center" shrinkToFit="1"/>
    </xf>
    <xf numFmtId="43" fontId="25" fillId="4" borderId="27" xfId="7" applyFont="1" applyFill="1" applyBorder="1" applyAlignment="1" applyProtection="1">
      <alignment horizontal="center" vertical="center" shrinkToFit="1"/>
    </xf>
    <xf numFmtId="0" fontId="4" fillId="3" borderId="22" xfId="72" applyFont="1" applyFill="1" applyBorder="1" applyAlignment="1" applyProtection="1">
      <alignment horizontal="center"/>
      <protection locked="0"/>
    </xf>
    <xf numFmtId="0" fontId="4" fillId="3" borderId="3" xfId="72" applyFont="1" applyFill="1" applyBorder="1" applyAlignment="1" applyProtection="1">
      <alignment horizontal="center"/>
      <protection locked="0"/>
    </xf>
    <xf numFmtId="0" fontId="46" fillId="0" borderId="0" xfId="67" applyFont="1" applyFill="1" applyAlignment="1" applyProtection="1">
      <alignment horizontal="center"/>
      <protection locked="0"/>
    </xf>
    <xf numFmtId="0" fontId="39" fillId="0" borderId="0" xfId="67" applyFont="1" applyFill="1" applyAlignment="1" applyProtection="1">
      <alignment horizontal="center"/>
      <protection locked="0"/>
    </xf>
    <xf numFmtId="0" fontId="42" fillId="0" borderId="0" xfId="67" applyFont="1" applyFill="1" applyAlignment="1" applyProtection="1">
      <alignment horizontal="center"/>
      <protection locked="0"/>
    </xf>
    <xf numFmtId="0" fontId="44" fillId="0" borderId="0" xfId="67" applyFont="1" applyFill="1" applyAlignment="1" applyProtection="1">
      <alignment horizontal="center"/>
      <protection locked="0"/>
    </xf>
    <xf numFmtId="0" fontId="33" fillId="0" borderId="0" xfId="67" applyFont="1" applyFill="1" applyAlignment="1" applyProtection="1">
      <alignment horizontal="center"/>
      <protection locked="0"/>
    </xf>
    <xf numFmtId="0" fontId="2" fillId="0" borderId="44" xfId="67" applyFont="1" applyFill="1" applyBorder="1" applyAlignment="1" applyProtection="1">
      <alignment horizontal="center" vertical="center"/>
      <protection locked="0"/>
    </xf>
    <xf numFmtId="0" fontId="33" fillId="0" borderId="22" xfId="207" quotePrefix="1" applyFont="1" applyFill="1" applyBorder="1" applyAlignment="1">
      <alignment horizontal="center"/>
    </xf>
    <xf numFmtId="0" fontId="33" fillId="0" borderId="3" xfId="207" quotePrefix="1" applyFont="1" applyFill="1" applyBorder="1" applyAlignment="1">
      <alignment horizontal="center"/>
    </xf>
    <xf numFmtId="0" fontId="46" fillId="0" borderId="0" xfId="207" applyFont="1" applyFill="1" applyAlignment="1">
      <alignment horizontal="center"/>
    </xf>
    <xf numFmtId="0" fontId="5" fillId="0" borderId="0" xfId="67" applyFont="1" applyFill="1" applyAlignment="1" applyProtection="1">
      <alignment horizontal="justify" vertical="top" wrapText="1"/>
      <protection locked="0"/>
    </xf>
    <xf numFmtId="0" fontId="5" fillId="0" borderId="0" xfId="67" applyFont="1" applyFill="1" applyAlignment="1" applyProtection="1">
      <alignment horizontal="justify" vertical="top"/>
      <protection locked="0"/>
    </xf>
    <xf numFmtId="0" fontId="5" fillId="0" borderId="0" xfId="67" applyFont="1" applyFill="1" applyAlignment="1" applyProtection="1">
      <alignment horizontal="left" vertical="top" wrapText="1"/>
      <protection locked="0"/>
    </xf>
    <xf numFmtId="0" fontId="47" fillId="0" borderId="9" xfId="207" applyFont="1" applyFill="1" applyBorder="1" applyAlignment="1">
      <alignment horizontal="center" vertical="center"/>
    </xf>
    <xf numFmtId="0" fontId="47" fillId="0" borderId="9" xfId="207" applyFont="1" applyFill="1" applyBorder="1" applyAlignment="1">
      <alignment horizontal="center"/>
    </xf>
    <xf numFmtId="0" fontId="5" fillId="0" borderId="0" xfId="207" applyFont="1" applyFill="1" applyAlignment="1" applyProtection="1">
      <alignment horizontal="justify" vertical="top"/>
      <protection locked="0"/>
    </xf>
    <xf numFmtId="0" fontId="47" fillId="0" borderId="9" xfId="207" applyFont="1" applyFill="1" applyBorder="1" applyAlignment="1">
      <alignment horizontal="left" vertical="center"/>
    </xf>
    <xf numFmtId="0" fontId="33" fillId="0" borderId="9" xfId="207" applyFont="1" applyFill="1" applyBorder="1" applyAlignment="1">
      <alignment horizontal="left"/>
    </xf>
    <xf numFmtId="0" fontId="47" fillId="0" borderId="22" xfId="207" applyFont="1" applyFill="1" applyBorder="1" applyAlignment="1">
      <alignment horizontal="left" vertical="center"/>
    </xf>
    <xf numFmtId="0" fontId="47" fillId="0" borderId="3" xfId="207" applyFont="1" applyFill="1" applyBorder="1" applyAlignment="1">
      <alignment horizontal="left" vertical="center"/>
    </xf>
    <xf numFmtId="0" fontId="33" fillId="0" borderId="22" xfId="207" applyFont="1" applyFill="1" applyBorder="1" applyAlignment="1">
      <alignment horizontal="left" vertical="center"/>
    </xf>
    <xf numFmtId="0" fontId="33" fillId="0" borderId="3" xfId="207" applyFont="1" applyFill="1" applyBorder="1" applyAlignment="1">
      <alignment horizontal="left" vertical="center"/>
    </xf>
    <xf numFmtId="0" fontId="5" fillId="0" borderId="0" xfId="207" applyFont="1" applyFill="1" applyAlignment="1" applyProtection="1">
      <alignment horizontal="center"/>
      <protection locked="0"/>
    </xf>
    <xf numFmtId="0" fontId="36" fillId="0" borderId="0" xfId="207" applyFont="1" applyFill="1" applyAlignment="1" applyProtection="1">
      <alignment horizontal="center"/>
      <protection locked="0"/>
    </xf>
    <xf numFmtId="0" fontId="36" fillId="0" borderId="0" xfId="84" applyFont="1" applyFill="1" applyBorder="1" applyAlignment="1">
      <alignment horizontal="center"/>
    </xf>
    <xf numFmtId="0" fontId="5" fillId="0" borderId="0" xfId="84" applyFont="1" applyFill="1" applyBorder="1" applyAlignment="1">
      <alignment horizontal="center"/>
    </xf>
    <xf numFmtId="0" fontId="50" fillId="0" borderId="44" xfId="207" applyFont="1" applyFill="1" applyBorder="1" applyAlignment="1">
      <alignment horizontal="center"/>
    </xf>
    <xf numFmtId="0" fontId="51" fillId="0" borderId="0" xfId="207" applyFont="1" applyFill="1" applyAlignment="1" applyProtection="1">
      <alignment horizontal="center"/>
      <protection locked="0"/>
    </xf>
    <xf numFmtId="0" fontId="40" fillId="0" borderId="0" xfId="207" applyFont="1" applyFill="1" applyAlignment="1" applyProtection="1">
      <alignment horizontal="center"/>
      <protection locked="0"/>
    </xf>
    <xf numFmtId="0" fontId="40" fillId="0" borderId="0" xfId="207" applyFont="1" applyFill="1" applyAlignment="1" applyProtection="1">
      <alignment horizontal="justify" vertical="top" wrapText="1"/>
      <protection locked="0"/>
    </xf>
    <xf numFmtId="0" fontId="47" fillId="0" borderId="11" xfId="207" applyFont="1" applyFill="1" applyBorder="1" applyAlignment="1">
      <alignment horizontal="center" vertical="center"/>
    </xf>
    <xf numFmtId="0" fontId="47" fillId="0" borderId="13" xfId="207" applyFont="1" applyFill="1" applyBorder="1" applyAlignment="1">
      <alignment horizontal="center" vertical="center"/>
    </xf>
    <xf numFmtId="0" fontId="47" fillId="0" borderId="19" xfId="207" applyFont="1" applyFill="1" applyBorder="1" applyAlignment="1">
      <alignment horizontal="center" vertical="center"/>
    </xf>
    <xf numFmtId="0" fontId="47" fillId="0" borderId="21" xfId="207" applyFont="1" applyFill="1" applyBorder="1" applyAlignment="1">
      <alignment horizontal="center" vertical="center"/>
    </xf>
    <xf numFmtId="0" fontId="33" fillId="0" borderId="22" xfId="207" applyFont="1" applyFill="1" applyBorder="1" applyAlignment="1">
      <alignment horizontal="left"/>
    </xf>
    <xf numFmtId="0" fontId="33" fillId="0" borderId="3" xfId="207" applyFont="1" applyFill="1" applyBorder="1" applyAlignment="1">
      <alignment horizontal="left"/>
    </xf>
    <xf numFmtId="0" fontId="40" fillId="0" borderId="0" xfId="207" applyFont="1" applyFill="1" applyAlignment="1" applyProtection="1">
      <alignment horizontal="justify" vertical="justify" wrapText="1"/>
      <protection locked="0"/>
    </xf>
    <xf numFmtId="0" fontId="40" fillId="0" borderId="0" xfId="207" applyFont="1" applyFill="1" applyAlignment="1" applyProtection="1">
      <alignment horizontal="justify" vertical="top"/>
      <protection locked="0"/>
    </xf>
    <xf numFmtId="0" fontId="40" fillId="0" borderId="0" xfId="67" applyFont="1" applyFill="1" applyAlignment="1" applyProtection="1">
      <alignment horizontal="center"/>
      <protection locked="0"/>
    </xf>
    <xf numFmtId="0" fontId="5" fillId="0" borderId="0" xfId="67" applyFont="1" applyFill="1" applyAlignment="1" applyProtection="1">
      <alignment horizontal="center"/>
      <protection locked="0"/>
    </xf>
    <xf numFmtId="0" fontId="51" fillId="0" borderId="0" xfId="72" applyFont="1" applyFill="1" applyAlignment="1" applyProtection="1">
      <alignment horizontal="center"/>
      <protection locked="0"/>
    </xf>
    <xf numFmtId="0" fontId="40" fillId="0" borderId="0" xfId="72" applyFont="1" applyFill="1" applyAlignment="1" applyProtection="1">
      <alignment horizontal="center"/>
      <protection locked="0"/>
    </xf>
    <xf numFmtId="0" fontId="4" fillId="0" borderId="47" xfId="67" applyFont="1" applyFill="1" applyBorder="1" applyAlignment="1">
      <alignment horizontal="center" vertical="center"/>
    </xf>
    <xf numFmtId="0" fontId="4" fillId="0" borderId="8" xfId="67" applyFont="1" applyFill="1" applyBorder="1" applyAlignment="1">
      <alignment horizontal="center" vertical="center"/>
    </xf>
    <xf numFmtId="0" fontId="4" fillId="0" borderId="19" xfId="67" applyFont="1" applyFill="1" applyBorder="1" applyAlignment="1">
      <alignment horizontal="center" vertical="center"/>
    </xf>
    <xf numFmtId="0" fontId="4" fillId="0" borderId="21" xfId="67" applyFont="1" applyFill="1" applyBorder="1" applyAlignment="1">
      <alignment horizontal="center" vertical="center"/>
    </xf>
    <xf numFmtId="0" fontId="4" fillId="0" borderId="22" xfId="67" applyFont="1" applyFill="1" applyBorder="1" applyAlignment="1">
      <alignment horizontal="center" vertical="center"/>
    </xf>
    <xf numFmtId="0" fontId="4" fillId="0" borderId="2" xfId="67" applyFont="1" applyFill="1" applyBorder="1" applyAlignment="1">
      <alignment horizontal="center" vertical="center"/>
    </xf>
    <xf numFmtId="0" fontId="4" fillId="0" borderId="3" xfId="67" applyFont="1" applyFill="1" applyBorder="1" applyAlignment="1">
      <alignment horizontal="center" vertical="center"/>
    </xf>
    <xf numFmtId="172" fontId="4" fillId="0" borderId="22" xfId="67" applyNumberFormat="1" applyFont="1" applyFill="1" applyBorder="1" applyAlignment="1">
      <alignment horizontal="center" vertical="center"/>
    </xf>
    <xf numFmtId="172" fontId="4" fillId="0" borderId="3" xfId="67" applyNumberFormat="1" applyFont="1" applyFill="1" applyBorder="1" applyAlignment="1">
      <alignment horizontal="center" vertical="center"/>
    </xf>
    <xf numFmtId="0" fontId="4" fillId="0" borderId="46" xfId="67" applyFont="1" applyFill="1" applyBorder="1" applyAlignment="1">
      <alignment horizontal="center" vertical="center" wrapText="1"/>
    </xf>
    <xf numFmtId="0" fontId="4" fillId="0" borderId="17" xfId="67" applyFont="1" applyFill="1" applyBorder="1" applyAlignment="1">
      <alignment horizontal="center" vertical="center" wrapText="1"/>
    </xf>
    <xf numFmtId="0" fontId="4" fillId="0" borderId="48" xfId="67" applyFont="1" applyFill="1" applyBorder="1" applyAlignment="1">
      <alignment horizontal="center" vertical="center" wrapText="1"/>
    </xf>
    <xf numFmtId="0" fontId="4" fillId="0" borderId="7" xfId="67" applyFont="1" applyFill="1" applyBorder="1" applyAlignment="1">
      <alignment horizontal="center" vertical="center"/>
    </xf>
    <xf numFmtId="0" fontId="4" fillId="0" borderId="15" xfId="67" applyFont="1" applyFill="1" applyBorder="1" applyAlignment="1">
      <alignment horizontal="center" vertical="center"/>
    </xf>
    <xf numFmtId="0" fontId="4" fillId="0" borderId="27" xfId="67" applyFont="1" applyFill="1" applyBorder="1" applyAlignment="1">
      <alignment horizontal="center" vertical="center"/>
    </xf>
    <xf numFmtId="0" fontId="4" fillId="0" borderId="4" xfId="67" applyFont="1" applyFill="1" applyBorder="1" applyAlignment="1">
      <alignment horizontal="center" vertical="center"/>
    </xf>
    <xf numFmtId="0" fontId="4" fillId="0" borderId="5" xfId="67" applyFont="1" applyFill="1" applyBorder="1" applyAlignment="1">
      <alignment horizontal="center" vertical="center"/>
    </xf>
    <xf numFmtId="0" fontId="4" fillId="0" borderId="6" xfId="67" applyFont="1" applyFill="1" applyBorder="1" applyAlignment="1">
      <alignment horizontal="center" vertical="center"/>
    </xf>
    <xf numFmtId="0" fontId="46" fillId="0" borderId="0" xfId="67" applyFont="1" applyFill="1" applyAlignment="1">
      <alignment horizontal="center"/>
    </xf>
    <xf numFmtId="0" fontId="2" fillId="0" borderId="14" xfId="67" applyFont="1" applyFill="1" applyBorder="1" applyAlignment="1">
      <alignment horizontal="center" vertical="center" wrapText="1"/>
    </xf>
    <xf numFmtId="0" fontId="2" fillId="0" borderId="15" xfId="67" applyFont="1" applyFill="1" applyBorder="1" applyAlignment="1">
      <alignment horizontal="center" vertical="center" wrapText="1"/>
    </xf>
    <xf numFmtId="0" fontId="2" fillId="0" borderId="27" xfId="67" applyFont="1" applyFill="1" applyBorder="1" applyAlignment="1">
      <alignment horizontal="center" vertical="center" wrapText="1"/>
    </xf>
    <xf numFmtId="0" fontId="33" fillId="0" borderId="14" xfId="67" applyFont="1" applyFill="1" applyBorder="1" applyAlignment="1">
      <alignment horizontal="center" vertical="center"/>
    </xf>
    <xf numFmtId="0" fontId="33" fillId="0" borderId="15" xfId="67" applyFont="1" applyFill="1" applyBorder="1" applyAlignment="1">
      <alignment horizontal="center" vertical="center"/>
    </xf>
    <xf numFmtId="0" fontId="33" fillId="0" borderId="27" xfId="67" applyFont="1" applyFill="1" applyBorder="1" applyAlignment="1">
      <alignment horizontal="center" vertical="center"/>
    </xf>
    <xf numFmtId="0" fontId="2" fillId="0" borderId="14" xfId="67" applyFont="1" applyFill="1" applyBorder="1" applyAlignment="1">
      <alignment horizontal="center" vertical="center"/>
    </xf>
    <xf numFmtId="0" fontId="2" fillId="0" borderId="15" xfId="67" applyFont="1" applyFill="1" applyBorder="1" applyAlignment="1">
      <alignment horizontal="center" vertical="center"/>
    </xf>
    <xf numFmtId="0" fontId="2" fillId="0" borderId="27" xfId="67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/>
    </xf>
    <xf numFmtId="0" fontId="4" fillId="2" borderId="4" xfId="4" applyFont="1" applyFill="1" applyBorder="1" applyAlignment="1">
      <alignment horizontal="center"/>
    </xf>
    <xf numFmtId="0" fontId="4" fillId="2" borderId="5" xfId="4" applyFont="1" applyFill="1" applyBorder="1" applyAlignment="1">
      <alignment horizontal="center"/>
    </xf>
    <xf numFmtId="0" fontId="4" fillId="2" borderId="6" xfId="4" applyFont="1" applyFill="1" applyBorder="1" applyAlignment="1">
      <alignment horizontal="center"/>
    </xf>
    <xf numFmtId="0" fontId="4" fillId="2" borderId="7" xfId="4" applyFont="1" applyFill="1" applyBorder="1" applyAlignment="1">
      <alignment horizontal="center" vertical="center" wrapText="1"/>
    </xf>
    <xf numFmtId="0" fontId="4" fillId="2" borderId="15" xfId="4" applyFont="1" applyFill="1" applyBorder="1" applyAlignment="1">
      <alignment horizontal="center" vertical="center" wrapText="1"/>
    </xf>
    <xf numFmtId="0" fontId="4" fillId="2" borderId="9" xfId="4" applyFont="1" applyFill="1" applyBorder="1" applyAlignment="1">
      <alignment horizontal="center"/>
    </xf>
    <xf numFmtId="0" fontId="4" fillId="0" borderId="9" xfId="4" applyFont="1" applyFill="1" applyBorder="1" applyAlignment="1">
      <alignment horizontal="center"/>
    </xf>
    <xf numFmtId="0" fontId="4" fillId="2" borderId="10" xfId="4" applyFont="1" applyFill="1" applyBorder="1" applyAlignment="1">
      <alignment horizontal="center" vertical="center" wrapText="1"/>
    </xf>
    <xf numFmtId="0" fontId="4" fillId="2" borderId="17" xfId="4" applyFont="1" applyFill="1" applyBorder="1" applyAlignment="1">
      <alignment horizontal="center" vertical="center" wrapText="1"/>
    </xf>
    <xf numFmtId="0" fontId="4" fillId="2" borderId="11" xfId="4" applyFont="1" applyFill="1" applyBorder="1" applyAlignment="1">
      <alignment horizontal="center" vertical="center" wrapText="1"/>
    </xf>
    <xf numFmtId="0" fontId="4" fillId="2" borderId="12" xfId="4" applyFont="1" applyFill="1" applyBorder="1" applyAlignment="1">
      <alignment horizontal="center" vertical="center" wrapText="1"/>
    </xf>
    <xf numFmtId="0" fontId="4" fillId="2" borderId="13" xfId="4" applyFont="1" applyFill="1" applyBorder="1" applyAlignment="1">
      <alignment horizontal="center" vertical="center" wrapText="1"/>
    </xf>
    <xf numFmtId="0" fontId="4" fillId="2" borderId="18" xfId="4" applyFont="1" applyFill="1" applyBorder="1" applyAlignment="1">
      <alignment horizontal="center" vertical="center" wrapText="1"/>
    </xf>
    <xf numFmtId="0" fontId="4" fillId="2" borderId="0" xfId="4" applyFont="1" applyFill="1" applyBorder="1" applyAlignment="1">
      <alignment horizontal="center" vertical="center" wrapText="1"/>
    </xf>
    <xf numFmtId="0" fontId="4" fillId="2" borderId="16" xfId="4" applyFont="1" applyFill="1" applyBorder="1" applyAlignment="1">
      <alignment horizontal="center" vertical="center" wrapText="1"/>
    </xf>
    <xf numFmtId="0" fontId="4" fillId="2" borderId="19" xfId="4" applyFont="1" applyFill="1" applyBorder="1" applyAlignment="1">
      <alignment horizontal="center" vertical="center" wrapText="1"/>
    </xf>
    <xf numFmtId="0" fontId="4" fillId="2" borderId="20" xfId="4" applyFont="1" applyFill="1" applyBorder="1" applyAlignment="1">
      <alignment horizontal="center" vertical="center" wrapText="1"/>
    </xf>
    <xf numFmtId="0" fontId="4" fillId="2" borderId="21" xfId="4" applyFont="1" applyFill="1" applyBorder="1" applyAlignment="1">
      <alignment horizontal="center" vertical="center" wrapText="1"/>
    </xf>
    <xf numFmtId="43" fontId="4" fillId="2" borderId="14" xfId="4" applyNumberFormat="1" applyFont="1" applyFill="1" applyBorder="1" applyAlignment="1">
      <alignment horizontal="center" vertical="center" wrapText="1"/>
    </xf>
    <xf numFmtId="0" fontId="4" fillId="2" borderId="9" xfId="4" applyNumberFormat="1" applyFont="1" applyFill="1" applyBorder="1" applyAlignment="1">
      <alignment horizontal="center" vertical="center" wrapText="1"/>
    </xf>
    <xf numFmtId="0" fontId="4" fillId="0" borderId="9" xfId="4" applyNumberFormat="1" applyFont="1" applyFill="1" applyBorder="1" applyAlignment="1">
      <alignment horizontal="center" vertical="center" wrapText="1"/>
    </xf>
    <xf numFmtId="0" fontId="4" fillId="2" borderId="22" xfId="4" applyFont="1" applyFill="1" applyBorder="1" applyAlignment="1">
      <alignment horizontal="center"/>
    </xf>
    <xf numFmtId="0" fontId="4" fillId="2" borderId="2" xfId="4" applyFont="1" applyFill="1" applyBorder="1" applyAlignment="1">
      <alignment horizontal="center"/>
    </xf>
    <xf numFmtId="0" fontId="4" fillId="2" borderId="3" xfId="4" applyFont="1" applyFill="1" applyBorder="1" applyAlignment="1">
      <alignment horizontal="center"/>
    </xf>
    <xf numFmtId="0" fontId="3" fillId="2" borderId="24" xfId="4" applyFont="1" applyFill="1" applyBorder="1" applyAlignment="1">
      <alignment horizontal="center"/>
    </xf>
    <xf numFmtId="0" fontId="4" fillId="2" borderId="9" xfId="4" applyFont="1" applyFill="1" applyBorder="1" applyAlignment="1">
      <alignment horizontal="center" vertical="center" wrapText="1"/>
    </xf>
    <xf numFmtId="41" fontId="2" fillId="0" borderId="0" xfId="1" applyFill="1" applyBorder="1"/>
    <xf numFmtId="43" fontId="25" fillId="4" borderId="2" xfId="7" applyFont="1" applyFill="1" applyBorder="1" applyAlignment="1">
      <alignment vertical="center" shrinkToFit="1"/>
    </xf>
  </cellXfs>
  <cellStyles count="261">
    <cellStyle name="Comma [0]" xfId="1" builtinId="6"/>
    <cellStyle name="Comma [0] 10" xfId="16"/>
    <cellStyle name="Comma [0] 13" xfId="17"/>
    <cellStyle name="Comma [0] 2" xfId="18"/>
    <cellStyle name="Comma [0] 2 12" xfId="19"/>
    <cellStyle name="Comma [0] 2 12 2" xfId="20"/>
    <cellStyle name="Comma [0] 2 2" xfId="21"/>
    <cellStyle name="Comma [0] 2 2 2" xfId="22"/>
    <cellStyle name="Comma [0] 2 2 2 2" xfId="23"/>
    <cellStyle name="Comma [0] 2 2 2 2 2" xfId="24"/>
    <cellStyle name="Comma [0] 2 2 2 2 2 2" xfId="25"/>
    <cellStyle name="Comma [0] 2 2 2 2 2 2 2" xfId="26"/>
    <cellStyle name="Comma [0] 2 2 2 2 2 3" xfId="27"/>
    <cellStyle name="Comma [0] 2 2 2 2 3" xfId="28"/>
    <cellStyle name="Comma [0] 2 2 2 2 3 2" xfId="29"/>
    <cellStyle name="Comma [0] 2 2 2 3" xfId="30"/>
    <cellStyle name="Comma [0] 2 2 2 3 2" xfId="31"/>
    <cellStyle name="Comma [0] 2 2 3" xfId="32"/>
    <cellStyle name="Comma [0] 2 2 3 2" xfId="33"/>
    <cellStyle name="Comma [0] 2 3" xfId="34"/>
    <cellStyle name="Comma [0] 2 4" xfId="35"/>
    <cellStyle name="Comma [0] 2 9" xfId="6"/>
    <cellStyle name="Comma [0] 22" xfId="36"/>
    <cellStyle name="Comma [0] 3" xfId="37"/>
    <cellStyle name="Comma [0] 4" xfId="38"/>
    <cellStyle name="Comma [0] 5" xfId="39"/>
    <cellStyle name="Comma [0] 6" xfId="40"/>
    <cellStyle name="Comma [0] 6 2" xfId="41"/>
    <cellStyle name="Comma [0] 6 3" xfId="42"/>
    <cellStyle name="Comma [0] 6 4" xfId="43"/>
    <cellStyle name="Comma [0] 7" xfId="44"/>
    <cellStyle name="Comma [0] 8" xfId="45"/>
    <cellStyle name="Comma [0] 9" xfId="46"/>
    <cellStyle name="Comma 10" xfId="3"/>
    <cellStyle name="Comma 13" xfId="7"/>
    <cellStyle name="Comma 2" xfId="47"/>
    <cellStyle name="Comma 2 2" xfId="48"/>
    <cellStyle name="Comma 2 2 2" xfId="49"/>
    <cellStyle name="Comma 2 2 3" xfId="50"/>
    <cellStyle name="Comma 2 2 3 2" xfId="15"/>
    <cellStyle name="Comma 2 3" xfId="51"/>
    <cellStyle name="Comma 2 4" xfId="52"/>
    <cellStyle name="Comma 2 5" xfId="53"/>
    <cellStyle name="Comma 3" xfId="54"/>
    <cellStyle name="Comma 4" xfId="55"/>
    <cellStyle name="Comma 4 2" xfId="56"/>
    <cellStyle name="Comma 5" xfId="57"/>
    <cellStyle name="Comma 6" xfId="58"/>
    <cellStyle name="Comma 6 2" xfId="59"/>
    <cellStyle name="Comma 6 3" xfId="60"/>
    <cellStyle name="Comma 6 4" xfId="61"/>
    <cellStyle name="Comma 7" xfId="62"/>
    <cellStyle name="Comma 8" xfId="63"/>
    <cellStyle name="Comma 9" xfId="64"/>
    <cellStyle name="Normal" xfId="0" builtinId="0"/>
    <cellStyle name="Normal 10" xfId="65"/>
    <cellStyle name="Normal 10 2" xfId="66"/>
    <cellStyle name="Normal 103" xfId="67"/>
    <cellStyle name="Normal 11" xfId="68"/>
    <cellStyle name="Normal 11 2" xfId="69"/>
    <cellStyle name="Normal 11 3" xfId="70"/>
    <cellStyle name="Normal 11 4" xfId="71"/>
    <cellStyle name="Normal 11 5" xfId="72"/>
    <cellStyle name="Normal 12" xfId="4"/>
    <cellStyle name="Normal 12 2" xfId="73"/>
    <cellStyle name="Normal 13" xfId="74"/>
    <cellStyle name="Normal 13 2" xfId="75"/>
    <cellStyle name="Normal 14" xfId="76"/>
    <cellStyle name="Normal 14 2" xfId="77"/>
    <cellStyle name="Normal 15" xfId="78"/>
    <cellStyle name="Normal 16" xfId="79"/>
    <cellStyle name="Normal 17" xfId="80"/>
    <cellStyle name="Normal 17 2" xfId="81"/>
    <cellStyle name="Normal 18" xfId="82"/>
    <cellStyle name="Normal 19" xfId="83"/>
    <cellStyle name="Normal 2" xfId="84"/>
    <cellStyle name="Normal 2 10" xfId="9"/>
    <cellStyle name="Normal 2 100" xfId="85"/>
    <cellStyle name="Normal 2 102" xfId="86"/>
    <cellStyle name="Normal 2 104" xfId="87"/>
    <cellStyle name="Normal 2 111" xfId="88"/>
    <cellStyle name="Normal 2 113" xfId="89"/>
    <cellStyle name="Normal 2 114" xfId="90"/>
    <cellStyle name="Normal 2 116" xfId="91"/>
    <cellStyle name="Normal 2 117" xfId="92"/>
    <cellStyle name="Normal 2 119" xfId="93"/>
    <cellStyle name="Normal 2 121" xfId="94"/>
    <cellStyle name="Normal 2 122" xfId="95"/>
    <cellStyle name="Normal 2 123" xfId="96"/>
    <cellStyle name="Normal 2 125" xfId="97"/>
    <cellStyle name="Normal 2 126" xfId="98"/>
    <cellStyle name="Normal 2 129" xfId="99"/>
    <cellStyle name="Normal 2 13" xfId="100"/>
    <cellStyle name="Normal 2 130" xfId="101"/>
    <cellStyle name="Normal 2 131" xfId="102"/>
    <cellStyle name="Normal 2 14" xfId="103"/>
    <cellStyle name="Normal 2 15" xfId="104"/>
    <cellStyle name="Normal 2 16" xfId="105"/>
    <cellStyle name="Normal 2 17" xfId="106"/>
    <cellStyle name="Normal 2 19" xfId="107"/>
    <cellStyle name="Normal 2 2" xfId="108"/>
    <cellStyle name="Normal 2 2 10" xfId="8"/>
    <cellStyle name="Normal 2 2 100" xfId="109"/>
    <cellStyle name="Normal 2 2 102" xfId="110"/>
    <cellStyle name="Normal 2 2 104" xfId="111"/>
    <cellStyle name="Normal 2 2 111" xfId="112"/>
    <cellStyle name="Normal 2 2 113" xfId="113"/>
    <cellStyle name="Normal 2 2 114" xfId="114"/>
    <cellStyle name="Normal 2 2 116" xfId="115"/>
    <cellStyle name="Normal 2 2 117" xfId="116"/>
    <cellStyle name="Normal 2 2 119" xfId="117"/>
    <cellStyle name="Normal 2 2 121" xfId="118"/>
    <cellStyle name="Normal 2 2 122" xfId="119"/>
    <cellStyle name="Normal 2 2 123" xfId="120"/>
    <cellStyle name="Normal 2 2 125" xfId="121"/>
    <cellStyle name="Normal 2 2 126" xfId="122"/>
    <cellStyle name="Normal 2 2 129" xfId="123"/>
    <cellStyle name="Normal 2 2 130" xfId="124"/>
    <cellStyle name="Normal 2 2 131" xfId="125"/>
    <cellStyle name="Normal 2 2 14" xfId="126"/>
    <cellStyle name="Normal 2 2 15" xfId="127"/>
    <cellStyle name="Normal 2 2 16" xfId="128"/>
    <cellStyle name="Normal 2 2 17" xfId="129"/>
    <cellStyle name="Normal 2 2 18" xfId="10"/>
    <cellStyle name="Normal 2 2 19" xfId="130"/>
    <cellStyle name="Normal 2 2 2" xfId="131"/>
    <cellStyle name="Normal 2 2 20" xfId="132"/>
    <cellStyle name="Normal 2 2 21" xfId="133"/>
    <cellStyle name="Normal 2 2 22" xfId="134"/>
    <cellStyle name="Normal 2 2 23" xfId="135"/>
    <cellStyle name="Normal 2 2 24" xfId="136"/>
    <cellStyle name="Normal 2 2 25" xfId="137"/>
    <cellStyle name="Normal 2 2 28" xfId="138"/>
    <cellStyle name="Normal 2 2 29" xfId="139"/>
    <cellStyle name="Normal 2 2 30" xfId="140"/>
    <cellStyle name="Normal 2 2 31" xfId="141"/>
    <cellStyle name="Normal 2 2 32" xfId="142"/>
    <cellStyle name="Normal 2 2 33" xfId="143"/>
    <cellStyle name="Normal 2 2 34" xfId="144"/>
    <cellStyle name="Normal 2 2 35" xfId="145"/>
    <cellStyle name="Normal 2 2 36" xfId="146"/>
    <cellStyle name="Normal 2 2 37" xfId="147"/>
    <cellStyle name="Normal 2 2 38" xfId="148"/>
    <cellStyle name="Normal 2 2 39" xfId="149"/>
    <cellStyle name="Normal 2 2 4" xfId="150"/>
    <cellStyle name="Normal 2 2 40" xfId="151"/>
    <cellStyle name="Normal 2 2 41" xfId="152"/>
    <cellStyle name="Normal 2 2 43" xfId="153"/>
    <cellStyle name="Normal 2 2 44" xfId="154"/>
    <cellStyle name="Normal 2 2 45" xfId="155"/>
    <cellStyle name="Normal 2 2 47" xfId="156"/>
    <cellStyle name="Normal 2 2 48" xfId="157"/>
    <cellStyle name="Normal 2 2 49" xfId="158"/>
    <cellStyle name="Normal 2 2 5" xfId="159"/>
    <cellStyle name="Normal 2 2 50" xfId="160"/>
    <cellStyle name="Normal 2 2 51" xfId="161"/>
    <cellStyle name="Normal 2 2 52" xfId="162"/>
    <cellStyle name="Normal 2 2 53" xfId="163"/>
    <cellStyle name="Normal 2 2 54" xfId="164"/>
    <cellStyle name="Normal 2 2 55" xfId="165"/>
    <cellStyle name="Normal 2 2 58" xfId="166"/>
    <cellStyle name="Normal 2 2 59" xfId="167"/>
    <cellStyle name="Normal 2 2 6" xfId="168"/>
    <cellStyle name="Normal 2 2 61" xfId="169"/>
    <cellStyle name="Normal 2 2 64" xfId="13"/>
    <cellStyle name="Normal 2 2 68" xfId="170"/>
    <cellStyle name="Normal 2 2 69" xfId="171"/>
    <cellStyle name="Normal 2 2 7" xfId="172"/>
    <cellStyle name="Normal 2 2 75" xfId="173"/>
    <cellStyle name="Normal 2 2 76" xfId="174"/>
    <cellStyle name="Normal 2 2 78" xfId="175"/>
    <cellStyle name="Normal 2 2 8" xfId="176"/>
    <cellStyle name="Normal 2 2 82" xfId="177"/>
    <cellStyle name="Normal 2 2 83" xfId="178"/>
    <cellStyle name="Normal 2 2 84" xfId="179"/>
    <cellStyle name="Normal 2 2 87" xfId="180"/>
    <cellStyle name="Normal 2 2 88" xfId="181"/>
    <cellStyle name="Normal 2 2 9" xfId="182"/>
    <cellStyle name="Normal 2 2 90" xfId="183"/>
    <cellStyle name="Normal 2 2 97" xfId="184"/>
    <cellStyle name="Normal 2 2 98" xfId="185"/>
    <cellStyle name="Normal 2 2 99" xfId="186"/>
    <cellStyle name="Normal 2 20" xfId="187"/>
    <cellStyle name="Normal 2 21" xfId="188"/>
    <cellStyle name="Normal 2 22" xfId="189"/>
    <cellStyle name="Normal 2 23" xfId="190"/>
    <cellStyle name="Normal 2 24" xfId="191"/>
    <cellStyle name="Normal 2 25" xfId="192"/>
    <cellStyle name="Normal 2 28" xfId="193"/>
    <cellStyle name="Normal 2 29" xfId="194"/>
    <cellStyle name="Normal 2 3" xfId="195"/>
    <cellStyle name="Normal 2 30" xfId="196"/>
    <cellStyle name="Normal 2 31" xfId="197"/>
    <cellStyle name="Normal 2 32" xfId="198"/>
    <cellStyle name="Normal 2 33" xfId="199"/>
    <cellStyle name="Normal 2 34" xfId="200"/>
    <cellStyle name="Normal 2 35" xfId="201"/>
    <cellStyle name="Normal 2 36" xfId="202"/>
    <cellStyle name="Normal 2 37" xfId="203"/>
    <cellStyle name="Normal 2 38" xfId="204"/>
    <cellStyle name="Normal 2 39" xfId="205"/>
    <cellStyle name="Normal 2 4" xfId="206"/>
    <cellStyle name="Normal 2 4 2" xfId="207"/>
    <cellStyle name="Normal 2 40" xfId="208"/>
    <cellStyle name="Normal 2 41" xfId="209"/>
    <cellStyle name="Normal 2 43" xfId="210"/>
    <cellStyle name="Normal 2 44" xfId="211"/>
    <cellStyle name="Normal 2 45" xfId="212"/>
    <cellStyle name="Normal 2 47" xfId="213"/>
    <cellStyle name="Normal 2 48" xfId="214"/>
    <cellStyle name="Normal 2 49" xfId="215"/>
    <cellStyle name="Normal 2 5" xfId="216"/>
    <cellStyle name="Normal 2 50" xfId="217"/>
    <cellStyle name="Normal 2 51" xfId="218"/>
    <cellStyle name="Normal 2 52" xfId="219"/>
    <cellStyle name="Normal 2 53" xfId="220"/>
    <cellStyle name="Normal 2 54" xfId="221"/>
    <cellStyle name="Normal 2 55" xfId="222"/>
    <cellStyle name="Normal 2 56" xfId="223"/>
    <cellStyle name="Normal 2 58" xfId="224"/>
    <cellStyle name="Normal 2 59" xfId="225"/>
    <cellStyle name="Normal 2 6" xfId="226"/>
    <cellStyle name="Normal 2 61" xfId="227"/>
    <cellStyle name="Normal 2 68" xfId="228"/>
    <cellStyle name="Normal 2 69" xfId="229"/>
    <cellStyle name="Normal 2 7" xfId="230"/>
    <cellStyle name="Normal 2 75" xfId="231"/>
    <cellStyle name="Normal 2 76" xfId="232"/>
    <cellStyle name="Normal 2 78" xfId="233"/>
    <cellStyle name="Normal 2 8" xfId="234"/>
    <cellStyle name="Normal 2 82" xfId="235"/>
    <cellStyle name="Normal 2 83" xfId="236"/>
    <cellStyle name="Normal 2 84" xfId="237"/>
    <cellStyle name="Normal 2 87" xfId="238"/>
    <cellStyle name="Normal 2 88" xfId="239"/>
    <cellStyle name="Normal 2 9" xfId="240"/>
    <cellStyle name="Normal 2 90" xfId="241"/>
    <cellStyle name="Normal 2 97" xfId="242"/>
    <cellStyle name="Normal 2 98" xfId="243"/>
    <cellStyle name="Normal 2 99" xfId="244"/>
    <cellStyle name="Normal 20 2" xfId="245"/>
    <cellStyle name="Normal 22" xfId="246"/>
    <cellStyle name="Normal 24" xfId="247"/>
    <cellStyle name="Normal 26" xfId="2"/>
    <cellStyle name="Normal 27" xfId="11"/>
    <cellStyle name="Normal 3" xfId="248"/>
    <cellStyle name="Normal 3 2" xfId="249"/>
    <cellStyle name="Normal 3 2 2" xfId="250"/>
    <cellStyle name="Normal 3 3" xfId="251"/>
    <cellStyle name="Normal 3 3 2" xfId="252"/>
    <cellStyle name="Normal 3 4" xfId="253"/>
    <cellStyle name="Normal 3 5" xfId="14"/>
    <cellStyle name="Normal 4" xfId="254"/>
    <cellStyle name="Normal 5" xfId="5"/>
    <cellStyle name="Normal 5 2" xfId="255"/>
    <cellStyle name="Normal 5 3" xfId="12"/>
    <cellStyle name="Normal 6" xfId="256"/>
    <cellStyle name="Normal 7" xfId="257"/>
    <cellStyle name="Normal 7 2" xfId="258"/>
    <cellStyle name="Normal 8" xfId="259"/>
    <cellStyle name="Normal 9" xfId="26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257175</xdr:rowOff>
    </xdr:from>
    <xdr:to>
      <xdr:col>4</xdr:col>
      <xdr:colOff>1104900</xdr:colOff>
      <xdr:row>4</xdr:row>
      <xdr:rowOff>142875</xdr:rowOff>
    </xdr:to>
    <xdr:pic>
      <xdr:nvPicPr>
        <xdr:cNvPr id="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</a:blip>
        <a:srcRect/>
        <a:stretch>
          <a:fillRect/>
        </a:stretch>
      </xdr:blipFill>
      <xdr:spPr bwMode="auto">
        <a:xfrm>
          <a:off x="3390900" y="257175"/>
          <a:ext cx="7524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MESTER%201%202017%20BAR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%20simda%20ke%20101/PKM%20KARANGANYAR%202%20SMT%202%202016%20REVISI%20KE%2010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60;/KARANGANYAR%202/OK%20PKM%20KARANGANYAR%202%20TAHUN%202015%20Vs.%20JKN%20mif%20josssss/REVISI%20%20OK%20PKM%20KARANGANYAR%202%20TAHUN%202015%20Vs%20jk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AMP. REKON 1"/>
      <sheetName val="LAMP.BA REKON 2"/>
      <sheetName val="BA REKON INTERN"/>
      <sheetName val="BA REKON EKSTERN"/>
      <sheetName val="mutasi retno"/>
      <sheetName val="REKAPMUTASI 2016"/>
      <sheetName val="Mutasi"/>
      <sheetName val="mutasi baru"/>
      <sheetName val="BHP (2)"/>
      <sheetName val="Rekap BI"/>
      <sheetName val="BI  (2)"/>
      <sheetName val="BI "/>
      <sheetName val="KIB A"/>
      <sheetName val="DAFTAR MUTASI"/>
      <sheetName val="dfatr mutasi 2"/>
      <sheetName val="BI 2014 2014"/>
      <sheetName val="REKAPBI (2014)"/>
      <sheetName val="KIB B"/>
      <sheetName val="KIB B 15"/>
      <sheetName val="KIB B 1"/>
      <sheetName val="KIB B 1 BHP kudu metu"/>
      <sheetName val="KIB C"/>
      <sheetName val="KIB D"/>
      <sheetName val="KIB F"/>
      <sheetName val="KIB E"/>
      <sheetName val="cek"/>
      <sheetName val="Sheet1"/>
      <sheetName val="Sheet2"/>
      <sheetName val="Sheet3"/>
      <sheetName val="Barang yg blm tcc"/>
      <sheetName val="Penghapusan"/>
      <sheetName val="BHP"/>
    </sheetNames>
    <sheetDataSet>
      <sheetData sheetId="0"/>
      <sheetData sheetId="1"/>
      <sheetData sheetId="2"/>
      <sheetData sheetId="3"/>
      <sheetData sheetId="4">
        <row r="146">
          <cell r="P146">
            <v>1</v>
          </cell>
          <cell r="Q146">
            <v>1500000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</row>
        <row r="290">
          <cell r="T290">
            <v>0</v>
          </cell>
        </row>
        <row r="299">
          <cell r="T299">
            <v>0</v>
          </cell>
          <cell r="U299">
            <v>0</v>
          </cell>
        </row>
        <row r="304">
          <cell r="T304">
            <v>0</v>
          </cell>
          <cell r="U304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6">
          <cell r="R16">
            <v>0</v>
          </cell>
        </row>
        <row r="123">
          <cell r="R123">
            <v>0</v>
          </cell>
          <cell r="S123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AMP. REKON 1"/>
      <sheetName val="LAMP.BA REKON 2"/>
      <sheetName val="BA REKON INTERN"/>
      <sheetName val="BA REKON EKSTERN"/>
      <sheetName val="mutasi retno"/>
      <sheetName val="REKAPMUTASI 2016"/>
      <sheetName val="Rekap BI"/>
      <sheetName val="BI  (2)"/>
      <sheetName val="BI "/>
      <sheetName val="KIB A"/>
      <sheetName val="DAFTAR MUTASI"/>
      <sheetName val="dfatr mutasi 2"/>
      <sheetName val="BI 2014 2014"/>
      <sheetName val="REKAPBI (2014)"/>
      <sheetName val="KIB B"/>
      <sheetName val="KIB B 15"/>
      <sheetName val="KIB B 1"/>
      <sheetName val="KIB B 1 BHP kudu metu"/>
      <sheetName val="KIB C"/>
      <sheetName val="KIB D"/>
      <sheetName val="KIB F"/>
      <sheetName val="KIB E"/>
      <sheetName val="cek"/>
      <sheetName val="Sheet1"/>
      <sheetName val="Sheet2"/>
      <sheetName val="Sheet3"/>
      <sheetName val="Barang yg blm tcc"/>
      <sheetName val="Penghapusan"/>
      <sheetName val="BHP"/>
    </sheetNames>
    <sheetDataSet>
      <sheetData sheetId="0"/>
      <sheetData sheetId="1"/>
      <sheetData sheetId="2"/>
      <sheetData sheetId="3"/>
      <sheetData sheetId="4">
        <row r="21">
          <cell r="S21">
            <v>202610000</v>
          </cell>
        </row>
        <row r="30">
          <cell r="S30">
            <v>181511000</v>
          </cell>
          <cell r="T30">
            <v>111</v>
          </cell>
          <cell r="U30">
            <v>46632055.560000002</v>
          </cell>
        </row>
        <row r="297">
          <cell r="R297">
            <v>4</v>
          </cell>
          <cell r="S297">
            <v>24019000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LAMP. REKON 1"/>
      <sheetName val="LAMP.BA REKON 2 new"/>
      <sheetName val="BA REKON INTERN"/>
      <sheetName val="BA REKON EKSTERN"/>
      <sheetName val="REKAPMUTASI 2014"/>
      <sheetName val="MUTASI ok"/>
      <sheetName val="Rekap 2015"/>
      <sheetName val="BI OK"/>
      <sheetName val="KIB A"/>
      <sheetName val="KIB B,,,,"/>
      <sheetName val="DAFTAR MUTASI"/>
      <sheetName val="dfatr mutasi 2"/>
      <sheetName val="BI 2014 2014"/>
      <sheetName val="REKAPBI (2014)"/>
      <sheetName val="KIB B"/>
      <sheetName val="KIB B 15"/>
      <sheetName val="KIB C"/>
      <sheetName val="KIB D"/>
      <sheetName val="KIB F"/>
      <sheetName val="KIB E"/>
      <sheetName val="cek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8">
          <cell r="F48" t="str">
            <v>Demak,   31 Desember 2015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Z121"/>
  <sheetViews>
    <sheetView view="pageBreakPreview" topLeftCell="A7" zoomScale="90" zoomScaleNormal="100" zoomScaleSheetLayoutView="90" workbookViewId="0">
      <selection activeCell="P38" sqref="P38"/>
    </sheetView>
  </sheetViews>
  <sheetFormatPr defaultRowHeight="15"/>
  <cols>
    <col min="1" max="1" width="5.28515625" style="283" customWidth="1"/>
    <col min="2" max="2" width="31" style="283" customWidth="1"/>
    <col min="3" max="3" width="17.7109375" style="283" bestFit="1" customWidth="1"/>
    <col min="4" max="4" width="14.5703125" style="283" customWidth="1"/>
    <col min="5" max="5" width="14.140625" style="283" customWidth="1"/>
    <col min="6" max="6" width="18.85546875" style="283" customWidth="1"/>
    <col min="7" max="7" width="16.7109375" style="283" customWidth="1"/>
    <col min="8" max="8" width="16.85546875" style="283" bestFit="1" customWidth="1"/>
    <col min="9" max="9" width="16.140625" style="283" bestFit="1" customWidth="1"/>
    <col min="10" max="12" width="14.7109375" style="283" customWidth="1"/>
    <col min="13" max="13" width="14.85546875" style="283" customWidth="1"/>
    <col min="14" max="14" width="18.85546875" style="283" customWidth="1"/>
    <col min="15" max="15" width="16.7109375" style="283" customWidth="1"/>
    <col min="16" max="16" width="17.7109375" style="283" bestFit="1" customWidth="1"/>
    <col min="17" max="17" width="16.7109375" style="283" customWidth="1"/>
    <col min="18" max="18" width="25" style="283" bestFit="1" customWidth="1"/>
    <col min="19" max="19" width="16.7109375" style="283" customWidth="1"/>
    <col min="20" max="20" width="17.7109375" style="283" bestFit="1" customWidth="1"/>
    <col min="21" max="21" width="24.5703125" style="283" bestFit="1" customWidth="1"/>
    <col min="22" max="23" width="16.7109375" style="283" customWidth="1"/>
    <col min="24" max="24" width="18.7109375" style="283" customWidth="1"/>
    <col min="25" max="27" width="9.140625" style="283"/>
    <col min="28" max="28" width="35" style="283" customWidth="1"/>
    <col min="29" max="16384" width="9.140625" style="283"/>
  </cols>
  <sheetData>
    <row r="1" spans="1:42" ht="18.75">
      <c r="A1" s="279"/>
      <c r="B1" s="280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81"/>
      <c r="T1" s="281"/>
      <c r="U1" s="281"/>
      <c r="V1" s="282"/>
      <c r="W1" s="281"/>
      <c r="X1" s="281"/>
    </row>
    <row r="2" spans="1:42" ht="18.75">
      <c r="A2" s="279"/>
      <c r="B2" s="284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85"/>
      <c r="O2" s="279"/>
      <c r="P2" s="285"/>
      <c r="Q2" s="280"/>
      <c r="R2" s="279"/>
      <c r="S2" s="286"/>
      <c r="T2" s="281"/>
      <c r="U2" s="281"/>
      <c r="V2" s="287"/>
      <c r="W2" s="281"/>
      <c r="X2" s="281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9"/>
      <c r="AM2" s="289"/>
      <c r="AN2" s="289"/>
      <c r="AO2" s="289"/>
      <c r="AP2" s="289"/>
    </row>
    <row r="3" spans="1:42" ht="18.75">
      <c r="A3" s="290"/>
      <c r="B3" s="290"/>
      <c r="C3" s="290"/>
      <c r="D3" s="290"/>
      <c r="E3" s="290"/>
      <c r="F3" s="290"/>
      <c r="G3" s="290"/>
      <c r="H3" s="290"/>
      <c r="I3" s="291"/>
      <c r="J3" s="290"/>
      <c r="K3" s="290"/>
      <c r="L3" s="290"/>
      <c r="M3" s="290"/>
      <c r="N3" s="290"/>
      <c r="O3" s="290"/>
      <c r="P3" s="279"/>
      <c r="Q3" s="279"/>
      <c r="R3" s="292"/>
      <c r="S3" s="293"/>
      <c r="T3" s="281"/>
      <c r="U3" s="281"/>
      <c r="V3" s="281"/>
      <c r="W3" s="281"/>
      <c r="X3" s="281"/>
      <c r="AA3" s="281"/>
      <c r="AB3" s="281"/>
      <c r="AC3" s="852"/>
      <c r="AD3" s="852"/>
      <c r="AE3" s="852"/>
      <c r="AF3" s="294"/>
      <c r="AG3" s="294"/>
      <c r="AH3" s="281"/>
      <c r="AI3" s="281"/>
      <c r="AJ3" s="281"/>
      <c r="AK3" s="281"/>
    </row>
    <row r="4" spans="1:42" s="299" customFormat="1" ht="21.75" customHeight="1">
      <c r="A4" s="295" t="s">
        <v>303</v>
      </c>
      <c r="B4" s="296" t="s">
        <v>304</v>
      </c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8"/>
      <c r="AA4" s="281"/>
      <c r="AB4" s="281"/>
      <c r="AC4" s="281"/>
      <c r="AD4" s="281"/>
      <c r="AE4" s="281"/>
      <c r="AF4" s="281"/>
      <c r="AG4" s="281"/>
      <c r="AH4" s="281"/>
      <c r="AI4" s="281"/>
      <c r="AJ4" s="281"/>
      <c r="AK4" s="281"/>
      <c r="AL4" s="283"/>
      <c r="AM4" s="283"/>
      <c r="AN4" s="283"/>
      <c r="AO4" s="283"/>
      <c r="AP4" s="283"/>
    </row>
    <row r="5" spans="1:42" ht="29.25" customHeight="1">
      <c r="A5" s="853" t="s">
        <v>305</v>
      </c>
      <c r="B5" s="856" t="s">
        <v>306</v>
      </c>
      <c r="C5" s="859" t="s">
        <v>307</v>
      </c>
      <c r="D5" s="860"/>
      <c r="E5" s="860"/>
      <c r="F5" s="861"/>
      <c r="G5" s="862" t="s">
        <v>308</v>
      </c>
      <c r="H5" s="863"/>
      <c r="I5" s="863"/>
      <c r="J5" s="863"/>
      <c r="K5" s="863"/>
      <c r="L5" s="863"/>
      <c r="M5" s="863"/>
      <c r="N5" s="863"/>
      <c r="O5" s="863"/>
      <c r="P5" s="863" t="s">
        <v>308</v>
      </c>
      <c r="Q5" s="863"/>
      <c r="R5" s="864"/>
      <c r="S5" s="865" t="s">
        <v>309</v>
      </c>
      <c r="T5" s="866"/>
      <c r="U5" s="869" t="s">
        <v>310</v>
      </c>
      <c r="V5" s="860"/>
      <c r="W5" s="860"/>
      <c r="X5" s="860"/>
      <c r="AA5" s="281"/>
      <c r="AB5" s="281"/>
      <c r="AC5" s="281"/>
      <c r="AD5" s="281"/>
      <c r="AE5" s="281"/>
      <c r="AF5" s="281"/>
      <c r="AG5" s="281"/>
      <c r="AH5" s="281"/>
      <c r="AI5" s="281"/>
      <c r="AJ5" s="281"/>
      <c r="AK5" s="281"/>
    </row>
    <row r="6" spans="1:42" ht="29.25" customHeight="1">
      <c r="A6" s="854"/>
      <c r="B6" s="857"/>
      <c r="C6" s="870" t="s">
        <v>311</v>
      </c>
      <c r="D6" s="853" t="s">
        <v>312</v>
      </c>
      <c r="E6" s="853" t="s">
        <v>313</v>
      </c>
      <c r="F6" s="856" t="s">
        <v>314</v>
      </c>
      <c r="G6" s="859" t="s">
        <v>315</v>
      </c>
      <c r="H6" s="869"/>
      <c r="I6" s="869"/>
      <c r="J6" s="860"/>
      <c r="K6" s="860"/>
      <c r="L6" s="860"/>
      <c r="M6" s="860"/>
      <c r="N6" s="860"/>
      <c r="O6" s="861"/>
      <c r="P6" s="859" t="s">
        <v>316</v>
      </c>
      <c r="Q6" s="860"/>
      <c r="R6" s="861"/>
      <c r="S6" s="867"/>
      <c r="T6" s="868"/>
      <c r="U6" s="870" t="s">
        <v>311</v>
      </c>
      <c r="V6" s="853" t="s">
        <v>317</v>
      </c>
      <c r="W6" s="853" t="s">
        <v>318</v>
      </c>
      <c r="X6" s="853" t="s">
        <v>314</v>
      </c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K6" s="281"/>
    </row>
    <row r="7" spans="1:42" ht="29.25" customHeight="1">
      <c r="A7" s="854"/>
      <c r="B7" s="857"/>
      <c r="C7" s="871"/>
      <c r="D7" s="854"/>
      <c r="E7" s="854"/>
      <c r="F7" s="857"/>
      <c r="G7" s="870" t="s">
        <v>319</v>
      </c>
      <c r="H7" s="873" t="s">
        <v>320</v>
      </c>
      <c r="I7" s="863"/>
      <c r="J7" s="873" t="s">
        <v>321</v>
      </c>
      <c r="K7" s="863"/>
      <c r="L7" s="863"/>
      <c r="M7" s="869"/>
      <c r="N7" s="853" t="s">
        <v>322</v>
      </c>
      <c r="O7" s="856" t="s">
        <v>323</v>
      </c>
      <c r="P7" s="870" t="s">
        <v>324</v>
      </c>
      <c r="Q7" s="853" t="s">
        <v>325</v>
      </c>
      <c r="R7" s="856" t="s">
        <v>323</v>
      </c>
      <c r="S7" s="870" t="s">
        <v>326</v>
      </c>
      <c r="T7" s="856" t="s">
        <v>312</v>
      </c>
      <c r="U7" s="871"/>
      <c r="V7" s="854"/>
      <c r="W7" s="854"/>
      <c r="X7" s="854"/>
      <c r="AA7" s="281"/>
      <c r="AB7" s="281"/>
      <c r="AC7" s="281"/>
      <c r="AD7" s="281"/>
      <c r="AE7" s="281"/>
      <c r="AF7" s="281"/>
      <c r="AG7" s="281"/>
      <c r="AH7" s="281"/>
      <c r="AI7" s="281"/>
      <c r="AJ7" s="281"/>
      <c r="AK7" s="281"/>
    </row>
    <row r="8" spans="1:42" ht="29.25" customHeight="1">
      <c r="A8" s="855"/>
      <c r="B8" s="858"/>
      <c r="C8" s="872"/>
      <c r="D8" s="855"/>
      <c r="E8" s="855"/>
      <c r="F8" s="858"/>
      <c r="G8" s="872"/>
      <c r="H8" s="300" t="s">
        <v>327</v>
      </c>
      <c r="I8" s="301" t="s">
        <v>328</v>
      </c>
      <c r="J8" s="302" t="s">
        <v>329</v>
      </c>
      <c r="K8" s="302" t="s">
        <v>330</v>
      </c>
      <c r="L8" s="302" t="s">
        <v>331</v>
      </c>
      <c r="M8" s="302" t="s">
        <v>332</v>
      </c>
      <c r="N8" s="855"/>
      <c r="O8" s="858"/>
      <c r="P8" s="872"/>
      <c r="Q8" s="855"/>
      <c r="R8" s="858"/>
      <c r="S8" s="872"/>
      <c r="T8" s="858"/>
      <c r="U8" s="872"/>
      <c r="V8" s="855"/>
      <c r="W8" s="855"/>
      <c r="X8" s="855"/>
      <c r="AA8" s="281"/>
      <c r="AB8" s="281"/>
      <c r="AC8" s="281"/>
      <c r="AD8" s="281"/>
      <c r="AE8" s="281"/>
      <c r="AF8" s="281"/>
      <c r="AG8" s="281"/>
      <c r="AH8" s="281"/>
      <c r="AI8" s="281"/>
      <c r="AJ8" s="281"/>
      <c r="AK8" s="281"/>
    </row>
    <row r="9" spans="1:42" ht="29.25" customHeight="1">
      <c r="A9" s="303">
        <v>1</v>
      </c>
      <c r="B9" s="304">
        <v>2</v>
      </c>
      <c r="C9" s="305" t="s">
        <v>333</v>
      </c>
      <c r="D9" s="303">
        <v>4</v>
      </c>
      <c r="E9" s="303">
        <v>5</v>
      </c>
      <c r="F9" s="306" t="s">
        <v>334</v>
      </c>
      <c r="G9" s="305">
        <v>7</v>
      </c>
      <c r="H9" s="873">
        <v>8</v>
      </c>
      <c r="I9" s="863"/>
      <c r="J9" s="873">
        <v>9</v>
      </c>
      <c r="K9" s="863"/>
      <c r="L9" s="863"/>
      <c r="M9" s="869"/>
      <c r="N9" s="303">
        <v>10</v>
      </c>
      <c r="O9" s="306">
        <v>11</v>
      </c>
      <c r="P9" s="305">
        <v>12</v>
      </c>
      <c r="Q9" s="303">
        <v>13</v>
      </c>
      <c r="R9" s="306">
        <v>14</v>
      </c>
      <c r="S9" s="305">
        <v>15</v>
      </c>
      <c r="T9" s="306">
        <v>16</v>
      </c>
      <c r="U9" s="300" t="s">
        <v>335</v>
      </c>
      <c r="V9" s="303" t="s">
        <v>336</v>
      </c>
      <c r="W9" s="303" t="s">
        <v>337</v>
      </c>
      <c r="X9" s="303" t="s">
        <v>338</v>
      </c>
      <c r="AA9" s="281"/>
      <c r="AB9" s="281"/>
      <c r="AC9" s="281"/>
      <c r="AD9" s="281"/>
      <c r="AE9" s="281"/>
      <c r="AF9" s="281"/>
      <c r="AG9" s="281"/>
      <c r="AH9" s="281"/>
      <c r="AI9" s="281"/>
      <c r="AJ9" s="281"/>
      <c r="AK9" s="281"/>
    </row>
    <row r="10" spans="1:42">
      <c r="A10" s="303"/>
      <c r="B10" s="304"/>
      <c r="C10" s="305"/>
      <c r="D10" s="303"/>
      <c r="E10" s="303"/>
      <c r="F10" s="306"/>
      <c r="G10" s="305"/>
      <c r="H10" s="300"/>
      <c r="I10" s="300"/>
      <c r="J10" s="303"/>
      <c r="K10" s="303"/>
      <c r="L10" s="303"/>
      <c r="M10" s="303"/>
      <c r="N10" s="303"/>
      <c r="O10" s="306"/>
      <c r="P10" s="305"/>
      <c r="Q10" s="303"/>
      <c r="R10" s="306"/>
      <c r="S10" s="305"/>
      <c r="T10" s="306"/>
      <c r="U10" s="300"/>
      <c r="V10" s="303"/>
      <c r="W10" s="303"/>
      <c r="X10" s="303"/>
      <c r="AA10" s="281"/>
      <c r="AB10" s="281"/>
      <c r="AC10" s="281"/>
      <c r="AD10" s="281"/>
      <c r="AE10" s="281"/>
      <c r="AF10" s="281"/>
      <c r="AG10" s="281"/>
      <c r="AH10" s="281"/>
      <c r="AI10" s="281"/>
      <c r="AJ10" s="281"/>
      <c r="AK10" s="281"/>
    </row>
    <row r="11" spans="1:42">
      <c r="A11" s="307"/>
      <c r="B11" s="308"/>
      <c r="C11" s="309"/>
      <c r="D11" s="307"/>
      <c r="E11" s="307"/>
      <c r="F11" s="310"/>
      <c r="G11" s="311"/>
      <c r="H11" s="312"/>
      <c r="I11" s="312"/>
      <c r="J11" s="307"/>
      <c r="K11" s="307"/>
      <c r="L11" s="307"/>
      <c r="M11" s="307"/>
      <c r="N11" s="307"/>
      <c r="O11" s="313"/>
      <c r="P11" s="311"/>
      <c r="Q11" s="307"/>
      <c r="R11" s="313"/>
      <c r="S11" s="311"/>
      <c r="T11" s="313"/>
      <c r="U11" s="314"/>
      <c r="V11" s="315"/>
      <c r="W11" s="315"/>
      <c r="X11" s="315"/>
      <c r="AA11" s="281"/>
      <c r="AB11" s="281"/>
      <c r="AC11" s="281"/>
      <c r="AD11" s="281"/>
      <c r="AE11" s="281"/>
      <c r="AF11" s="281"/>
      <c r="AG11" s="281"/>
      <c r="AH11" s="281"/>
      <c r="AI11" s="281"/>
      <c r="AJ11" s="281"/>
      <c r="AK11" s="281"/>
    </row>
    <row r="12" spans="1:42">
      <c r="A12" s="316" t="s">
        <v>339</v>
      </c>
      <c r="B12" s="317" t="s">
        <v>340</v>
      </c>
      <c r="C12" s="318">
        <v>0</v>
      </c>
      <c r="D12" s="319">
        <v>0</v>
      </c>
      <c r="E12" s="319">
        <v>0</v>
      </c>
      <c r="F12" s="320">
        <f>C12-D12-E12</f>
        <v>0</v>
      </c>
      <c r="G12" s="321"/>
      <c r="H12" s="322"/>
      <c r="I12" s="322"/>
      <c r="J12" s="319"/>
      <c r="K12" s="319"/>
      <c r="L12" s="319"/>
      <c r="M12" s="319"/>
      <c r="N12" s="319"/>
      <c r="O12" s="323"/>
      <c r="P12" s="321"/>
      <c r="Q12" s="319"/>
      <c r="R12" s="323"/>
      <c r="S12" s="321"/>
      <c r="T12" s="323"/>
      <c r="U12" s="324">
        <f>C12+G12+H12+I12+J12+K12+L12+M12+N12+O12-P12-Q12-R12</f>
        <v>0</v>
      </c>
      <c r="V12" s="320">
        <f>D12+T12</f>
        <v>0</v>
      </c>
      <c r="W12" s="320">
        <f>E12+S12</f>
        <v>0</v>
      </c>
      <c r="X12" s="320">
        <f>U12-V12-W12</f>
        <v>0</v>
      </c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</row>
    <row r="13" spans="1:42">
      <c r="A13" s="325"/>
      <c r="B13" s="326"/>
      <c r="C13" s="327"/>
      <c r="D13" s="328"/>
      <c r="E13" s="328"/>
      <c r="F13" s="329"/>
      <c r="G13" s="330"/>
      <c r="H13" s="331"/>
      <c r="I13" s="331"/>
      <c r="J13" s="328"/>
      <c r="K13" s="328"/>
      <c r="L13" s="328"/>
      <c r="M13" s="328"/>
      <c r="N13" s="328"/>
      <c r="O13" s="332"/>
      <c r="P13" s="330"/>
      <c r="Q13" s="328"/>
      <c r="R13" s="332"/>
      <c r="S13" s="330"/>
      <c r="T13" s="332"/>
      <c r="U13" s="333" t="s">
        <v>341</v>
      </c>
      <c r="V13" s="334" t="s">
        <v>341</v>
      </c>
      <c r="W13" s="334"/>
      <c r="X13" s="334"/>
      <c r="AA13" s="281"/>
      <c r="AB13" s="281"/>
      <c r="AC13" s="281"/>
      <c r="AD13" s="281"/>
      <c r="AE13" s="281"/>
      <c r="AF13" s="281"/>
      <c r="AG13" s="281"/>
      <c r="AH13" s="281"/>
      <c r="AI13" s="281"/>
      <c r="AJ13" s="281"/>
      <c r="AK13" s="281"/>
    </row>
    <row r="14" spans="1:42" ht="15.75" customHeight="1">
      <c r="A14" s="335" t="s">
        <v>56</v>
      </c>
      <c r="B14" s="336" t="s">
        <v>342</v>
      </c>
      <c r="C14" s="337">
        <f t="shared" ref="C14:M14" si="0">SUM(C15:C23)</f>
        <v>1291425277</v>
      </c>
      <c r="D14" s="338">
        <f t="shared" si="0"/>
        <v>15800000</v>
      </c>
      <c r="E14" s="338">
        <f t="shared" si="0"/>
        <v>3430000</v>
      </c>
      <c r="F14" s="338">
        <f>SUM(F15:F22)</f>
        <v>1272195277</v>
      </c>
      <c r="G14" s="339">
        <f>SUM(G15:G23)</f>
        <v>40465000</v>
      </c>
      <c r="H14" s="339">
        <f t="shared" si="0"/>
        <v>0</v>
      </c>
      <c r="I14" s="339">
        <f t="shared" si="0"/>
        <v>0</v>
      </c>
      <c r="J14" s="339">
        <f t="shared" si="0"/>
        <v>0</v>
      </c>
      <c r="K14" s="339">
        <f t="shared" si="0"/>
        <v>0</v>
      </c>
      <c r="L14" s="339">
        <f t="shared" si="0"/>
        <v>0</v>
      </c>
      <c r="M14" s="339">
        <f t="shared" si="0"/>
        <v>0</v>
      </c>
      <c r="N14" s="338">
        <f t="shared" ref="N14:W14" si="1">SUM(N15:N23)</f>
        <v>28116000</v>
      </c>
      <c r="O14" s="340">
        <f t="shared" si="1"/>
        <v>0</v>
      </c>
      <c r="P14" s="339">
        <f t="shared" si="1"/>
        <v>0</v>
      </c>
      <c r="Q14" s="338">
        <f t="shared" si="1"/>
        <v>0</v>
      </c>
      <c r="R14" s="340">
        <f>SUM(R15:R23)</f>
        <v>1750000</v>
      </c>
      <c r="S14" s="339">
        <f t="shared" si="1"/>
        <v>0</v>
      </c>
      <c r="T14" s="339">
        <f t="shared" si="1"/>
        <v>0</v>
      </c>
      <c r="U14" s="324">
        <f>SUM(U15:U23)</f>
        <v>1358256277</v>
      </c>
      <c r="V14" s="320">
        <f t="shared" si="1"/>
        <v>15800000</v>
      </c>
      <c r="W14" s="320">
        <f t="shared" si="1"/>
        <v>3430000</v>
      </c>
      <c r="X14" s="320">
        <f>U14-V14-W14</f>
        <v>1339026277</v>
      </c>
      <c r="AA14" s="281"/>
      <c r="AB14" s="281"/>
      <c r="AC14" s="281"/>
      <c r="AD14" s="281"/>
      <c r="AE14" s="281"/>
      <c r="AF14" s="281"/>
      <c r="AG14" s="281"/>
      <c r="AH14" s="281"/>
      <c r="AI14" s="281"/>
      <c r="AJ14" s="281"/>
      <c r="AK14" s="281"/>
    </row>
    <row r="15" spans="1:42" s="350" customFormat="1">
      <c r="A15" s="341">
        <v>2</v>
      </c>
      <c r="B15" s="342" t="s">
        <v>343</v>
      </c>
      <c r="C15" s="343">
        <v>0</v>
      </c>
      <c r="D15" s="344">
        <v>0</v>
      </c>
      <c r="E15" s="344">
        <v>0</v>
      </c>
      <c r="F15" s="345">
        <f t="shared" ref="F15:F23" si="2">C15-D15-E15</f>
        <v>0</v>
      </c>
      <c r="G15" s="343">
        <v>0</v>
      </c>
      <c r="H15" s="346"/>
      <c r="I15" s="346"/>
      <c r="J15" s="344"/>
      <c r="K15" s="344"/>
      <c r="L15" s="344"/>
      <c r="M15" s="344">
        <v>0</v>
      </c>
      <c r="N15" s="344">
        <v>0</v>
      </c>
      <c r="O15" s="347">
        <v>0</v>
      </c>
      <c r="P15" s="343">
        <v>0</v>
      </c>
      <c r="Q15" s="344">
        <v>0</v>
      </c>
      <c r="R15" s="347">
        <v>0</v>
      </c>
      <c r="S15" s="343">
        <v>0</v>
      </c>
      <c r="T15" s="347">
        <v>0</v>
      </c>
      <c r="U15" s="348">
        <f>C15+G15+H15+I15+J15+K15+L15+M15+N15+O15-P15-Q15-R15</f>
        <v>0</v>
      </c>
      <c r="V15" s="349">
        <f t="shared" ref="V15:V23" si="3">D15+T15</f>
        <v>0</v>
      </c>
      <c r="W15" s="349">
        <f t="shared" ref="W15:W23" si="4">E15+S15</f>
        <v>0</v>
      </c>
      <c r="X15" s="349">
        <f>U15-V15-W15</f>
        <v>0</v>
      </c>
      <c r="AA15" s="351"/>
      <c r="AB15" s="351"/>
      <c r="AC15" s="351"/>
      <c r="AD15" s="351"/>
      <c r="AE15" s="351"/>
      <c r="AF15" s="351"/>
      <c r="AG15" s="351"/>
      <c r="AH15" s="351"/>
      <c r="AI15" s="351"/>
      <c r="AJ15" s="351"/>
      <c r="AK15" s="351"/>
    </row>
    <row r="16" spans="1:42" s="350" customFormat="1">
      <c r="A16" s="341">
        <v>3</v>
      </c>
      <c r="B16" s="342" t="s">
        <v>344</v>
      </c>
      <c r="C16" s="343">
        <v>399142462</v>
      </c>
      <c r="D16" s="344">
        <v>0</v>
      </c>
      <c r="E16" s="344">
        <v>0</v>
      </c>
      <c r="F16" s="345">
        <f t="shared" si="2"/>
        <v>399142462</v>
      </c>
      <c r="G16" s="343">
        <v>0</v>
      </c>
      <c r="H16" s="346"/>
      <c r="I16" s="346"/>
      <c r="J16" s="344"/>
      <c r="K16" s="344"/>
      <c r="L16" s="344">
        <v>0</v>
      </c>
      <c r="M16" s="344">
        <v>0</v>
      </c>
      <c r="N16" s="344"/>
      <c r="O16" s="352">
        <v>0</v>
      </c>
      <c r="P16" s="343">
        <v>0</v>
      </c>
      <c r="Q16" s="344">
        <v>0</v>
      </c>
      <c r="R16" s="347">
        <v>0</v>
      </c>
      <c r="S16" s="343">
        <v>0</v>
      </c>
      <c r="T16" s="347">
        <v>0</v>
      </c>
      <c r="U16" s="348">
        <f t="shared" ref="U16:U23" si="5">C16+G16+H16+I16+J16+K16+L16+M16+N16+O16-P16-Q16-R16</f>
        <v>399142462</v>
      </c>
      <c r="V16" s="349">
        <f t="shared" si="3"/>
        <v>0</v>
      </c>
      <c r="W16" s="349">
        <f t="shared" si="4"/>
        <v>0</v>
      </c>
      <c r="X16" s="349">
        <f t="shared" ref="X16:X23" si="6">U16-V16-W16</f>
        <v>399142462</v>
      </c>
      <c r="AA16" s="351"/>
      <c r="AB16" s="351"/>
      <c r="AC16" s="351"/>
      <c r="AD16" s="351"/>
      <c r="AE16" s="351"/>
      <c r="AF16" s="351"/>
      <c r="AG16" s="351"/>
      <c r="AH16" s="351"/>
      <c r="AI16" s="351"/>
      <c r="AJ16" s="351"/>
      <c r="AK16" s="351"/>
    </row>
    <row r="17" spans="1:52" s="350" customFormat="1">
      <c r="A17" s="341">
        <v>4</v>
      </c>
      <c r="B17" s="342" t="s">
        <v>345</v>
      </c>
      <c r="C17" s="343">
        <v>0</v>
      </c>
      <c r="D17" s="344">
        <v>0</v>
      </c>
      <c r="E17" s="344">
        <v>0</v>
      </c>
      <c r="F17" s="345">
        <f t="shared" si="2"/>
        <v>0</v>
      </c>
      <c r="G17" s="353">
        <v>0</v>
      </c>
      <c r="H17" s="354"/>
      <c r="I17" s="354"/>
      <c r="J17" s="355"/>
      <c r="K17" s="355"/>
      <c r="L17" s="355"/>
      <c r="M17" s="355">
        <v>0</v>
      </c>
      <c r="N17" s="355">
        <v>0</v>
      </c>
      <c r="O17" s="352"/>
      <c r="P17" s="343">
        <v>0</v>
      </c>
      <c r="Q17" s="344">
        <v>0</v>
      </c>
      <c r="R17" s="347">
        <v>0</v>
      </c>
      <c r="S17" s="343">
        <v>0</v>
      </c>
      <c r="T17" s="347">
        <v>0</v>
      </c>
      <c r="U17" s="348">
        <f t="shared" si="5"/>
        <v>0</v>
      </c>
      <c r="V17" s="349">
        <f t="shared" si="3"/>
        <v>0</v>
      </c>
      <c r="W17" s="349">
        <f t="shared" si="4"/>
        <v>0</v>
      </c>
      <c r="X17" s="349">
        <f t="shared" si="6"/>
        <v>0</v>
      </c>
      <c r="AA17" s="351"/>
      <c r="AB17" s="351"/>
      <c r="AC17" s="351"/>
      <c r="AD17" s="351"/>
      <c r="AE17" s="351"/>
      <c r="AF17" s="351"/>
      <c r="AG17" s="351"/>
      <c r="AH17" s="351"/>
      <c r="AI17" s="351"/>
      <c r="AJ17" s="351"/>
      <c r="AK17" s="351"/>
    </row>
    <row r="18" spans="1:52" s="350" customFormat="1">
      <c r="A18" s="341">
        <v>5</v>
      </c>
      <c r="B18" s="342" t="s">
        <v>346</v>
      </c>
      <c r="C18" s="356">
        <v>0</v>
      </c>
      <c r="D18" s="344">
        <v>0</v>
      </c>
      <c r="E18" s="344">
        <v>0</v>
      </c>
      <c r="F18" s="345">
        <f t="shared" si="2"/>
        <v>0</v>
      </c>
      <c r="G18" s="353">
        <v>0</v>
      </c>
      <c r="H18" s="354"/>
      <c r="I18" s="354"/>
      <c r="J18" s="355"/>
      <c r="K18" s="355"/>
      <c r="L18" s="355"/>
      <c r="M18" s="355">
        <v>0</v>
      </c>
      <c r="N18" s="355">
        <v>0</v>
      </c>
      <c r="O18" s="352"/>
      <c r="P18" s="343">
        <v>0</v>
      </c>
      <c r="Q18" s="344">
        <v>0</v>
      </c>
      <c r="R18" s="347">
        <v>0</v>
      </c>
      <c r="S18" s="343">
        <v>0</v>
      </c>
      <c r="T18" s="347">
        <v>0</v>
      </c>
      <c r="U18" s="348">
        <f t="shared" si="5"/>
        <v>0</v>
      </c>
      <c r="V18" s="349">
        <f t="shared" si="3"/>
        <v>0</v>
      </c>
      <c r="W18" s="349">
        <f t="shared" si="4"/>
        <v>0</v>
      </c>
      <c r="X18" s="349">
        <f t="shared" si="6"/>
        <v>0</v>
      </c>
      <c r="AA18" s="351"/>
      <c r="AB18" s="351"/>
      <c r="AC18" s="351"/>
      <c r="AD18" s="351"/>
      <c r="AE18" s="351"/>
      <c r="AF18" s="351"/>
      <c r="AG18" s="351"/>
      <c r="AH18" s="351"/>
      <c r="AI18" s="351"/>
      <c r="AJ18" s="351"/>
      <c r="AK18" s="351"/>
    </row>
    <row r="19" spans="1:52" s="350" customFormat="1">
      <c r="A19" s="341">
        <v>6</v>
      </c>
      <c r="B19" s="342" t="s">
        <v>347</v>
      </c>
      <c r="C19" s="343">
        <v>463131000</v>
      </c>
      <c r="D19" s="344">
        <v>4800000</v>
      </c>
      <c r="E19" s="344">
        <v>1340000</v>
      </c>
      <c r="F19" s="345">
        <f t="shared" si="2"/>
        <v>456991000</v>
      </c>
      <c r="G19" s="353">
        <v>37465000</v>
      </c>
      <c r="H19" s="354"/>
      <c r="I19" s="354"/>
      <c r="J19" s="355">
        <v>0</v>
      </c>
      <c r="K19" s="355"/>
      <c r="L19" s="355">
        <v>0</v>
      </c>
      <c r="M19" s="355">
        <v>0</v>
      </c>
      <c r="N19" s="357">
        <v>28116000</v>
      </c>
      <c r="O19" s="352">
        <v>0</v>
      </c>
      <c r="P19" s="343">
        <v>0</v>
      </c>
      <c r="Q19" s="344">
        <v>0</v>
      </c>
      <c r="R19" s="352">
        <v>1750000</v>
      </c>
      <c r="S19" s="343">
        <v>0</v>
      </c>
      <c r="T19" s="347">
        <v>0</v>
      </c>
      <c r="U19" s="348">
        <f t="shared" si="5"/>
        <v>526962000</v>
      </c>
      <c r="V19" s="349">
        <f t="shared" si="3"/>
        <v>4800000</v>
      </c>
      <c r="W19" s="349">
        <f t="shared" si="4"/>
        <v>1340000</v>
      </c>
      <c r="X19" s="349">
        <f t="shared" si="6"/>
        <v>520822000</v>
      </c>
      <c r="AA19" s="351"/>
      <c r="AB19" s="351"/>
      <c r="AC19" s="351"/>
      <c r="AD19" s="351"/>
      <c r="AE19" s="351"/>
      <c r="AF19" s="351"/>
      <c r="AG19" s="351"/>
      <c r="AH19" s="351"/>
      <c r="AI19" s="351"/>
      <c r="AJ19" s="351"/>
      <c r="AK19" s="351"/>
    </row>
    <row r="20" spans="1:52" s="350" customFormat="1">
      <c r="A20" s="341">
        <v>7</v>
      </c>
      <c r="B20" s="342" t="s">
        <v>348</v>
      </c>
      <c r="C20" s="343">
        <v>1500000</v>
      </c>
      <c r="D20" s="344">
        <v>0</v>
      </c>
      <c r="E20" s="344">
        <v>0</v>
      </c>
      <c r="F20" s="345">
        <f t="shared" si="2"/>
        <v>1500000</v>
      </c>
      <c r="G20" s="353">
        <v>0</v>
      </c>
      <c r="H20" s="354"/>
      <c r="I20" s="354"/>
      <c r="J20" s="355"/>
      <c r="K20" s="355"/>
      <c r="L20" s="355"/>
      <c r="M20" s="355">
        <v>0</v>
      </c>
      <c r="N20" s="355"/>
      <c r="O20" s="352"/>
      <c r="P20" s="343">
        <v>0</v>
      </c>
      <c r="Q20" s="344">
        <v>0</v>
      </c>
      <c r="R20" s="347">
        <v>0</v>
      </c>
      <c r="S20" s="343">
        <v>0</v>
      </c>
      <c r="T20" s="347">
        <v>0</v>
      </c>
      <c r="U20" s="348">
        <f t="shared" si="5"/>
        <v>1500000</v>
      </c>
      <c r="V20" s="349">
        <f t="shared" si="3"/>
        <v>0</v>
      </c>
      <c r="W20" s="349">
        <f t="shared" si="4"/>
        <v>0</v>
      </c>
      <c r="X20" s="349">
        <f t="shared" si="6"/>
        <v>1500000</v>
      </c>
      <c r="AA20" s="351"/>
      <c r="AB20" s="351"/>
      <c r="AC20" s="351"/>
      <c r="AD20" s="351"/>
      <c r="AE20" s="351"/>
      <c r="AF20" s="351"/>
      <c r="AG20" s="351"/>
      <c r="AH20" s="351"/>
      <c r="AI20" s="351"/>
      <c r="AJ20" s="351"/>
      <c r="AK20" s="351"/>
    </row>
    <row r="21" spans="1:52" s="350" customFormat="1">
      <c r="A21" s="341">
        <v>8</v>
      </c>
      <c r="B21" s="342" t="s">
        <v>349</v>
      </c>
      <c r="C21" s="343">
        <v>391651814.99999994</v>
      </c>
      <c r="D21" s="344">
        <v>11000000</v>
      </c>
      <c r="E21" s="344">
        <v>2090000</v>
      </c>
      <c r="F21" s="345">
        <f t="shared" si="2"/>
        <v>378561814.99999994</v>
      </c>
      <c r="G21" s="353">
        <v>3000000</v>
      </c>
      <c r="H21" s="354"/>
      <c r="I21" s="354"/>
      <c r="J21" s="355">
        <v>0</v>
      </c>
      <c r="K21" s="355"/>
      <c r="L21" s="355"/>
      <c r="M21" s="355">
        <v>0</v>
      </c>
      <c r="N21" s="355">
        <v>0</v>
      </c>
      <c r="O21" s="352">
        <v>0</v>
      </c>
      <c r="P21" s="343">
        <v>0</v>
      </c>
      <c r="Q21" s="344">
        <v>0</v>
      </c>
      <c r="R21" s="347">
        <v>0</v>
      </c>
      <c r="S21" s="343">
        <v>0</v>
      </c>
      <c r="T21" s="347">
        <v>0</v>
      </c>
      <c r="U21" s="348">
        <f t="shared" si="5"/>
        <v>394651814.99999994</v>
      </c>
      <c r="V21" s="349">
        <f t="shared" si="3"/>
        <v>11000000</v>
      </c>
      <c r="W21" s="349">
        <f t="shared" si="4"/>
        <v>2090000</v>
      </c>
      <c r="X21" s="349">
        <f t="shared" si="6"/>
        <v>381561814.99999994</v>
      </c>
      <c r="AA21" s="351"/>
      <c r="AB21" s="351"/>
      <c r="AC21" s="351"/>
      <c r="AD21" s="351"/>
      <c r="AE21" s="351"/>
      <c r="AF21" s="351"/>
      <c r="AG21" s="351"/>
      <c r="AH21" s="351"/>
      <c r="AI21" s="351"/>
      <c r="AJ21" s="351"/>
      <c r="AK21" s="351"/>
    </row>
    <row r="22" spans="1:52" s="350" customFormat="1">
      <c r="A22" s="341">
        <v>9</v>
      </c>
      <c r="B22" s="342" t="s">
        <v>350</v>
      </c>
      <c r="C22" s="343">
        <v>36000000</v>
      </c>
      <c r="D22" s="344">
        <v>0</v>
      </c>
      <c r="E22" s="344">
        <v>0</v>
      </c>
      <c r="F22" s="345">
        <f t="shared" si="2"/>
        <v>36000000</v>
      </c>
      <c r="G22" s="353">
        <v>0</v>
      </c>
      <c r="H22" s="354"/>
      <c r="I22" s="354"/>
      <c r="J22" s="355">
        <v>0</v>
      </c>
      <c r="K22" s="355"/>
      <c r="L22" s="355"/>
      <c r="M22" s="355">
        <v>0</v>
      </c>
      <c r="N22" s="355"/>
      <c r="O22" s="352"/>
      <c r="P22" s="343">
        <v>0</v>
      </c>
      <c r="Q22" s="344">
        <v>0</v>
      </c>
      <c r="R22" s="347">
        <v>0</v>
      </c>
      <c r="S22" s="343">
        <v>0</v>
      </c>
      <c r="T22" s="347"/>
      <c r="U22" s="348">
        <f t="shared" si="5"/>
        <v>36000000</v>
      </c>
      <c r="V22" s="349">
        <f t="shared" si="3"/>
        <v>0</v>
      </c>
      <c r="W22" s="349">
        <f t="shared" si="4"/>
        <v>0</v>
      </c>
      <c r="X22" s="349">
        <f t="shared" si="6"/>
        <v>36000000</v>
      </c>
      <c r="AA22" s="351"/>
      <c r="AB22" s="351"/>
      <c r="AC22" s="351"/>
      <c r="AD22" s="351"/>
      <c r="AE22" s="351"/>
      <c r="AF22" s="351"/>
      <c r="AG22" s="351"/>
      <c r="AH22" s="351"/>
      <c r="AI22" s="351"/>
      <c r="AJ22" s="351"/>
      <c r="AK22" s="351"/>
    </row>
    <row r="23" spans="1:52" s="350" customFormat="1">
      <c r="A23" s="341">
        <v>10</v>
      </c>
      <c r="B23" s="342" t="s">
        <v>351</v>
      </c>
      <c r="C23" s="343">
        <v>0</v>
      </c>
      <c r="D23" s="344">
        <v>0</v>
      </c>
      <c r="E23" s="344">
        <v>0</v>
      </c>
      <c r="F23" s="345">
        <f t="shared" si="2"/>
        <v>0</v>
      </c>
      <c r="G23" s="353">
        <v>0</v>
      </c>
      <c r="H23" s="354"/>
      <c r="I23" s="354"/>
      <c r="J23" s="355"/>
      <c r="K23" s="355"/>
      <c r="L23" s="355"/>
      <c r="M23" s="355">
        <v>0</v>
      </c>
      <c r="N23" s="355">
        <v>0</v>
      </c>
      <c r="O23" s="352">
        <v>0</v>
      </c>
      <c r="P23" s="343">
        <v>0</v>
      </c>
      <c r="Q23" s="344">
        <v>0</v>
      </c>
      <c r="R23" s="347">
        <v>0</v>
      </c>
      <c r="S23" s="343">
        <v>0</v>
      </c>
      <c r="T23" s="347">
        <v>0</v>
      </c>
      <c r="U23" s="348">
        <f t="shared" si="5"/>
        <v>0</v>
      </c>
      <c r="V23" s="349">
        <f t="shared" si="3"/>
        <v>0</v>
      </c>
      <c r="W23" s="349">
        <f t="shared" si="4"/>
        <v>0</v>
      </c>
      <c r="X23" s="349">
        <f t="shared" si="6"/>
        <v>0</v>
      </c>
      <c r="AA23" s="351"/>
      <c r="AB23" s="351"/>
      <c r="AC23" s="351"/>
      <c r="AD23" s="351"/>
      <c r="AE23" s="351"/>
      <c r="AF23" s="351"/>
      <c r="AG23" s="351"/>
      <c r="AH23" s="351"/>
      <c r="AI23" s="351"/>
      <c r="AJ23" s="351"/>
      <c r="AK23" s="351"/>
    </row>
    <row r="24" spans="1:52" s="350" customFormat="1">
      <c r="A24" s="341"/>
      <c r="B24" s="358"/>
      <c r="C24" s="343"/>
      <c r="D24" s="344"/>
      <c r="E24" s="344"/>
      <c r="F24" s="345"/>
      <c r="G24" s="343"/>
      <c r="H24" s="346"/>
      <c r="I24" s="346"/>
      <c r="J24" s="344"/>
      <c r="K24" s="344"/>
      <c r="L24" s="344"/>
      <c r="M24" s="344"/>
      <c r="N24" s="344"/>
      <c r="O24" s="347"/>
      <c r="P24" s="343"/>
      <c r="Q24" s="344"/>
      <c r="R24" s="347"/>
      <c r="S24" s="343"/>
      <c r="T24" s="347"/>
      <c r="U24" s="348"/>
      <c r="V24" s="349"/>
      <c r="W24" s="349"/>
      <c r="X24" s="349"/>
      <c r="AA24" s="351"/>
      <c r="AB24" s="351"/>
      <c r="AC24" s="351"/>
      <c r="AD24" s="351"/>
      <c r="AE24" s="351"/>
      <c r="AF24" s="351"/>
      <c r="AG24" s="351"/>
      <c r="AH24" s="351"/>
      <c r="AI24" s="351"/>
      <c r="AJ24" s="351"/>
      <c r="AK24" s="351"/>
    </row>
    <row r="25" spans="1:52" s="361" customFormat="1">
      <c r="A25" s="335" t="s">
        <v>352</v>
      </c>
      <c r="B25" s="359" t="s">
        <v>353</v>
      </c>
      <c r="C25" s="337">
        <f>SUM(C26:C27)</f>
        <v>1766603875</v>
      </c>
      <c r="D25" s="338">
        <f>SUM(D26:D27)</f>
        <v>0</v>
      </c>
      <c r="E25" s="338">
        <f>SUM(E26:E27)</f>
        <v>0</v>
      </c>
      <c r="F25" s="360">
        <f>SUM(F26:F27)</f>
        <v>1766603875</v>
      </c>
      <c r="G25" s="339">
        <f t="shared" ref="G25:X25" si="7">SUM(G26:G27)</f>
        <v>0</v>
      </c>
      <c r="H25" s="338">
        <f t="shared" si="7"/>
        <v>0</v>
      </c>
      <c r="I25" s="338">
        <f t="shared" si="7"/>
        <v>0</v>
      </c>
      <c r="J25" s="338">
        <f t="shared" si="7"/>
        <v>0</v>
      </c>
      <c r="K25" s="338">
        <f t="shared" si="7"/>
        <v>0</v>
      </c>
      <c r="L25" s="338">
        <f t="shared" si="7"/>
        <v>0</v>
      </c>
      <c r="M25" s="338">
        <f t="shared" si="7"/>
        <v>0</v>
      </c>
      <c r="N25" s="338">
        <f>SUM(N26:N27)</f>
        <v>0</v>
      </c>
      <c r="O25" s="340">
        <f t="shared" si="7"/>
        <v>0</v>
      </c>
      <c r="P25" s="339">
        <f t="shared" si="7"/>
        <v>0</v>
      </c>
      <c r="Q25" s="338">
        <f t="shared" si="7"/>
        <v>0</v>
      </c>
      <c r="R25" s="340">
        <f t="shared" si="7"/>
        <v>0</v>
      </c>
      <c r="S25" s="339">
        <f t="shared" si="7"/>
        <v>0</v>
      </c>
      <c r="T25" s="340">
        <f t="shared" si="7"/>
        <v>0</v>
      </c>
      <c r="U25" s="324">
        <f>SUM(U26:U27)</f>
        <v>1766603875</v>
      </c>
      <c r="V25" s="320">
        <f t="shared" si="7"/>
        <v>0</v>
      </c>
      <c r="W25" s="320">
        <f t="shared" si="7"/>
        <v>0</v>
      </c>
      <c r="X25" s="320">
        <f t="shared" si="7"/>
        <v>1766603875</v>
      </c>
      <c r="Y25" s="283"/>
      <c r="Z25" s="283"/>
      <c r="AA25" s="281"/>
      <c r="AB25" s="281"/>
      <c r="AC25" s="281"/>
      <c r="AD25" s="281"/>
      <c r="AE25" s="281"/>
      <c r="AF25" s="281"/>
      <c r="AG25" s="281"/>
      <c r="AH25" s="281"/>
      <c r="AI25" s="281"/>
      <c r="AJ25" s="281"/>
      <c r="AK25" s="281"/>
      <c r="AL25" s="283"/>
      <c r="AM25" s="283"/>
      <c r="AN25" s="283"/>
      <c r="AO25" s="283"/>
      <c r="AP25" s="283"/>
      <c r="AQ25" s="283"/>
      <c r="AR25" s="283"/>
      <c r="AS25" s="283"/>
      <c r="AT25" s="283"/>
      <c r="AU25" s="283"/>
      <c r="AV25" s="283"/>
      <c r="AW25" s="283"/>
      <c r="AX25" s="283"/>
      <c r="AY25" s="283"/>
      <c r="AZ25" s="283"/>
    </row>
    <row r="26" spans="1:52" s="374" customFormat="1">
      <c r="A26" s="362">
        <v>11</v>
      </c>
      <c r="B26" s="363" t="s">
        <v>278</v>
      </c>
      <c r="C26" s="364">
        <v>1766603875</v>
      </c>
      <c r="D26" s="365">
        <v>0</v>
      </c>
      <c r="E26" s="365">
        <v>0</v>
      </c>
      <c r="F26" s="366">
        <f>C26-D26-E26</f>
        <v>1766603875</v>
      </c>
      <c r="G26" s="367">
        <v>0</v>
      </c>
      <c r="H26" s="368">
        <v>0</v>
      </c>
      <c r="I26" s="368">
        <v>0</v>
      </c>
      <c r="J26" s="365"/>
      <c r="K26" s="365"/>
      <c r="L26" s="365">
        <v>0</v>
      </c>
      <c r="M26" s="365">
        <v>0</v>
      </c>
      <c r="N26" s="369">
        <v>0</v>
      </c>
      <c r="O26" s="369">
        <v>0</v>
      </c>
      <c r="P26" s="367">
        <v>0</v>
      </c>
      <c r="Q26" s="370">
        <v>0</v>
      </c>
      <c r="R26" s="371">
        <v>0</v>
      </c>
      <c r="S26" s="367">
        <v>0</v>
      </c>
      <c r="T26" s="371">
        <v>0</v>
      </c>
      <c r="U26" s="372">
        <f>C26+G26+H26+I26+J26+K26+L26+M26+N26+O26-P26-Q26-R26</f>
        <v>1766603875</v>
      </c>
      <c r="V26" s="373">
        <f>D26+T26</f>
        <v>0</v>
      </c>
      <c r="W26" s="373">
        <f>E26+S26</f>
        <v>0</v>
      </c>
      <c r="X26" s="373">
        <f>U26-V26-W26</f>
        <v>1766603875</v>
      </c>
      <c r="AA26" s="375"/>
      <c r="AB26" s="375"/>
      <c r="AC26" s="375"/>
      <c r="AD26" s="375"/>
      <c r="AE26" s="375"/>
      <c r="AF26" s="375"/>
      <c r="AG26" s="375"/>
      <c r="AH26" s="375"/>
      <c r="AI26" s="375"/>
      <c r="AJ26" s="375"/>
      <c r="AK26" s="375"/>
    </row>
    <row r="27" spans="1:52" s="374" customFormat="1">
      <c r="A27" s="362">
        <v>12</v>
      </c>
      <c r="B27" s="363" t="s">
        <v>354</v>
      </c>
      <c r="C27" s="364">
        <v>0</v>
      </c>
      <c r="D27" s="365">
        <v>0</v>
      </c>
      <c r="E27" s="365">
        <v>0</v>
      </c>
      <c r="F27" s="366">
        <f>C27-D27-E27</f>
        <v>0</v>
      </c>
      <c r="G27" s="364">
        <v>0</v>
      </c>
      <c r="H27" s="368"/>
      <c r="I27" s="368"/>
      <c r="J27" s="365"/>
      <c r="K27" s="365"/>
      <c r="L27" s="365"/>
      <c r="M27" s="365">
        <v>0</v>
      </c>
      <c r="N27" s="365">
        <v>0</v>
      </c>
      <c r="O27" s="376">
        <v>0</v>
      </c>
      <c r="P27" s="364">
        <v>0</v>
      </c>
      <c r="Q27" s="365">
        <v>0</v>
      </c>
      <c r="R27" s="376">
        <v>0</v>
      </c>
      <c r="S27" s="364">
        <v>0</v>
      </c>
      <c r="T27" s="376">
        <v>0</v>
      </c>
      <c r="U27" s="372">
        <f>C27+G27+H27+I27+J27+K27+L27+M27+N27+O27-P27-Q27-R27</f>
        <v>0</v>
      </c>
      <c r="V27" s="377">
        <f>D27+T27</f>
        <v>0</v>
      </c>
      <c r="W27" s="377">
        <f>E27+S27</f>
        <v>0</v>
      </c>
      <c r="X27" s="377">
        <f>U27-V27-W27</f>
        <v>0</v>
      </c>
      <c r="AA27" s="375"/>
      <c r="AB27" s="375"/>
      <c r="AC27" s="375"/>
      <c r="AD27" s="375"/>
      <c r="AE27" s="375"/>
      <c r="AF27" s="375"/>
      <c r="AG27" s="375"/>
      <c r="AH27" s="375"/>
      <c r="AI27" s="375"/>
      <c r="AJ27" s="375"/>
      <c r="AK27" s="375"/>
    </row>
    <row r="28" spans="1:52">
      <c r="A28" s="325"/>
      <c r="B28" s="326"/>
      <c r="C28" s="378"/>
      <c r="D28" s="379"/>
      <c r="E28" s="379"/>
      <c r="F28" s="329"/>
      <c r="G28" s="378"/>
      <c r="H28" s="331"/>
      <c r="I28" s="331"/>
      <c r="J28" s="379"/>
      <c r="K28" s="379"/>
      <c r="L28" s="379"/>
      <c r="M28" s="379"/>
      <c r="N28" s="379"/>
      <c r="O28" s="380"/>
      <c r="P28" s="378"/>
      <c r="Q28" s="379"/>
      <c r="R28" s="380"/>
      <c r="S28" s="378"/>
      <c r="T28" s="380"/>
      <c r="U28" s="333"/>
      <c r="V28" s="334"/>
      <c r="W28" s="334"/>
      <c r="X28" s="334"/>
      <c r="AA28" s="381"/>
      <c r="AB28" s="381"/>
      <c r="AC28" s="381"/>
      <c r="AD28" s="381"/>
      <c r="AE28" s="381"/>
      <c r="AF28" s="381"/>
      <c r="AG28" s="381"/>
      <c r="AH28" s="381"/>
      <c r="AI28" s="381"/>
      <c r="AJ28" s="381"/>
      <c r="AK28" s="381"/>
      <c r="AL28" s="381"/>
      <c r="AM28" s="381"/>
      <c r="AN28" s="381"/>
      <c r="AO28" s="381"/>
      <c r="AP28" s="381"/>
    </row>
    <row r="29" spans="1:52" s="361" customFormat="1" ht="15" customHeight="1">
      <c r="A29" s="335" t="s">
        <v>355</v>
      </c>
      <c r="B29" s="359" t="s">
        <v>356</v>
      </c>
      <c r="C29" s="337">
        <f>SUM(C30:C33)</f>
        <v>27420000</v>
      </c>
      <c r="D29" s="338"/>
      <c r="E29" s="338"/>
      <c r="F29" s="360">
        <f t="shared" ref="F29:X29" si="8">SUM(F30:F33)</f>
        <v>27420000</v>
      </c>
      <c r="G29" s="339">
        <f t="shared" si="8"/>
        <v>1700000</v>
      </c>
      <c r="H29" s="338">
        <f t="shared" si="8"/>
        <v>0</v>
      </c>
      <c r="I29" s="338">
        <f t="shared" si="8"/>
        <v>0</v>
      </c>
      <c r="J29" s="338">
        <f t="shared" si="8"/>
        <v>0</v>
      </c>
      <c r="K29" s="338">
        <f t="shared" si="8"/>
        <v>0</v>
      </c>
      <c r="L29" s="338">
        <f t="shared" si="8"/>
        <v>0</v>
      </c>
      <c r="M29" s="338">
        <f t="shared" si="8"/>
        <v>0</v>
      </c>
      <c r="N29" s="338">
        <f>SUM(N30:N33)</f>
        <v>0</v>
      </c>
      <c r="O29" s="340">
        <f>SUM(O30:O33)</f>
        <v>0</v>
      </c>
      <c r="P29" s="339">
        <f t="shared" si="8"/>
        <v>0</v>
      </c>
      <c r="Q29" s="338">
        <f t="shared" si="8"/>
        <v>0</v>
      </c>
      <c r="R29" s="340">
        <f t="shared" si="8"/>
        <v>0</v>
      </c>
      <c r="S29" s="339">
        <f t="shared" si="8"/>
        <v>0</v>
      </c>
      <c r="T29" s="339">
        <f t="shared" si="8"/>
        <v>0</v>
      </c>
      <c r="U29" s="324">
        <f t="shared" si="8"/>
        <v>29120000</v>
      </c>
      <c r="V29" s="320">
        <f t="shared" si="8"/>
        <v>0</v>
      </c>
      <c r="W29" s="320">
        <f t="shared" si="8"/>
        <v>0</v>
      </c>
      <c r="X29" s="320">
        <f t="shared" si="8"/>
        <v>29120000</v>
      </c>
      <c r="Y29" s="283"/>
      <c r="Z29" s="283"/>
      <c r="AA29" s="382"/>
      <c r="AB29" s="382"/>
      <c r="AC29" s="382"/>
      <c r="AD29" s="382"/>
      <c r="AE29" s="382"/>
      <c r="AF29" s="382"/>
      <c r="AG29" s="382"/>
      <c r="AH29" s="382"/>
      <c r="AI29" s="382"/>
      <c r="AJ29" s="382"/>
      <c r="AK29" s="382"/>
      <c r="AL29" s="382"/>
      <c r="AM29" s="382"/>
      <c r="AN29" s="382"/>
      <c r="AO29" s="382"/>
      <c r="AP29" s="382"/>
      <c r="AQ29" s="283"/>
      <c r="AR29" s="283"/>
      <c r="AS29" s="283"/>
      <c r="AT29" s="283"/>
      <c r="AU29" s="283"/>
      <c r="AV29" s="283"/>
      <c r="AW29" s="283"/>
      <c r="AX29" s="283"/>
      <c r="AY29" s="283"/>
      <c r="AZ29" s="283"/>
    </row>
    <row r="30" spans="1:52">
      <c r="A30" s="325">
        <v>13</v>
      </c>
      <c r="B30" s="326" t="s">
        <v>357</v>
      </c>
      <c r="C30" s="378">
        <v>0</v>
      </c>
      <c r="D30" s="379"/>
      <c r="E30" s="379"/>
      <c r="F30" s="329">
        <f>C30-D30-E30</f>
        <v>0</v>
      </c>
      <c r="G30" s="378">
        <v>0</v>
      </c>
      <c r="H30" s="331"/>
      <c r="I30" s="331"/>
      <c r="J30" s="379"/>
      <c r="K30" s="379"/>
      <c r="L30" s="379"/>
      <c r="M30" s="379">
        <v>0</v>
      </c>
      <c r="N30" s="379">
        <v>0</v>
      </c>
      <c r="O30" s="380">
        <v>0</v>
      </c>
      <c r="P30" s="378">
        <v>0</v>
      </c>
      <c r="Q30" s="379">
        <v>0</v>
      </c>
      <c r="R30" s="380">
        <v>0</v>
      </c>
      <c r="S30" s="378">
        <v>0</v>
      </c>
      <c r="T30" s="380">
        <v>0</v>
      </c>
      <c r="U30" s="333">
        <f>C30+G30+H30+I30+J30+K30+L30+M30+N30+O30-P30-Q30-R30</f>
        <v>0</v>
      </c>
      <c r="V30" s="334">
        <f>D30+T30</f>
        <v>0</v>
      </c>
      <c r="W30" s="334">
        <f>E30+S30</f>
        <v>0</v>
      </c>
      <c r="X30" s="334">
        <f>U30-V30-W30</f>
        <v>0</v>
      </c>
      <c r="AA30" s="382"/>
      <c r="AB30" s="382"/>
      <c r="AC30" s="382"/>
      <c r="AD30" s="382"/>
      <c r="AE30" s="382"/>
      <c r="AF30" s="382"/>
      <c r="AG30" s="382"/>
      <c r="AH30" s="382"/>
      <c r="AI30" s="382"/>
      <c r="AJ30" s="382"/>
      <c r="AK30" s="382"/>
      <c r="AL30" s="382"/>
      <c r="AM30" s="382"/>
      <c r="AN30" s="382"/>
      <c r="AO30" s="382"/>
      <c r="AP30" s="382"/>
    </row>
    <row r="31" spans="1:52">
      <c r="A31" s="325">
        <v>14</v>
      </c>
      <c r="B31" s="326" t="s">
        <v>358</v>
      </c>
      <c r="C31" s="378">
        <v>0</v>
      </c>
      <c r="D31" s="379"/>
      <c r="E31" s="379"/>
      <c r="F31" s="329">
        <f>C31-D31-E31</f>
        <v>0</v>
      </c>
      <c r="G31" s="378">
        <v>0</v>
      </c>
      <c r="H31" s="331"/>
      <c r="I31" s="331"/>
      <c r="J31" s="379"/>
      <c r="K31" s="379"/>
      <c r="L31" s="379">
        <v>0</v>
      </c>
      <c r="M31" s="379">
        <v>0</v>
      </c>
      <c r="N31" s="379">
        <v>0</v>
      </c>
      <c r="O31" s="380">
        <v>0</v>
      </c>
      <c r="P31" s="378">
        <v>0</v>
      </c>
      <c r="Q31" s="379">
        <v>0</v>
      </c>
      <c r="R31" s="380">
        <v>0</v>
      </c>
      <c r="S31" s="378">
        <v>0</v>
      </c>
      <c r="T31" s="380">
        <v>0</v>
      </c>
      <c r="U31" s="333">
        <f>C31+G31+H31+I31+J31+K31+L31+M31+N31+O31-P31-Q31-R31</f>
        <v>0</v>
      </c>
      <c r="V31" s="334">
        <f>D31+T31</f>
        <v>0</v>
      </c>
      <c r="W31" s="334">
        <f>E31+S31</f>
        <v>0</v>
      </c>
      <c r="X31" s="334">
        <f>U31-V31-W31</f>
        <v>0</v>
      </c>
      <c r="AA31" s="383"/>
      <c r="AB31" s="383"/>
      <c r="AC31" s="383"/>
      <c r="AD31" s="383"/>
      <c r="AE31" s="383"/>
      <c r="AF31" s="383"/>
      <c r="AG31" s="383"/>
      <c r="AH31" s="383"/>
      <c r="AI31" s="383"/>
      <c r="AJ31" s="383"/>
      <c r="AK31" s="383"/>
      <c r="AL31" s="383"/>
      <c r="AM31" s="383"/>
      <c r="AN31" s="383"/>
      <c r="AO31" s="383"/>
      <c r="AP31" s="383"/>
    </row>
    <row r="32" spans="1:52">
      <c r="A32" s="325">
        <v>15</v>
      </c>
      <c r="B32" s="326" t="s">
        <v>359</v>
      </c>
      <c r="C32" s="378">
        <v>15820000</v>
      </c>
      <c r="D32" s="379"/>
      <c r="E32" s="379"/>
      <c r="F32" s="329">
        <f>C32-D32-E32</f>
        <v>15820000</v>
      </c>
      <c r="G32" s="378">
        <v>1700000</v>
      </c>
      <c r="H32" s="331"/>
      <c r="I32" s="331"/>
      <c r="J32" s="379"/>
      <c r="K32" s="379"/>
      <c r="L32" s="379"/>
      <c r="M32" s="379">
        <v>0</v>
      </c>
      <c r="N32" s="379">
        <v>0</v>
      </c>
      <c r="O32" s="380">
        <v>0</v>
      </c>
      <c r="P32" s="378">
        <v>0</v>
      </c>
      <c r="Q32" s="379">
        <v>0</v>
      </c>
      <c r="R32" s="380">
        <v>0</v>
      </c>
      <c r="S32" s="378">
        <v>0</v>
      </c>
      <c r="T32" s="380">
        <v>0</v>
      </c>
      <c r="U32" s="333">
        <f>C32+G32+H32+I32+J32+K32+L32+M32+N32+O32-P32-Q32-R32</f>
        <v>17520000</v>
      </c>
      <c r="V32" s="334">
        <f>D32+T32</f>
        <v>0</v>
      </c>
      <c r="W32" s="334">
        <f>E32+S32</f>
        <v>0</v>
      </c>
      <c r="X32" s="334">
        <f>U32-V32-W32</f>
        <v>17520000</v>
      </c>
      <c r="AA32" s="383"/>
      <c r="AB32" s="383"/>
      <c r="AC32" s="383"/>
      <c r="AD32" s="383"/>
      <c r="AE32" s="383"/>
      <c r="AF32" s="383"/>
      <c r="AG32" s="383"/>
      <c r="AH32" s="383"/>
      <c r="AI32" s="383"/>
      <c r="AJ32" s="383"/>
      <c r="AK32" s="383"/>
      <c r="AL32" s="383"/>
      <c r="AM32" s="383"/>
      <c r="AN32" s="383"/>
      <c r="AO32" s="383"/>
      <c r="AP32" s="383"/>
    </row>
    <row r="33" spans="1:52">
      <c r="A33" s="325">
        <v>16</v>
      </c>
      <c r="B33" s="326" t="s">
        <v>360</v>
      </c>
      <c r="C33" s="378">
        <v>11600000</v>
      </c>
      <c r="D33" s="379"/>
      <c r="E33" s="379"/>
      <c r="F33" s="329">
        <f>C33-D33-E33</f>
        <v>11600000</v>
      </c>
      <c r="G33" s="378">
        <v>0</v>
      </c>
      <c r="H33" s="331"/>
      <c r="I33" s="331"/>
      <c r="J33" s="379"/>
      <c r="K33" s="379"/>
      <c r="L33" s="379"/>
      <c r="M33" s="379">
        <v>0</v>
      </c>
      <c r="N33" s="379">
        <v>0</v>
      </c>
      <c r="O33" s="380">
        <v>0</v>
      </c>
      <c r="P33" s="378">
        <v>0</v>
      </c>
      <c r="Q33" s="379">
        <v>0</v>
      </c>
      <c r="R33" s="380">
        <v>0</v>
      </c>
      <c r="S33" s="378">
        <v>0</v>
      </c>
      <c r="T33" s="380">
        <v>0</v>
      </c>
      <c r="U33" s="333">
        <f>C33+G33+H33+I33+J33+K33+L33+M33+N33+O33-P33-Q33-R33</f>
        <v>11600000</v>
      </c>
      <c r="V33" s="334">
        <f>D33+T33</f>
        <v>0</v>
      </c>
      <c r="W33" s="334">
        <f>E33+S33</f>
        <v>0</v>
      </c>
      <c r="X33" s="334">
        <f>U33-V33-W33</f>
        <v>11600000</v>
      </c>
      <c r="AA33" s="874"/>
      <c r="AB33" s="874"/>
      <c r="AC33" s="874"/>
      <c r="AD33" s="874"/>
      <c r="AE33" s="874"/>
      <c r="AF33" s="874"/>
      <c r="AG33" s="874"/>
      <c r="AH33" s="874"/>
      <c r="AI33" s="874"/>
      <c r="AJ33" s="874"/>
      <c r="AK33" s="874"/>
      <c r="AL33" s="874"/>
      <c r="AM33" s="874"/>
      <c r="AN33" s="874"/>
      <c r="AO33" s="874"/>
      <c r="AP33" s="874"/>
    </row>
    <row r="34" spans="1:52">
      <c r="A34" s="325"/>
      <c r="B34" s="326"/>
      <c r="C34" s="378"/>
      <c r="D34" s="379"/>
      <c r="E34" s="379"/>
      <c r="F34" s="329"/>
      <c r="G34" s="378"/>
      <c r="H34" s="331"/>
      <c r="I34" s="331"/>
      <c r="J34" s="379"/>
      <c r="K34" s="379"/>
      <c r="L34" s="379"/>
      <c r="M34" s="379"/>
      <c r="N34" s="379"/>
      <c r="O34" s="380"/>
      <c r="P34" s="378"/>
      <c r="Q34" s="379"/>
      <c r="R34" s="380"/>
      <c r="S34" s="378"/>
      <c r="T34" s="380"/>
      <c r="U34" s="333"/>
      <c r="V34" s="334"/>
      <c r="W34" s="334"/>
      <c r="X34" s="334"/>
      <c r="AA34" s="383"/>
      <c r="AB34" s="383"/>
      <c r="AC34" s="383"/>
      <c r="AD34" s="383"/>
      <c r="AE34" s="383"/>
      <c r="AF34" s="383"/>
      <c r="AG34" s="383"/>
      <c r="AH34" s="383"/>
      <c r="AI34" s="383"/>
      <c r="AJ34" s="383"/>
      <c r="AK34" s="383"/>
      <c r="AL34" s="383"/>
      <c r="AM34" s="383"/>
      <c r="AN34" s="383"/>
      <c r="AO34" s="383"/>
      <c r="AP34" s="383"/>
    </row>
    <row r="35" spans="1:52" s="361" customFormat="1">
      <c r="A35" s="335" t="s">
        <v>361</v>
      </c>
      <c r="B35" s="359" t="s">
        <v>294</v>
      </c>
      <c r="C35" s="337">
        <f>SUM(C36:C38)</f>
        <v>0</v>
      </c>
      <c r="D35" s="338">
        <f t="shared" ref="D35:X35" si="9">SUM(D36:D38)</f>
        <v>0</v>
      </c>
      <c r="E35" s="338">
        <f t="shared" si="9"/>
        <v>0</v>
      </c>
      <c r="F35" s="360">
        <f t="shared" si="9"/>
        <v>0</v>
      </c>
      <c r="G35" s="339">
        <f t="shared" si="9"/>
        <v>0</v>
      </c>
      <c r="H35" s="338">
        <f t="shared" si="9"/>
        <v>0</v>
      </c>
      <c r="I35" s="338">
        <f t="shared" si="9"/>
        <v>0</v>
      </c>
      <c r="J35" s="338">
        <f t="shared" si="9"/>
        <v>0</v>
      </c>
      <c r="K35" s="338">
        <f t="shared" si="9"/>
        <v>0</v>
      </c>
      <c r="L35" s="338">
        <f t="shared" si="9"/>
        <v>0</v>
      </c>
      <c r="M35" s="338">
        <f t="shared" si="9"/>
        <v>0</v>
      </c>
      <c r="N35" s="338">
        <f t="shared" si="9"/>
        <v>0</v>
      </c>
      <c r="O35" s="340">
        <f t="shared" si="9"/>
        <v>0</v>
      </c>
      <c r="P35" s="339">
        <f t="shared" si="9"/>
        <v>0</v>
      </c>
      <c r="Q35" s="338">
        <f t="shared" si="9"/>
        <v>0</v>
      </c>
      <c r="R35" s="340">
        <f t="shared" si="9"/>
        <v>0</v>
      </c>
      <c r="S35" s="339">
        <f t="shared" si="9"/>
        <v>0</v>
      </c>
      <c r="T35" s="340">
        <f t="shared" si="9"/>
        <v>0</v>
      </c>
      <c r="U35" s="324">
        <f t="shared" si="9"/>
        <v>0</v>
      </c>
      <c r="V35" s="320">
        <f t="shared" si="9"/>
        <v>0</v>
      </c>
      <c r="W35" s="320">
        <f t="shared" si="9"/>
        <v>0</v>
      </c>
      <c r="X35" s="320">
        <f t="shared" si="9"/>
        <v>0</v>
      </c>
      <c r="Y35" s="283"/>
      <c r="Z35" s="283"/>
      <c r="AA35" s="383"/>
      <c r="AB35" s="383"/>
      <c r="AC35" s="383"/>
      <c r="AD35" s="383"/>
      <c r="AE35" s="383"/>
      <c r="AF35" s="383"/>
      <c r="AG35" s="383"/>
      <c r="AH35" s="383"/>
      <c r="AI35" s="383"/>
      <c r="AJ35" s="383"/>
      <c r="AK35" s="383"/>
      <c r="AL35" s="383"/>
      <c r="AM35" s="383"/>
      <c r="AN35" s="383"/>
      <c r="AO35" s="383"/>
      <c r="AP35" s="3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</row>
    <row r="36" spans="1:52" ht="15" customHeight="1">
      <c r="A36" s="325">
        <v>17</v>
      </c>
      <c r="B36" s="384" t="s">
        <v>362</v>
      </c>
      <c r="C36" s="378">
        <v>0</v>
      </c>
      <c r="D36" s="379">
        <v>0</v>
      </c>
      <c r="E36" s="379">
        <v>0</v>
      </c>
      <c r="F36" s="329">
        <f>C36-D36-E36</f>
        <v>0</v>
      </c>
      <c r="G36" s="378">
        <v>0</v>
      </c>
      <c r="H36" s="331"/>
      <c r="I36" s="331"/>
      <c r="J36" s="379"/>
      <c r="K36" s="379"/>
      <c r="L36" s="379"/>
      <c r="M36" s="379">
        <v>0</v>
      </c>
      <c r="N36" s="379">
        <v>0</v>
      </c>
      <c r="O36" s="380">
        <v>0</v>
      </c>
      <c r="P36" s="378">
        <v>0</v>
      </c>
      <c r="Q36" s="379">
        <v>0</v>
      </c>
      <c r="R36" s="380">
        <v>0</v>
      </c>
      <c r="S36" s="378">
        <v>0</v>
      </c>
      <c r="T36" s="380">
        <v>0</v>
      </c>
      <c r="U36" s="333">
        <f>C36+G36+H36+I36+J36+K36+L36+M36+N36+O36-P36-Q36-R36</f>
        <v>0</v>
      </c>
      <c r="V36" s="334">
        <f>D36+T36</f>
        <v>0</v>
      </c>
      <c r="W36" s="334">
        <f>E36+S36</f>
        <v>0</v>
      </c>
      <c r="X36" s="334">
        <f>U36-V36-W36</f>
        <v>0</v>
      </c>
      <c r="AA36" s="385"/>
      <c r="AB36" s="385"/>
      <c r="AC36" s="385"/>
      <c r="AD36" s="385"/>
      <c r="AE36" s="385"/>
      <c r="AF36" s="385"/>
      <c r="AG36" s="385"/>
      <c r="AH36" s="385"/>
      <c r="AI36" s="385"/>
      <c r="AJ36" s="385"/>
      <c r="AK36" s="385"/>
      <c r="AL36" s="385"/>
      <c r="AM36" s="385"/>
      <c r="AN36" s="385"/>
      <c r="AO36" s="385"/>
      <c r="AP36" s="385"/>
    </row>
    <row r="37" spans="1:52">
      <c r="A37" s="325">
        <v>18</v>
      </c>
      <c r="B37" s="384" t="s">
        <v>363</v>
      </c>
      <c r="C37" s="378">
        <v>0</v>
      </c>
      <c r="D37" s="379">
        <v>0</v>
      </c>
      <c r="E37" s="379">
        <v>0</v>
      </c>
      <c r="F37" s="329">
        <f>C37-D37-E37</f>
        <v>0</v>
      </c>
      <c r="G37" s="378">
        <v>0</v>
      </c>
      <c r="H37" s="331"/>
      <c r="I37" s="331"/>
      <c r="J37" s="379"/>
      <c r="K37" s="379"/>
      <c r="L37" s="379"/>
      <c r="M37" s="379">
        <v>0</v>
      </c>
      <c r="N37" s="379">
        <v>0</v>
      </c>
      <c r="O37" s="380">
        <v>0</v>
      </c>
      <c r="P37" s="378">
        <v>0</v>
      </c>
      <c r="Q37" s="379">
        <v>0</v>
      </c>
      <c r="R37" s="380">
        <v>0</v>
      </c>
      <c r="S37" s="378">
        <v>0</v>
      </c>
      <c r="T37" s="380">
        <v>0</v>
      </c>
      <c r="U37" s="333">
        <f>C37+G37+H37+I37+J37+K37+L37+M37+N37+O37-P37-Q37-R37</f>
        <v>0</v>
      </c>
      <c r="V37" s="334">
        <f>D37+T37</f>
        <v>0</v>
      </c>
      <c r="W37" s="334">
        <f>E37+S37</f>
        <v>0</v>
      </c>
      <c r="X37" s="334">
        <f>U37-V37-W37</f>
        <v>0</v>
      </c>
      <c r="AA37" s="385"/>
      <c r="AB37" s="385"/>
      <c r="AC37" s="385"/>
      <c r="AD37" s="385"/>
      <c r="AE37" s="385"/>
      <c r="AF37" s="385"/>
      <c r="AG37" s="385"/>
      <c r="AH37" s="385"/>
      <c r="AI37" s="385"/>
      <c r="AJ37" s="385"/>
      <c r="AK37" s="385"/>
      <c r="AL37" s="385"/>
      <c r="AM37" s="385"/>
      <c r="AN37" s="385"/>
      <c r="AO37" s="385"/>
      <c r="AP37" s="385"/>
    </row>
    <row r="38" spans="1:52">
      <c r="A38" s="325">
        <v>19</v>
      </c>
      <c r="B38" s="384" t="s">
        <v>364</v>
      </c>
      <c r="C38" s="378">
        <v>0</v>
      </c>
      <c r="D38" s="379">
        <v>0</v>
      </c>
      <c r="E38" s="379">
        <v>0</v>
      </c>
      <c r="F38" s="329">
        <f>C38-D38-E38</f>
        <v>0</v>
      </c>
      <c r="G38" s="378">
        <v>0</v>
      </c>
      <c r="H38" s="331"/>
      <c r="I38" s="331"/>
      <c r="J38" s="379"/>
      <c r="K38" s="379"/>
      <c r="L38" s="379"/>
      <c r="M38" s="379">
        <v>0</v>
      </c>
      <c r="N38" s="379">
        <v>0</v>
      </c>
      <c r="O38" s="380">
        <v>0</v>
      </c>
      <c r="P38" s="378">
        <v>0</v>
      </c>
      <c r="Q38" s="379">
        <v>0</v>
      </c>
      <c r="R38" s="380">
        <v>0</v>
      </c>
      <c r="S38" s="378">
        <v>0</v>
      </c>
      <c r="T38" s="380">
        <v>0</v>
      </c>
      <c r="U38" s="333">
        <f>C38+G38+H38+I38+J38+K38+L38+M38+N38+O38-P38-Q38-R38</f>
        <v>0</v>
      </c>
      <c r="V38" s="334">
        <f>D38+T38</f>
        <v>0</v>
      </c>
      <c r="W38" s="334">
        <f>E38+S38</f>
        <v>0</v>
      </c>
      <c r="X38" s="334">
        <f>U38-V38-W38</f>
        <v>0</v>
      </c>
      <c r="AA38" s="383"/>
      <c r="AB38" s="383"/>
      <c r="AC38" s="383"/>
      <c r="AD38" s="383"/>
      <c r="AE38" s="383"/>
      <c r="AF38" s="383"/>
      <c r="AG38" s="383"/>
      <c r="AH38" s="383"/>
      <c r="AI38" s="383"/>
      <c r="AJ38" s="383"/>
      <c r="AK38" s="383"/>
      <c r="AL38" s="383"/>
      <c r="AM38" s="383"/>
      <c r="AN38" s="383"/>
      <c r="AO38" s="383"/>
      <c r="AP38" s="383"/>
    </row>
    <row r="39" spans="1:52">
      <c r="A39" s="325"/>
      <c r="B39" s="326"/>
      <c r="C39" s="378"/>
      <c r="D39" s="379"/>
      <c r="E39" s="379"/>
      <c r="F39" s="329"/>
      <c r="G39" s="378"/>
      <c r="H39" s="331"/>
      <c r="I39" s="331"/>
      <c r="J39" s="379"/>
      <c r="K39" s="379"/>
      <c r="L39" s="379"/>
      <c r="M39" s="379"/>
      <c r="N39" s="379"/>
      <c r="O39" s="380"/>
      <c r="P39" s="378"/>
      <c r="Q39" s="379"/>
      <c r="R39" s="380"/>
      <c r="S39" s="378"/>
      <c r="T39" s="380"/>
      <c r="U39" s="333"/>
      <c r="V39" s="334"/>
      <c r="W39" s="334"/>
      <c r="X39" s="334"/>
      <c r="AA39" s="383"/>
      <c r="AB39" s="383"/>
      <c r="AC39" s="383"/>
      <c r="AD39" s="383"/>
      <c r="AE39" s="383"/>
      <c r="AF39" s="383"/>
      <c r="AG39" s="383"/>
      <c r="AH39" s="383"/>
      <c r="AI39" s="383"/>
      <c r="AJ39" s="383"/>
      <c r="AK39" s="383"/>
      <c r="AL39" s="383"/>
      <c r="AM39" s="383"/>
      <c r="AN39" s="383"/>
      <c r="AO39" s="383"/>
      <c r="AP39" s="383"/>
    </row>
    <row r="40" spans="1:52" s="361" customFormat="1">
      <c r="A40" s="335" t="s">
        <v>365</v>
      </c>
      <c r="B40" s="359" t="s">
        <v>366</v>
      </c>
      <c r="C40" s="321"/>
      <c r="D40" s="319">
        <v>0</v>
      </c>
      <c r="E40" s="319">
        <v>0</v>
      </c>
      <c r="F40" s="320">
        <f>C40-D40-E40</f>
        <v>0</v>
      </c>
      <c r="G40" s="321"/>
      <c r="H40" s="322"/>
      <c r="I40" s="322"/>
      <c r="J40" s="319"/>
      <c r="K40" s="319"/>
      <c r="L40" s="319"/>
      <c r="M40" s="319"/>
      <c r="N40" s="319"/>
      <c r="O40" s="323"/>
      <c r="P40" s="321"/>
      <c r="Q40" s="319"/>
      <c r="R40" s="323"/>
      <c r="S40" s="321"/>
      <c r="T40" s="323"/>
      <c r="U40" s="324">
        <f>C40+G40+H40+I40+J40+K40+L40+M40+N40+O40-P40-Q40-R40</f>
        <v>0</v>
      </c>
      <c r="V40" s="320">
        <f>D40+T40</f>
        <v>0</v>
      </c>
      <c r="W40" s="320">
        <f>E40+S40</f>
        <v>0</v>
      </c>
      <c r="X40" s="320">
        <f>U40-V40-W40</f>
        <v>0</v>
      </c>
      <c r="Y40" s="283"/>
      <c r="Z40" s="283"/>
      <c r="AA40" s="383"/>
      <c r="AB40" s="383"/>
      <c r="AC40" s="383"/>
      <c r="AD40" s="383"/>
      <c r="AE40" s="383"/>
      <c r="AF40" s="383"/>
      <c r="AG40" s="383"/>
      <c r="AH40" s="383"/>
      <c r="AI40" s="383"/>
      <c r="AJ40" s="383"/>
      <c r="AK40" s="383"/>
      <c r="AL40" s="383"/>
      <c r="AM40" s="383"/>
      <c r="AN40" s="383"/>
      <c r="AO40" s="383"/>
      <c r="AP40" s="3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</row>
    <row r="41" spans="1:52">
      <c r="A41" s="325"/>
      <c r="B41" s="326"/>
      <c r="C41" s="327"/>
      <c r="D41" s="379"/>
      <c r="E41" s="379"/>
      <c r="F41" s="329"/>
      <c r="G41" s="378"/>
      <c r="H41" s="331"/>
      <c r="I41" s="331"/>
      <c r="J41" s="379"/>
      <c r="K41" s="379"/>
      <c r="L41" s="379"/>
      <c r="M41" s="379"/>
      <c r="N41" s="379"/>
      <c r="O41" s="380"/>
      <c r="P41" s="378"/>
      <c r="Q41" s="379"/>
      <c r="R41" s="380"/>
      <c r="S41" s="378"/>
      <c r="T41" s="380"/>
      <c r="U41" s="333"/>
      <c r="V41" s="334"/>
      <c r="W41" s="334"/>
      <c r="X41" s="334"/>
      <c r="AA41" s="383"/>
      <c r="AB41" s="383"/>
      <c r="AC41" s="383"/>
      <c r="AD41" s="383"/>
      <c r="AE41" s="383"/>
      <c r="AF41" s="383"/>
      <c r="AG41" s="383"/>
      <c r="AH41" s="383"/>
      <c r="AI41" s="383"/>
      <c r="AJ41" s="383"/>
      <c r="AK41" s="383"/>
      <c r="AL41" s="383"/>
      <c r="AM41" s="383"/>
      <c r="AN41" s="383"/>
      <c r="AO41" s="383"/>
      <c r="AP41" s="383"/>
    </row>
    <row r="42" spans="1:52" s="361" customFormat="1" ht="24.95" customHeight="1">
      <c r="A42" s="875"/>
      <c r="B42" s="877" t="s">
        <v>367</v>
      </c>
      <c r="C42" s="879">
        <f>C12+C14+C25+C29+C35+C40</f>
        <v>3085449152</v>
      </c>
      <c r="D42" s="879">
        <f t="shared" ref="D42:U42" si="10">D12+D14+D25+D29+D35+D40</f>
        <v>15800000</v>
      </c>
      <c r="E42" s="879">
        <f t="shared" si="10"/>
        <v>3430000</v>
      </c>
      <c r="F42" s="881">
        <f t="shared" si="10"/>
        <v>3066219152</v>
      </c>
      <c r="G42" s="386">
        <f t="shared" si="10"/>
        <v>42165000</v>
      </c>
      <c r="H42" s="387">
        <f t="shared" si="10"/>
        <v>0</v>
      </c>
      <c r="I42" s="387">
        <f t="shared" si="10"/>
        <v>0</v>
      </c>
      <c r="J42" s="387">
        <f t="shared" si="10"/>
        <v>0</v>
      </c>
      <c r="K42" s="387">
        <f t="shared" si="10"/>
        <v>0</v>
      </c>
      <c r="L42" s="388">
        <f t="shared" si="10"/>
        <v>0</v>
      </c>
      <c r="M42" s="387">
        <f t="shared" si="10"/>
        <v>0</v>
      </c>
      <c r="N42" s="387">
        <f t="shared" si="10"/>
        <v>28116000</v>
      </c>
      <c r="O42" s="389">
        <f>O12+O14+O25+O29+O35+O40</f>
        <v>0</v>
      </c>
      <c r="P42" s="390">
        <f t="shared" si="10"/>
        <v>0</v>
      </c>
      <c r="Q42" s="387">
        <f t="shared" si="10"/>
        <v>0</v>
      </c>
      <c r="R42" s="389">
        <f t="shared" si="10"/>
        <v>1750000</v>
      </c>
      <c r="S42" s="883">
        <f t="shared" si="10"/>
        <v>0</v>
      </c>
      <c r="T42" s="883">
        <f>T12+T14+T25+T29+T35+T40</f>
        <v>0</v>
      </c>
      <c r="U42" s="887">
        <f t="shared" si="10"/>
        <v>3153980152</v>
      </c>
      <c r="V42" s="887">
        <f>V12+V14+V25+V29+V35+V40</f>
        <v>15800000</v>
      </c>
      <c r="W42" s="887">
        <f>W12+W14+W25+W29+W35+W40</f>
        <v>3430000</v>
      </c>
      <c r="X42" s="889">
        <f>U42-V42-W42</f>
        <v>3134750152</v>
      </c>
      <c r="Y42" s="283"/>
      <c r="Z42" s="283"/>
      <c r="AA42" s="383"/>
      <c r="AB42" s="391"/>
      <c r="AC42" s="383"/>
      <c r="AD42" s="383"/>
      <c r="AE42" s="383"/>
      <c r="AF42" s="383"/>
      <c r="AG42" s="383"/>
      <c r="AH42" s="383"/>
      <c r="AI42" s="383"/>
      <c r="AJ42" s="383"/>
      <c r="AK42" s="383"/>
      <c r="AL42" s="383"/>
      <c r="AM42" s="383"/>
      <c r="AN42" s="383"/>
      <c r="AO42" s="383"/>
      <c r="AP42" s="3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</row>
    <row r="43" spans="1:52" s="361" customFormat="1" ht="24.95" customHeight="1">
      <c r="A43" s="876"/>
      <c r="B43" s="878"/>
      <c r="C43" s="880"/>
      <c r="D43" s="880"/>
      <c r="E43" s="880"/>
      <c r="F43" s="882"/>
      <c r="G43" s="885" t="s">
        <v>368</v>
      </c>
      <c r="H43" s="886"/>
      <c r="I43" s="886"/>
      <c r="J43" s="886"/>
      <c r="K43" s="886"/>
      <c r="L43" s="886"/>
      <c r="M43" s="886"/>
      <c r="N43" s="990">
        <f>SUM(G42:O42)</f>
        <v>70281000</v>
      </c>
      <c r="O43" s="392"/>
      <c r="P43" s="885" t="s">
        <v>369</v>
      </c>
      <c r="Q43" s="886"/>
      <c r="R43" s="392">
        <f>P42+Q42+R42</f>
        <v>1750000</v>
      </c>
      <c r="S43" s="884"/>
      <c r="T43" s="884"/>
      <c r="U43" s="888"/>
      <c r="V43" s="888"/>
      <c r="W43" s="888"/>
      <c r="X43" s="890"/>
      <c r="Y43" s="283"/>
      <c r="Z43" s="283"/>
      <c r="AA43" s="383"/>
      <c r="AB43" s="383"/>
      <c r="AC43" s="383"/>
      <c r="AD43" s="383"/>
      <c r="AE43" s="383"/>
      <c r="AF43" s="383"/>
      <c r="AG43" s="383"/>
      <c r="AH43" s="383"/>
      <c r="AI43" s="383"/>
      <c r="AJ43" s="383"/>
      <c r="AK43" s="383"/>
      <c r="AL43" s="383"/>
      <c r="AM43" s="383"/>
      <c r="AN43" s="383"/>
      <c r="AO43" s="383"/>
      <c r="AP43" s="3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</row>
    <row r="44" spans="1:52">
      <c r="A44" s="281"/>
      <c r="B44" s="281"/>
      <c r="C44" s="281"/>
      <c r="D44" s="281"/>
      <c r="E44" s="281"/>
      <c r="F44" s="281"/>
      <c r="G44" s="393"/>
      <c r="H44" s="393"/>
      <c r="I44" s="281"/>
      <c r="J44" s="281"/>
      <c r="K44" s="281"/>
      <c r="L44" s="281"/>
      <c r="M44" s="281"/>
      <c r="N44" s="281"/>
      <c r="O44" s="393"/>
      <c r="P44" s="394"/>
      <c r="Q44" s="281"/>
      <c r="R44" s="394"/>
      <c r="S44" s="281"/>
      <c r="T44" s="394"/>
      <c r="U44" s="394"/>
      <c r="V44" s="394"/>
      <c r="W44" s="281"/>
      <c r="X44" s="281"/>
      <c r="AA44" s="281"/>
      <c r="AB44" s="281"/>
      <c r="AC44" s="281"/>
      <c r="AD44" s="281"/>
      <c r="AE44" s="281"/>
      <c r="AF44" s="281"/>
      <c r="AG44" s="281"/>
      <c r="AH44" s="281"/>
      <c r="AI44" s="281"/>
      <c r="AJ44" s="281"/>
      <c r="AK44" s="281"/>
    </row>
    <row r="45" spans="1:52">
      <c r="A45" s="281"/>
      <c r="B45" s="395"/>
      <c r="C45" s="683"/>
      <c r="D45" s="683"/>
      <c r="E45" s="683"/>
      <c r="F45" s="683"/>
      <c r="G45" s="396"/>
      <c r="H45" s="397"/>
      <c r="I45" s="398"/>
      <c r="J45" s="294"/>
      <c r="K45" s="294"/>
      <c r="L45" s="294"/>
      <c r="M45" s="294"/>
      <c r="N45" s="294"/>
      <c r="O45" s="399"/>
      <c r="P45" s="294"/>
      <c r="Q45" s="294"/>
      <c r="R45" s="399"/>
      <c r="S45" s="294"/>
      <c r="T45" s="294"/>
      <c r="U45" s="281"/>
      <c r="V45" s="398"/>
      <c r="W45" s="398"/>
      <c r="X45" s="398"/>
      <c r="AA45" s="281"/>
      <c r="AB45" s="281"/>
      <c r="AC45" s="281"/>
      <c r="AD45" s="281"/>
      <c r="AE45" s="281"/>
      <c r="AF45" s="281"/>
      <c r="AG45" s="281"/>
      <c r="AH45" s="281"/>
      <c r="AI45" s="281"/>
      <c r="AJ45" s="281"/>
      <c r="AK45" s="281"/>
    </row>
    <row r="46" spans="1:52">
      <c r="A46" s="281"/>
      <c r="C46" s="684"/>
      <c r="D46" s="684"/>
      <c r="E46" s="684"/>
      <c r="F46" s="685"/>
      <c r="G46" s="400"/>
      <c r="H46" s="294"/>
      <c r="I46" s="294"/>
      <c r="J46" s="294"/>
      <c r="K46" s="401"/>
      <c r="L46" s="401"/>
      <c r="M46" s="401"/>
      <c r="N46" s="401"/>
      <c r="O46" s="401"/>
      <c r="P46" s="401"/>
      <c r="Q46" s="294"/>
      <c r="R46" s="399"/>
      <c r="S46" s="294"/>
      <c r="T46" s="294"/>
      <c r="U46" s="281"/>
      <c r="V46" s="294"/>
      <c r="W46" s="294"/>
      <c r="X46" s="294"/>
      <c r="AA46" s="281"/>
      <c r="AB46" s="281"/>
      <c r="AC46" s="281"/>
      <c r="AD46" s="281"/>
      <c r="AE46" s="281"/>
      <c r="AF46" s="281"/>
      <c r="AG46" s="281"/>
      <c r="AH46" s="281"/>
      <c r="AI46" s="281"/>
      <c r="AJ46" s="281"/>
      <c r="AK46" s="281"/>
    </row>
    <row r="47" spans="1:52">
      <c r="A47" s="281"/>
      <c r="B47" s="294"/>
      <c r="C47" s="294"/>
      <c r="D47" s="294"/>
      <c r="E47" s="294"/>
      <c r="F47" s="281"/>
      <c r="G47" s="294"/>
      <c r="H47" s="294"/>
      <c r="I47" s="294"/>
      <c r="J47" s="294"/>
      <c r="K47" s="294"/>
      <c r="L47" s="294"/>
      <c r="M47" s="294"/>
      <c r="N47" s="400"/>
      <c r="O47" s="294"/>
      <c r="P47" s="294"/>
      <c r="Q47" s="294"/>
      <c r="R47" s="294"/>
      <c r="S47" s="294"/>
      <c r="T47" s="294"/>
      <c r="U47" s="281"/>
      <c r="V47" s="294"/>
      <c r="W47" s="294"/>
      <c r="X47" s="294"/>
      <c r="AA47" s="281"/>
      <c r="AB47" s="281"/>
      <c r="AC47" s="281"/>
      <c r="AD47" s="281"/>
      <c r="AE47" s="281"/>
      <c r="AF47" s="281"/>
      <c r="AG47" s="281"/>
      <c r="AH47" s="281"/>
      <c r="AI47" s="281"/>
      <c r="AJ47" s="281"/>
      <c r="AK47" s="281"/>
    </row>
    <row r="48" spans="1:52">
      <c r="A48" s="281"/>
      <c r="B48" s="398"/>
      <c r="C48" s="281"/>
      <c r="D48" s="281"/>
      <c r="E48" s="281"/>
      <c r="F48" s="281"/>
      <c r="G48" s="281"/>
      <c r="H48" s="286"/>
      <c r="I48" s="281"/>
      <c r="J48" s="281"/>
      <c r="K48" s="281"/>
      <c r="L48" s="281"/>
      <c r="M48" s="281"/>
      <c r="N48" s="281"/>
      <c r="O48" s="281"/>
      <c r="P48" s="281"/>
      <c r="Q48" s="281"/>
      <c r="R48" s="281"/>
      <c r="S48" s="281"/>
      <c r="T48" s="281"/>
      <c r="U48" s="281"/>
      <c r="V48" s="281"/>
      <c r="W48" s="281"/>
      <c r="X48" s="281"/>
      <c r="AA48" s="281"/>
      <c r="AB48" s="281"/>
      <c r="AC48" s="281"/>
      <c r="AD48" s="281"/>
      <c r="AE48" s="281"/>
      <c r="AF48" s="281"/>
      <c r="AG48" s="281"/>
      <c r="AH48" s="281"/>
      <c r="AI48" s="281"/>
      <c r="AJ48" s="281"/>
      <c r="AK48" s="281"/>
    </row>
    <row r="49" spans="1:24">
      <c r="A49" s="402"/>
      <c r="B49" s="281"/>
      <c r="C49" s="281"/>
      <c r="D49" s="281"/>
      <c r="E49" s="281"/>
      <c r="F49" s="281"/>
      <c r="G49" s="281"/>
      <c r="H49" s="286"/>
      <c r="I49" s="281"/>
      <c r="J49" s="281"/>
      <c r="K49" s="281"/>
      <c r="L49" s="281"/>
      <c r="M49" s="281"/>
      <c r="N49" s="281"/>
      <c r="O49" s="281"/>
      <c r="P49" s="281"/>
      <c r="Q49" s="281"/>
      <c r="R49" s="281"/>
      <c r="S49" s="281"/>
      <c r="T49" s="281"/>
      <c r="U49" s="281"/>
      <c r="V49" s="281"/>
      <c r="W49" s="281"/>
      <c r="X49" s="281"/>
    </row>
    <row r="50" spans="1:24">
      <c r="A50" s="402"/>
      <c r="B50" s="281"/>
      <c r="C50" s="281"/>
      <c r="D50" s="281"/>
      <c r="E50" s="281"/>
      <c r="F50" s="281"/>
      <c r="G50" s="281"/>
      <c r="H50" s="286"/>
      <c r="I50" s="281"/>
      <c r="J50" s="281"/>
      <c r="K50" s="281"/>
      <c r="L50" s="281"/>
      <c r="M50" s="281"/>
      <c r="N50" s="281"/>
      <c r="O50" s="281"/>
      <c r="P50" s="281"/>
      <c r="Q50" s="281"/>
      <c r="R50" s="281"/>
      <c r="S50" s="281"/>
      <c r="T50" s="281"/>
      <c r="U50" s="281"/>
      <c r="V50" s="281"/>
      <c r="W50" s="281"/>
      <c r="X50" s="281"/>
    </row>
    <row r="51" spans="1:24">
      <c r="A51" s="402"/>
      <c r="B51" s="281"/>
      <c r="C51" s="281"/>
      <c r="D51" s="281"/>
      <c r="E51" s="281"/>
      <c r="F51" s="281"/>
      <c r="G51" s="281"/>
      <c r="H51" s="286"/>
      <c r="I51" s="281"/>
      <c r="J51" s="281"/>
      <c r="K51" s="281"/>
      <c r="L51" s="281"/>
      <c r="M51" s="281"/>
      <c r="N51" s="281"/>
      <c r="O51" s="281"/>
      <c r="P51" s="281"/>
      <c r="Q51" s="281"/>
      <c r="R51" s="281"/>
      <c r="S51" s="281"/>
      <c r="T51" s="281"/>
      <c r="U51" s="281"/>
      <c r="V51" s="281"/>
      <c r="W51" s="281"/>
      <c r="X51" s="281"/>
    </row>
    <row r="52" spans="1:24">
      <c r="A52" s="402"/>
      <c r="B52" s="281"/>
      <c r="C52" s="281"/>
      <c r="D52" s="281"/>
      <c r="E52" s="281"/>
      <c r="F52" s="281"/>
      <c r="G52" s="281"/>
      <c r="H52" s="286"/>
      <c r="I52" s="281"/>
      <c r="J52" s="281"/>
      <c r="K52" s="281"/>
      <c r="L52" s="281"/>
      <c r="M52" s="281"/>
      <c r="N52" s="281"/>
      <c r="O52" s="281"/>
      <c r="P52" s="281"/>
      <c r="Q52" s="281"/>
      <c r="R52" s="281"/>
      <c r="S52" s="281"/>
      <c r="T52" s="281"/>
      <c r="U52" s="281"/>
      <c r="V52" s="281"/>
      <c r="W52" s="281"/>
      <c r="X52" s="281"/>
    </row>
    <row r="53" spans="1:24">
      <c r="A53" s="402"/>
      <c r="B53" s="281"/>
      <c r="C53" s="281"/>
      <c r="D53" s="281"/>
      <c r="E53" s="281"/>
      <c r="F53" s="281"/>
      <c r="G53" s="281"/>
      <c r="H53" s="281"/>
      <c r="I53" s="281"/>
      <c r="J53" s="281"/>
      <c r="K53" s="281"/>
      <c r="L53" s="281"/>
      <c r="M53" s="281"/>
      <c r="N53" s="281"/>
      <c r="O53" s="281"/>
      <c r="P53" s="281"/>
      <c r="Q53" s="281"/>
      <c r="R53" s="281"/>
      <c r="S53" s="281"/>
      <c r="T53" s="281"/>
      <c r="U53" s="281"/>
      <c r="V53" s="281"/>
      <c r="W53" s="281"/>
      <c r="X53" s="281"/>
    </row>
    <row r="54" spans="1:24">
      <c r="A54" s="402"/>
      <c r="B54" s="281"/>
      <c r="C54" s="281"/>
      <c r="D54" s="281"/>
      <c r="E54" s="281"/>
      <c r="F54" s="281"/>
      <c r="G54" s="281"/>
      <c r="H54" s="281"/>
      <c r="I54" s="281"/>
      <c r="J54" s="281"/>
      <c r="K54" s="281"/>
      <c r="L54" s="281"/>
      <c r="M54" s="281"/>
      <c r="N54" s="281"/>
      <c r="O54" s="281"/>
      <c r="P54" s="281"/>
      <c r="Q54" s="281"/>
      <c r="R54" s="281"/>
      <c r="S54" s="281"/>
      <c r="T54" s="281"/>
      <c r="U54" s="281"/>
      <c r="V54" s="281"/>
      <c r="W54" s="281"/>
      <c r="X54" s="281"/>
    </row>
    <row r="55" spans="1:24">
      <c r="A55" s="402"/>
      <c r="B55" s="281"/>
      <c r="C55" s="281"/>
      <c r="D55" s="281"/>
      <c r="E55" s="281"/>
      <c r="F55" s="281"/>
      <c r="G55" s="281"/>
      <c r="H55" s="286"/>
      <c r="I55" s="281"/>
      <c r="J55" s="281"/>
      <c r="K55" s="281"/>
      <c r="L55" s="281"/>
      <c r="M55" s="281"/>
      <c r="N55" s="281"/>
      <c r="O55" s="281"/>
      <c r="P55" s="281"/>
      <c r="Q55" s="281"/>
      <c r="R55" s="281"/>
      <c r="S55" s="281"/>
      <c r="T55" s="281"/>
      <c r="U55" s="281"/>
      <c r="V55" s="281"/>
      <c r="W55" s="281"/>
      <c r="X55" s="281"/>
    </row>
    <row r="56" spans="1:24">
      <c r="A56" s="402"/>
      <c r="B56" s="281"/>
      <c r="C56" s="281"/>
      <c r="D56" s="281"/>
      <c r="E56" s="281"/>
      <c r="F56" s="281"/>
      <c r="G56" s="281"/>
      <c r="H56" s="286"/>
      <c r="I56" s="281"/>
      <c r="J56" s="281"/>
      <c r="K56" s="281"/>
      <c r="L56" s="281"/>
      <c r="M56" s="281"/>
      <c r="N56" s="281"/>
      <c r="O56" s="281"/>
      <c r="P56" s="281"/>
      <c r="Q56" s="281"/>
      <c r="R56" s="281"/>
      <c r="S56" s="281"/>
      <c r="T56" s="281"/>
      <c r="U56" s="281"/>
      <c r="V56" s="281"/>
      <c r="W56" s="281"/>
      <c r="X56" s="281"/>
    </row>
    <row r="57" spans="1:24">
      <c r="A57" s="402"/>
      <c r="B57" s="281"/>
      <c r="C57" s="281"/>
      <c r="D57" s="281"/>
      <c r="E57" s="281"/>
      <c r="F57" s="281"/>
      <c r="G57" s="281"/>
      <c r="H57" s="286"/>
      <c r="I57" s="281"/>
      <c r="J57" s="281"/>
      <c r="K57" s="281"/>
      <c r="L57" s="281"/>
      <c r="M57" s="281"/>
      <c r="N57" s="281"/>
      <c r="O57" s="281"/>
      <c r="P57" s="281"/>
      <c r="Q57" s="281"/>
      <c r="R57" s="281"/>
      <c r="S57" s="281"/>
      <c r="T57" s="281"/>
      <c r="U57" s="281"/>
      <c r="V57" s="281"/>
      <c r="W57" s="281"/>
      <c r="X57" s="281"/>
    </row>
    <row r="58" spans="1:24">
      <c r="A58" s="402"/>
      <c r="B58" s="281"/>
      <c r="C58" s="281"/>
      <c r="D58" s="281"/>
      <c r="E58" s="281"/>
      <c r="F58" s="281"/>
      <c r="G58" s="281"/>
      <c r="H58" s="281"/>
      <c r="I58" s="281"/>
      <c r="J58" s="281"/>
      <c r="K58" s="281"/>
      <c r="L58" s="281"/>
      <c r="M58" s="281"/>
      <c r="N58" s="281"/>
      <c r="O58" s="281"/>
      <c r="P58" s="281"/>
      <c r="Q58" s="281"/>
      <c r="R58" s="281"/>
      <c r="S58" s="281"/>
      <c r="T58" s="281"/>
      <c r="U58" s="281"/>
      <c r="V58" s="281"/>
      <c r="W58" s="281"/>
      <c r="X58" s="281"/>
    </row>
    <row r="59" spans="1:24">
      <c r="A59" s="402"/>
      <c r="B59" s="281"/>
      <c r="C59" s="281"/>
      <c r="D59" s="281"/>
      <c r="E59" s="281"/>
      <c r="F59" s="281"/>
      <c r="G59" s="281"/>
      <c r="H59" s="281"/>
      <c r="I59" s="281"/>
      <c r="J59" s="281"/>
      <c r="K59" s="281"/>
      <c r="L59" s="281"/>
      <c r="M59" s="281"/>
      <c r="N59" s="281"/>
      <c r="O59" s="281"/>
      <c r="P59" s="281"/>
      <c r="Q59" s="281"/>
      <c r="R59" s="281"/>
      <c r="S59" s="281"/>
      <c r="T59" s="281"/>
      <c r="U59" s="281"/>
      <c r="V59" s="281"/>
      <c r="W59" s="281"/>
      <c r="X59" s="281"/>
    </row>
    <row r="60" spans="1:24">
      <c r="A60" s="402"/>
      <c r="B60" s="281"/>
      <c r="C60" s="281"/>
      <c r="D60" s="281"/>
      <c r="E60" s="281"/>
      <c r="F60" s="281"/>
      <c r="G60" s="281"/>
      <c r="H60" s="281"/>
      <c r="I60" s="281"/>
      <c r="J60" s="281"/>
      <c r="K60" s="281"/>
      <c r="L60" s="281"/>
      <c r="M60" s="281"/>
      <c r="N60" s="281"/>
      <c r="O60" s="281"/>
      <c r="P60" s="281"/>
      <c r="Q60" s="281"/>
      <c r="R60" s="281"/>
      <c r="S60" s="281"/>
      <c r="T60" s="281"/>
      <c r="U60" s="281"/>
      <c r="V60" s="281"/>
      <c r="W60" s="281"/>
      <c r="X60" s="281"/>
    </row>
    <row r="61" spans="1:24">
      <c r="A61" s="402"/>
      <c r="B61" s="281"/>
      <c r="C61" s="281"/>
      <c r="D61" s="281"/>
      <c r="E61" s="281"/>
      <c r="F61" s="281"/>
      <c r="G61" s="281"/>
      <c r="H61" s="281"/>
      <c r="I61" s="281"/>
      <c r="J61" s="281"/>
      <c r="K61" s="281"/>
      <c r="L61" s="281"/>
      <c r="M61" s="281"/>
      <c r="N61" s="281"/>
      <c r="O61" s="281"/>
      <c r="P61" s="281"/>
      <c r="Q61" s="281"/>
      <c r="R61" s="281"/>
      <c r="S61" s="281"/>
      <c r="T61" s="281"/>
      <c r="U61" s="281"/>
      <c r="V61" s="281"/>
      <c r="W61" s="281"/>
      <c r="X61" s="281"/>
    </row>
    <row r="62" spans="1:24">
      <c r="A62" s="402"/>
      <c r="B62" s="281"/>
      <c r="C62" s="281"/>
      <c r="D62" s="281"/>
      <c r="E62" s="281"/>
      <c r="F62" s="281"/>
      <c r="G62" s="281"/>
      <c r="H62" s="281"/>
      <c r="I62" s="281"/>
      <c r="J62" s="281"/>
      <c r="K62" s="281"/>
      <c r="L62" s="281"/>
      <c r="M62" s="281"/>
      <c r="N62" s="281"/>
      <c r="O62" s="281"/>
      <c r="P62" s="281"/>
      <c r="Q62" s="281"/>
      <c r="R62" s="281"/>
      <c r="S62" s="281"/>
      <c r="T62" s="281"/>
      <c r="U62" s="281"/>
      <c r="V62" s="281"/>
      <c r="W62" s="281"/>
      <c r="X62" s="281"/>
    </row>
    <row r="63" spans="1:24">
      <c r="A63" s="402"/>
      <c r="B63" s="281"/>
      <c r="C63" s="281"/>
      <c r="D63" s="281"/>
      <c r="E63" s="281"/>
      <c r="F63" s="281"/>
      <c r="G63" s="281"/>
      <c r="H63" s="281"/>
      <c r="I63" s="281"/>
      <c r="J63" s="281"/>
      <c r="K63" s="281"/>
      <c r="L63" s="281"/>
      <c r="M63" s="281"/>
      <c r="N63" s="281"/>
      <c r="O63" s="281"/>
      <c r="P63" s="281"/>
      <c r="Q63" s="281"/>
      <c r="R63" s="281"/>
      <c r="S63" s="281"/>
      <c r="T63" s="281"/>
      <c r="U63" s="281"/>
      <c r="V63" s="281"/>
      <c r="W63" s="281"/>
      <c r="X63" s="281"/>
    </row>
    <row r="64" spans="1:24">
      <c r="A64" s="402"/>
      <c r="B64" s="281"/>
      <c r="C64" s="281"/>
      <c r="D64" s="281"/>
      <c r="E64" s="281"/>
      <c r="F64" s="281"/>
      <c r="G64" s="281"/>
      <c r="H64" s="281"/>
      <c r="I64" s="281"/>
      <c r="J64" s="281"/>
      <c r="K64" s="281"/>
      <c r="L64" s="281"/>
      <c r="M64" s="281"/>
      <c r="N64" s="281"/>
      <c r="O64" s="281"/>
      <c r="P64" s="281"/>
      <c r="Q64" s="281"/>
      <c r="R64" s="281"/>
      <c r="S64" s="281"/>
      <c r="T64" s="281"/>
      <c r="U64" s="281"/>
      <c r="V64" s="281"/>
      <c r="W64" s="281"/>
      <c r="X64" s="281"/>
    </row>
    <row r="65" spans="1:24">
      <c r="A65" s="402"/>
      <c r="B65" s="281"/>
      <c r="C65" s="281"/>
      <c r="D65" s="281"/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81"/>
      <c r="P65" s="281"/>
      <c r="Q65" s="281"/>
      <c r="R65" s="281"/>
      <c r="S65" s="281"/>
      <c r="T65" s="281"/>
      <c r="U65" s="281"/>
      <c r="V65" s="281"/>
      <c r="W65" s="281"/>
      <c r="X65" s="281"/>
    </row>
    <row r="66" spans="1:24">
      <c r="A66" s="402"/>
      <c r="B66" s="281"/>
      <c r="C66" s="281"/>
      <c r="D66" s="281"/>
      <c r="E66" s="281"/>
      <c r="F66" s="281"/>
      <c r="G66" s="281"/>
      <c r="H66" s="281"/>
      <c r="I66" s="281"/>
      <c r="J66" s="281"/>
      <c r="K66" s="281"/>
      <c r="L66" s="281"/>
      <c r="M66" s="281"/>
      <c r="N66" s="281"/>
      <c r="O66" s="281"/>
      <c r="P66" s="281"/>
      <c r="Q66" s="281"/>
      <c r="R66" s="281"/>
      <c r="S66" s="281"/>
      <c r="T66" s="281"/>
      <c r="U66" s="281"/>
      <c r="V66" s="281"/>
      <c r="W66" s="281"/>
      <c r="X66" s="281"/>
    </row>
    <row r="67" spans="1:24">
      <c r="A67" s="402"/>
      <c r="B67" s="281"/>
      <c r="C67" s="281"/>
      <c r="D67" s="281"/>
      <c r="E67" s="281"/>
      <c r="F67" s="281"/>
      <c r="G67" s="281"/>
      <c r="H67" s="281"/>
      <c r="I67" s="281"/>
      <c r="J67" s="281"/>
      <c r="K67" s="281"/>
      <c r="L67" s="281"/>
      <c r="M67" s="281"/>
      <c r="N67" s="281"/>
      <c r="O67" s="281"/>
      <c r="P67" s="281"/>
      <c r="Q67" s="281"/>
      <c r="R67" s="281"/>
      <c r="S67" s="281"/>
      <c r="T67" s="281"/>
      <c r="U67" s="281"/>
      <c r="V67" s="281"/>
      <c r="W67" s="281"/>
      <c r="X67" s="281"/>
    </row>
    <row r="68" spans="1:24">
      <c r="A68" s="402"/>
      <c r="B68" s="281"/>
      <c r="C68" s="281"/>
      <c r="D68" s="281"/>
      <c r="E68" s="281"/>
      <c r="F68" s="281"/>
      <c r="G68" s="281"/>
      <c r="H68" s="281"/>
      <c r="I68" s="281"/>
      <c r="J68" s="281"/>
      <c r="K68" s="281"/>
      <c r="L68" s="281"/>
      <c r="M68" s="281"/>
      <c r="N68" s="281"/>
      <c r="O68" s="281"/>
      <c r="P68" s="281"/>
      <c r="Q68" s="281"/>
      <c r="R68" s="281"/>
      <c r="S68" s="281"/>
      <c r="T68" s="281"/>
      <c r="U68" s="281"/>
      <c r="V68" s="281"/>
      <c r="W68" s="281"/>
      <c r="X68" s="281"/>
    </row>
    <row r="69" spans="1:24">
      <c r="A69" s="402"/>
      <c r="B69" s="281"/>
      <c r="C69" s="281"/>
      <c r="D69" s="281"/>
      <c r="E69" s="281"/>
      <c r="F69" s="281"/>
      <c r="G69" s="281"/>
      <c r="H69" s="281"/>
      <c r="I69" s="281"/>
      <c r="J69" s="281"/>
      <c r="K69" s="281"/>
      <c r="L69" s="281"/>
      <c r="M69" s="281"/>
      <c r="N69" s="281"/>
      <c r="O69" s="281"/>
      <c r="P69" s="281"/>
      <c r="Q69" s="281"/>
      <c r="R69" s="281"/>
      <c r="S69" s="281"/>
      <c r="T69" s="281"/>
      <c r="U69" s="281"/>
      <c r="V69" s="281"/>
      <c r="W69" s="281"/>
      <c r="X69" s="281"/>
    </row>
    <row r="70" spans="1:24">
      <c r="A70" s="402"/>
      <c r="B70" s="281"/>
      <c r="C70" s="281"/>
      <c r="D70" s="281"/>
      <c r="E70" s="281"/>
      <c r="F70" s="281"/>
      <c r="G70" s="281"/>
      <c r="H70" s="281"/>
      <c r="I70" s="281"/>
      <c r="J70" s="281"/>
      <c r="K70" s="281"/>
      <c r="L70" s="281"/>
      <c r="M70" s="281"/>
      <c r="N70" s="281"/>
      <c r="O70" s="281"/>
      <c r="P70" s="281"/>
      <c r="Q70" s="281"/>
      <c r="R70" s="281"/>
      <c r="S70" s="281"/>
      <c r="T70" s="281"/>
      <c r="U70" s="281"/>
      <c r="V70" s="281"/>
      <c r="W70" s="281"/>
      <c r="X70" s="281"/>
    </row>
    <row r="71" spans="1:24">
      <c r="A71" s="402"/>
      <c r="B71" s="281"/>
      <c r="C71" s="281"/>
      <c r="D71" s="281"/>
      <c r="E71" s="281"/>
      <c r="F71" s="281"/>
      <c r="G71" s="281"/>
      <c r="H71" s="281"/>
      <c r="I71" s="281"/>
      <c r="J71" s="281"/>
      <c r="K71" s="281"/>
      <c r="L71" s="281"/>
      <c r="M71" s="281"/>
      <c r="N71" s="281"/>
      <c r="O71" s="281"/>
      <c r="P71" s="281"/>
      <c r="Q71" s="281"/>
      <c r="R71" s="281"/>
      <c r="S71" s="281"/>
      <c r="T71" s="281"/>
      <c r="U71" s="281"/>
      <c r="V71" s="281"/>
      <c r="W71" s="281"/>
      <c r="X71" s="281"/>
    </row>
    <row r="72" spans="1:24">
      <c r="A72" s="402"/>
      <c r="B72" s="281"/>
      <c r="C72" s="281"/>
      <c r="D72" s="281"/>
      <c r="E72" s="281"/>
      <c r="F72" s="281"/>
      <c r="G72" s="281"/>
      <c r="H72" s="281"/>
      <c r="I72" s="281"/>
      <c r="J72" s="281"/>
      <c r="K72" s="281"/>
      <c r="L72" s="281"/>
      <c r="M72" s="281"/>
      <c r="N72" s="281"/>
      <c r="O72" s="281"/>
      <c r="P72" s="281"/>
      <c r="Q72" s="281"/>
      <c r="R72" s="281"/>
      <c r="S72" s="281"/>
      <c r="T72" s="281"/>
      <c r="U72" s="281"/>
      <c r="V72" s="281"/>
      <c r="W72" s="281"/>
      <c r="X72" s="281"/>
    </row>
    <row r="73" spans="1:24">
      <c r="A73" s="402"/>
      <c r="B73" s="281"/>
      <c r="C73" s="281"/>
      <c r="D73" s="281"/>
      <c r="E73" s="281"/>
      <c r="F73" s="281"/>
      <c r="G73" s="281"/>
      <c r="H73" s="281"/>
      <c r="I73" s="281"/>
      <c r="J73" s="281"/>
      <c r="K73" s="281"/>
      <c r="L73" s="281"/>
      <c r="M73" s="281"/>
      <c r="N73" s="281"/>
      <c r="O73" s="281"/>
      <c r="P73" s="281"/>
      <c r="Q73" s="281"/>
      <c r="R73" s="281"/>
      <c r="S73" s="281"/>
      <c r="T73" s="281"/>
      <c r="U73" s="281"/>
      <c r="V73" s="281"/>
      <c r="W73" s="281"/>
      <c r="X73" s="281"/>
    </row>
    <row r="74" spans="1:24">
      <c r="A74" s="402"/>
      <c r="B74" s="281"/>
      <c r="C74" s="281"/>
      <c r="D74" s="281"/>
      <c r="E74" s="281"/>
      <c r="F74" s="281"/>
      <c r="G74" s="281"/>
      <c r="H74" s="281"/>
      <c r="I74" s="281"/>
      <c r="J74" s="281"/>
      <c r="K74" s="281"/>
      <c r="L74" s="281"/>
      <c r="M74" s="281"/>
      <c r="N74" s="281"/>
      <c r="O74" s="281"/>
      <c r="P74" s="281"/>
      <c r="Q74" s="281"/>
      <c r="R74" s="281"/>
      <c r="S74" s="281"/>
      <c r="T74" s="281"/>
      <c r="U74" s="281"/>
      <c r="V74" s="281"/>
      <c r="W74" s="281"/>
      <c r="X74" s="281"/>
    </row>
    <row r="75" spans="1:24">
      <c r="A75" s="402"/>
      <c r="B75" s="281"/>
      <c r="C75" s="281"/>
      <c r="D75" s="281"/>
      <c r="E75" s="281"/>
      <c r="F75" s="281"/>
      <c r="G75" s="281"/>
      <c r="H75" s="281"/>
      <c r="I75" s="281"/>
      <c r="J75" s="281"/>
      <c r="K75" s="281"/>
      <c r="L75" s="281"/>
      <c r="M75" s="281"/>
      <c r="N75" s="281"/>
      <c r="O75" s="281"/>
      <c r="P75" s="281"/>
      <c r="Q75" s="281"/>
      <c r="R75" s="281"/>
      <c r="S75" s="281"/>
      <c r="T75" s="281"/>
      <c r="U75" s="281"/>
      <c r="V75" s="281"/>
      <c r="W75" s="281"/>
      <c r="X75" s="281"/>
    </row>
    <row r="76" spans="1:24">
      <c r="A76" s="402"/>
      <c r="B76" s="281"/>
      <c r="C76" s="281"/>
      <c r="D76" s="281"/>
      <c r="E76" s="281"/>
      <c r="F76" s="281"/>
      <c r="G76" s="281"/>
      <c r="H76" s="281"/>
      <c r="I76" s="281"/>
      <c r="J76" s="281"/>
      <c r="K76" s="281"/>
      <c r="L76" s="281"/>
      <c r="M76" s="281"/>
      <c r="N76" s="281"/>
      <c r="O76" s="281"/>
      <c r="P76" s="281"/>
      <c r="Q76" s="281"/>
      <c r="R76" s="281"/>
      <c r="S76" s="281"/>
      <c r="T76" s="281"/>
      <c r="U76" s="281"/>
      <c r="V76" s="281"/>
      <c r="W76" s="281"/>
      <c r="X76" s="281"/>
    </row>
    <row r="77" spans="1:24">
      <c r="A77" s="402"/>
      <c r="B77" s="281"/>
      <c r="C77" s="281"/>
      <c r="D77" s="281"/>
      <c r="E77" s="281"/>
      <c r="F77" s="281"/>
      <c r="G77" s="281"/>
      <c r="H77" s="281"/>
      <c r="I77" s="281"/>
      <c r="J77" s="281"/>
      <c r="K77" s="281"/>
      <c r="L77" s="281"/>
      <c r="M77" s="281"/>
      <c r="N77" s="281"/>
      <c r="O77" s="281"/>
      <c r="P77" s="281"/>
      <c r="Q77" s="281"/>
      <c r="R77" s="281"/>
      <c r="S77" s="281"/>
      <c r="T77" s="281"/>
      <c r="U77" s="281"/>
      <c r="V77" s="281"/>
      <c r="W77" s="281"/>
      <c r="X77" s="281"/>
    </row>
    <row r="78" spans="1:24">
      <c r="A78" s="402"/>
      <c r="B78" s="281"/>
      <c r="C78" s="281"/>
      <c r="D78" s="281"/>
      <c r="E78" s="281"/>
      <c r="F78" s="281"/>
      <c r="G78" s="281"/>
      <c r="H78" s="281"/>
      <c r="I78" s="281"/>
      <c r="J78" s="281"/>
      <c r="K78" s="281"/>
      <c r="L78" s="281"/>
      <c r="M78" s="281"/>
      <c r="N78" s="281"/>
      <c r="O78" s="281"/>
      <c r="P78" s="281"/>
      <c r="Q78" s="281"/>
      <c r="R78" s="281"/>
      <c r="S78" s="281"/>
      <c r="T78" s="281"/>
      <c r="U78" s="281"/>
      <c r="V78" s="281"/>
      <c r="W78" s="281"/>
      <c r="X78" s="281"/>
    </row>
    <row r="79" spans="1:24">
      <c r="A79" s="402"/>
      <c r="B79" s="281"/>
      <c r="C79" s="281"/>
      <c r="D79" s="281"/>
      <c r="E79" s="281"/>
      <c r="F79" s="281"/>
      <c r="G79" s="281"/>
      <c r="H79" s="281"/>
      <c r="I79" s="281"/>
      <c r="J79" s="281"/>
      <c r="K79" s="281"/>
      <c r="L79" s="281"/>
      <c r="M79" s="281"/>
      <c r="N79" s="281"/>
      <c r="O79" s="281"/>
      <c r="P79" s="281"/>
      <c r="Q79" s="281"/>
      <c r="R79" s="281"/>
      <c r="S79" s="281"/>
      <c r="T79" s="281"/>
      <c r="U79" s="281"/>
      <c r="V79" s="281"/>
      <c r="W79" s="281"/>
      <c r="X79" s="281"/>
    </row>
    <row r="80" spans="1:24">
      <c r="A80" s="402"/>
      <c r="B80" s="281"/>
      <c r="C80" s="281"/>
      <c r="D80" s="281"/>
      <c r="E80" s="281"/>
      <c r="F80" s="281"/>
      <c r="G80" s="281"/>
      <c r="H80" s="281"/>
      <c r="I80" s="281"/>
      <c r="J80" s="281"/>
      <c r="K80" s="281"/>
      <c r="L80" s="281"/>
      <c r="M80" s="281"/>
      <c r="N80" s="281"/>
      <c r="O80" s="281"/>
      <c r="P80" s="281"/>
      <c r="Q80" s="281"/>
      <c r="R80" s="281"/>
      <c r="S80" s="281"/>
      <c r="T80" s="281"/>
      <c r="U80" s="281"/>
      <c r="V80" s="281"/>
      <c r="W80" s="281"/>
      <c r="X80" s="281"/>
    </row>
    <row r="81" spans="1:24">
      <c r="A81" s="402"/>
      <c r="B81" s="281"/>
      <c r="C81" s="281"/>
      <c r="D81" s="281"/>
      <c r="E81" s="281"/>
      <c r="F81" s="281"/>
      <c r="G81" s="281"/>
      <c r="H81" s="281"/>
      <c r="I81" s="281"/>
      <c r="J81" s="281"/>
      <c r="K81" s="281"/>
      <c r="L81" s="281"/>
      <c r="M81" s="281"/>
      <c r="N81" s="281"/>
      <c r="O81" s="281"/>
      <c r="P81" s="281"/>
      <c r="Q81" s="281"/>
      <c r="R81" s="281"/>
      <c r="S81" s="281"/>
      <c r="T81" s="281"/>
      <c r="U81" s="281"/>
      <c r="V81" s="281"/>
      <c r="W81" s="281"/>
      <c r="X81" s="281"/>
    </row>
    <row r="82" spans="1:24">
      <c r="A82" s="402"/>
      <c r="B82" s="281"/>
      <c r="C82" s="281"/>
      <c r="D82" s="281"/>
      <c r="E82" s="281"/>
      <c r="F82" s="281"/>
      <c r="G82" s="281"/>
      <c r="H82" s="281"/>
      <c r="I82" s="281"/>
      <c r="J82" s="281"/>
      <c r="K82" s="281"/>
      <c r="L82" s="281"/>
      <c r="M82" s="281"/>
      <c r="N82" s="281"/>
      <c r="O82" s="281"/>
      <c r="P82" s="281"/>
      <c r="Q82" s="281"/>
      <c r="R82" s="281"/>
      <c r="S82" s="281"/>
      <c r="T82" s="281"/>
      <c r="U82" s="281"/>
      <c r="V82" s="281"/>
      <c r="W82" s="281"/>
      <c r="X82" s="281"/>
    </row>
    <row r="83" spans="1:24">
      <c r="A83" s="402"/>
      <c r="B83" s="281"/>
      <c r="C83" s="281"/>
      <c r="D83" s="281"/>
      <c r="E83" s="281"/>
      <c r="F83" s="281"/>
      <c r="G83" s="281"/>
      <c r="H83" s="281"/>
      <c r="I83" s="281"/>
      <c r="J83" s="281"/>
      <c r="K83" s="281"/>
      <c r="L83" s="281"/>
      <c r="M83" s="281"/>
      <c r="N83" s="281"/>
      <c r="O83" s="281"/>
      <c r="P83" s="281"/>
      <c r="Q83" s="281"/>
      <c r="R83" s="281"/>
      <c r="S83" s="281"/>
      <c r="T83" s="281"/>
      <c r="U83" s="281"/>
      <c r="V83" s="281"/>
      <c r="W83" s="281"/>
      <c r="X83" s="281"/>
    </row>
    <row r="84" spans="1:24">
      <c r="A84" s="402"/>
      <c r="B84" s="281"/>
      <c r="C84" s="281"/>
      <c r="D84" s="281"/>
      <c r="E84" s="281"/>
      <c r="F84" s="281"/>
      <c r="G84" s="281"/>
      <c r="H84" s="281"/>
      <c r="I84" s="281"/>
      <c r="J84" s="281"/>
      <c r="K84" s="281"/>
      <c r="L84" s="281"/>
      <c r="M84" s="281"/>
      <c r="N84" s="281"/>
      <c r="O84" s="281"/>
      <c r="P84" s="281"/>
      <c r="Q84" s="281"/>
      <c r="R84" s="281"/>
      <c r="S84" s="281"/>
      <c r="T84" s="281"/>
      <c r="U84" s="281"/>
      <c r="V84" s="281"/>
      <c r="W84" s="281"/>
      <c r="X84" s="281"/>
    </row>
    <row r="85" spans="1:24">
      <c r="A85" s="402"/>
      <c r="B85" s="281"/>
      <c r="C85" s="281"/>
      <c r="D85" s="281"/>
      <c r="E85" s="281"/>
      <c r="F85" s="281"/>
      <c r="G85" s="281"/>
      <c r="H85" s="281"/>
      <c r="I85" s="281"/>
      <c r="J85" s="281"/>
      <c r="K85" s="281"/>
      <c r="L85" s="281"/>
      <c r="M85" s="281"/>
      <c r="N85" s="281"/>
      <c r="O85" s="281"/>
      <c r="P85" s="281"/>
      <c r="Q85" s="281"/>
      <c r="R85" s="281"/>
      <c r="S85" s="281"/>
      <c r="T85" s="281"/>
      <c r="U85" s="281"/>
      <c r="V85" s="281"/>
      <c r="W85" s="281"/>
      <c r="X85" s="281"/>
    </row>
    <row r="86" spans="1:24">
      <c r="A86" s="402"/>
      <c r="B86" s="281"/>
      <c r="C86" s="281"/>
      <c r="D86" s="281"/>
      <c r="E86" s="281"/>
      <c r="F86" s="281"/>
      <c r="G86" s="281"/>
      <c r="H86" s="281"/>
      <c r="I86" s="281"/>
      <c r="J86" s="281"/>
      <c r="K86" s="281"/>
      <c r="L86" s="281"/>
      <c r="M86" s="281"/>
      <c r="N86" s="281"/>
      <c r="O86" s="281"/>
      <c r="P86" s="281"/>
      <c r="Q86" s="281"/>
      <c r="R86" s="281"/>
      <c r="S86" s="281"/>
      <c r="T86" s="281"/>
      <c r="U86" s="281"/>
      <c r="V86" s="281"/>
      <c r="W86" s="281"/>
      <c r="X86" s="281"/>
    </row>
    <row r="87" spans="1:24">
      <c r="A87" s="402"/>
      <c r="B87" s="281"/>
      <c r="C87" s="281"/>
      <c r="D87" s="281"/>
      <c r="E87" s="281"/>
      <c r="F87" s="281"/>
      <c r="G87" s="281"/>
      <c r="H87" s="281"/>
      <c r="I87" s="281"/>
      <c r="J87" s="281"/>
      <c r="K87" s="281"/>
      <c r="L87" s="281"/>
      <c r="M87" s="281"/>
      <c r="N87" s="281"/>
      <c r="O87" s="281"/>
      <c r="P87" s="281"/>
      <c r="Q87" s="281"/>
      <c r="R87" s="281"/>
      <c r="S87" s="281"/>
      <c r="T87" s="281"/>
      <c r="U87" s="281"/>
      <c r="V87" s="281"/>
      <c r="W87" s="281"/>
      <c r="X87" s="281"/>
    </row>
    <row r="88" spans="1:24">
      <c r="A88" s="402"/>
      <c r="B88" s="281"/>
      <c r="C88" s="281"/>
      <c r="D88" s="281"/>
      <c r="E88" s="281"/>
      <c r="F88" s="281"/>
      <c r="G88" s="281"/>
      <c r="H88" s="281"/>
      <c r="I88" s="281"/>
      <c r="J88" s="281"/>
      <c r="K88" s="281"/>
      <c r="L88" s="281"/>
      <c r="M88" s="281"/>
      <c r="N88" s="281"/>
      <c r="O88" s="281"/>
      <c r="P88" s="281"/>
      <c r="Q88" s="281"/>
      <c r="R88" s="281"/>
      <c r="S88" s="281"/>
      <c r="T88" s="281"/>
      <c r="U88" s="281"/>
      <c r="V88" s="281"/>
      <c r="W88" s="281"/>
      <c r="X88" s="281"/>
    </row>
    <row r="89" spans="1:24">
      <c r="A89" s="402"/>
      <c r="B89" s="281"/>
      <c r="C89" s="281"/>
      <c r="D89" s="281"/>
      <c r="E89" s="281"/>
      <c r="F89" s="281"/>
      <c r="G89" s="281"/>
      <c r="H89" s="281"/>
      <c r="I89" s="281"/>
      <c r="J89" s="281"/>
      <c r="K89" s="281"/>
      <c r="L89" s="281"/>
      <c r="M89" s="281"/>
      <c r="N89" s="281"/>
      <c r="O89" s="281"/>
      <c r="P89" s="281"/>
      <c r="Q89" s="281"/>
      <c r="R89" s="281"/>
      <c r="S89" s="281"/>
      <c r="T89" s="281"/>
      <c r="U89" s="281"/>
      <c r="V89" s="281"/>
      <c r="W89" s="281"/>
      <c r="X89" s="281"/>
    </row>
    <row r="90" spans="1:24">
      <c r="A90" s="402"/>
      <c r="B90" s="281"/>
      <c r="C90" s="281"/>
      <c r="D90" s="281"/>
      <c r="E90" s="281"/>
      <c r="F90" s="281"/>
      <c r="G90" s="281"/>
      <c r="H90" s="281"/>
      <c r="I90" s="281"/>
      <c r="J90" s="281"/>
      <c r="K90" s="281"/>
      <c r="L90" s="281"/>
      <c r="M90" s="281"/>
      <c r="N90" s="281"/>
      <c r="O90" s="281"/>
      <c r="P90" s="281"/>
      <c r="Q90" s="281"/>
      <c r="R90" s="281"/>
      <c r="S90" s="281"/>
      <c r="T90" s="281"/>
      <c r="U90" s="281"/>
      <c r="V90" s="281"/>
      <c r="W90" s="281"/>
      <c r="X90" s="281"/>
    </row>
    <row r="91" spans="1:24">
      <c r="A91" s="402"/>
      <c r="B91" s="281"/>
      <c r="C91" s="281"/>
      <c r="D91" s="281"/>
      <c r="E91" s="281"/>
      <c r="F91" s="281"/>
      <c r="G91" s="281"/>
      <c r="H91" s="281"/>
      <c r="I91" s="281"/>
      <c r="J91" s="281"/>
      <c r="K91" s="281"/>
      <c r="L91" s="281"/>
      <c r="M91" s="281"/>
      <c r="N91" s="281"/>
      <c r="O91" s="281"/>
      <c r="P91" s="281"/>
      <c r="Q91" s="281"/>
      <c r="R91" s="281"/>
      <c r="S91" s="281"/>
      <c r="T91" s="281"/>
      <c r="U91" s="281"/>
      <c r="V91" s="281"/>
      <c r="W91" s="281"/>
      <c r="X91" s="281"/>
    </row>
    <row r="92" spans="1:24">
      <c r="A92" s="402"/>
      <c r="B92" s="281"/>
      <c r="C92" s="281"/>
      <c r="D92" s="281"/>
      <c r="E92" s="281"/>
      <c r="F92" s="281"/>
      <c r="G92" s="281"/>
      <c r="H92" s="281"/>
      <c r="I92" s="281"/>
      <c r="J92" s="281"/>
      <c r="K92" s="281"/>
      <c r="L92" s="281"/>
      <c r="M92" s="281"/>
      <c r="N92" s="281"/>
      <c r="O92" s="281"/>
      <c r="P92" s="281"/>
      <c r="Q92" s="281"/>
      <c r="R92" s="281"/>
      <c r="S92" s="281"/>
      <c r="T92" s="281"/>
      <c r="U92" s="281"/>
      <c r="V92" s="281"/>
      <c r="W92" s="281"/>
      <c r="X92" s="281"/>
    </row>
    <row r="93" spans="1:24">
      <c r="A93" s="402"/>
      <c r="B93" s="281"/>
      <c r="C93" s="281"/>
      <c r="D93" s="281"/>
      <c r="E93" s="281"/>
      <c r="F93" s="281"/>
      <c r="G93" s="281"/>
      <c r="H93" s="281"/>
      <c r="I93" s="281"/>
      <c r="J93" s="281"/>
      <c r="K93" s="281"/>
      <c r="L93" s="281"/>
      <c r="M93" s="281"/>
      <c r="N93" s="281"/>
      <c r="O93" s="281"/>
      <c r="P93" s="281"/>
      <c r="Q93" s="281"/>
      <c r="R93" s="281"/>
      <c r="S93" s="281"/>
      <c r="T93" s="281"/>
      <c r="U93" s="281"/>
      <c r="V93" s="281"/>
      <c r="W93" s="281"/>
      <c r="X93" s="281"/>
    </row>
    <row r="94" spans="1:24">
      <c r="A94" s="402"/>
      <c r="B94" s="281"/>
      <c r="C94" s="281"/>
      <c r="D94" s="281"/>
      <c r="E94" s="281"/>
      <c r="F94" s="281"/>
      <c r="G94" s="281"/>
      <c r="H94" s="281"/>
      <c r="I94" s="281"/>
      <c r="J94" s="281"/>
      <c r="K94" s="281"/>
      <c r="L94" s="281"/>
      <c r="M94" s="281"/>
      <c r="N94" s="281"/>
      <c r="O94" s="281"/>
      <c r="P94" s="281"/>
      <c r="Q94" s="281"/>
      <c r="R94" s="281"/>
      <c r="S94" s="281"/>
      <c r="T94" s="281"/>
      <c r="U94" s="281"/>
      <c r="V94" s="281"/>
      <c r="W94" s="281"/>
      <c r="X94" s="281"/>
    </row>
    <row r="95" spans="1:24">
      <c r="A95" s="402"/>
      <c r="B95" s="281"/>
      <c r="C95" s="281"/>
      <c r="D95" s="281"/>
      <c r="E95" s="281"/>
      <c r="F95" s="281"/>
      <c r="G95" s="281"/>
      <c r="H95" s="281"/>
      <c r="I95" s="281"/>
      <c r="J95" s="281"/>
      <c r="K95" s="281"/>
      <c r="L95" s="281"/>
      <c r="M95" s="281"/>
      <c r="N95" s="281"/>
      <c r="O95" s="281"/>
      <c r="P95" s="281"/>
      <c r="Q95" s="281"/>
      <c r="R95" s="281"/>
      <c r="S95" s="281"/>
      <c r="T95" s="281"/>
      <c r="U95" s="281"/>
      <c r="V95" s="281"/>
      <c r="W95" s="281"/>
      <c r="X95" s="281"/>
    </row>
    <row r="96" spans="1:24">
      <c r="A96" s="402"/>
      <c r="B96" s="281"/>
      <c r="C96" s="281"/>
      <c r="D96" s="281"/>
      <c r="E96" s="281"/>
      <c r="F96" s="281"/>
      <c r="G96" s="281"/>
      <c r="H96" s="281"/>
      <c r="I96" s="281"/>
      <c r="J96" s="281"/>
      <c r="K96" s="281"/>
      <c r="L96" s="281"/>
      <c r="M96" s="281"/>
      <c r="N96" s="281"/>
      <c r="O96" s="281"/>
      <c r="P96" s="281"/>
      <c r="Q96" s="281"/>
      <c r="R96" s="281"/>
      <c r="S96" s="281"/>
      <c r="T96" s="281"/>
      <c r="U96" s="281"/>
      <c r="V96" s="281"/>
      <c r="W96" s="281"/>
      <c r="X96" s="281"/>
    </row>
    <row r="97" spans="1:24">
      <c r="A97" s="402"/>
      <c r="B97" s="281"/>
      <c r="C97" s="281"/>
      <c r="D97" s="281"/>
      <c r="E97" s="281"/>
      <c r="F97" s="281"/>
      <c r="G97" s="281"/>
      <c r="H97" s="281"/>
      <c r="I97" s="281"/>
      <c r="J97" s="281"/>
      <c r="K97" s="281"/>
      <c r="L97" s="281"/>
      <c r="M97" s="281"/>
      <c r="N97" s="281"/>
      <c r="O97" s="281"/>
      <c r="P97" s="281"/>
      <c r="Q97" s="281"/>
      <c r="R97" s="281"/>
      <c r="S97" s="281"/>
      <c r="T97" s="281"/>
      <c r="U97" s="281"/>
      <c r="V97" s="281"/>
      <c r="W97" s="281"/>
      <c r="X97" s="281"/>
    </row>
    <row r="98" spans="1:24">
      <c r="A98" s="402"/>
      <c r="B98" s="281"/>
      <c r="C98" s="281"/>
      <c r="D98" s="281"/>
      <c r="E98" s="281"/>
      <c r="F98" s="281"/>
      <c r="G98" s="281"/>
      <c r="H98" s="281"/>
      <c r="I98" s="281"/>
      <c r="J98" s="281"/>
      <c r="K98" s="281"/>
      <c r="L98" s="281"/>
      <c r="M98" s="281"/>
      <c r="N98" s="281"/>
      <c r="O98" s="281"/>
      <c r="P98" s="281"/>
      <c r="Q98" s="281"/>
      <c r="R98" s="281"/>
      <c r="S98" s="281"/>
      <c r="T98" s="281"/>
      <c r="U98" s="281"/>
      <c r="V98" s="281"/>
      <c r="W98" s="281"/>
      <c r="X98" s="281"/>
    </row>
    <row r="99" spans="1:24">
      <c r="A99" s="402"/>
      <c r="B99" s="281"/>
      <c r="C99" s="281"/>
      <c r="D99" s="281"/>
      <c r="E99" s="281"/>
      <c r="F99" s="281"/>
      <c r="G99" s="281"/>
      <c r="H99" s="281"/>
      <c r="I99" s="281"/>
      <c r="J99" s="281"/>
      <c r="K99" s="281"/>
      <c r="L99" s="281"/>
      <c r="M99" s="281"/>
      <c r="N99" s="281"/>
      <c r="O99" s="281"/>
      <c r="P99" s="281"/>
      <c r="Q99" s="281"/>
      <c r="R99" s="281"/>
      <c r="S99" s="281"/>
      <c r="T99" s="281"/>
      <c r="U99" s="281"/>
      <c r="V99" s="281"/>
      <c r="W99" s="281"/>
      <c r="X99" s="281"/>
    </row>
    <row r="100" spans="1:24">
      <c r="A100" s="402"/>
      <c r="B100" s="281"/>
      <c r="C100" s="281"/>
      <c r="D100" s="281"/>
      <c r="E100" s="281"/>
      <c r="F100" s="281"/>
      <c r="G100" s="281"/>
      <c r="H100" s="281"/>
      <c r="I100" s="281"/>
      <c r="J100" s="281"/>
      <c r="K100" s="281"/>
      <c r="L100" s="281"/>
      <c r="M100" s="281"/>
      <c r="N100" s="281"/>
      <c r="O100" s="281"/>
      <c r="P100" s="281"/>
      <c r="Q100" s="281"/>
      <c r="R100" s="281"/>
      <c r="S100" s="281"/>
      <c r="T100" s="281"/>
      <c r="U100" s="281"/>
      <c r="V100" s="281"/>
      <c r="W100" s="281"/>
      <c r="X100" s="281"/>
    </row>
    <row r="101" spans="1:24">
      <c r="A101" s="402"/>
      <c r="B101" s="281"/>
      <c r="C101" s="281"/>
      <c r="D101" s="281"/>
      <c r="E101" s="281"/>
      <c r="F101" s="281"/>
      <c r="G101" s="281"/>
      <c r="H101" s="281"/>
      <c r="I101" s="281"/>
      <c r="J101" s="281"/>
      <c r="K101" s="281"/>
      <c r="L101" s="281"/>
      <c r="M101" s="281"/>
      <c r="N101" s="281"/>
      <c r="O101" s="281"/>
      <c r="P101" s="281"/>
      <c r="Q101" s="281"/>
      <c r="R101" s="281"/>
      <c r="S101" s="281"/>
      <c r="T101" s="281"/>
      <c r="U101" s="281"/>
      <c r="V101" s="281"/>
      <c r="W101" s="281"/>
      <c r="X101" s="281"/>
    </row>
    <row r="102" spans="1:24">
      <c r="A102" s="402"/>
      <c r="B102" s="281"/>
      <c r="C102" s="281"/>
      <c r="D102" s="281"/>
      <c r="E102" s="281"/>
      <c r="F102" s="281"/>
      <c r="G102" s="281"/>
      <c r="H102" s="281"/>
      <c r="I102" s="281"/>
      <c r="J102" s="281"/>
      <c r="K102" s="281"/>
      <c r="L102" s="281"/>
      <c r="M102" s="281"/>
      <c r="N102" s="281"/>
      <c r="O102" s="281"/>
      <c r="P102" s="281"/>
      <c r="Q102" s="281"/>
      <c r="R102" s="281"/>
      <c r="S102" s="281"/>
      <c r="T102" s="281"/>
      <c r="U102" s="281"/>
      <c r="V102" s="281"/>
      <c r="W102" s="281"/>
      <c r="X102" s="281"/>
    </row>
    <row r="103" spans="1:24">
      <c r="A103" s="402"/>
      <c r="B103" s="281"/>
      <c r="C103" s="281"/>
      <c r="D103" s="281"/>
      <c r="E103" s="281"/>
      <c r="F103" s="281"/>
      <c r="G103" s="281"/>
      <c r="H103" s="281"/>
      <c r="I103" s="281"/>
      <c r="J103" s="281"/>
      <c r="K103" s="281"/>
      <c r="L103" s="281"/>
      <c r="M103" s="281"/>
      <c r="N103" s="281"/>
      <c r="O103" s="281"/>
      <c r="P103" s="281"/>
      <c r="Q103" s="281"/>
      <c r="R103" s="281"/>
      <c r="S103" s="281"/>
      <c r="T103" s="281"/>
      <c r="U103" s="281"/>
      <c r="V103" s="281"/>
      <c r="W103" s="281"/>
      <c r="X103" s="281"/>
    </row>
    <row r="104" spans="1:24">
      <c r="A104" s="402"/>
      <c r="B104" s="281"/>
      <c r="C104" s="281"/>
      <c r="D104" s="281"/>
      <c r="E104" s="281"/>
      <c r="F104" s="281"/>
      <c r="G104" s="281"/>
      <c r="H104" s="281"/>
      <c r="I104" s="281"/>
      <c r="J104" s="281"/>
      <c r="K104" s="281"/>
      <c r="L104" s="281"/>
      <c r="M104" s="281"/>
      <c r="N104" s="281"/>
      <c r="O104" s="281"/>
      <c r="P104" s="281"/>
      <c r="Q104" s="281"/>
      <c r="R104" s="281"/>
      <c r="S104" s="281"/>
      <c r="T104" s="281"/>
      <c r="U104" s="281"/>
      <c r="V104" s="281"/>
      <c r="W104" s="281"/>
      <c r="X104" s="281"/>
    </row>
    <row r="105" spans="1:24">
      <c r="A105" s="402"/>
      <c r="B105" s="281"/>
      <c r="C105" s="281"/>
      <c r="D105" s="281"/>
      <c r="E105" s="281"/>
      <c r="F105" s="281"/>
      <c r="G105" s="281"/>
      <c r="H105" s="281"/>
      <c r="I105" s="281"/>
      <c r="J105" s="281"/>
      <c r="K105" s="281"/>
      <c r="L105" s="281"/>
      <c r="M105" s="281"/>
      <c r="N105" s="281"/>
      <c r="O105" s="281"/>
      <c r="P105" s="281"/>
      <c r="Q105" s="281"/>
      <c r="R105" s="281"/>
      <c r="S105" s="281"/>
      <c r="T105" s="281"/>
      <c r="U105" s="281"/>
      <c r="V105" s="281"/>
      <c r="W105" s="281"/>
      <c r="X105" s="281"/>
    </row>
    <row r="106" spans="1:24">
      <c r="A106" s="402"/>
      <c r="B106" s="281"/>
      <c r="C106" s="281"/>
      <c r="D106" s="281"/>
      <c r="E106" s="281"/>
      <c r="F106" s="281"/>
      <c r="G106" s="281"/>
      <c r="H106" s="281"/>
      <c r="I106" s="281"/>
      <c r="J106" s="281"/>
      <c r="K106" s="281"/>
      <c r="L106" s="281"/>
      <c r="M106" s="281"/>
      <c r="N106" s="281"/>
      <c r="O106" s="281"/>
      <c r="P106" s="281"/>
      <c r="Q106" s="281"/>
      <c r="R106" s="281"/>
      <c r="S106" s="281"/>
      <c r="T106" s="281"/>
      <c r="U106" s="281"/>
      <c r="V106" s="281"/>
      <c r="W106" s="281"/>
      <c r="X106" s="281"/>
    </row>
    <row r="107" spans="1:24">
      <c r="A107" s="402"/>
      <c r="B107" s="281"/>
      <c r="C107" s="281"/>
      <c r="D107" s="281"/>
      <c r="E107" s="281"/>
      <c r="F107" s="281"/>
      <c r="G107" s="281"/>
      <c r="H107" s="281"/>
      <c r="I107" s="281"/>
      <c r="J107" s="281"/>
      <c r="K107" s="281"/>
      <c r="L107" s="281"/>
      <c r="M107" s="281"/>
      <c r="N107" s="281"/>
      <c r="O107" s="281"/>
      <c r="P107" s="281"/>
      <c r="Q107" s="281"/>
      <c r="R107" s="281"/>
      <c r="S107" s="281"/>
      <c r="T107" s="281"/>
      <c r="U107" s="281"/>
      <c r="V107" s="281"/>
      <c r="W107" s="281"/>
      <c r="X107" s="281"/>
    </row>
    <row r="108" spans="1:24">
      <c r="A108" s="402"/>
      <c r="B108" s="281"/>
      <c r="C108" s="281"/>
      <c r="D108" s="281"/>
      <c r="E108" s="281"/>
      <c r="F108" s="281"/>
      <c r="G108" s="281"/>
      <c r="H108" s="281"/>
      <c r="I108" s="281"/>
      <c r="J108" s="281"/>
      <c r="K108" s="281"/>
      <c r="L108" s="281"/>
      <c r="M108" s="281"/>
      <c r="N108" s="281"/>
      <c r="O108" s="281"/>
      <c r="P108" s="281"/>
      <c r="Q108" s="281"/>
      <c r="R108" s="281"/>
      <c r="S108" s="281"/>
      <c r="T108" s="281"/>
      <c r="U108" s="281"/>
      <c r="V108" s="281"/>
      <c r="W108" s="281"/>
      <c r="X108" s="281"/>
    </row>
    <row r="109" spans="1:24">
      <c r="A109" s="402"/>
      <c r="B109" s="281"/>
      <c r="C109" s="281"/>
      <c r="D109" s="281"/>
      <c r="E109" s="281"/>
      <c r="F109" s="281"/>
      <c r="G109" s="281"/>
      <c r="H109" s="281"/>
      <c r="I109" s="281"/>
      <c r="J109" s="281"/>
      <c r="K109" s="281"/>
      <c r="L109" s="281"/>
      <c r="M109" s="281"/>
      <c r="N109" s="281"/>
      <c r="O109" s="281"/>
      <c r="P109" s="281"/>
      <c r="Q109" s="281"/>
      <c r="R109" s="281"/>
      <c r="S109" s="281"/>
      <c r="T109" s="281"/>
      <c r="U109" s="281"/>
      <c r="V109" s="281"/>
      <c r="W109" s="281"/>
      <c r="X109" s="281"/>
    </row>
    <row r="110" spans="1:24">
      <c r="A110" s="402"/>
      <c r="B110" s="281"/>
      <c r="C110" s="281"/>
      <c r="D110" s="281"/>
      <c r="E110" s="281"/>
      <c r="F110" s="281"/>
      <c r="G110" s="281"/>
      <c r="H110" s="281"/>
      <c r="I110" s="281"/>
      <c r="J110" s="281"/>
      <c r="K110" s="281"/>
      <c r="L110" s="281"/>
      <c r="M110" s="281"/>
      <c r="N110" s="281"/>
      <c r="O110" s="281"/>
      <c r="P110" s="281"/>
      <c r="Q110" s="281"/>
      <c r="R110" s="281"/>
      <c r="S110" s="281"/>
      <c r="T110" s="281"/>
      <c r="U110" s="281"/>
      <c r="V110" s="281"/>
      <c r="W110" s="281"/>
      <c r="X110" s="281"/>
    </row>
    <row r="111" spans="1:24">
      <c r="A111" s="402"/>
      <c r="B111" s="281"/>
      <c r="C111" s="281"/>
      <c r="D111" s="281"/>
      <c r="E111" s="281"/>
      <c r="F111" s="281"/>
      <c r="G111" s="281"/>
      <c r="H111" s="281"/>
      <c r="I111" s="281"/>
      <c r="J111" s="281"/>
      <c r="K111" s="281"/>
      <c r="L111" s="281"/>
      <c r="M111" s="281"/>
      <c r="N111" s="281"/>
      <c r="O111" s="281"/>
      <c r="P111" s="281"/>
      <c r="Q111" s="281"/>
      <c r="R111" s="281"/>
      <c r="S111" s="281"/>
      <c r="T111" s="281"/>
      <c r="U111" s="281"/>
      <c r="V111" s="281"/>
      <c r="W111" s="281"/>
      <c r="X111" s="281"/>
    </row>
    <row r="112" spans="1:24">
      <c r="A112" s="402"/>
      <c r="B112" s="281"/>
      <c r="C112" s="281"/>
      <c r="D112" s="281"/>
      <c r="E112" s="281"/>
      <c r="F112" s="281"/>
      <c r="G112" s="281"/>
      <c r="H112" s="281"/>
      <c r="I112" s="281"/>
      <c r="J112" s="281"/>
      <c r="K112" s="281"/>
      <c r="L112" s="281"/>
      <c r="M112" s="281"/>
      <c r="N112" s="281"/>
      <c r="O112" s="281"/>
      <c r="P112" s="281"/>
      <c r="Q112" s="281"/>
      <c r="R112" s="281"/>
      <c r="S112" s="281"/>
      <c r="T112" s="281"/>
      <c r="U112" s="281"/>
      <c r="V112" s="281"/>
      <c r="W112" s="281"/>
      <c r="X112" s="281"/>
    </row>
    <row r="113" spans="1:24">
      <c r="A113" s="402"/>
      <c r="B113" s="281"/>
      <c r="C113" s="281"/>
      <c r="D113" s="281"/>
      <c r="E113" s="281"/>
      <c r="F113" s="281"/>
      <c r="G113" s="281"/>
      <c r="H113" s="281"/>
      <c r="I113" s="281"/>
      <c r="J113" s="281"/>
      <c r="K113" s="281"/>
      <c r="L113" s="281"/>
      <c r="M113" s="281"/>
      <c r="N113" s="281"/>
      <c r="O113" s="281"/>
      <c r="P113" s="281"/>
      <c r="Q113" s="281"/>
      <c r="R113" s="281"/>
      <c r="S113" s="281"/>
      <c r="T113" s="281"/>
      <c r="U113" s="281"/>
      <c r="V113" s="281"/>
      <c r="W113" s="281"/>
      <c r="X113" s="281"/>
    </row>
    <row r="114" spans="1:24">
      <c r="A114" s="402"/>
      <c r="B114" s="281"/>
      <c r="C114" s="281"/>
      <c r="D114" s="281"/>
      <c r="E114" s="281"/>
      <c r="F114" s="281"/>
      <c r="G114" s="281"/>
      <c r="H114" s="281"/>
      <c r="I114" s="281"/>
      <c r="J114" s="281"/>
      <c r="K114" s="281"/>
      <c r="L114" s="281"/>
      <c r="M114" s="281"/>
      <c r="N114" s="281"/>
      <c r="O114" s="281"/>
      <c r="P114" s="281"/>
      <c r="Q114" s="281"/>
      <c r="R114" s="281"/>
      <c r="S114" s="281"/>
      <c r="T114" s="281"/>
      <c r="U114" s="281"/>
      <c r="V114" s="281"/>
      <c r="W114" s="281"/>
      <c r="X114" s="281"/>
    </row>
    <row r="115" spans="1:24">
      <c r="A115" s="402"/>
      <c r="B115" s="281"/>
      <c r="C115" s="281"/>
      <c r="D115" s="281"/>
      <c r="E115" s="281"/>
      <c r="F115" s="281"/>
      <c r="G115" s="281"/>
      <c r="H115" s="281"/>
      <c r="I115" s="281"/>
      <c r="J115" s="281"/>
      <c r="K115" s="281"/>
      <c r="L115" s="281"/>
      <c r="M115" s="281"/>
      <c r="N115" s="281"/>
      <c r="O115" s="281"/>
      <c r="P115" s="281"/>
      <c r="Q115" s="281"/>
      <c r="R115" s="281"/>
      <c r="S115" s="281"/>
      <c r="T115" s="281"/>
      <c r="U115" s="281"/>
      <c r="V115" s="281"/>
      <c r="W115" s="281"/>
      <c r="X115" s="281"/>
    </row>
    <row r="116" spans="1:24">
      <c r="A116" s="402"/>
      <c r="B116" s="281"/>
      <c r="C116" s="281"/>
      <c r="D116" s="281"/>
      <c r="E116" s="281"/>
      <c r="F116" s="281"/>
      <c r="G116" s="281"/>
      <c r="H116" s="281"/>
      <c r="I116" s="281"/>
      <c r="J116" s="281"/>
      <c r="K116" s="281"/>
      <c r="L116" s="281"/>
      <c r="M116" s="281"/>
      <c r="N116" s="281"/>
      <c r="O116" s="281"/>
      <c r="P116" s="281"/>
      <c r="Q116" s="281"/>
      <c r="R116" s="281"/>
      <c r="S116" s="281"/>
      <c r="T116" s="281"/>
      <c r="U116" s="281"/>
      <c r="V116" s="281"/>
      <c r="W116" s="281"/>
      <c r="X116" s="281"/>
    </row>
    <row r="117" spans="1:24">
      <c r="A117" s="402"/>
      <c r="B117" s="281"/>
      <c r="C117" s="281"/>
      <c r="D117" s="281"/>
      <c r="E117" s="281"/>
      <c r="F117" s="281"/>
      <c r="G117" s="281"/>
      <c r="H117" s="281"/>
      <c r="I117" s="281"/>
      <c r="J117" s="281"/>
      <c r="K117" s="281"/>
      <c r="L117" s="281"/>
      <c r="M117" s="281"/>
      <c r="N117" s="281"/>
      <c r="O117" s="281"/>
      <c r="P117" s="281"/>
      <c r="Q117" s="281"/>
      <c r="R117" s="281"/>
      <c r="S117" s="281"/>
      <c r="T117" s="281"/>
      <c r="U117" s="281"/>
      <c r="V117" s="281"/>
      <c r="W117" s="281"/>
      <c r="X117" s="281"/>
    </row>
    <row r="118" spans="1:24">
      <c r="A118" s="402"/>
      <c r="B118" s="281"/>
      <c r="C118" s="281"/>
      <c r="D118" s="281"/>
      <c r="E118" s="281"/>
      <c r="F118" s="281"/>
      <c r="G118" s="281"/>
      <c r="H118" s="281"/>
      <c r="I118" s="281"/>
      <c r="J118" s="281"/>
      <c r="K118" s="281"/>
      <c r="L118" s="281"/>
      <c r="M118" s="281"/>
      <c r="N118" s="281"/>
      <c r="O118" s="281"/>
      <c r="P118" s="281"/>
      <c r="Q118" s="281"/>
      <c r="R118" s="281"/>
      <c r="S118" s="281"/>
      <c r="T118" s="281"/>
      <c r="U118" s="281"/>
      <c r="V118" s="281"/>
      <c r="W118" s="281"/>
      <c r="X118" s="281"/>
    </row>
    <row r="119" spans="1:24">
      <c r="A119" s="402"/>
      <c r="B119" s="281"/>
      <c r="C119" s="281"/>
      <c r="D119" s="281"/>
      <c r="E119" s="281"/>
      <c r="F119" s="281"/>
      <c r="G119" s="281"/>
      <c r="H119" s="281"/>
      <c r="I119" s="281"/>
      <c r="J119" s="281"/>
      <c r="K119" s="281"/>
      <c r="L119" s="281"/>
      <c r="M119" s="281"/>
      <c r="N119" s="281"/>
      <c r="O119" s="281"/>
      <c r="P119" s="281"/>
      <c r="Q119" s="281"/>
      <c r="R119" s="281"/>
      <c r="S119" s="281"/>
      <c r="T119" s="281"/>
      <c r="U119" s="281"/>
      <c r="V119" s="281"/>
      <c r="W119" s="281"/>
      <c r="X119" s="281"/>
    </row>
    <row r="120" spans="1:24">
      <c r="A120" s="402"/>
      <c r="B120" s="281"/>
      <c r="C120" s="281"/>
      <c r="D120" s="281"/>
      <c r="E120" s="281"/>
      <c r="F120" s="281"/>
      <c r="G120" s="281"/>
      <c r="H120" s="281"/>
      <c r="I120" s="281"/>
      <c r="J120" s="281"/>
      <c r="K120" s="281"/>
      <c r="L120" s="281"/>
      <c r="M120" s="281"/>
      <c r="N120" s="281"/>
      <c r="O120" s="281"/>
      <c r="P120" s="281"/>
      <c r="Q120" s="281"/>
      <c r="R120" s="281"/>
      <c r="S120" s="281"/>
      <c r="T120" s="281"/>
      <c r="U120" s="281"/>
      <c r="V120" s="281"/>
      <c r="W120" s="281"/>
      <c r="X120" s="281"/>
    </row>
    <row r="121" spans="1:24">
      <c r="A121" s="402"/>
      <c r="B121" s="281"/>
      <c r="C121" s="281"/>
      <c r="D121" s="281"/>
      <c r="E121" s="281"/>
      <c r="F121" s="281"/>
      <c r="G121" s="281"/>
      <c r="H121" s="281"/>
      <c r="I121" s="281"/>
      <c r="J121" s="281"/>
      <c r="K121" s="281"/>
      <c r="L121" s="281"/>
      <c r="M121" s="281"/>
      <c r="N121" s="281"/>
      <c r="O121" s="281"/>
      <c r="P121" s="281"/>
      <c r="Q121" s="281"/>
      <c r="R121" s="281"/>
      <c r="S121" s="281"/>
      <c r="T121" s="281"/>
      <c r="U121" s="281"/>
      <c r="V121" s="281"/>
      <c r="W121" s="281"/>
      <c r="X121" s="281"/>
    </row>
  </sheetData>
  <mergeCells count="45">
    <mergeCell ref="H9:I9"/>
    <mergeCell ref="J9:M9"/>
    <mergeCell ref="T42:T43"/>
    <mergeCell ref="U42:U43"/>
    <mergeCell ref="V42:V43"/>
    <mergeCell ref="AA33:AP33"/>
    <mergeCell ref="A42:A43"/>
    <mergeCell ref="B42:B43"/>
    <mergeCell ref="C42:C43"/>
    <mergeCell ref="D42:D43"/>
    <mergeCell ref="E42:E43"/>
    <mergeCell ref="F42:F43"/>
    <mergeCell ref="S42:S43"/>
    <mergeCell ref="G43:M43"/>
    <mergeCell ref="P43:Q43"/>
    <mergeCell ref="W42:W43"/>
    <mergeCell ref="X42:X43"/>
    <mergeCell ref="T7:T8"/>
    <mergeCell ref="W6:W8"/>
    <mergeCell ref="X6:X8"/>
    <mergeCell ref="G7:G8"/>
    <mergeCell ref="H7:I7"/>
    <mergeCell ref="J7:M7"/>
    <mergeCell ref="N7:N8"/>
    <mergeCell ref="O7:O8"/>
    <mergeCell ref="P7:P8"/>
    <mergeCell ref="Q7:Q8"/>
    <mergeCell ref="R7:R8"/>
    <mergeCell ref="V6:V8"/>
    <mergeCell ref="AC3:AE3"/>
    <mergeCell ref="A5:A8"/>
    <mergeCell ref="B5:B8"/>
    <mergeCell ref="C5:F5"/>
    <mergeCell ref="G5:O5"/>
    <mergeCell ref="P5:R5"/>
    <mergeCell ref="S5:T6"/>
    <mergeCell ref="U5:X5"/>
    <mergeCell ref="C6:C8"/>
    <mergeCell ref="D6:D8"/>
    <mergeCell ref="E6:E8"/>
    <mergeCell ref="F6:F8"/>
    <mergeCell ref="G6:O6"/>
    <mergeCell ref="P6:R6"/>
    <mergeCell ref="U6:U8"/>
    <mergeCell ref="S7:S8"/>
  </mergeCells>
  <pageMargins left="0.59" right="1.48" top="0.35433070866141736" bottom="0.9055118110236221" header="0.23622047244094491" footer="0.11811023622047245"/>
  <pageSetup paperSize="5" scale="65" orientation="landscape" horizontalDpi="4294967293" verticalDpi="300" r:id="rId1"/>
  <headerFooter>
    <oddHeader>&amp;Rlampiran rekon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AB614"/>
  <sheetViews>
    <sheetView zoomScale="90" zoomScaleNormal="90" workbookViewId="0">
      <selection activeCell="D36" sqref="D36"/>
    </sheetView>
  </sheetViews>
  <sheetFormatPr defaultRowHeight="12.95" customHeight="1"/>
  <cols>
    <col min="1" max="1" width="4" style="407" customWidth="1"/>
    <col min="2" max="2" width="30.140625" style="407" customWidth="1"/>
    <col min="3" max="3" width="9" style="407" customWidth="1"/>
    <col min="4" max="4" width="16.5703125" style="422" customWidth="1"/>
    <col min="5" max="5" width="29.85546875" style="422" bestFit="1" customWidth="1"/>
    <col min="6" max="6" width="17" style="422" customWidth="1"/>
    <col min="7" max="7" width="9.28515625" style="422" customWidth="1"/>
    <col min="8" max="8" width="14.7109375" style="422" customWidth="1"/>
    <col min="9" max="9" width="8.42578125" style="422" customWidth="1"/>
    <col min="10" max="10" width="15.28515625" style="413" customWidth="1"/>
    <col min="11" max="11" width="18.7109375" style="407" customWidth="1"/>
    <col min="12" max="12" width="22" style="407" customWidth="1"/>
    <col min="13" max="13" width="33.7109375" style="407" bestFit="1" customWidth="1"/>
    <col min="14" max="14" width="16.140625" style="407" bestFit="1" customWidth="1"/>
    <col min="15" max="15" width="15.42578125" style="407" customWidth="1"/>
    <col min="16" max="16" width="13.5703125" style="407" bestFit="1" customWidth="1"/>
    <col min="17" max="18" width="9.140625" style="407"/>
    <col min="19" max="19" width="14.5703125" style="407" bestFit="1" customWidth="1"/>
    <col min="20" max="16384" width="9.140625" style="407"/>
  </cols>
  <sheetData>
    <row r="1" spans="1:28" ht="12.95" customHeight="1">
      <c r="B1" s="418"/>
      <c r="C1" s="409"/>
      <c r="D1" s="410"/>
      <c r="E1" s="410"/>
      <c r="F1" s="410"/>
      <c r="G1" s="410"/>
      <c r="H1" s="410"/>
      <c r="I1" s="410"/>
      <c r="J1" s="411"/>
      <c r="K1" s="409"/>
    </row>
    <row r="2" spans="1:28" ht="12">
      <c r="A2" s="405" t="s">
        <v>370</v>
      </c>
      <c r="B2" s="409" t="s">
        <v>375</v>
      </c>
      <c r="C2" s="409"/>
      <c r="D2" s="410"/>
      <c r="E2" s="410"/>
      <c r="F2" s="410"/>
      <c r="G2" s="410"/>
      <c r="H2" s="410"/>
      <c r="I2" s="410"/>
      <c r="J2" s="411"/>
      <c r="K2" s="409"/>
    </row>
    <row r="3" spans="1:28" ht="22.5" customHeight="1">
      <c r="A3" s="750" t="s">
        <v>505</v>
      </c>
      <c r="B3" s="409"/>
      <c r="C3" s="409"/>
      <c r="D3" s="410"/>
      <c r="E3" s="410"/>
      <c r="F3" s="410"/>
      <c r="G3" s="410"/>
      <c r="H3" s="410"/>
      <c r="I3" s="410"/>
      <c r="J3" s="411"/>
      <c r="K3" s="409"/>
    </row>
    <row r="4" spans="1:28" s="409" customFormat="1" ht="28.5" customHeight="1">
      <c r="A4" s="745" t="s">
        <v>503</v>
      </c>
      <c r="B4" s="746" t="s">
        <v>371</v>
      </c>
      <c r="C4" s="747" t="s">
        <v>372</v>
      </c>
      <c r="D4" s="748" t="s">
        <v>487</v>
      </c>
      <c r="E4" s="749" t="s">
        <v>504</v>
      </c>
      <c r="F4" s="749" t="s">
        <v>373</v>
      </c>
      <c r="G4" s="410"/>
      <c r="H4" s="410"/>
      <c r="I4" s="410"/>
      <c r="J4" s="411"/>
    </row>
    <row r="5" spans="1:28" s="4" customFormat="1" ht="15">
      <c r="A5" s="736">
        <v>1</v>
      </c>
      <c r="B5" s="737" t="s">
        <v>186</v>
      </c>
      <c r="C5" s="722">
        <v>1</v>
      </c>
      <c r="D5" s="738">
        <v>3410000</v>
      </c>
      <c r="E5" s="739" t="s">
        <v>187</v>
      </c>
      <c r="F5" s="740" t="s">
        <v>188</v>
      </c>
      <c r="H5" s="735"/>
      <c r="I5" s="724"/>
      <c r="J5" s="725"/>
      <c r="K5" s="223"/>
      <c r="L5" s="724"/>
      <c r="M5" s="724"/>
      <c r="N5" s="724"/>
      <c r="O5" s="726"/>
      <c r="P5" s="727"/>
      <c r="Q5" s="728"/>
      <c r="R5" s="223"/>
      <c r="S5" s="223"/>
      <c r="T5" s="729"/>
      <c r="U5" s="223"/>
      <c r="V5" s="727"/>
      <c r="W5" s="728"/>
      <c r="X5" s="730"/>
      <c r="Y5" s="731"/>
      <c r="Z5" s="223"/>
      <c r="AA5" s="732"/>
      <c r="AB5" s="723"/>
    </row>
    <row r="6" spans="1:28" s="4" customFormat="1" ht="15">
      <c r="A6" s="736">
        <v>2</v>
      </c>
      <c r="B6" s="737" t="s">
        <v>189</v>
      </c>
      <c r="C6" s="722">
        <v>1</v>
      </c>
      <c r="D6" s="738">
        <v>1606000</v>
      </c>
      <c r="E6" s="739" t="s">
        <v>190</v>
      </c>
      <c r="F6" s="740" t="s">
        <v>188</v>
      </c>
      <c r="H6" s="735"/>
      <c r="I6" s="724"/>
      <c r="J6" s="725"/>
      <c r="K6" s="223"/>
      <c r="L6" s="724"/>
      <c r="M6" s="724"/>
      <c r="N6" s="724"/>
      <c r="O6" s="726"/>
      <c r="P6" s="727"/>
      <c r="Q6" s="728"/>
      <c r="R6" s="223"/>
      <c r="S6" s="223"/>
      <c r="T6" s="729"/>
      <c r="U6" s="223"/>
      <c r="V6" s="727"/>
      <c r="W6" s="728"/>
      <c r="X6" s="730"/>
      <c r="Y6" s="731"/>
      <c r="Z6" s="223"/>
      <c r="AA6" s="732"/>
      <c r="AB6" s="723"/>
    </row>
    <row r="7" spans="1:28" s="4" customFormat="1" ht="15">
      <c r="A7" s="736">
        <v>3</v>
      </c>
      <c r="B7" s="737" t="s">
        <v>92</v>
      </c>
      <c r="C7" s="722">
        <v>1</v>
      </c>
      <c r="D7" s="738">
        <v>6830000</v>
      </c>
      <c r="E7" s="739" t="s">
        <v>171</v>
      </c>
      <c r="F7" s="740" t="s">
        <v>188</v>
      </c>
      <c r="H7" s="735"/>
      <c r="I7" s="724"/>
      <c r="J7" s="725"/>
      <c r="K7" s="223"/>
      <c r="L7" s="724"/>
      <c r="M7" s="724"/>
      <c r="N7" s="724"/>
      <c r="O7" s="726"/>
      <c r="P7" s="727"/>
      <c r="Q7" s="728"/>
      <c r="R7" s="223"/>
      <c r="S7" s="223"/>
      <c r="T7" s="729"/>
      <c r="U7" s="223"/>
      <c r="V7" s="727"/>
      <c r="W7" s="728"/>
      <c r="X7" s="730"/>
      <c r="Y7" s="731"/>
      <c r="Z7" s="223"/>
      <c r="AA7" s="732"/>
      <c r="AB7" s="723"/>
    </row>
    <row r="8" spans="1:28" s="4" customFormat="1" ht="15">
      <c r="A8" s="736">
        <v>4</v>
      </c>
      <c r="B8" s="737" t="s">
        <v>192</v>
      </c>
      <c r="C8" s="722">
        <v>1</v>
      </c>
      <c r="D8" s="738">
        <v>13300000</v>
      </c>
      <c r="E8" s="739" t="s">
        <v>193</v>
      </c>
      <c r="F8" s="740" t="s">
        <v>188</v>
      </c>
      <c r="H8" s="735"/>
      <c r="I8" s="724"/>
      <c r="J8" s="725"/>
      <c r="K8" s="223"/>
      <c r="L8" s="724"/>
      <c r="M8" s="724"/>
      <c r="N8" s="724"/>
      <c r="O8" s="726"/>
      <c r="P8" s="727"/>
      <c r="Q8" s="728"/>
      <c r="R8" s="223"/>
      <c r="S8" s="223"/>
      <c r="T8" s="729"/>
      <c r="U8" s="223"/>
      <c r="V8" s="727"/>
      <c r="W8" s="728"/>
      <c r="X8" s="730"/>
      <c r="Y8" s="731"/>
      <c r="Z8" s="223"/>
      <c r="AA8" s="732"/>
      <c r="AB8" s="723"/>
    </row>
    <row r="9" spans="1:28" s="723" customFormat="1" ht="24.75">
      <c r="A9" s="736">
        <v>5</v>
      </c>
      <c r="B9" s="737" t="s">
        <v>268</v>
      </c>
      <c r="C9" s="741">
        <v>1</v>
      </c>
      <c r="D9" s="738">
        <v>2970000</v>
      </c>
      <c r="E9" s="739" t="s">
        <v>269</v>
      </c>
      <c r="F9" s="742" t="s">
        <v>502</v>
      </c>
      <c r="H9" s="989"/>
      <c r="I9" s="724"/>
      <c r="J9" s="725"/>
      <c r="K9" s="732"/>
      <c r="L9" s="724"/>
      <c r="M9" s="724"/>
      <c r="N9" s="724"/>
      <c r="O9" s="726"/>
      <c r="P9" s="727"/>
      <c r="Q9" s="728"/>
      <c r="R9" s="732"/>
      <c r="S9" s="732"/>
      <c r="T9" s="729"/>
      <c r="U9" s="223"/>
      <c r="V9" s="733"/>
      <c r="W9" s="728"/>
      <c r="X9" s="734"/>
      <c r="Y9" s="735"/>
      <c r="Z9" s="731"/>
      <c r="AA9" s="732"/>
    </row>
    <row r="10" spans="1:28" ht="21.75" customHeight="1">
      <c r="A10" s="891" t="s">
        <v>372</v>
      </c>
      <c r="B10" s="892"/>
      <c r="C10" s="744">
        <f>SUM(C5:C9)</f>
        <v>5</v>
      </c>
      <c r="D10" s="751">
        <f>SUM(D5:D9)</f>
        <v>28116000</v>
      </c>
      <c r="E10" s="743"/>
      <c r="F10" s="743"/>
      <c r="G10" s="415"/>
      <c r="H10" s="415"/>
      <c r="I10" s="415"/>
      <c r="J10" s="414"/>
      <c r="K10" s="414"/>
    </row>
    <row r="11" spans="1:28" ht="12.95" customHeight="1">
      <c r="A11" s="405"/>
      <c r="B11" s="431"/>
      <c r="C11" s="432"/>
      <c r="D11" s="416"/>
      <c r="E11" s="416"/>
      <c r="F11" s="416"/>
      <c r="G11" s="416"/>
      <c r="H11" s="416"/>
      <c r="I11" s="416"/>
      <c r="J11" s="417"/>
      <c r="K11" s="403"/>
      <c r="N11" s="427"/>
    </row>
    <row r="12" spans="1:28" ht="22.5" customHeight="1">
      <c r="A12" s="750" t="s">
        <v>507</v>
      </c>
      <c r="B12" s="409"/>
      <c r="C12" s="409"/>
      <c r="D12" s="410"/>
      <c r="E12" s="410"/>
      <c r="F12" s="410"/>
      <c r="G12" s="410"/>
      <c r="H12" s="410"/>
      <c r="I12" s="410"/>
      <c r="J12" s="411"/>
      <c r="K12" s="409"/>
    </row>
    <row r="13" spans="1:28" s="409" customFormat="1" ht="28.5" customHeight="1">
      <c r="A13" s="745" t="s">
        <v>503</v>
      </c>
      <c r="B13" s="746" t="s">
        <v>371</v>
      </c>
      <c r="C13" s="747" t="s">
        <v>372</v>
      </c>
      <c r="D13" s="748" t="s">
        <v>487</v>
      </c>
      <c r="E13" s="749" t="s">
        <v>504</v>
      </c>
      <c r="F13" s="749" t="s">
        <v>373</v>
      </c>
      <c r="G13" s="410"/>
      <c r="H13" s="410"/>
      <c r="I13" s="410"/>
      <c r="J13" s="411"/>
    </row>
    <row r="14" spans="1:28" s="4" customFormat="1" ht="15">
      <c r="A14" s="736">
        <v>1</v>
      </c>
      <c r="B14" s="737" t="s">
        <v>194</v>
      </c>
      <c r="C14" s="722">
        <v>1</v>
      </c>
      <c r="D14" s="738">
        <v>1750000</v>
      </c>
      <c r="E14" s="65"/>
      <c r="F14" s="740" t="s">
        <v>506</v>
      </c>
      <c r="H14" s="223"/>
      <c r="I14" s="724"/>
      <c r="J14" s="725"/>
      <c r="K14" s="223"/>
      <c r="L14" s="724"/>
      <c r="M14" s="724"/>
      <c r="N14" s="724"/>
      <c r="O14" s="726"/>
      <c r="P14" s="727"/>
      <c r="Q14" s="728"/>
      <c r="R14" s="223"/>
      <c r="S14" s="223"/>
      <c r="T14" s="729"/>
      <c r="U14" s="223"/>
      <c r="V14" s="727"/>
      <c r="W14" s="728"/>
      <c r="X14" s="730"/>
      <c r="Y14" s="731"/>
      <c r="Z14" s="223"/>
      <c r="AA14" s="732"/>
      <c r="AB14" s="723"/>
    </row>
    <row r="15" spans="1:28" ht="21.75" customHeight="1">
      <c r="A15" s="891" t="s">
        <v>372</v>
      </c>
      <c r="B15" s="892"/>
      <c r="C15" s="744">
        <f>SUM(C14:C14)</f>
        <v>1</v>
      </c>
      <c r="D15" s="751">
        <f>SUM(D14:D14)</f>
        <v>1750000</v>
      </c>
      <c r="E15" s="743"/>
      <c r="F15" s="743"/>
      <c r="G15" s="415"/>
      <c r="H15" s="415"/>
      <c r="I15" s="415"/>
      <c r="J15" s="414"/>
      <c r="K15" s="414"/>
    </row>
    <row r="16" spans="1:28" ht="21.75" customHeight="1">
      <c r="A16" s="420"/>
      <c r="B16" s="420"/>
      <c r="C16" s="752"/>
      <c r="D16" s="753"/>
      <c r="E16" s="754"/>
      <c r="F16" s="754"/>
      <c r="G16" s="415"/>
      <c r="H16" s="415"/>
      <c r="I16" s="415"/>
      <c r="J16" s="414"/>
      <c r="K16" s="414"/>
    </row>
    <row r="17" spans="1:14" ht="12.95" customHeight="1">
      <c r="A17" s="405"/>
      <c r="B17" s="424"/>
      <c r="C17" s="428"/>
      <c r="D17" s="416"/>
      <c r="E17" s="416"/>
      <c r="F17" s="416"/>
      <c r="G17" s="416"/>
      <c r="H17" s="416"/>
      <c r="I17" s="416"/>
      <c r="J17" s="417"/>
      <c r="K17" s="403"/>
      <c r="N17" s="427"/>
    </row>
    <row r="18" spans="1:14" ht="12.95" customHeight="1">
      <c r="A18" s="405"/>
      <c r="D18" s="433"/>
      <c r="E18" s="433"/>
      <c r="F18" s="426" t="s">
        <v>380</v>
      </c>
      <c r="G18" s="433"/>
      <c r="H18" s="433"/>
      <c r="I18" s="434"/>
      <c r="N18" s="427"/>
    </row>
    <row r="19" spans="1:14" ht="12.95" customHeight="1">
      <c r="A19" s="405"/>
      <c r="B19" s="436" t="s">
        <v>382</v>
      </c>
      <c r="C19" s="437"/>
      <c r="D19" s="433"/>
      <c r="E19" s="433"/>
      <c r="F19" s="426"/>
      <c r="G19" s="433"/>
      <c r="H19" s="433"/>
      <c r="I19" s="434"/>
      <c r="K19" s="438"/>
      <c r="N19" s="427"/>
    </row>
    <row r="20" spans="1:14" ht="12.95" customHeight="1">
      <c r="A20" s="405"/>
      <c r="B20" s="437"/>
      <c r="C20" s="403"/>
      <c r="D20" s="405"/>
      <c r="E20" s="405"/>
      <c r="F20" s="408"/>
      <c r="G20" s="405"/>
      <c r="H20" s="405"/>
      <c r="I20" s="405"/>
      <c r="K20" s="439"/>
      <c r="N20" s="427"/>
    </row>
    <row r="21" spans="1:14" ht="12.95" customHeight="1">
      <c r="A21" s="405">
        <v>1</v>
      </c>
      <c r="B21" s="440" t="s">
        <v>299</v>
      </c>
      <c r="C21" s="440"/>
      <c r="D21" s="442" t="s">
        <v>297</v>
      </c>
      <c r="F21" s="435" t="s">
        <v>381</v>
      </c>
      <c r="G21" s="442"/>
      <c r="H21" s="442"/>
      <c r="I21" s="442"/>
      <c r="K21" s="435"/>
      <c r="N21" s="427"/>
    </row>
    <row r="22" spans="1:14" ht="12.95" customHeight="1">
      <c r="A22" s="443"/>
      <c r="B22" s="444" t="s">
        <v>383</v>
      </c>
      <c r="C22" s="444"/>
      <c r="F22" s="413"/>
      <c r="G22" s="442"/>
      <c r="H22" s="442"/>
      <c r="I22" s="443"/>
      <c r="K22" s="403"/>
      <c r="N22" s="427"/>
    </row>
    <row r="23" spans="1:14" ht="12.95" customHeight="1">
      <c r="A23" s="443"/>
      <c r="C23" s="445"/>
      <c r="D23" s="442"/>
      <c r="F23" s="413"/>
      <c r="G23" s="443"/>
      <c r="H23" s="443"/>
      <c r="I23" s="443"/>
      <c r="K23" s="406"/>
      <c r="N23" s="427"/>
    </row>
    <row r="24" spans="1:14" ht="12.95" customHeight="1">
      <c r="A24" s="443">
        <v>2</v>
      </c>
      <c r="B24" s="446" t="s">
        <v>385</v>
      </c>
      <c r="C24" s="446"/>
      <c r="D24" s="443" t="s">
        <v>384</v>
      </c>
      <c r="F24" s="435" t="s">
        <v>381</v>
      </c>
      <c r="G24" s="443"/>
      <c r="H24" s="443"/>
      <c r="I24" s="443"/>
      <c r="K24" s="404"/>
      <c r="N24" s="427"/>
    </row>
    <row r="25" spans="1:14" ht="12.95" customHeight="1">
      <c r="A25" s="443"/>
      <c r="B25" s="448" t="s">
        <v>386</v>
      </c>
      <c r="C25" s="448"/>
      <c r="F25" s="413"/>
      <c r="G25" s="443"/>
      <c r="H25" s="443"/>
      <c r="I25" s="443"/>
      <c r="K25" s="403"/>
      <c r="N25" s="427"/>
    </row>
    <row r="26" spans="1:14" ht="12.95" customHeight="1">
      <c r="A26" s="443"/>
      <c r="C26" s="450"/>
      <c r="D26" s="443"/>
      <c r="F26" s="413"/>
      <c r="G26" s="451"/>
      <c r="H26" s="451"/>
      <c r="I26" s="443"/>
      <c r="K26" s="403"/>
    </row>
    <row r="27" spans="1:14" ht="12.95" customHeight="1">
      <c r="A27" s="443">
        <v>3</v>
      </c>
      <c r="B27" s="452" t="s">
        <v>301</v>
      </c>
      <c r="C27" s="452"/>
      <c r="D27" s="443" t="s">
        <v>298</v>
      </c>
      <c r="F27" s="435" t="s">
        <v>381</v>
      </c>
      <c r="G27" s="443"/>
      <c r="H27" s="443"/>
      <c r="I27" s="443"/>
      <c r="K27" s="403"/>
    </row>
    <row r="28" spans="1:14" ht="12.95" customHeight="1">
      <c r="A28" s="405"/>
      <c r="B28" s="454" t="s">
        <v>387</v>
      </c>
      <c r="C28" s="454"/>
      <c r="F28" s="413"/>
      <c r="G28" s="443"/>
      <c r="H28" s="443"/>
      <c r="I28" s="441"/>
      <c r="K28" s="403"/>
    </row>
    <row r="29" spans="1:14" ht="12.95" customHeight="1">
      <c r="A29" s="405"/>
      <c r="D29" s="455"/>
      <c r="I29" s="434"/>
      <c r="J29" s="408"/>
      <c r="K29" s="403"/>
    </row>
    <row r="30" spans="1:14" ht="12.95" customHeight="1">
      <c r="A30" s="405"/>
      <c r="C30" s="403"/>
      <c r="E30" s="405"/>
      <c r="F30" s="405"/>
      <c r="G30" s="405"/>
      <c r="H30" s="405"/>
      <c r="I30" s="405"/>
      <c r="J30" s="408"/>
      <c r="K30" s="403"/>
    </row>
    <row r="31" spans="1:14" ht="12.95" customHeight="1">
      <c r="A31" s="405"/>
      <c r="B31" s="403"/>
      <c r="C31" s="403"/>
      <c r="D31" s="405"/>
      <c r="E31" s="405"/>
      <c r="F31" s="405"/>
      <c r="G31" s="405"/>
      <c r="H31" s="405"/>
      <c r="I31" s="405"/>
      <c r="J31" s="408"/>
      <c r="K31" s="403"/>
    </row>
    <row r="32" spans="1:14" ht="12.95" customHeight="1">
      <c r="A32" s="405"/>
      <c r="B32" s="403"/>
      <c r="C32" s="403"/>
      <c r="D32" s="405"/>
      <c r="E32" s="405"/>
      <c r="F32" s="405"/>
      <c r="G32" s="405"/>
      <c r="H32" s="405"/>
      <c r="I32" s="405"/>
      <c r="J32" s="408"/>
      <c r="K32" s="403"/>
    </row>
    <row r="33" spans="1:11" ht="12.95" customHeight="1">
      <c r="A33" s="405"/>
      <c r="B33" s="403"/>
      <c r="C33" s="403"/>
      <c r="D33" s="405"/>
      <c r="E33" s="405"/>
      <c r="F33" s="405"/>
      <c r="G33" s="405"/>
      <c r="H33" s="405"/>
      <c r="I33" s="405"/>
      <c r="J33" s="408"/>
      <c r="K33" s="403"/>
    </row>
    <row r="34" spans="1:11" ht="12.95" customHeight="1">
      <c r="A34" s="405"/>
      <c r="B34" s="403"/>
      <c r="C34" s="403"/>
      <c r="D34" s="405"/>
      <c r="E34" s="405"/>
      <c r="F34" s="405"/>
      <c r="G34" s="405"/>
      <c r="H34" s="405"/>
      <c r="I34" s="405"/>
      <c r="J34" s="408"/>
      <c r="K34" s="403"/>
    </row>
    <row r="35" spans="1:11" ht="12.95" customHeight="1">
      <c r="A35" s="405"/>
      <c r="B35" s="403"/>
      <c r="C35" s="403"/>
      <c r="D35" s="405"/>
      <c r="E35" s="405"/>
      <c r="F35" s="405"/>
      <c r="G35" s="405"/>
      <c r="H35" s="405"/>
      <c r="I35" s="405"/>
      <c r="J35" s="408"/>
      <c r="K35" s="403"/>
    </row>
    <row r="36" spans="1:11" ht="12.95" customHeight="1">
      <c r="A36" s="405"/>
      <c r="B36" s="403"/>
      <c r="C36" s="403"/>
      <c r="D36" s="405"/>
      <c r="E36" s="405"/>
      <c r="F36" s="405"/>
      <c r="G36" s="405"/>
      <c r="H36" s="405"/>
      <c r="I36" s="405"/>
      <c r="J36" s="408"/>
      <c r="K36" s="403"/>
    </row>
    <row r="37" spans="1:11" ht="12.95" customHeight="1">
      <c r="A37" s="405"/>
      <c r="B37" s="403"/>
      <c r="C37" s="403"/>
      <c r="D37" s="405"/>
      <c r="E37" s="405"/>
      <c r="F37" s="405"/>
      <c r="G37" s="405"/>
      <c r="H37" s="405"/>
      <c r="I37" s="405"/>
      <c r="J37" s="408"/>
      <c r="K37" s="403"/>
    </row>
    <row r="38" spans="1:11" ht="12.95" customHeight="1">
      <c r="A38" s="405"/>
      <c r="B38" s="403"/>
      <c r="C38" s="403"/>
      <c r="D38" s="405"/>
      <c r="E38" s="405"/>
      <c r="F38" s="405"/>
      <c r="G38" s="405"/>
      <c r="H38" s="405"/>
      <c r="I38" s="405"/>
      <c r="J38" s="408"/>
      <c r="K38" s="403"/>
    </row>
    <row r="39" spans="1:11" ht="12.95" customHeight="1">
      <c r="A39" s="405"/>
      <c r="B39" s="403"/>
      <c r="C39" s="403"/>
      <c r="D39" s="405"/>
      <c r="E39" s="405"/>
      <c r="F39" s="405"/>
      <c r="G39" s="405"/>
      <c r="H39" s="405"/>
      <c r="I39" s="405"/>
      <c r="J39" s="408"/>
      <c r="K39" s="403"/>
    </row>
    <row r="40" spans="1:11" ht="12.95" customHeight="1">
      <c r="A40" s="405"/>
      <c r="B40" s="403"/>
      <c r="C40" s="403"/>
      <c r="D40" s="405"/>
      <c r="E40" s="405"/>
      <c r="F40" s="405"/>
      <c r="G40" s="405"/>
      <c r="H40" s="405"/>
      <c r="I40" s="405"/>
      <c r="J40" s="408"/>
      <c r="K40" s="403"/>
    </row>
    <row r="41" spans="1:11" ht="12.95" customHeight="1">
      <c r="A41" s="405"/>
      <c r="B41" s="403"/>
      <c r="C41" s="403"/>
      <c r="D41" s="405"/>
      <c r="E41" s="405"/>
      <c r="F41" s="405"/>
      <c r="G41" s="405"/>
      <c r="H41" s="405"/>
      <c r="I41" s="405"/>
      <c r="J41" s="408"/>
      <c r="K41" s="403"/>
    </row>
    <row r="42" spans="1:11" ht="12.95" customHeight="1">
      <c r="A42" s="405"/>
      <c r="B42" s="403"/>
      <c r="C42" s="403"/>
      <c r="D42" s="405"/>
      <c r="E42" s="405"/>
      <c r="F42" s="405"/>
      <c r="G42" s="405"/>
      <c r="H42" s="405"/>
      <c r="I42" s="405"/>
      <c r="J42" s="408"/>
      <c r="K42" s="403"/>
    </row>
    <row r="43" spans="1:11" ht="12.95" customHeight="1">
      <c r="A43" s="405"/>
      <c r="B43" s="403"/>
      <c r="C43" s="403"/>
      <c r="D43" s="405"/>
      <c r="E43" s="405"/>
      <c r="F43" s="405"/>
      <c r="G43" s="405"/>
      <c r="H43" s="405"/>
      <c r="I43" s="405"/>
      <c r="J43" s="408"/>
      <c r="K43" s="403"/>
    </row>
    <row r="44" spans="1:11" ht="12.95" customHeight="1">
      <c r="A44" s="405"/>
      <c r="B44" s="403"/>
      <c r="C44" s="403"/>
      <c r="D44" s="405"/>
      <c r="E44" s="405"/>
      <c r="F44" s="405"/>
      <c r="G44" s="405"/>
      <c r="H44" s="405"/>
      <c r="I44" s="405"/>
      <c r="J44" s="408"/>
      <c r="K44" s="403"/>
    </row>
    <row r="45" spans="1:11" ht="12.95" customHeight="1">
      <c r="A45" s="405"/>
      <c r="B45" s="403"/>
      <c r="C45" s="403"/>
      <c r="D45" s="405"/>
      <c r="E45" s="405"/>
      <c r="F45" s="405"/>
      <c r="G45" s="405"/>
      <c r="H45" s="405"/>
      <c r="I45" s="405"/>
      <c r="J45" s="408"/>
      <c r="K45" s="403"/>
    </row>
    <row r="46" spans="1:11" ht="12.95" customHeight="1">
      <c r="A46" s="405"/>
      <c r="B46" s="403"/>
      <c r="C46" s="403"/>
      <c r="D46" s="405"/>
      <c r="E46" s="405"/>
      <c r="F46" s="405"/>
      <c r="G46" s="405"/>
      <c r="H46" s="405"/>
      <c r="I46" s="405"/>
      <c r="J46" s="408"/>
      <c r="K46" s="403"/>
    </row>
    <row r="47" spans="1:11" ht="12.95" customHeight="1">
      <c r="A47" s="405"/>
      <c r="B47" s="403"/>
      <c r="C47" s="403"/>
      <c r="D47" s="405"/>
      <c r="E47" s="405"/>
      <c r="F47" s="405"/>
      <c r="G47" s="405"/>
      <c r="H47" s="405"/>
      <c r="I47" s="405"/>
      <c r="J47" s="408"/>
      <c r="K47" s="403"/>
    </row>
    <row r="48" spans="1:11" ht="12.95" customHeight="1">
      <c r="A48" s="405"/>
      <c r="B48" s="403"/>
      <c r="C48" s="403"/>
      <c r="D48" s="405"/>
      <c r="E48" s="405"/>
      <c r="F48" s="405"/>
      <c r="G48" s="405"/>
      <c r="H48" s="405"/>
      <c r="I48" s="405"/>
      <c r="J48" s="408"/>
      <c r="K48" s="403"/>
    </row>
    <row r="49" spans="1:11" ht="12.95" customHeight="1">
      <c r="A49" s="405"/>
      <c r="B49" s="403"/>
      <c r="C49" s="403"/>
      <c r="D49" s="405"/>
      <c r="E49" s="405"/>
      <c r="F49" s="405"/>
      <c r="G49" s="405"/>
      <c r="H49" s="405"/>
      <c r="I49" s="405"/>
      <c r="J49" s="408"/>
      <c r="K49" s="403"/>
    </row>
    <row r="50" spans="1:11" ht="12.95" customHeight="1">
      <c r="A50" s="405"/>
      <c r="B50" s="403"/>
      <c r="C50" s="403"/>
      <c r="D50" s="405"/>
      <c r="E50" s="405"/>
      <c r="F50" s="405"/>
      <c r="G50" s="405"/>
      <c r="H50" s="405"/>
      <c r="I50" s="405"/>
      <c r="J50" s="408"/>
      <c r="K50" s="403"/>
    </row>
    <row r="51" spans="1:11" ht="12.95" customHeight="1">
      <c r="A51" s="405"/>
      <c r="B51" s="403"/>
      <c r="C51" s="403"/>
      <c r="D51" s="405"/>
      <c r="E51" s="405"/>
      <c r="F51" s="405"/>
      <c r="G51" s="405"/>
      <c r="H51" s="405"/>
      <c r="I51" s="405"/>
      <c r="J51" s="408"/>
      <c r="K51" s="403"/>
    </row>
    <row r="52" spans="1:11" ht="12.95" customHeight="1">
      <c r="A52" s="405"/>
      <c r="B52" s="403"/>
      <c r="C52" s="403"/>
      <c r="D52" s="405"/>
      <c r="E52" s="405"/>
      <c r="F52" s="405"/>
      <c r="G52" s="405"/>
      <c r="H52" s="405"/>
      <c r="I52" s="405"/>
      <c r="J52" s="408"/>
      <c r="K52" s="403"/>
    </row>
    <row r="53" spans="1:11" ht="12.95" customHeight="1">
      <c r="A53" s="405"/>
      <c r="B53" s="403"/>
      <c r="C53" s="403"/>
      <c r="D53" s="405"/>
      <c r="E53" s="405"/>
      <c r="F53" s="405"/>
      <c r="G53" s="405"/>
      <c r="H53" s="405"/>
      <c r="I53" s="405"/>
      <c r="J53" s="408"/>
      <c r="K53" s="403"/>
    </row>
    <row r="54" spans="1:11" ht="12.95" customHeight="1">
      <c r="A54" s="405"/>
      <c r="B54" s="403"/>
      <c r="C54" s="403"/>
      <c r="D54" s="405"/>
      <c r="E54" s="405"/>
      <c r="F54" s="405"/>
      <c r="G54" s="405"/>
      <c r="H54" s="405"/>
      <c r="I54" s="405"/>
      <c r="J54" s="408"/>
      <c r="K54" s="403"/>
    </row>
    <row r="55" spans="1:11" ht="12.95" customHeight="1">
      <c r="A55" s="405"/>
      <c r="B55" s="403"/>
      <c r="C55" s="403"/>
      <c r="D55" s="405"/>
      <c r="E55" s="405"/>
      <c r="F55" s="405"/>
      <c r="G55" s="405"/>
      <c r="H55" s="405"/>
      <c r="I55" s="405"/>
      <c r="J55" s="408"/>
      <c r="K55" s="403"/>
    </row>
    <row r="56" spans="1:11" ht="12.95" customHeight="1">
      <c r="A56" s="405"/>
      <c r="B56" s="403"/>
      <c r="C56" s="403"/>
      <c r="D56" s="405"/>
      <c r="E56" s="405"/>
      <c r="F56" s="405"/>
      <c r="G56" s="405"/>
      <c r="H56" s="405"/>
      <c r="I56" s="405"/>
      <c r="J56" s="408"/>
      <c r="K56" s="403"/>
    </row>
    <row r="57" spans="1:11" ht="12.95" customHeight="1">
      <c r="A57" s="405"/>
      <c r="B57" s="403"/>
      <c r="C57" s="403"/>
      <c r="D57" s="405"/>
      <c r="E57" s="405"/>
      <c r="F57" s="405"/>
      <c r="G57" s="405"/>
      <c r="H57" s="405"/>
      <c r="I57" s="405"/>
      <c r="J57" s="408"/>
      <c r="K57" s="403"/>
    </row>
    <row r="58" spans="1:11" ht="12.95" customHeight="1">
      <c r="A58" s="405"/>
      <c r="B58" s="403"/>
      <c r="C58" s="403"/>
      <c r="D58" s="405"/>
      <c r="E58" s="405"/>
      <c r="F58" s="405"/>
      <c r="G58" s="405"/>
      <c r="H58" s="405"/>
      <c r="I58" s="405"/>
      <c r="J58" s="408"/>
    </row>
    <row r="59" spans="1:11" ht="12.95" customHeight="1">
      <c r="A59" s="405"/>
      <c r="B59" s="403"/>
      <c r="C59" s="403"/>
      <c r="D59" s="405"/>
      <c r="E59" s="405"/>
      <c r="F59" s="405"/>
      <c r="G59" s="405"/>
      <c r="H59" s="405"/>
      <c r="I59" s="405"/>
      <c r="J59" s="408"/>
    </row>
    <row r="60" spans="1:11" ht="12.95" customHeight="1">
      <c r="A60" s="405"/>
      <c r="B60" s="403"/>
      <c r="C60" s="403"/>
      <c r="D60" s="405"/>
      <c r="E60" s="405"/>
      <c r="F60" s="405"/>
      <c r="G60" s="405"/>
      <c r="H60" s="405"/>
      <c r="I60" s="405"/>
      <c r="J60" s="408"/>
    </row>
    <row r="61" spans="1:11" ht="12.95" customHeight="1">
      <c r="A61" s="405"/>
      <c r="B61" s="403"/>
      <c r="C61" s="403"/>
      <c r="D61" s="405"/>
      <c r="E61" s="405"/>
      <c r="F61" s="405"/>
      <c r="G61" s="405"/>
      <c r="H61" s="405"/>
      <c r="I61" s="405"/>
      <c r="J61" s="408"/>
    </row>
    <row r="62" spans="1:11" ht="12.95" customHeight="1">
      <c r="A62" s="405"/>
      <c r="B62" s="403"/>
      <c r="C62" s="403"/>
      <c r="D62" s="405"/>
      <c r="E62" s="405"/>
      <c r="F62" s="405"/>
      <c r="G62" s="405"/>
      <c r="H62" s="405"/>
      <c r="I62" s="405"/>
      <c r="J62" s="408"/>
    </row>
    <row r="63" spans="1:11" ht="12.95" customHeight="1">
      <c r="A63" s="405"/>
      <c r="B63" s="403"/>
      <c r="C63" s="403"/>
      <c r="D63" s="405"/>
      <c r="E63" s="405"/>
      <c r="F63" s="405"/>
      <c r="G63" s="405"/>
      <c r="H63" s="405"/>
      <c r="I63" s="405"/>
      <c r="J63" s="408"/>
    </row>
    <row r="64" spans="1:11" ht="12.95" customHeight="1">
      <c r="B64" s="403"/>
    </row>
    <row r="550" spans="1:11" ht="12.95" customHeight="1">
      <c r="K550" s="412"/>
    </row>
    <row r="551" spans="1:11" ht="12.95" customHeight="1">
      <c r="K551" s="412"/>
    </row>
    <row r="552" spans="1:11" ht="12.95" customHeight="1">
      <c r="K552" s="412"/>
    </row>
    <row r="553" spans="1:11" ht="12.95" customHeight="1">
      <c r="K553" s="412"/>
    </row>
    <row r="554" spans="1:11" ht="12.95" customHeight="1">
      <c r="K554" s="412"/>
    </row>
    <row r="555" spans="1:11" ht="12.95" customHeight="1">
      <c r="A555" s="420"/>
      <c r="B555" s="419" t="s">
        <v>388</v>
      </c>
      <c r="C555" s="423">
        <v>12383304.08</v>
      </c>
      <c r="D555" s="416"/>
      <c r="E555" s="416"/>
      <c r="F555" s="416"/>
      <c r="G555" s="416"/>
      <c r="H555" s="416"/>
      <c r="I555" s="416"/>
      <c r="J555" s="417"/>
      <c r="K555" s="412"/>
    </row>
    <row r="556" spans="1:11" ht="12.95" customHeight="1">
      <c r="A556" s="420"/>
      <c r="B556" s="419" t="s">
        <v>389</v>
      </c>
      <c r="C556" s="423">
        <v>8745000</v>
      </c>
      <c r="D556" s="416"/>
      <c r="E556" s="416"/>
      <c r="F556" s="416"/>
      <c r="G556" s="416"/>
      <c r="H556" s="416"/>
      <c r="I556" s="416"/>
      <c r="J556" s="417"/>
      <c r="K556" s="412"/>
    </row>
    <row r="557" spans="1:11" ht="12.95" customHeight="1">
      <c r="A557" s="405"/>
      <c r="B557" s="421" t="s">
        <v>390</v>
      </c>
      <c r="C557" s="425">
        <v>129329313.04000001</v>
      </c>
      <c r="D557" s="416"/>
      <c r="E557" s="416"/>
      <c r="F557" s="416"/>
      <c r="G557" s="416"/>
      <c r="H557" s="416"/>
      <c r="I557" s="416"/>
      <c r="J557" s="417"/>
      <c r="K557" s="412"/>
    </row>
    <row r="558" spans="1:11" ht="12.95" customHeight="1">
      <c r="A558" s="405"/>
      <c r="B558" s="421" t="s">
        <v>378</v>
      </c>
      <c r="C558" s="425">
        <f>SUM(C11:C557)</f>
        <v>150457619.12</v>
      </c>
      <c r="D558" s="416"/>
      <c r="E558" s="416"/>
      <c r="F558" s="416"/>
      <c r="G558" s="416"/>
      <c r="H558" s="416"/>
      <c r="I558" s="416"/>
      <c r="J558" s="417"/>
      <c r="K558" s="412"/>
    </row>
    <row r="559" spans="1:11" ht="12.95" customHeight="1">
      <c r="A559" s="405"/>
      <c r="B559" s="424"/>
      <c r="C559" s="428"/>
      <c r="D559" s="416"/>
      <c r="E559" s="416"/>
      <c r="F559" s="416"/>
      <c r="G559" s="416"/>
      <c r="H559" s="416"/>
      <c r="I559" s="416"/>
      <c r="J559" s="417"/>
      <c r="K559" s="412"/>
    </row>
    <row r="560" spans="1:11" ht="12.95" customHeight="1">
      <c r="A560" s="405"/>
      <c r="B560" s="369"/>
      <c r="C560" s="430"/>
      <c r="D560" s="416"/>
      <c r="E560" s="416"/>
      <c r="F560" s="416"/>
      <c r="G560" s="416"/>
      <c r="H560" s="416"/>
      <c r="I560" s="416"/>
      <c r="J560" s="417"/>
      <c r="K560" s="412"/>
    </row>
    <row r="561" spans="1:14" ht="12.95" customHeight="1">
      <c r="A561" s="405"/>
      <c r="B561" s="369"/>
      <c r="C561" s="456"/>
      <c r="D561" s="416"/>
      <c r="E561" s="416"/>
      <c r="F561" s="416"/>
      <c r="G561" s="416"/>
      <c r="H561" s="416"/>
      <c r="I561" s="416"/>
      <c r="J561" s="417"/>
      <c r="K561" s="412"/>
    </row>
    <row r="562" spans="1:14" ht="12.95" customHeight="1">
      <c r="A562" s="405"/>
      <c r="B562" s="369"/>
      <c r="C562" s="456"/>
      <c r="D562" s="416"/>
      <c r="E562" s="416"/>
      <c r="F562" s="416"/>
      <c r="G562" s="416"/>
      <c r="H562" s="416"/>
      <c r="I562" s="416"/>
      <c r="J562" s="417"/>
      <c r="K562" s="412"/>
    </row>
    <row r="563" spans="1:14" ht="12.95" customHeight="1">
      <c r="A563" s="405"/>
      <c r="B563" s="369"/>
      <c r="C563" s="456"/>
      <c r="D563" s="416"/>
      <c r="E563" s="416"/>
      <c r="F563" s="416"/>
      <c r="G563" s="416"/>
      <c r="H563" s="416"/>
      <c r="I563" s="416"/>
      <c r="J563" s="417"/>
      <c r="K563" s="426"/>
      <c r="N563" s="427"/>
    </row>
    <row r="564" spans="1:14" ht="12.95" customHeight="1">
      <c r="A564" s="405"/>
      <c r="B564" s="369"/>
      <c r="C564" s="430"/>
      <c r="D564" s="416"/>
      <c r="E564" s="416"/>
      <c r="F564" s="416"/>
      <c r="G564" s="416"/>
      <c r="H564" s="416"/>
      <c r="I564" s="416"/>
      <c r="J564" s="417"/>
      <c r="K564" s="403"/>
      <c r="N564" s="429"/>
    </row>
    <row r="565" spans="1:14" ht="12.95" customHeight="1">
      <c r="A565" s="405"/>
      <c r="B565" s="369"/>
      <c r="C565" s="456"/>
      <c r="D565" s="416"/>
      <c r="E565" s="416"/>
      <c r="F565" s="416"/>
      <c r="G565" s="416"/>
      <c r="H565" s="416"/>
      <c r="I565" s="416"/>
      <c r="J565" s="417"/>
      <c r="K565" s="403"/>
      <c r="N565" s="427"/>
    </row>
    <row r="566" spans="1:14" ht="12.95" customHeight="1">
      <c r="A566" s="405"/>
      <c r="B566" s="431"/>
      <c r="C566" s="432"/>
      <c r="D566" s="416"/>
      <c r="E566" s="416"/>
      <c r="F566" s="416"/>
      <c r="G566" s="416"/>
      <c r="H566" s="416"/>
      <c r="I566" s="416"/>
      <c r="J566" s="417"/>
      <c r="K566" s="403"/>
      <c r="N566" s="427"/>
    </row>
    <row r="567" spans="1:14" ht="12.95" customHeight="1">
      <c r="A567" s="405"/>
      <c r="B567" s="424"/>
      <c r="C567" s="428"/>
      <c r="D567" s="416"/>
      <c r="E567" s="416"/>
      <c r="F567" s="416"/>
      <c r="G567" s="416"/>
      <c r="H567" s="416"/>
      <c r="I567" s="416"/>
      <c r="J567" s="417"/>
      <c r="K567" s="403"/>
      <c r="N567" s="427"/>
    </row>
    <row r="568" spans="1:14" ht="12.95" customHeight="1">
      <c r="A568" s="405"/>
      <c r="D568" s="433"/>
      <c r="E568" s="433"/>
      <c r="F568" s="433"/>
      <c r="G568" s="433"/>
      <c r="H568" s="433"/>
      <c r="I568" s="434"/>
      <c r="J568" s="426" t="s">
        <v>380</v>
      </c>
      <c r="K568" s="435" t="s">
        <v>381</v>
      </c>
      <c r="N568" s="427"/>
    </row>
    <row r="569" spans="1:14" ht="12.95" customHeight="1">
      <c r="A569" s="405"/>
      <c r="B569" s="436" t="s">
        <v>382</v>
      </c>
      <c r="C569" s="437"/>
      <c r="D569" s="433"/>
      <c r="E569" s="433"/>
      <c r="F569" s="433"/>
      <c r="G569" s="433"/>
      <c r="H569" s="433"/>
      <c r="I569" s="434"/>
      <c r="J569" s="426"/>
      <c r="K569" s="438"/>
      <c r="N569" s="427"/>
    </row>
    <row r="570" spans="1:14" ht="12.95" customHeight="1">
      <c r="A570" s="405"/>
      <c r="B570" s="437"/>
      <c r="C570" s="403"/>
      <c r="D570" s="405"/>
      <c r="E570" s="405"/>
      <c r="F570" s="405"/>
      <c r="G570" s="405"/>
      <c r="H570" s="405"/>
      <c r="I570" s="405"/>
      <c r="J570" s="408"/>
      <c r="K570" s="439"/>
      <c r="N570" s="427"/>
    </row>
    <row r="571" spans="1:14" ht="12.95" customHeight="1">
      <c r="A571" s="405">
        <v>1</v>
      </c>
      <c r="B571" s="403"/>
      <c r="C571" s="440"/>
      <c r="D571" s="441"/>
      <c r="E571" s="442" t="s">
        <v>297</v>
      </c>
      <c r="F571" s="442"/>
      <c r="G571" s="442"/>
      <c r="H571" s="442"/>
      <c r="I571" s="442"/>
      <c r="J571" s="435" t="s">
        <v>381</v>
      </c>
      <c r="K571" s="435"/>
      <c r="N571" s="427"/>
    </row>
    <row r="572" spans="1:14" ht="12.95" customHeight="1">
      <c r="A572" s="443"/>
      <c r="B572" s="440" t="s">
        <v>299</v>
      </c>
      <c r="C572" s="444"/>
      <c r="D572" s="443"/>
      <c r="E572" s="442"/>
      <c r="F572" s="442"/>
      <c r="G572" s="442"/>
      <c r="H572" s="442"/>
      <c r="I572" s="443"/>
      <c r="K572" s="403"/>
      <c r="N572" s="427"/>
    </row>
    <row r="573" spans="1:14" ht="12.95" customHeight="1">
      <c r="A573" s="443"/>
      <c r="B573" s="444" t="s">
        <v>383</v>
      </c>
      <c r="C573" s="445"/>
      <c r="D573" s="443"/>
      <c r="E573" s="443"/>
      <c r="F573" s="443"/>
      <c r="G573" s="443"/>
      <c r="H573" s="443"/>
      <c r="I573" s="443"/>
      <c r="K573" s="406"/>
      <c r="N573" s="427"/>
    </row>
    <row r="574" spans="1:14" ht="12.95" customHeight="1">
      <c r="A574" s="443">
        <v>2</v>
      </c>
      <c r="B574" s="445"/>
      <c r="C574" s="446"/>
      <c r="D574" s="447"/>
      <c r="E574" s="443" t="s">
        <v>384</v>
      </c>
      <c r="F574" s="443"/>
      <c r="G574" s="443"/>
      <c r="H574" s="443"/>
      <c r="I574" s="443"/>
      <c r="J574" s="408"/>
      <c r="K574" s="404"/>
      <c r="N574" s="427"/>
    </row>
    <row r="575" spans="1:14" ht="12.95" customHeight="1">
      <c r="A575" s="443"/>
      <c r="B575" s="446" t="s">
        <v>385</v>
      </c>
      <c r="C575" s="448"/>
      <c r="D575" s="449"/>
      <c r="E575" s="443"/>
      <c r="F575" s="443"/>
      <c r="G575" s="443"/>
      <c r="H575" s="443"/>
      <c r="I575" s="443"/>
      <c r="K575" s="403"/>
      <c r="N575" s="427"/>
    </row>
    <row r="576" spans="1:14" ht="12.95" customHeight="1">
      <c r="A576" s="443"/>
      <c r="B576" s="448" t="s">
        <v>386</v>
      </c>
      <c r="C576" s="450"/>
      <c r="D576" s="451"/>
      <c r="E576" s="451"/>
      <c r="F576" s="451"/>
      <c r="G576" s="451"/>
      <c r="H576" s="451"/>
      <c r="I576" s="443"/>
      <c r="K576" s="403"/>
    </row>
    <row r="577" spans="1:11" ht="12.95" customHeight="1">
      <c r="A577" s="443">
        <v>3</v>
      </c>
      <c r="B577" s="450"/>
      <c r="C577" s="452"/>
      <c r="D577" s="453"/>
      <c r="E577" s="443" t="s">
        <v>298</v>
      </c>
      <c r="F577" s="443"/>
      <c r="G577" s="443"/>
      <c r="H577" s="443"/>
      <c r="I577" s="443"/>
      <c r="J577" s="435" t="s">
        <v>381</v>
      </c>
      <c r="K577" s="403"/>
    </row>
    <row r="578" spans="1:11" ht="12.95" customHeight="1">
      <c r="A578" s="405"/>
      <c r="B578" s="452" t="s">
        <v>301</v>
      </c>
      <c r="C578" s="454"/>
      <c r="D578" s="455"/>
      <c r="E578" s="455"/>
      <c r="F578" s="443"/>
      <c r="G578" s="443"/>
      <c r="H578" s="443"/>
      <c r="I578" s="441"/>
      <c r="K578" s="403"/>
    </row>
    <row r="579" spans="1:11" ht="12.95" customHeight="1">
      <c r="A579" s="405"/>
      <c r="B579" s="454" t="s">
        <v>387</v>
      </c>
      <c r="I579" s="434"/>
      <c r="J579" s="408"/>
      <c r="K579" s="403"/>
    </row>
    <row r="580" spans="1:11" ht="12.95" customHeight="1">
      <c r="A580" s="405"/>
      <c r="C580" s="403"/>
      <c r="D580" s="405"/>
      <c r="E580" s="405"/>
      <c r="F580" s="405"/>
      <c r="G580" s="405"/>
      <c r="H580" s="405"/>
      <c r="I580" s="405"/>
      <c r="J580" s="408"/>
      <c r="K580" s="403"/>
    </row>
    <row r="581" spans="1:11" ht="12.95" customHeight="1">
      <c r="A581" s="405"/>
      <c r="B581" s="403"/>
      <c r="C581" s="403"/>
      <c r="D581" s="405"/>
      <c r="E581" s="405"/>
      <c r="F581" s="405"/>
      <c r="G581" s="405"/>
      <c r="H581" s="405"/>
      <c r="I581" s="405"/>
      <c r="J581" s="408"/>
      <c r="K581" s="403"/>
    </row>
    <row r="582" spans="1:11" ht="12.95" customHeight="1">
      <c r="A582" s="405"/>
      <c r="B582" s="403"/>
      <c r="C582" s="403"/>
      <c r="D582" s="405"/>
      <c r="E582" s="405"/>
      <c r="F582" s="405"/>
      <c r="G582" s="405"/>
      <c r="H582" s="405"/>
      <c r="I582" s="405"/>
      <c r="J582" s="408"/>
      <c r="K582" s="403"/>
    </row>
    <row r="583" spans="1:11" ht="12.95" customHeight="1">
      <c r="A583" s="405"/>
      <c r="B583" s="403"/>
      <c r="C583" s="403"/>
      <c r="D583" s="405"/>
      <c r="E583" s="405"/>
      <c r="F583" s="405"/>
      <c r="G583" s="405"/>
      <c r="H583" s="405"/>
      <c r="I583" s="405"/>
      <c r="J583" s="408"/>
      <c r="K583" s="403"/>
    </row>
    <row r="584" spans="1:11" ht="12.95" customHeight="1">
      <c r="A584" s="405"/>
      <c r="B584" s="403"/>
      <c r="C584" s="403"/>
      <c r="D584" s="405"/>
      <c r="E584" s="405"/>
      <c r="F584" s="405"/>
      <c r="G584" s="405"/>
      <c r="H584" s="405"/>
      <c r="I584" s="405"/>
      <c r="J584" s="408"/>
      <c r="K584" s="403"/>
    </row>
    <row r="585" spans="1:11" ht="12.95" customHeight="1">
      <c r="A585" s="405"/>
      <c r="B585" s="403"/>
      <c r="C585" s="403"/>
      <c r="D585" s="405"/>
      <c r="E585" s="405"/>
      <c r="F585" s="405"/>
      <c r="G585" s="405"/>
      <c r="H585" s="405"/>
      <c r="I585" s="405"/>
      <c r="J585" s="408"/>
      <c r="K585" s="403"/>
    </row>
    <row r="586" spans="1:11" ht="12.95" customHeight="1">
      <c r="A586" s="405"/>
      <c r="B586" s="403"/>
      <c r="C586" s="403"/>
      <c r="D586" s="405"/>
      <c r="E586" s="405"/>
      <c r="F586" s="405"/>
      <c r="G586" s="405"/>
      <c r="H586" s="405"/>
      <c r="I586" s="405"/>
      <c r="J586" s="408"/>
      <c r="K586" s="403"/>
    </row>
    <row r="587" spans="1:11" ht="12.95" customHeight="1">
      <c r="A587" s="405"/>
      <c r="B587" s="403"/>
      <c r="C587" s="403"/>
      <c r="D587" s="405"/>
      <c r="E587" s="405"/>
      <c r="F587" s="405"/>
      <c r="G587" s="405"/>
      <c r="H587" s="405"/>
      <c r="I587" s="405"/>
      <c r="J587" s="408"/>
      <c r="K587" s="403"/>
    </row>
    <row r="588" spans="1:11" ht="12.95" customHeight="1">
      <c r="A588" s="405"/>
      <c r="B588" s="403"/>
      <c r="C588" s="403"/>
      <c r="D588" s="405"/>
      <c r="E588" s="405"/>
      <c r="F588" s="405"/>
      <c r="G588" s="405"/>
      <c r="H588" s="405"/>
      <c r="I588" s="405"/>
      <c r="J588" s="408"/>
      <c r="K588" s="403"/>
    </row>
    <row r="589" spans="1:11" ht="12.95" customHeight="1">
      <c r="A589" s="405"/>
      <c r="B589" s="403"/>
      <c r="C589" s="403"/>
      <c r="D589" s="405"/>
      <c r="E589" s="405"/>
      <c r="F589" s="405"/>
      <c r="G589" s="405"/>
      <c r="H589" s="405"/>
      <c r="I589" s="405"/>
      <c r="J589" s="408"/>
      <c r="K589" s="403"/>
    </row>
    <row r="590" spans="1:11" ht="12.95" customHeight="1">
      <c r="A590" s="405"/>
      <c r="B590" s="403"/>
      <c r="C590" s="403"/>
      <c r="D590" s="405"/>
      <c r="E590" s="405"/>
      <c r="F590" s="405"/>
      <c r="G590" s="405"/>
      <c r="H590" s="405"/>
      <c r="I590" s="405"/>
      <c r="J590" s="408"/>
      <c r="K590" s="403"/>
    </row>
    <row r="591" spans="1:11" ht="12.95" customHeight="1">
      <c r="A591" s="405"/>
      <c r="B591" s="403"/>
      <c r="C591" s="403"/>
      <c r="D591" s="405"/>
      <c r="E591" s="405"/>
      <c r="F591" s="405"/>
      <c r="G591" s="405"/>
      <c r="H591" s="405"/>
      <c r="I591" s="405"/>
      <c r="J591" s="408"/>
      <c r="K591" s="403"/>
    </row>
    <row r="592" spans="1:11" ht="12.95" customHeight="1">
      <c r="A592" s="405"/>
      <c r="B592" s="403"/>
      <c r="C592" s="403"/>
      <c r="D592" s="405"/>
      <c r="E592" s="405"/>
      <c r="F592" s="405"/>
      <c r="G592" s="405"/>
      <c r="H592" s="405"/>
      <c r="I592" s="405"/>
      <c r="J592" s="408"/>
      <c r="K592" s="403"/>
    </row>
    <row r="593" spans="1:11" ht="12.95" customHeight="1">
      <c r="A593" s="405"/>
      <c r="B593" s="403"/>
      <c r="C593" s="403"/>
      <c r="D593" s="405"/>
      <c r="E593" s="405"/>
      <c r="F593" s="405"/>
      <c r="G593" s="405"/>
      <c r="H593" s="405"/>
      <c r="I593" s="405"/>
      <c r="J593" s="408"/>
      <c r="K593" s="403"/>
    </row>
    <row r="594" spans="1:11" ht="12.95" customHeight="1">
      <c r="A594" s="405"/>
      <c r="B594" s="403"/>
      <c r="C594" s="403"/>
      <c r="D594" s="405"/>
      <c r="E594" s="405"/>
      <c r="F594" s="405"/>
      <c r="G594" s="405"/>
      <c r="H594" s="405"/>
      <c r="I594" s="405"/>
      <c r="J594" s="408"/>
      <c r="K594" s="403"/>
    </row>
    <row r="595" spans="1:11" ht="12.95" customHeight="1">
      <c r="A595" s="405"/>
      <c r="B595" s="403"/>
      <c r="C595" s="403"/>
      <c r="D595" s="405"/>
      <c r="E595" s="405"/>
      <c r="F595" s="405"/>
      <c r="G595" s="405"/>
      <c r="H595" s="405"/>
      <c r="I595" s="405"/>
      <c r="J595" s="408"/>
      <c r="K595" s="403"/>
    </row>
    <row r="596" spans="1:11" ht="12.95" customHeight="1">
      <c r="A596" s="405"/>
      <c r="B596" s="403"/>
      <c r="C596" s="403"/>
      <c r="D596" s="405"/>
      <c r="E596" s="405"/>
      <c r="F596" s="405"/>
      <c r="G596" s="405"/>
      <c r="H596" s="405"/>
      <c r="I596" s="405"/>
      <c r="J596" s="408"/>
      <c r="K596" s="403"/>
    </row>
    <row r="597" spans="1:11" ht="12.95" customHeight="1">
      <c r="A597" s="405"/>
      <c r="B597" s="403"/>
      <c r="C597" s="403"/>
      <c r="D597" s="405"/>
      <c r="E597" s="405"/>
      <c r="F597" s="405"/>
      <c r="G597" s="405"/>
      <c r="H597" s="405"/>
      <c r="I597" s="405"/>
      <c r="J597" s="408"/>
      <c r="K597" s="403"/>
    </row>
    <row r="598" spans="1:11" ht="12.95" customHeight="1">
      <c r="A598" s="405"/>
      <c r="B598" s="403"/>
      <c r="C598" s="403"/>
      <c r="D598" s="405"/>
      <c r="E598" s="405"/>
      <c r="F598" s="405"/>
      <c r="G598" s="405"/>
      <c r="H598" s="405"/>
      <c r="I598" s="405"/>
      <c r="J598" s="408"/>
      <c r="K598" s="403"/>
    </row>
    <row r="599" spans="1:11" ht="12.95" customHeight="1">
      <c r="A599" s="405"/>
      <c r="B599" s="403"/>
      <c r="C599" s="403"/>
      <c r="D599" s="405"/>
      <c r="E599" s="405"/>
      <c r="F599" s="405"/>
      <c r="G599" s="405"/>
      <c r="H599" s="405"/>
      <c r="I599" s="405"/>
      <c r="J599" s="408"/>
      <c r="K599" s="403"/>
    </row>
    <row r="600" spans="1:11" ht="12.95" customHeight="1">
      <c r="A600" s="405"/>
      <c r="B600" s="403"/>
      <c r="C600" s="403"/>
      <c r="D600" s="405"/>
      <c r="E600" s="405"/>
      <c r="F600" s="405"/>
      <c r="G600" s="405"/>
      <c r="H600" s="405"/>
      <c r="I600" s="405"/>
      <c r="J600" s="408"/>
      <c r="K600" s="403"/>
    </row>
    <row r="601" spans="1:11" ht="12.95" customHeight="1">
      <c r="A601" s="405"/>
      <c r="B601" s="403"/>
      <c r="C601" s="403"/>
      <c r="D601" s="405"/>
      <c r="E601" s="405"/>
      <c r="F601" s="405"/>
      <c r="G601" s="405"/>
      <c r="H601" s="405"/>
      <c r="I601" s="405"/>
      <c r="J601" s="408"/>
      <c r="K601" s="403"/>
    </row>
    <row r="602" spans="1:11" ht="12.95" customHeight="1">
      <c r="A602" s="405"/>
      <c r="B602" s="403"/>
      <c r="C602" s="403"/>
      <c r="D602" s="405"/>
      <c r="E602" s="405"/>
      <c r="F602" s="405"/>
      <c r="G602" s="405"/>
      <c r="H602" s="405"/>
      <c r="I602" s="405"/>
      <c r="J602" s="408"/>
      <c r="K602" s="403"/>
    </row>
    <row r="603" spans="1:11" ht="12.95" customHeight="1">
      <c r="A603" s="405"/>
      <c r="B603" s="403"/>
      <c r="C603" s="403"/>
      <c r="D603" s="405"/>
      <c r="E603" s="405"/>
      <c r="F603" s="405"/>
      <c r="G603" s="405"/>
      <c r="H603" s="405"/>
      <c r="I603" s="405"/>
      <c r="J603" s="408"/>
      <c r="K603" s="403"/>
    </row>
    <row r="604" spans="1:11" ht="12.95" customHeight="1">
      <c r="A604" s="405"/>
      <c r="B604" s="403"/>
      <c r="C604" s="403"/>
      <c r="D604" s="405"/>
      <c r="E604" s="405"/>
      <c r="F604" s="405"/>
      <c r="G604" s="405"/>
      <c r="H604" s="405"/>
      <c r="I604" s="405"/>
      <c r="J604" s="408"/>
      <c r="K604" s="403"/>
    </row>
    <row r="605" spans="1:11" ht="12.95" customHeight="1">
      <c r="A605" s="405"/>
      <c r="B605" s="403"/>
      <c r="C605" s="403"/>
      <c r="D605" s="405"/>
      <c r="E605" s="405"/>
      <c r="F605" s="405"/>
      <c r="G605" s="405"/>
      <c r="H605" s="405"/>
      <c r="I605" s="405"/>
      <c r="J605" s="408"/>
      <c r="K605" s="403"/>
    </row>
    <row r="606" spans="1:11" ht="12.95" customHeight="1">
      <c r="A606" s="405"/>
      <c r="B606" s="403"/>
      <c r="C606" s="403"/>
      <c r="D606" s="405"/>
      <c r="E606" s="405"/>
      <c r="F606" s="405"/>
      <c r="G606" s="405"/>
      <c r="H606" s="405"/>
      <c r="I606" s="405"/>
      <c r="J606" s="408"/>
      <c r="K606" s="403"/>
    </row>
    <row r="607" spans="1:11" ht="12.95" customHeight="1">
      <c r="A607" s="405"/>
      <c r="B607" s="403"/>
      <c r="C607" s="403"/>
      <c r="D607" s="405"/>
      <c r="E607" s="405"/>
      <c r="F607" s="405"/>
      <c r="G607" s="405"/>
      <c r="H607" s="405"/>
      <c r="I607" s="405"/>
      <c r="J607" s="408"/>
      <c r="K607" s="403"/>
    </row>
    <row r="608" spans="1:11" ht="12.95" customHeight="1">
      <c r="A608" s="405"/>
      <c r="B608" s="403"/>
      <c r="C608" s="403"/>
      <c r="D608" s="405"/>
      <c r="E608" s="405"/>
      <c r="F608" s="405"/>
      <c r="G608" s="405"/>
      <c r="H608" s="405"/>
      <c r="I608" s="405"/>
      <c r="J608" s="408"/>
    </row>
    <row r="609" spans="1:10" ht="12.95" customHeight="1">
      <c r="A609" s="405"/>
      <c r="B609" s="403"/>
      <c r="C609" s="403"/>
      <c r="D609" s="405"/>
      <c r="E609" s="405"/>
      <c r="F609" s="405"/>
      <c r="G609" s="405"/>
      <c r="H609" s="405"/>
      <c r="I609" s="405"/>
      <c r="J609" s="408"/>
    </row>
    <row r="610" spans="1:10" ht="12.95" customHeight="1">
      <c r="A610" s="405"/>
      <c r="B610" s="403"/>
      <c r="C610" s="403"/>
      <c r="D610" s="405"/>
      <c r="E610" s="405"/>
      <c r="F610" s="405"/>
      <c r="G610" s="405"/>
      <c r="H610" s="405"/>
      <c r="I610" s="405"/>
      <c r="J610" s="408"/>
    </row>
    <row r="611" spans="1:10" ht="12.95" customHeight="1">
      <c r="A611" s="405"/>
      <c r="B611" s="403"/>
      <c r="C611" s="403"/>
      <c r="D611" s="405"/>
      <c r="E611" s="405"/>
      <c r="F611" s="405"/>
      <c r="G611" s="405"/>
      <c r="H611" s="405"/>
      <c r="I611" s="405"/>
      <c r="J611" s="408"/>
    </row>
    <row r="612" spans="1:10" ht="12.95" customHeight="1">
      <c r="A612" s="405"/>
      <c r="B612" s="403"/>
      <c r="C612" s="403"/>
      <c r="D612" s="405"/>
      <c r="E612" s="405"/>
      <c r="F612" s="405"/>
      <c r="G612" s="405"/>
      <c r="H612" s="405"/>
      <c r="I612" s="405"/>
      <c r="J612" s="408"/>
    </row>
    <row r="613" spans="1:10" ht="12.95" customHeight="1">
      <c r="A613" s="405"/>
      <c r="B613" s="403"/>
      <c r="C613" s="403"/>
      <c r="D613" s="405"/>
      <c r="E613" s="405"/>
      <c r="F613" s="405"/>
      <c r="G613" s="405"/>
      <c r="H613" s="405"/>
      <c r="I613" s="405"/>
      <c r="J613" s="408"/>
    </row>
    <row r="614" spans="1:10" ht="12.95" customHeight="1">
      <c r="B614" s="403"/>
    </row>
  </sheetData>
  <mergeCells count="2">
    <mergeCell ref="A10:B10"/>
    <mergeCell ref="A15:B15"/>
  </mergeCells>
  <printOptions horizontalCentered="1"/>
  <pageMargins left="0.15748031496062992" right="0.23622047244094491" top="0.74803149606299213" bottom="0.74803149606299213" header="0.31496062992125984" footer="0.31496062992125984"/>
  <pageSetup paperSize="256" scale="65" orientation="portrait" horizontalDpi="4294967293" verticalDpi="300" r:id="rId1"/>
  <headerFooter>
    <oddHeader>&amp;R&amp;12lampiran BA rekon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N77"/>
  <sheetViews>
    <sheetView topLeftCell="A34" zoomScale="85" zoomScaleNormal="85" workbookViewId="0">
      <selection activeCell="I60" sqref="I60"/>
    </sheetView>
  </sheetViews>
  <sheetFormatPr defaultRowHeight="15"/>
  <cols>
    <col min="1" max="1" width="2.7109375" style="459" customWidth="1"/>
    <col min="2" max="2" width="9.42578125" style="459" customWidth="1"/>
    <col min="3" max="3" width="2" style="509" customWidth="1"/>
    <col min="4" max="4" width="31.42578125" style="459" customWidth="1"/>
    <col min="5" max="6" width="24.7109375" style="459" customWidth="1"/>
    <col min="7" max="7" width="20.7109375" style="459" customWidth="1"/>
    <col min="8" max="8" width="3.85546875" style="459" customWidth="1"/>
    <col min="9" max="9" width="19.140625" style="459" bestFit="1" customWidth="1"/>
    <col min="10" max="10" width="14.42578125" style="459" bestFit="1" customWidth="1"/>
    <col min="11" max="11" width="11.7109375" style="459" bestFit="1" customWidth="1"/>
    <col min="12" max="12" width="14.42578125" style="459" bestFit="1" customWidth="1"/>
    <col min="13" max="13" width="14.28515625" style="459" bestFit="1" customWidth="1"/>
    <col min="14" max="16384" width="9.140625" style="459"/>
  </cols>
  <sheetData>
    <row r="1" spans="1:14" ht="21.75">
      <c r="A1" s="894" t="s">
        <v>391</v>
      </c>
      <c r="B1" s="894"/>
      <c r="C1" s="894"/>
      <c r="D1" s="894"/>
      <c r="E1" s="894"/>
      <c r="F1" s="894"/>
      <c r="G1" s="894"/>
      <c r="H1" s="457"/>
      <c r="I1" s="458"/>
      <c r="J1" s="458"/>
      <c r="K1" s="458"/>
    </row>
    <row r="2" spans="1:14" ht="18.75">
      <c r="A2" s="895"/>
      <c r="B2" s="895"/>
      <c r="C2" s="895"/>
      <c r="D2" s="895"/>
      <c r="E2" s="895"/>
      <c r="F2" s="895"/>
      <c r="G2" s="895"/>
      <c r="H2" s="457"/>
      <c r="I2" s="460"/>
      <c r="J2" s="460"/>
      <c r="K2" s="460"/>
      <c r="L2" s="461"/>
      <c r="M2" s="462"/>
      <c r="N2" s="462"/>
    </row>
    <row r="3" spans="1:14" ht="23.25">
      <c r="A3" s="896"/>
      <c r="B3" s="896"/>
      <c r="C3" s="896"/>
      <c r="D3" s="896"/>
      <c r="E3" s="896"/>
      <c r="F3" s="896"/>
      <c r="G3" s="896"/>
      <c r="H3" s="463"/>
      <c r="I3" s="460"/>
      <c r="J3" s="460"/>
      <c r="K3" s="460"/>
      <c r="L3" s="461"/>
      <c r="M3" s="462"/>
      <c r="N3" s="462"/>
    </row>
    <row r="4" spans="1:14" ht="15.75">
      <c r="A4" s="897"/>
      <c r="B4" s="897"/>
      <c r="C4" s="897"/>
      <c r="D4" s="897"/>
      <c r="E4" s="897"/>
      <c r="F4" s="897"/>
      <c r="G4" s="897"/>
      <c r="H4" s="464"/>
      <c r="I4" s="465"/>
      <c r="J4" s="465"/>
      <c r="K4" s="465"/>
      <c r="L4" s="466"/>
      <c r="M4" s="462"/>
      <c r="N4" s="462"/>
    </row>
    <row r="5" spans="1:14" s="467" customFormat="1" ht="15.75" thickBot="1">
      <c r="A5" s="898"/>
      <c r="B5" s="898"/>
      <c r="C5" s="898"/>
      <c r="D5" s="898"/>
      <c r="E5" s="898"/>
      <c r="F5" s="898"/>
      <c r="G5" s="898"/>
    </row>
    <row r="6" spans="1:14" ht="15.75" thickTop="1">
      <c r="A6" s="468"/>
      <c r="B6" s="468"/>
      <c r="C6" s="468"/>
      <c r="D6" s="468"/>
      <c r="E6" s="468"/>
      <c r="F6" s="469"/>
      <c r="G6" s="469"/>
    </row>
    <row r="7" spans="1:14" ht="15.75">
      <c r="A7" s="893" t="s">
        <v>392</v>
      </c>
      <c r="B7" s="893"/>
      <c r="C7" s="893"/>
      <c r="D7" s="893"/>
      <c r="E7" s="893"/>
      <c r="F7" s="893"/>
      <c r="G7" s="893"/>
      <c r="H7" s="893"/>
      <c r="I7" s="470"/>
      <c r="J7" s="470"/>
      <c r="K7" s="470"/>
      <c r="L7" s="470"/>
    </row>
    <row r="8" spans="1:14" ht="15.75">
      <c r="A8" s="893" t="s">
        <v>393</v>
      </c>
      <c r="B8" s="893"/>
      <c r="C8" s="893"/>
      <c r="D8" s="893"/>
      <c r="E8" s="893"/>
      <c r="F8" s="893"/>
      <c r="G8" s="893"/>
      <c r="H8" s="893"/>
      <c r="I8" s="901"/>
      <c r="J8" s="901"/>
      <c r="K8" s="901"/>
      <c r="L8" s="901"/>
    </row>
    <row r="9" spans="1:14" ht="15.75">
      <c r="A9" s="893" t="s">
        <v>496</v>
      </c>
      <c r="B9" s="893"/>
      <c r="C9" s="893"/>
      <c r="D9" s="893"/>
      <c r="E9" s="893"/>
      <c r="F9" s="893"/>
      <c r="G9" s="893"/>
      <c r="H9" s="893"/>
      <c r="I9" s="901"/>
      <c r="J9" s="901"/>
      <c r="K9" s="901"/>
      <c r="L9" s="901"/>
    </row>
    <row r="10" spans="1:14" ht="15.75">
      <c r="A10" s="471"/>
      <c r="B10" s="471"/>
      <c r="C10" s="471"/>
      <c r="D10" s="471"/>
      <c r="E10" s="471"/>
      <c r="F10" s="471"/>
      <c r="G10" s="471"/>
      <c r="H10" s="471"/>
      <c r="I10" s="472"/>
      <c r="J10" s="472"/>
      <c r="K10" s="472"/>
      <c r="L10" s="472"/>
    </row>
    <row r="11" spans="1:14">
      <c r="A11" s="473"/>
      <c r="B11" s="473"/>
      <c r="C11" s="474"/>
      <c r="D11" s="473"/>
      <c r="E11" s="473"/>
      <c r="F11" s="473"/>
      <c r="G11" s="473"/>
      <c r="H11" s="473"/>
    </row>
    <row r="12" spans="1:14" ht="34.700000000000003" customHeight="1">
      <c r="A12" s="902" t="s">
        <v>514</v>
      </c>
      <c r="B12" s="902"/>
      <c r="C12" s="902"/>
      <c r="D12" s="902"/>
      <c r="E12" s="902"/>
      <c r="F12" s="902"/>
      <c r="G12" s="902"/>
      <c r="H12" s="475"/>
      <c r="I12" s="469"/>
      <c r="J12" s="469"/>
      <c r="K12" s="469"/>
      <c r="L12" s="469"/>
    </row>
    <row r="13" spans="1:14" ht="5.65" customHeight="1">
      <c r="A13" s="476"/>
      <c r="B13" s="476"/>
      <c r="C13" s="477"/>
      <c r="D13" s="476"/>
      <c r="E13" s="476"/>
      <c r="F13" s="476"/>
      <c r="G13" s="476"/>
      <c r="H13" s="473"/>
    </row>
    <row r="14" spans="1:14">
      <c r="A14" s="476" t="s">
        <v>394</v>
      </c>
      <c r="B14" s="476" t="s">
        <v>395</v>
      </c>
      <c r="C14" s="477" t="s">
        <v>396</v>
      </c>
      <c r="D14" s="452" t="s">
        <v>397</v>
      </c>
      <c r="E14" s="476"/>
      <c r="F14" s="476"/>
      <c r="G14" s="476"/>
      <c r="H14" s="473"/>
    </row>
    <row r="15" spans="1:14">
      <c r="A15" s="476"/>
      <c r="B15" s="476" t="s">
        <v>398</v>
      </c>
      <c r="C15" s="477" t="s">
        <v>396</v>
      </c>
      <c r="D15" s="454" t="s">
        <v>387</v>
      </c>
      <c r="E15" s="473"/>
      <c r="F15" s="476"/>
      <c r="G15" s="476"/>
      <c r="H15" s="473"/>
    </row>
    <row r="16" spans="1:14">
      <c r="A16" s="476"/>
      <c r="B16" s="476" t="s">
        <v>399</v>
      </c>
      <c r="C16" s="477" t="s">
        <v>396</v>
      </c>
      <c r="D16" s="454" t="s">
        <v>400</v>
      </c>
      <c r="E16" s="476"/>
      <c r="F16" s="476"/>
      <c r="G16" s="476"/>
      <c r="H16" s="473"/>
    </row>
    <row r="17" spans="1:14" ht="33" customHeight="1">
      <c r="A17" s="476"/>
      <c r="B17" s="903" t="s">
        <v>401</v>
      </c>
      <c r="C17" s="903"/>
      <c r="D17" s="903"/>
      <c r="E17" s="903"/>
      <c r="F17" s="903"/>
      <c r="G17" s="903"/>
      <c r="H17" s="475"/>
      <c r="I17" s="469"/>
      <c r="J17" s="469"/>
      <c r="K17" s="469"/>
      <c r="L17" s="469"/>
    </row>
    <row r="18" spans="1:14" ht="9.9499999999999993" customHeight="1">
      <c r="A18" s="476"/>
      <c r="B18" s="476"/>
      <c r="C18" s="477"/>
      <c r="D18" s="476"/>
      <c r="E18" s="476"/>
      <c r="F18" s="476"/>
      <c r="G18" s="476"/>
      <c r="H18" s="473"/>
    </row>
    <row r="19" spans="1:14">
      <c r="A19" s="476" t="s">
        <v>370</v>
      </c>
      <c r="B19" s="476" t="s">
        <v>395</v>
      </c>
      <c r="C19" s="477" t="s">
        <v>396</v>
      </c>
      <c r="D19" s="446" t="s">
        <v>402</v>
      </c>
      <c r="E19" s="476"/>
      <c r="F19" s="476"/>
      <c r="G19" s="476"/>
      <c r="H19" s="473"/>
    </row>
    <row r="20" spans="1:14">
      <c r="A20" s="476"/>
      <c r="B20" s="476" t="s">
        <v>398</v>
      </c>
      <c r="C20" s="477" t="s">
        <v>396</v>
      </c>
      <c r="D20" s="448" t="s">
        <v>403</v>
      </c>
      <c r="E20" s="476"/>
      <c r="F20" s="476"/>
      <c r="G20" s="476"/>
      <c r="H20" s="473"/>
    </row>
    <row r="21" spans="1:14">
      <c r="A21" s="476"/>
      <c r="B21" s="476" t="s">
        <v>399</v>
      </c>
      <c r="C21" s="477" t="s">
        <v>396</v>
      </c>
      <c r="D21" s="454" t="s">
        <v>384</v>
      </c>
      <c r="E21" s="476"/>
      <c r="F21" s="476"/>
      <c r="G21" s="476"/>
      <c r="H21" s="473"/>
    </row>
    <row r="22" spans="1:14" ht="34.5" customHeight="1">
      <c r="A22" s="476"/>
      <c r="B22" s="904" t="s">
        <v>495</v>
      </c>
      <c r="C22" s="904"/>
      <c r="D22" s="904"/>
      <c r="E22" s="904"/>
      <c r="F22" s="904"/>
      <c r="G22" s="904"/>
      <c r="H22" s="473"/>
    </row>
    <row r="23" spans="1:14">
      <c r="A23" s="476"/>
      <c r="B23" s="476"/>
      <c r="C23" s="477"/>
      <c r="D23" s="476"/>
      <c r="E23" s="476"/>
      <c r="F23" s="476"/>
      <c r="G23" s="476"/>
      <c r="H23" s="473"/>
    </row>
    <row r="24" spans="1:14" ht="72.75" customHeight="1">
      <c r="A24" s="903" t="s">
        <v>515</v>
      </c>
      <c r="B24" s="903"/>
      <c r="C24" s="903"/>
      <c r="D24" s="903"/>
      <c r="E24" s="903"/>
      <c r="F24" s="903"/>
      <c r="G24" s="903"/>
      <c r="H24" s="475"/>
      <c r="I24" s="469"/>
      <c r="J24" s="469"/>
      <c r="K24" s="469"/>
      <c r="L24" s="469"/>
    </row>
    <row r="25" spans="1:14">
      <c r="A25" s="478"/>
      <c r="B25" s="478"/>
      <c r="C25" s="479"/>
      <c r="D25" s="478"/>
      <c r="E25" s="478"/>
      <c r="F25" s="478"/>
      <c r="G25" s="478"/>
    </row>
    <row r="26" spans="1:14">
      <c r="A26" s="478" t="s">
        <v>303</v>
      </c>
      <c r="B26" s="478" t="s">
        <v>404</v>
      </c>
      <c r="C26" s="479"/>
      <c r="D26" s="478"/>
      <c r="E26" s="478"/>
      <c r="F26" s="478"/>
      <c r="G26" s="478"/>
    </row>
    <row r="27" spans="1:14">
      <c r="A27" s="478"/>
      <c r="B27" s="905" t="s">
        <v>405</v>
      </c>
      <c r="C27" s="905" t="s">
        <v>406</v>
      </c>
      <c r="D27" s="905"/>
      <c r="E27" s="906" t="s">
        <v>497</v>
      </c>
      <c r="F27" s="906"/>
      <c r="G27" s="906"/>
    </row>
    <row r="28" spans="1:14">
      <c r="A28" s="478"/>
      <c r="B28" s="905"/>
      <c r="C28" s="905"/>
      <c r="D28" s="905"/>
      <c r="E28" s="480" t="s">
        <v>311</v>
      </c>
      <c r="F28" s="480" t="s">
        <v>314</v>
      </c>
      <c r="G28" s="480" t="s">
        <v>407</v>
      </c>
      <c r="I28" s="481"/>
      <c r="J28" s="481"/>
      <c r="K28" s="481"/>
      <c r="L28" s="481"/>
    </row>
    <row r="29" spans="1:14">
      <c r="A29" s="478"/>
      <c r="B29" s="482" t="s">
        <v>408</v>
      </c>
      <c r="C29" s="899" t="s">
        <v>409</v>
      </c>
      <c r="D29" s="900"/>
      <c r="E29" s="482" t="s">
        <v>410</v>
      </c>
      <c r="F29" s="482" t="s">
        <v>411</v>
      </c>
      <c r="G29" s="482" t="s">
        <v>412</v>
      </c>
      <c r="I29" s="481"/>
      <c r="J29" s="481"/>
      <c r="K29" s="481"/>
      <c r="L29" s="481"/>
    </row>
    <row r="30" spans="1:14" ht="22.5" customHeight="1">
      <c r="A30" s="478"/>
      <c r="B30" s="483" t="s">
        <v>376</v>
      </c>
      <c r="C30" s="908" t="s">
        <v>413</v>
      </c>
      <c r="D30" s="908"/>
      <c r="E30" s="484">
        <f>SUM(E31:E36)</f>
        <v>3153980152</v>
      </c>
      <c r="F30" s="484">
        <f>SUM(F31:F36)</f>
        <v>3134750152</v>
      </c>
      <c r="G30" s="484">
        <f>SUM(G31:G36)</f>
        <v>19230000</v>
      </c>
      <c r="I30" s="481"/>
      <c r="J30" s="686"/>
      <c r="K30" s="686"/>
      <c r="L30" s="686"/>
      <c r="M30" s="686"/>
      <c r="N30" s="686"/>
    </row>
    <row r="31" spans="1:14">
      <c r="A31" s="478"/>
      <c r="B31" s="485">
        <v>1</v>
      </c>
      <c r="C31" s="909" t="s">
        <v>414</v>
      </c>
      <c r="D31" s="909"/>
      <c r="E31" s="486">
        <f>'LAMP. REKON 1'!U12</f>
        <v>0</v>
      </c>
      <c r="F31" s="486">
        <f>'LAMP. REKON 1'!X12</f>
        <v>0</v>
      </c>
      <c r="G31" s="486">
        <f>E31-F31</f>
        <v>0</v>
      </c>
      <c r="I31" s="481"/>
      <c r="J31" s="481"/>
      <c r="K31" s="481"/>
      <c r="L31" s="481"/>
    </row>
    <row r="32" spans="1:14">
      <c r="A32" s="478"/>
      <c r="B32" s="485">
        <v>2</v>
      </c>
      <c r="C32" s="909" t="s">
        <v>415</v>
      </c>
      <c r="D32" s="909"/>
      <c r="E32" s="486">
        <f>'LAMP. REKON 1'!U14</f>
        <v>1358256277</v>
      </c>
      <c r="F32" s="486">
        <f>'LAMP. REKON 1'!X14</f>
        <v>1339026277</v>
      </c>
      <c r="G32" s="486">
        <f>E32-F32</f>
        <v>19230000</v>
      </c>
      <c r="I32" s="487"/>
      <c r="J32" s="488"/>
      <c r="K32" s="481"/>
      <c r="L32" s="481"/>
    </row>
    <row r="33" spans="1:12">
      <c r="A33" s="478"/>
      <c r="B33" s="485">
        <v>3</v>
      </c>
      <c r="C33" s="909" t="s">
        <v>416</v>
      </c>
      <c r="D33" s="909"/>
      <c r="E33" s="486">
        <f>'LAMP. REKON 1'!U25</f>
        <v>1766603875</v>
      </c>
      <c r="F33" s="486">
        <f>'LAMP. REKON 1'!X25</f>
        <v>1766603875</v>
      </c>
      <c r="G33" s="486">
        <f>E33-F33</f>
        <v>0</v>
      </c>
      <c r="I33" s="487"/>
      <c r="J33" s="481"/>
      <c r="K33" s="481"/>
      <c r="L33" s="481"/>
    </row>
    <row r="34" spans="1:12">
      <c r="A34" s="478"/>
      <c r="B34" s="485">
        <v>4</v>
      </c>
      <c r="C34" s="909" t="s">
        <v>417</v>
      </c>
      <c r="D34" s="909"/>
      <c r="E34" s="486">
        <f>'LAMP. REKON 1'!U29</f>
        <v>29120000</v>
      </c>
      <c r="F34" s="486">
        <f>'LAMP. REKON 1'!X29</f>
        <v>29120000</v>
      </c>
      <c r="G34" s="486">
        <f>E34-F34</f>
        <v>0</v>
      </c>
      <c r="I34" s="487"/>
      <c r="J34" s="481"/>
      <c r="K34" s="481"/>
      <c r="L34" s="481"/>
    </row>
    <row r="35" spans="1:12">
      <c r="A35" s="478"/>
      <c r="B35" s="485">
        <v>5</v>
      </c>
      <c r="C35" s="909" t="s">
        <v>418</v>
      </c>
      <c r="D35" s="909"/>
      <c r="E35" s="486">
        <f>'LAMP. REKON 1'!U35</f>
        <v>0</v>
      </c>
      <c r="F35" s="486">
        <f>'LAMP. REKON 1'!X35</f>
        <v>0</v>
      </c>
      <c r="G35" s="486">
        <f>E35-F35</f>
        <v>0</v>
      </c>
      <c r="I35" s="487"/>
      <c r="J35" s="481"/>
      <c r="K35" s="481"/>
      <c r="L35" s="481"/>
    </row>
    <row r="36" spans="1:12">
      <c r="A36" s="478"/>
      <c r="B36" s="485">
        <v>6</v>
      </c>
      <c r="C36" s="909" t="s">
        <v>419</v>
      </c>
      <c r="D36" s="909"/>
      <c r="E36" s="486">
        <v>0</v>
      </c>
      <c r="F36" s="486"/>
      <c r="G36" s="486"/>
      <c r="I36" s="487"/>
      <c r="J36" s="481"/>
      <c r="K36" s="481"/>
      <c r="L36" s="481"/>
    </row>
    <row r="37" spans="1:12" ht="21" customHeight="1">
      <c r="A37" s="478"/>
      <c r="B37" s="483" t="s">
        <v>56</v>
      </c>
      <c r="C37" s="910" t="s">
        <v>312</v>
      </c>
      <c r="D37" s="911"/>
      <c r="E37" s="489">
        <f>E38</f>
        <v>0</v>
      </c>
      <c r="F37" s="489">
        <f>F38</f>
        <v>0</v>
      </c>
      <c r="G37" s="489">
        <f>G38</f>
        <v>15800000</v>
      </c>
      <c r="I37" s="487"/>
      <c r="J37" s="481"/>
      <c r="K37" s="481"/>
      <c r="L37" s="481"/>
    </row>
    <row r="38" spans="1:12" ht="17.25" customHeight="1">
      <c r="A38" s="478"/>
      <c r="B38" s="490">
        <v>1</v>
      </c>
      <c r="C38" s="912" t="s">
        <v>420</v>
      </c>
      <c r="D38" s="913"/>
      <c r="E38" s="491"/>
      <c r="F38" s="492"/>
      <c r="G38" s="493">
        <f>'LAMP. REKON 1'!V10+'LAMP. REKON 1'!V12+'LAMP. REKON 1'!V14+'LAMP. REKON 1'!V25+'LAMP. REKON 1'!V29+'LAMP. REKON 1'!V35+'LAMP. REKON 1'!V40</f>
        <v>15800000</v>
      </c>
      <c r="I38" s="481"/>
      <c r="J38" s="481"/>
      <c r="K38" s="481"/>
      <c r="L38" s="481"/>
    </row>
    <row r="39" spans="1:12" ht="21" customHeight="1">
      <c r="A39" s="478"/>
      <c r="B39" s="483" t="s">
        <v>352</v>
      </c>
      <c r="C39" s="910" t="s">
        <v>374</v>
      </c>
      <c r="D39" s="911"/>
      <c r="E39" s="489">
        <v>0</v>
      </c>
      <c r="F39" s="489"/>
      <c r="G39" s="489">
        <f>G40</f>
        <v>3430000</v>
      </c>
      <c r="I39" s="494"/>
      <c r="J39" s="481"/>
      <c r="K39" s="481"/>
      <c r="L39" s="481"/>
    </row>
    <row r="40" spans="1:12">
      <c r="A40" s="478"/>
      <c r="B40" s="480"/>
      <c r="C40" s="495"/>
      <c r="D40" s="496"/>
      <c r="E40" s="497"/>
      <c r="F40" s="498"/>
      <c r="G40" s="499">
        <f>'LAMP. REKON 1'!W42</f>
        <v>3430000</v>
      </c>
      <c r="I40" s="481"/>
      <c r="J40" s="481"/>
      <c r="K40" s="481"/>
      <c r="L40" s="481"/>
    </row>
    <row r="41" spans="1:12" ht="25.5" customHeight="1">
      <c r="A41" s="478"/>
      <c r="B41" s="483" t="s">
        <v>355</v>
      </c>
      <c r="C41" s="908" t="s">
        <v>421</v>
      </c>
      <c r="D41" s="908"/>
      <c r="E41" s="484">
        <f>SUM(E39+E37+E30)</f>
        <v>3153980152</v>
      </c>
      <c r="F41" s="484">
        <f>SUM(F39+F37+F30)</f>
        <v>3134750152</v>
      </c>
      <c r="G41" s="484">
        <f>G30-G37-G39</f>
        <v>0</v>
      </c>
      <c r="I41" s="481"/>
      <c r="J41" s="481"/>
      <c r="K41" s="481"/>
      <c r="L41" s="481"/>
    </row>
    <row r="42" spans="1:12">
      <c r="A42" s="478"/>
      <c r="C42" s="479"/>
      <c r="D42" s="848"/>
      <c r="E42" s="849"/>
      <c r="F42" s="849"/>
      <c r="G42" s="849"/>
      <c r="I42" s="481"/>
      <c r="J42" s="481"/>
      <c r="K42" s="481"/>
      <c r="L42" s="481"/>
    </row>
    <row r="43" spans="1:12" ht="17.25" customHeight="1">
      <c r="A43" s="478"/>
      <c r="B43" s="500" t="s">
        <v>422</v>
      </c>
      <c r="C43" s="501"/>
      <c r="D43" s="850"/>
      <c r="E43" s="849"/>
      <c r="F43" s="849"/>
      <c r="G43" s="851"/>
      <c r="H43" s="407"/>
      <c r="I43" s="481"/>
      <c r="J43" s="481"/>
      <c r="K43" s="481"/>
      <c r="L43" s="481"/>
    </row>
    <row r="44" spans="1:12" ht="7.5" customHeight="1">
      <c r="A44" s="478"/>
      <c r="C44" s="479"/>
      <c r="D44" s="478"/>
      <c r="E44" s="478"/>
      <c r="F44" s="478"/>
      <c r="G44" s="478"/>
      <c r="I44" s="481"/>
      <c r="J44" s="481"/>
      <c r="K44" s="481"/>
      <c r="L44" s="481"/>
    </row>
    <row r="45" spans="1:12" ht="6.4" customHeight="1">
      <c r="A45" s="478"/>
      <c r="B45" s="478"/>
      <c r="C45" s="479"/>
      <c r="D45" s="478"/>
      <c r="E45" s="478"/>
      <c r="F45" s="478"/>
      <c r="G45" s="478"/>
      <c r="I45" s="481"/>
      <c r="J45" s="481"/>
      <c r="K45" s="481"/>
      <c r="L45" s="481"/>
    </row>
    <row r="46" spans="1:12" ht="15" customHeight="1">
      <c r="A46" s="476" t="s">
        <v>370</v>
      </c>
      <c r="B46" s="907" t="s">
        <v>423</v>
      </c>
      <c r="C46" s="907"/>
      <c r="D46" s="907"/>
      <c r="E46" s="907"/>
      <c r="F46" s="907"/>
      <c r="G46" s="907"/>
      <c r="I46" s="481"/>
      <c r="J46" s="481"/>
      <c r="K46" s="481"/>
      <c r="L46" s="481"/>
    </row>
    <row r="47" spans="1:12">
      <c r="A47" s="476"/>
      <c r="B47" s="907"/>
      <c r="C47" s="907"/>
      <c r="D47" s="907"/>
      <c r="E47" s="907"/>
      <c r="F47" s="907"/>
      <c r="G47" s="907"/>
      <c r="I47" s="481"/>
      <c r="J47" s="481"/>
      <c r="K47" s="481"/>
      <c r="L47" s="481"/>
    </row>
    <row r="48" spans="1:12" ht="12.75" customHeight="1">
      <c r="A48" s="476"/>
      <c r="B48" s="476"/>
      <c r="C48" s="477"/>
      <c r="D48" s="476"/>
      <c r="E48" s="502"/>
      <c r="F48" s="502"/>
      <c r="G48" s="476"/>
      <c r="I48" s="481"/>
      <c r="J48" s="481"/>
      <c r="K48" s="481"/>
      <c r="L48" s="481"/>
    </row>
    <row r="49" spans="1:12" ht="33.75" customHeight="1">
      <c r="A49" s="907" t="s">
        <v>516</v>
      </c>
      <c r="B49" s="907"/>
      <c r="C49" s="907"/>
      <c r="D49" s="907"/>
      <c r="E49" s="907"/>
      <c r="F49" s="907"/>
      <c r="G49" s="907"/>
      <c r="I49" s="481"/>
      <c r="J49" s="481"/>
      <c r="K49" s="481"/>
      <c r="L49" s="481"/>
    </row>
    <row r="50" spans="1:12" ht="6.4" customHeight="1">
      <c r="A50" s="476"/>
      <c r="B50" s="476"/>
      <c r="C50" s="477"/>
      <c r="D50" s="476"/>
      <c r="E50" s="476"/>
      <c r="F50" s="476"/>
      <c r="G50" s="476"/>
      <c r="I50" s="481"/>
      <c r="J50" s="481"/>
      <c r="K50" s="481"/>
      <c r="L50" s="481"/>
    </row>
    <row r="51" spans="1:12" s="506" customFormat="1">
      <c r="A51" s="476"/>
      <c r="B51" s="503"/>
      <c r="C51" s="503"/>
      <c r="D51" s="503"/>
      <c r="E51" s="504"/>
      <c r="F51" s="505"/>
      <c r="G51" s="505"/>
      <c r="H51" s="505"/>
      <c r="I51" s="487"/>
      <c r="J51" s="487"/>
      <c r="K51" s="487"/>
      <c r="L51" s="487"/>
    </row>
    <row r="52" spans="1:12">
      <c r="A52" s="473"/>
      <c r="B52" s="476" t="s">
        <v>400</v>
      </c>
      <c r="C52" s="477"/>
      <c r="D52" s="476"/>
      <c r="E52" s="476"/>
      <c r="F52" s="914" t="s">
        <v>384</v>
      </c>
      <c r="G52" s="914"/>
      <c r="I52" s="481"/>
      <c r="J52" s="481"/>
      <c r="K52" s="481"/>
      <c r="L52" s="481"/>
    </row>
    <row r="53" spans="1:12">
      <c r="A53" s="473"/>
      <c r="B53" s="476"/>
      <c r="C53" s="477"/>
      <c r="D53" s="476"/>
      <c r="E53" s="476"/>
      <c r="F53" s="476"/>
      <c r="G53" s="476"/>
      <c r="I53" s="481"/>
      <c r="J53" s="481"/>
      <c r="K53" s="481"/>
      <c r="L53" s="481"/>
    </row>
    <row r="54" spans="1:12">
      <c r="A54" s="473"/>
      <c r="B54" s="476"/>
      <c r="C54" s="477"/>
      <c r="D54" s="476"/>
      <c r="E54" s="476"/>
      <c r="F54" s="476"/>
      <c r="G54" s="476"/>
      <c r="I54" s="481"/>
      <c r="J54" s="481"/>
      <c r="K54" s="481"/>
      <c r="L54" s="481"/>
    </row>
    <row r="55" spans="1:12">
      <c r="A55" s="473"/>
      <c r="B55" s="476"/>
      <c r="C55" s="477"/>
      <c r="D55" s="476"/>
      <c r="E55" s="476"/>
      <c r="F55" s="476"/>
      <c r="G55" s="476"/>
      <c r="I55" s="481"/>
      <c r="J55" s="481"/>
      <c r="K55" s="481"/>
      <c r="L55" s="481"/>
    </row>
    <row r="56" spans="1:12">
      <c r="A56" s="473"/>
      <c r="B56" s="476"/>
      <c r="C56" s="477"/>
      <c r="D56" s="476"/>
      <c r="E56" s="476"/>
      <c r="F56" s="476"/>
      <c r="G56" s="476"/>
      <c r="I56" s="481"/>
      <c r="J56" s="481"/>
      <c r="K56" s="481"/>
      <c r="L56" s="481"/>
    </row>
    <row r="57" spans="1:12">
      <c r="A57" s="473"/>
      <c r="B57" s="507" t="s">
        <v>301</v>
      </c>
      <c r="C57" s="477"/>
      <c r="D57" s="476"/>
      <c r="E57" s="476"/>
      <c r="F57" s="916" t="s">
        <v>385</v>
      </c>
      <c r="G57" s="916"/>
      <c r="I57" s="481"/>
      <c r="J57" s="481"/>
      <c r="K57" s="481"/>
      <c r="L57" s="481"/>
    </row>
    <row r="58" spans="1:12">
      <c r="A58" s="473"/>
      <c r="B58" s="508" t="s">
        <v>424</v>
      </c>
      <c r="C58" s="477"/>
      <c r="D58" s="476"/>
      <c r="E58" s="476"/>
      <c r="F58" s="917" t="s">
        <v>425</v>
      </c>
      <c r="G58" s="917"/>
    </row>
    <row r="59" spans="1:12">
      <c r="A59" s="473"/>
      <c r="B59" s="476"/>
      <c r="C59" s="477"/>
      <c r="D59" s="476"/>
      <c r="E59" s="476"/>
      <c r="F59" s="476"/>
      <c r="G59" s="476"/>
    </row>
    <row r="60" spans="1:12">
      <c r="A60" s="473"/>
      <c r="B60" s="473"/>
      <c r="C60" s="474"/>
      <c r="D60" s="473"/>
      <c r="E60" s="473"/>
      <c r="F60" s="473"/>
      <c r="G60" s="473"/>
    </row>
    <row r="61" spans="1:12">
      <c r="A61" s="914" t="s">
        <v>426</v>
      </c>
      <c r="B61" s="914"/>
      <c r="C61" s="914"/>
      <c r="D61" s="914"/>
      <c r="E61" s="914"/>
      <c r="F61" s="914"/>
      <c r="G61" s="914"/>
    </row>
    <row r="62" spans="1:12">
      <c r="A62" s="914" t="s">
        <v>427</v>
      </c>
      <c r="B62" s="914"/>
      <c r="C62" s="914"/>
      <c r="D62" s="914"/>
      <c r="E62" s="914"/>
      <c r="F62" s="914"/>
      <c r="G62" s="914"/>
    </row>
    <row r="63" spans="1:12">
      <c r="A63" s="914"/>
      <c r="B63" s="914"/>
      <c r="C63" s="914"/>
      <c r="D63" s="914"/>
      <c r="E63" s="914"/>
      <c r="F63" s="914"/>
      <c r="G63" s="914"/>
    </row>
    <row r="64" spans="1:12">
      <c r="A64" s="476"/>
      <c r="B64" s="473"/>
      <c r="C64" s="474"/>
      <c r="D64" s="473"/>
      <c r="E64" s="473"/>
      <c r="F64" s="473"/>
      <c r="G64" s="473"/>
    </row>
    <row r="65" spans="1:7">
      <c r="A65" s="473"/>
      <c r="B65" s="473"/>
      <c r="C65" s="474"/>
      <c r="D65" s="473"/>
      <c r="E65" s="473"/>
      <c r="F65" s="473"/>
      <c r="G65" s="473"/>
    </row>
    <row r="66" spans="1:7">
      <c r="A66" s="473"/>
      <c r="B66" s="473"/>
      <c r="C66" s="474"/>
      <c r="D66" s="473"/>
      <c r="E66" s="473"/>
      <c r="F66" s="473"/>
      <c r="G66" s="473"/>
    </row>
    <row r="67" spans="1:7">
      <c r="A67" s="473"/>
      <c r="B67" s="473"/>
      <c r="C67" s="474"/>
      <c r="D67" s="473"/>
      <c r="E67" s="473"/>
      <c r="F67" s="473"/>
      <c r="G67" s="473"/>
    </row>
    <row r="68" spans="1:7">
      <c r="A68" s="915" t="s">
        <v>428</v>
      </c>
      <c r="B68" s="915"/>
      <c r="C68" s="915"/>
      <c r="D68" s="915"/>
      <c r="E68" s="915"/>
      <c r="F68" s="915"/>
      <c r="G68" s="915"/>
    </row>
    <row r="69" spans="1:7">
      <c r="A69" s="914" t="s">
        <v>383</v>
      </c>
      <c r="B69" s="914"/>
      <c r="C69" s="914"/>
      <c r="D69" s="914"/>
      <c r="E69" s="914"/>
      <c r="F69" s="914"/>
      <c r="G69" s="914"/>
    </row>
    <row r="70" spans="1:7">
      <c r="A70" s="473"/>
      <c r="B70" s="473"/>
      <c r="C70" s="474"/>
      <c r="D70" s="473"/>
      <c r="E70" s="473"/>
      <c r="F70" s="473"/>
      <c r="G70" s="473"/>
    </row>
    <row r="71" spans="1:7">
      <c r="A71" s="473"/>
      <c r="B71" s="473"/>
      <c r="C71" s="474"/>
      <c r="D71" s="473"/>
      <c r="E71" s="473"/>
      <c r="F71" s="473"/>
      <c r="G71" s="473"/>
    </row>
    <row r="72" spans="1:7">
      <c r="A72" s="473"/>
      <c r="B72" s="473"/>
      <c r="C72" s="474"/>
      <c r="D72" s="473"/>
      <c r="E72" s="473"/>
      <c r="F72" s="473"/>
      <c r="G72" s="473"/>
    </row>
    <row r="73" spans="1:7">
      <c r="A73" s="473"/>
      <c r="B73" s="473"/>
      <c r="C73" s="474"/>
      <c r="D73" s="473"/>
      <c r="E73" s="473"/>
      <c r="F73" s="473"/>
      <c r="G73" s="473"/>
    </row>
    <row r="74" spans="1:7">
      <c r="A74" s="473"/>
      <c r="B74" s="473"/>
      <c r="C74" s="474"/>
      <c r="D74" s="473"/>
      <c r="E74" s="473"/>
      <c r="F74" s="473"/>
      <c r="G74" s="473"/>
    </row>
    <row r="75" spans="1:7">
      <c r="A75" s="473"/>
      <c r="B75" s="473"/>
      <c r="C75" s="474"/>
      <c r="D75" s="473"/>
      <c r="E75" s="473"/>
      <c r="F75" s="473"/>
      <c r="G75" s="473"/>
    </row>
    <row r="76" spans="1:7">
      <c r="A76" s="473"/>
      <c r="B76" s="473"/>
      <c r="C76" s="474"/>
      <c r="D76" s="473"/>
      <c r="E76" s="473"/>
      <c r="F76" s="473"/>
      <c r="G76" s="473"/>
    </row>
    <row r="77" spans="1:7">
      <c r="A77" s="473"/>
      <c r="B77" s="473"/>
      <c r="C77" s="474"/>
      <c r="D77" s="473"/>
      <c r="E77" s="473"/>
      <c r="F77" s="473"/>
      <c r="G77" s="473"/>
    </row>
  </sheetData>
  <mergeCells count="39">
    <mergeCell ref="A63:G63"/>
    <mergeCell ref="A68:G68"/>
    <mergeCell ref="A69:G69"/>
    <mergeCell ref="A49:G49"/>
    <mergeCell ref="F52:G52"/>
    <mergeCell ref="F57:G57"/>
    <mergeCell ref="F58:G58"/>
    <mergeCell ref="A61:G61"/>
    <mergeCell ref="A62:G62"/>
    <mergeCell ref="B46:G47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1:D41"/>
    <mergeCell ref="C29:D29"/>
    <mergeCell ref="A8:H8"/>
    <mergeCell ref="I8:L8"/>
    <mergeCell ref="A9:H9"/>
    <mergeCell ref="I9:L9"/>
    <mergeCell ref="A12:G12"/>
    <mergeCell ref="B17:G17"/>
    <mergeCell ref="B22:G22"/>
    <mergeCell ref="A24:G24"/>
    <mergeCell ref="B27:B28"/>
    <mergeCell ref="C27:D28"/>
    <mergeCell ref="E27:G27"/>
    <mergeCell ref="A7:H7"/>
    <mergeCell ref="A1:G1"/>
    <mergeCell ref="A2:G2"/>
    <mergeCell ref="A3:G3"/>
    <mergeCell ref="A4:G4"/>
    <mergeCell ref="A5:G5"/>
  </mergeCells>
  <pageMargins left="1.0236220472440944" right="0.23622047244094491" top="0.70866141732283472" bottom="0.15748031496062992" header="0.62992125984251968" footer="0.11811023622047245"/>
  <pageSetup paperSize="256" scale="75" orientation="portrait" horizontalDpi="4294967293" verticalDpi="300" r:id="rId1"/>
  <headerFooter>
    <oddHeader>&amp;R&amp;12BA rekon Intern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9:L88"/>
  <sheetViews>
    <sheetView topLeftCell="A24" zoomScale="80" zoomScaleNormal="80" workbookViewId="0">
      <selection activeCell="A17" sqref="A17:G17"/>
    </sheetView>
  </sheetViews>
  <sheetFormatPr defaultRowHeight="15"/>
  <cols>
    <col min="1" max="1" width="2.7109375" style="459" customWidth="1"/>
    <col min="2" max="2" width="9.42578125" style="459" customWidth="1"/>
    <col min="3" max="3" width="2" style="509" customWidth="1"/>
    <col min="4" max="4" width="27.140625" style="459" customWidth="1"/>
    <col min="5" max="6" width="24.7109375" style="459" customWidth="1"/>
    <col min="7" max="7" width="20.7109375" style="459" customWidth="1"/>
    <col min="8" max="8" width="3" style="459" customWidth="1"/>
    <col min="9" max="9" width="19" style="459" bestFit="1" customWidth="1"/>
    <col min="10" max="11" width="9.140625" style="459"/>
    <col min="12" max="12" width="17.140625" style="459" customWidth="1"/>
    <col min="13" max="13" width="9.140625" style="459"/>
    <col min="14" max="14" width="13.5703125" style="459" customWidth="1"/>
    <col min="15" max="16384" width="9.140625" style="459"/>
  </cols>
  <sheetData>
    <row r="9" spans="1:12" ht="24" thickBot="1">
      <c r="A9" s="918" t="s">
        <v>429</v>
      </c>
      <c r="B9" s="918"/>
      <c r="C9" s="918"/>
      <c r="D9" s="918"/>
      <c r="E9" s="918"/>
      <c r="F9" s="918"/>
      <c r="G9" s="918"/>
    </row>
    <row r="10" spans="1:12" ht="15.75" thickTop="1">
      <c r="A10" s="510"/>
      <c r="B10" s="510"/>
      <c r="C10" s="511"/>
      <c r="D10" s="510"/>
      <c r="E10" s="510"/>
      <c r="F10" s="510"/>
      <c r="G10" s="510"/>
    </row>
    <row r="12" spans="1:12">
      <c r="A12" s="469"/>
      <c r="B12" s="469"/>
      <c r="C12" s="469"/>
      <c r="D12" s="469"/>
      <c r="E12" s="469"/>
      <c r="F12" s="469"/>
      <c r="G12" s="469"/>
    </row>
    <row r="13" spans="1:12" ht="15.75">
      <c r="A13" s="919" t="s">
        <v>430</v>
      </c>
      <c r="B13" s="919"/>
      <c r="C13" s="919"/>
      <c r="D13" s="919"/>
      <c r="E13" s="919"/>
      <c r="F13" s="919"/>
      <c r="G13" s="919"/>
      <c r="H13" s="919"/>
      <c r="I13" s="470"/>
      <c r="J13" s="470"/>
      <c r="K13" s="470"/>
      <c r="L13" s="470"/>
    </row>
    <row r="14" spans="1:12" ht="15.75">
      <c r="A14" s="920"/>
      <c r="B14" s="920"/>
      <c r="C14" s="920"/>
      <c r="D14" s="920"/>
      <c r="E14" s="920"/>
      <c r="F14" s="920"/>
      <c r="G14" s="920"/>
      <c r="H14" s="920"/>
      <c r="I14" s="901"/>
      <c r="J14" s="901"/>
      <c r="K14" s="901"/>
      <c r="L14" s="901"/>
    </row>
    <row r="15" spans="1:12" ht="15.75">
      <c r="A15" s="512"/>
      <c r="B15" s="512"/>
      <c r="C15" s="512"/>
      <c r="D15" s="512"/>
      <c r="E15" s="512"/>
      <c r="F15" s="512"/>
      <c r="G15" s="512"/>
      <c r="H15" s="512"/>
      <c r="I15" s="472"/>
      <c r="J15" s="472"/>
      <c r="K15" s="472"/>
      <c r="L15" s="472"/>
    </row>
    <row r="16" spans="1:12">
      <c r="A16" s="473"/>
      <c r="B16" s="473"/>
      <c r="C16" s="474"/>
      <c r="D16" s="473"/>
      <c r="E16" s="473"/>
      <c r="F16" s="473"/>
      <c r="G16" s="473"/>
      <c r="H16" s="473"/>
    </row>
    <row r="17" spans="1:12" ht="81.75" customHeight="1">
      <c r="A17" s="921" t="s">
        <v>517</v>
      </c>
      <c r="B17" s="921"/>
      <c r="C17" s="921"/>
      <c r="D17" s="921"/>
      <c r="E17" s="921"/>
      <c r="F17" s="921"/>
      <c r="G17" s="921"/>
      <c r="H17" s="475"/>
      <c r="I17" s="469"/>
      <c r="J17" s="469"/>
      <c r="K17" s="469"/>
      <c r="L17" s="469"/>
    </row>
    <row r="18" spans="1:12" ht="12.75" customHeight="1">
      <c r="A18" s="476"/>
      <c r="B18" s="476"/>
      <c r="C18" s="477"/>
      <c r="D18" s="476"/>
      <c r="E18" s="476"/>
      <c r="F18" s="476"/>
      <c r="G18" s="476"/>
      <c r="H18" s="473"/>
    </row>
    <row r="19" spans="1:12" ht="15.75">
      <c r="A19" s="461" t="s">
        <v>431</v>
      </c>
      <c r="B19" s="478"/>
      <c r="C19" s="479"/>
      <c r="D19" s="478"/>
      <c r="E19" s="478"/>
      <c r="F19" s="478"/>
      <c r="G19" s="478"/>
    </row>
    <row r="20" spans="1:12">
      <c r="A20" s="478"/>
      <c r="B20" s="478"/>
      <c r="C20" s="479"/>
      <c r="D20" s="478"/>
      <c r="E20" s="478"/>
      <c r="F20" s="478"/>
      <c r="G20" s="478"/>
    </row>
    <row r="21" spans="1:12">
      <c r="A21" s="478"/>
      <c r="B21" s="905" t="s">
        <v>405</v>
      </c>
      <c r="C21" s="922" t="s">
        <v>406</v>
      </c>
      <c r="D21" s="923"/>
      <c r="E21" s="906" t="str">
        <f>'BA REKON INTERN'!E27:G27</f>
        <v>Per- 30 Juni 2017</v>
      </c>
      <c r="F21" s="906"/>
      <c r="G21" s="906"/>
    </row>
    <row r="22" spans="1:12">
      <c r="A22" s="478"/>
      <c r="B22" s="905"/>
      <c r="C22" s="924"/>
      <c r="D22" s="925"/>
      <c r="E22" s="480" t="s">
        <v>311</v>
      </c>
      <c r="F22" s="480" t="s">
        <v>314</v>
      </c>
      <c r="G22" s="480" t="s">
        <v>407</v>
      </c>
    </row>
    <row r="23" spans="1:12">
      <c r="A23" s="478"/>
      <c r="B23" s="482" t="s">
        <v>408</v>
      </c>
      <c r="C23" s="899" t="s">
        <v>409</v>
      </c>
      <c r="D23" s="900"/>
      <c r="E23" s="482" t="s">
        <v>410</v>
      </c>
      <c r="F23" s="482" t="s">
        <v>411</v>
      </c>
      <c r="G23" s="482" t="s">
        <v>412</v>
      </c>
    </row>
    <row r="24" spans="1:12" ht="21" customHeight="1">
      <c r="A24" s="478"/>
      <c r="B24" s="483" t="s">
        <v>376</v>
      </c>
      <c r="C24" s="910" t="s">
        <v>413</v>
      </c>
      <c r="D24" s="911"/>
      <c r="E24" s="484">
        <f>SUM(E25:E30)</f>
        <v>3153980152</v>
      </c>
      <c r="F24" s="484">
        <f>SUM(F25:F30)</f>
        <v>3134750152</v>
      </c>
      <c r="G24" s="484">
        <f>SUM(G25:G30)</f>
        <v>19230000</v>
      </c>
    </row>
    <row r="25" spans="1:12">
      <c r="A25" s="478"/>
      <c r="B25" s="485">
        <v>1</v>
      </c>
      <c r="C25" s="926" t="s">
        <v>414</v>
      </c>
      <c r="D25" s="927"/>
      <c r="E25" s="486">
        <f>'BA REKON INTERN'!E31</f>
        <v>0</v>
      </c>
      <c r="F25" s="486">
        <f>'BA REKON INTERN'!F31</f>
        <v>0</v>
      </c>
      <c r="G25" s="486">
        <f t="shared" ref="G25:G30" si="0">E25-F25</f>
        <v>0</v>
      </c>
    </row>
    <row r="26" spans="1:12">
      <c r="A26" s="478"/>
      <c r="B26" s="485">
        <v>2</v>
      </c>
      <c r="C26" s="926" t="s">
        <v>415</v>
      </c>
      <c r="D26" s="927"/>
      <c r="E26" s="486">
        <f>'BA REKON INTERN'!E32</f>
        <v>1358256277</v>
      </c>
      <c r="F26" s="486">
        <f>'BA REKON INTERN'!F32</f>
        <v>1339026277</v>
      </c>
      <c r="G26" s="486">
        <f>E26-F26</f>
        <v>19230000</v>
      </c>
    </row>
    <row r="27" spans="1:12">
      <c r="A27" s="478"/>
      <c r="B27" s="485">
        <v>3</v>
      </c>
      <c r="C27" s="926" t="s">
        <v>416</v>
      </c>
      <c r="D27" s="927"/>
      <c r="E27" s="486">
        <f>'BA REKON INTERN'!E33</f>
        <v>1766603875</v>
      </c>
      <c r="F27" s="486">
        <f>'BA REKON INTERN'!F33</f>
        <v>1766603875</v>
      </c>
      <c r="G27" s="486">
        <f t="shared" si="0"/>
        <v>0</v>
      </c>
      <c r="I27" s="513"/>
    </row>
    <row r="28" spans="1:12">
      <c r="A28" s="478"/>
      <c r="B28" s="485">
        <v>4</v>
      </c>
      <c r="C28" s="926" t="s">
        <v>417</v>
      </c>
      <c r="D28" s="927"/>
      <c r="E28" s="486">
        <f>'BA REKON INTERN'!E34</f>
        <v>29120000</v>
      </c>
      <c r="F28" s="486">
        <f>'BA REKON INTERN'!F34</f>
        <v>29120000</v>
      </c>
      <c r="G28" s="486">
        <f t="shared" si="0"/>
        <v>0</v>
      </c>
    </row>
    <row r="29" spans="1:12">
      <c r="A29" s="478"/>
      <c r="B29" s="485">
        <v>5</v>
      </c>
      <c r="C29" s="926" t="s">
        <v>418</v>
      </c>
      <c r="D29" s="927"/>
      <c r="E29" s="486">
        <f>'BA REKON INTERN'!E35</f>
        <v>0</v>
      </c>
      <c r="F29" s="486">
        <f>'BA REKON INTERN'!F35</f>
        <v>0</v>
      </c>
      <c r="G29" s="486">
        <f t="shared" si="0"/>
        <v>0</v>
      </c>
      <c r="I29" s="514"/>
      <c r="J29" s="515"/>
    </row>
    <row r="30" spans="1:12">
      <c r="A30" s="478"/>
      <c r="B30" s="485">
        <v>6</v>
      </c>
      <c r="C30" s="926" t="s">
        <v>419</v>
      </c>
      <c r="D30" s="927"/>
      <c r="E30" s="486">
        <f>'BA REKON INTERN'!E36</f>
        <v>0</v>
      </c>
      <c r="F30" s="486">
        <f>'BA REKON INTERN'!F36</f>
        <v>0</v>
      </c>
      <c r="G30" s="486">
        <f t="shared" si="0"/>
        <v>0</v>
      </c>
      <c r="I30" s="514"/>
      <c r="L30" s="516"/>
    </row>
    <row r="31" spans="1:12" ht="21" customHeight="1">
      <c r="A31" s="478"/>
      <c r="B31" s="483" t="s">
        <v>56</v>
      </c>
      <c r="C31" s="910" t="s">
        <v>312</v>
      </c>
      <c r="D31" s="911"/>
      <c r="E31" s="484">
        <f>SUM(E32:E32)</f>
        <v>0</v>
      </c>
      <c r="F31" s="489"/>
      <c r="G31" s="489">
        <f>SUM(G32)</f>
        <v>15800000</v>
      </c>
      <c r="I31" s="514"/>
    </row>
    <row r="32" spans="1:12" ht="15.75" customHeight="1">
      <c r="A32" s="478"/>
      <c r="B32" s="485">
        <v>1</v>
      </c>
      <c r="C32" s="926" t="s">
        <v>420</v>
      </c>
      <c r="D32" s="927"/>
      <c r="E32" s="486">
        <v>0</v>
      </c>
      <c r="F32" s="517"/>
      <c r="G32" s="489">
        <f>'BA REKON INTERN'!G38</f>
        <v>15800000</v>
      </c>
      <c r="I32" s="514"/>
    </row>
    <row r="33" spans="1:7" ht="21" customHeight="1">
      <c r="A33" s="478"/>
      <c r="B33" s="483" t="s">
        <v>352</v>
      </c>
      <c r="C33" s="910" t="s">
        <v>374</v>
      </c>
      <c r="D33" s="911"/>
      <c r="E33" s="484">
        <f>'BA REKON INTERN'!E39</f>
        <v>0</v>
      </c>
      <c r="F33" s="518"/>
      <c r="G33" s="518">
        <f>G34</f>
        <v>3430000</v>
      </c>
    </row>
    <row r="34" spans="1:7">
      <c r="A34" s="478"/>
      <c r="B34" s="480"/>
      <c r="C34" s="495"/>
      <c r="D34" s="496"/>
      <c r="E34" s="519"/>
      <c r="F34" s="520"/>
      <c r="G34" s="520">
        <f>'BA REKON INTERN'!G40</f>
        <v>3430000</v>
      </c>
    </row>
    <row r="35" spans="1:7" ht="27.75" customHeight="1">
      <c r="A35" s="478"/>
      <c r="B35" s="483" t="s">
        <v>355</v>
      </c>
      <c r="C35" s="910" t="s">
        <v>421</v>
      </c>
      <c r="D35" s="911"/>
      <c r="E35" s="484">
        <f>E33+E31+E24</f>
        <v>3153980152</v>
      </c>
      <c r="F35" s="484">
        <f>F33+F31+F24</f>
        <v>3134750152</v>
      </c>
      <c r="G35" s="484">
        <f>G24-G31-G33</f>
        <v>0</v>
      </c>
    </row>
    <row r="36" spans="1:7">
      <c r="A36" s="478"/>
      <c r="C36" s="479"/>
      <c r="D36" s="478"/>
      <c r="E36" s="427"/>
      <c r="F36" s="521"/>
      <c r="G36" s="521"/>
    </row>
    <row r="37" spans="1:7" ht="8.25" customHeight="1">
      <c r="A37" s="478"/>
      <c r="B37" s="500"/>
      <c r="C37" s="479"/>
      <c r="D37" s="478"/>
      <c r="E37" s="478"/>
      <c r="F37" s="478"/>
      <c r="G37" s="478"/>
    </row>
    <row r="38" spans="1:7" ht="6.4" customHeight="1">
      <c r="A38" s="478"/>
      <c r="B38" s="478"/>
      <c r="C38" s="479"/>
      <c r="D38" s="478"/>
      <c r="E38" s="478"/>
      <c r="F38" s="478"/>
      <c r="G38" s="478"/>
    </row>
    <row r="39" spans="1:7" ht="14.45" customHeight="1">
      <c r="A39" s="928" t="s">
        <v>432</v>
      </c>
      <c r="B39" s="928"/>
      <c r="C39" s="928"/>
      <c r="D39" s="928"/>
      <c r="E39" s="928"/>
      <c r="F39" s="928"/>
      <c r="G39" s="928"/>
    </row>
    <row r="40" spans="1:7" ht="30.75" customHeight="1">
      <c r="A40" s="928"/>
      <c r="B40" s="928"/>
      <c r="C40" s="928"/>
      <c r="D40" s="928"/>
      <c r="E40" s="928"/>
      <c r="F40" s="928"/>
      <c r="G40" s="928"/>
    </row>
    <row r="41" spans="1:7" ht="12.75" customHeight="1">
      <c r="A41" s="476"/>
      <c r="B41" s="476"/>
      <c r="C41" s="477"/>
      <c r="D41" s="476"/>
      <c r="E41" s="502"/>
      <c r="F41" s="502"/>
      <c r="G41" s="476"/>
    </row>
    <row r="42" spans="1:7" ht="33.75" customHeight="1">
      <c r="A42" s="929" t="s">
        <v>433</v>
      </c>
      <c r="B42" s="929"/>
      <c r="C42" s="929"/>
      <c r="D42" s="929"/>
      <c r="E42" s="929"/>
      <c r="F42" s="929"/>
      <c r="G42" s="929"/>
    </row>
    <row r="43" spans="1:7" ht="15" customHeight="1">
      <c r="A43" s="476"/>
      <c r="B43" s="476"/>
      <c r="C43" s="477"/>
      <c r="D43" s="476"/>
      <c r="E43" s="502"/>
      <c r="F43" s="502"/>
      <c r="G43" s="502"/>
    </row>
    <row r="44" spans="1:7" ht="15" customHeight="1">
      <c r="A44" s="476"/>
      <c r="B44" s="476"/>
      <c r="C44" s="477"/>
      <c r="D44" s="476"/>
      <c r="E44" s="476"/>
      <c r="F44" s="476"/>
      <c r="G44" s="476"/>
    </row>
    <row r="45" spans="1:7" ht="15" customHeight="1">
      <c r="A45" s="476"/>
      <c r="B45" s="476"/>
      <c r="C45" s="477"/>
      <c r="D45" s="476"/>
      <c r="E45" s="476"/>
      <c r="F45" s="476"/>
      <c r="G45" s="476"/>
    </row>
    <row r="46" spans="1:7" ht="15.75">
      <c r="A46" s="476"/>
      <c r="B46" s="920" t="s">
        <v>434</v>
      </c>
      <c r="C46" s="920"/>
      <c r="D46" s="920"/>
      <c r="E46" s="476"/>
      <c r="F46" s="930" t="s">
        <v>435</v>
      </c>
      <c r="G46" s="930"/>
    </row>
    <row r="47" spans="1:7" ht="15.75">
      <c r="A47" s="476"/>
      <c r="B47" s="920" t="s">
        <v>436</v>
      </c>
      <c r="C47" s="920"/>
      <c r="D47" s="920"/>
      <c r="E47" s="476"/>
      <c r="F47" s="930" t="s">
        <v>437</v>
      </c>
      <c r="G47" s="930"/>
    </row>
    <row r="48" spans="1:7">
      <c r="A48" s="476"/>
      <c r="B48" s="522"/>
      <c r="C48" s="522"/>
      <c r="D48" s="522"/>
      <c r="E48" s="476"/>
      <c r="F48" s="931" t="s">
        <v>438</v>
      </c>
      <c r="G48" s="931"/>
    </row>
    <row r="49" spans="1:8">
      <c r="A49" s="476"/>
      <c r="B49" s="522"/>
      <c r="C49" s="522"/>
      <c r="D49" s="522"/>
      <c r="E49" s="476"/>
      <c r="F49" s="523"/>
      <c r="G49" s="523"/>
    </row>
    <row r="50" spans="1:8">
      <c r="A50" s="476"/>
      <c r="B50" s="522"/>
      <c r="C50" s="522"/>
      <c r="D50" s="522"/>
      <c r="E50" s="476"/>
      <c r="F50" s="523"/>
      <c r="G50" s="523"/>
    </row>
    <row r="51" spans="1:8">
      <c r="A51" s="476"/>
      <c r="B51" s="522"/>
      <c r="C51" s="522"/>
      <c r="D51" s="522"/>
      <c r="E51" s="476"/>
      <c r="F51" s="523"/>
      <c r="G51" s="523"/>
    </row>
    <row r="52" spans="1:8" ht="15.75">
      <c r="A52" s="476"/>
      <c r="B52" s="919" t="s">
        <v>512</v>
      </c>
      <c r="C52" s="919"/>
      <c r="D52" s="919"/>
      <c r="E52" s="524"/>
      <c r="F52" s="932" t="s">
        <v>299</v>
      </c>
      <c r="G52" s="932"/>
      <c r="H52" s="525"/>
    </row>
    <row r="53" spans="1:8" ht="15.75">
      <c r="A53" s="476"/>
      <c r="B53" s="920" t="s">
        <v>513</v>
      </c>
      <c r="C53" s="920"/>
      <c r="D53" s="920"/>
      <c r="E53" s="524"/>
      <c r="F53" s="933" t="s">
        <v>383</v>
      </c>
      <c r="G53" s="933"/>
      <c r="H53" s="525"/>
    </row>
    <row r="54" spans="1:8">
      <c r="A54" s="476"/>
      <c r="B54" s="476"/>
      <c r="C54" s="477"/>
      <c r="D54" s="476"/>
      <c r="E54" s="526"/>
      <c r="F54" s="526"/>
      <c r="G54" s="476"/>
    </row>
    <row r="55" spans="1:8">
      <c r="A55" s="473"/>
      <c r="B55" s="473"/>
      <c r="C55" s="474"/>
      <c r="D55" s="473"/>
      <c r="E55" s="526"/>
      <c r="F55" s="526"/>
      <c r="G55" s="473"/>
    </row>
    <row r="56" spans="1:8">
      <c r="A56" s="473"/>
      <c r="B56" s="473"/>
      <c r="C56" s="474"/>
      <c r="D56" s="473"/>
      <c r="E56" s="526"/>
      <c r="F56" s="526"/>
      <c r="G56" s="473"/>
    </row>
    <row r="57" spans="1:8">
      <c r="A57" s="473"/>
      <c r="B57" s="473"/>
      <c r="C57" s="474"/>
      <c r="D57" s="473"/>
      <c r="E57" s="526"/>
      <c r="F57" s="526"/>
      <c r="G57" s="473"/>
    </row>
    <row r="58" spans="1:8">
      <c r="A58" s="473"/>
      <c r="B58" s="473"/>
      <c r="C58" s="474"/>
      <c r="D58" s="473"/>
      <c r="E58" s="526"/>
      <c r="F58" s="526"/>
      <c r="G58" s="473"/>
    </row>
    <row r="59" spans="1:8">
      <c r="A59" s="473"/>
      <c r="B59" s="473"/>
      <c r="C59" s="474"/>
      <c r="D59" s="473"/>
      <c r="E59" s="527"/>
      <c r="F59" s="527"/>
      <c r="G59" s="473"/>
    </row>
    <row r="60" spans="1:8">
      <c r="A60" s="473"/>
      <c r="B60" s="473"/>
      <c r="C60" s="474"/>
      <c r="D60" s="473"/>
      <c r="E60" s="526"/>
      <c r="F60" s="526"/>
      <c r="G60" s="473"/>
    </row>
    <row r="61" spans="1:8">
      <c r="A61" s="473"/>
      <c r="B61" s="473"/>
      <c r="C61" s="474"/>
      <c r="D61" s="473"/>
      <c r="E61" s="473"/>
      <c r="F61" s="473"/>
      <c r="G61" s="473"/>
    </row>
    <row r="62" spans="1:8">
      <c r="A62" s="473"/>
      <c r="B62" s="473"/>
      <c r="C62" s="474"/>
      <c r="D62" s="473"/>
      <c r="E62" s="473"/>
      <c r="F62" s="473"/>
      <c r="G62" s="473"/>
    </row>
    <row r="63" spans="1:8">
      <c r="A63" s="473"/>
      <c r="B63" s="473"/>
      <c r="C63" s="474"/>
      <c r="D63" s="473"/>
      <c r="E63" s="473"/>
      <c r="F63" s="473"/>
      <c r="G63" s="473"/>
    </row>
    <row r="64" spans="1:8">
      <c r="A64" s="473"/>
      <c r="B64" s="473"/>
      <c r="C64" s="474"/>
      <c r="D64" s="473"/>
      <c r="E64" s="473"/>
      <c r="F64" s="473"/>
      <c r="G64" s="473"/>
    </row>
    <row r="65" spans="1:7">
      <c r="A65" s="473"/>
      <c r="B65" s="473"/>
      <c r="C65" s="474"/>
      <c r="D65" s="473"/>
      <c r="E65" s="473"/>
      <c r="F65" s="473"/>
      <c r="G65" s="473"/>
    </row>
    <row r="66" spans="1:7">
      <c r="A66" s="473"/>
      <c r="B66" s="473"/>
      <c r="C66" s="474"/>
      <c r="D66" s="473"/>
      <c r="E66" s="473"/>
      <c r="F66" s="473"/>
      <c r="G66" s="473"/>
    </row>
    <row r="67" spans="1:7">
      <c r="A67" s="473"/>
      <c r="B67" s="473"/>
      <c r="C67" s="474"/>
      <c r="D67" s="473"/>
      <c r="E67" s="473"/>
      <c r="F67" s="473"/>
      <c r="G67" s="473"/>
    </row>
    <row r="68" spans="1:7">
      <c r="A68" s="473"/>
      <c r="B68" s="473"/>
      <c r="C68" s="474"/>
      <c r="D68" s="473"/>
      <c r="E68" s="473"/>
      <c r="F68" s="473"/>
      <c r="G68" s="473"/>
    </row>
    <row r="69" spans="1:7">
      <c r="A69" s="473"/>
      <c r="B69" s="473"/>
      <c r="C69" s="474"/>
      <c r="D69" s="473"/>
      <c r="E69" s="473"/>
      <c r="F69" s="473"/>
      <c r="G69" s="473"/>
    </row>
    <row r="70" spans="1:7">
      <c r="A70" s="473"/>
      <c r="B70" s="473"/>
      <c r="C70" s="474"/>
      <c r="D70" s="473"/>
      <c r="E70" s="473"/>
      <c r="F70" s="473"/>
      <c r="G70" s="473"/>
    </row>
    <row r="71" spans="1:7">
      <c r="A71" s="473"/>
      <c r="B71" s="473"/>
      <c r="C71" s="474"/>
      <c r="D71" s="473"/>
      <c r="E71" s="473"/>
      <c r="F71" s="473"/>
      <c r="G71" s="473"/>
    </row>
    <row r="72" spans="1:7">
      <c r="A72" s="473"/>
      <c r="B72" s="473"/>
      <c r="C72" s="474"/>
      <c r="D72" s="473"/>
      <c r="E72" s="473"/>
      <c r="F72" s="473"/>
      <c r="G72" s="473"/>
    </row>
    <row r="73" spans="1:7">
      <c r="A73" s="473"/>
      <c r="B73" s="473"/>
      <c r="C73" s="474"/>
      <c r="D73" s="473"/>
      <c r="E73" s="473"/>
      <c r="F73" s="473"/>
      <c r="G73" s="473"/>
    </row>
    <row r="74" spans="1:7">
      <c r="A74" s="473"/>
      <c r="B74" s="473"/>
      <c r="C74" s="474"/>
      <c r="D74" s="473"/>
      <c r="E74" s="473"/>
      <c r="F74" s="473"/>
      <c r="G74" s="473"/>
    </row>
    <row r="75" spans="1:7">
      <c r="A75" s="473"/>
      <c r="B75" s="473"/>
      <c r="C75" s="474"/>
      <c r="D75" s="473"/>
      <c r="E75" s="473"/>
      <c r="F75" s="473"/>
      <c r="G75" s="473"/>
    </row>
    <row r="76" spans="1:7">
      <c r="A76" s="473"/>
      <c r="B76" s="473"/>
      <c r="C76" s="474"/>
      <c r="D76" s="473"/>
      <c r="E76" s="473"/>
      <c r="F76" s="473"/>
      <c r="G76" s="473"/>
    </row>
    <row r="77" spans="1:7">
      <c r="A77" s="473"/>
      <c r="B77" s="473"/>
      <c r="C77" s="474"/>
      <c r="D77" s="473"/>
      <c r="E77" s="473"/>
      <c r="F77" s="473"/>
      <c r="G77" s="473"/>
    </row>
    <row r="78" spans="1:7">
      <c r="A78" s="473"/>
      <c r="B78" s="473"/>
      <c r="C78" s="474"/>
      <c r="D78" s="473"/>
      <c r="E78" s="473"/>
      <c r="F78" s="473"/>
      <c r="G78" s="473"/>
    </row>
    <row r="79" spans="1:7">
      <c r="A79" s="473"/>
      <c r="B79" s="473"/>
      <c r="C79" s="474"/>
      <c r="D79" s="473"/>
      <c r="E79" s="473"/>
      <c r="F79" s="473"/>
      <c r="G79" s="473"/>
    </row>
    <row r="80" spans="1:7">
      <c r="A80" s="473"/>
      <c r="B80" s="473"/>
      <c r="C80" s="474"/>
      <c r="D80" s="473"/>
      <c r="E80" s="473"/>
      <c r="F80" s="473"/>
      <c r="G80" s="473"/>
    </row>
    <row r="81" spans="1:7">
      <c r="A81" s="473"/>
      <c r="B81" s="473"/>
      <c r="C81" s="474"/>
      <c r="D81" s="473"/>
      <c r="E81" s="473"/>
      <c r="F81" s="473"/>
      <c r="G81" s="473"/>
    </row>
    <row r="82" spans="1:7">
      <c r="A82" s="473"/>
      <c r="B82" s="473"/>
      <c r="C82" s="474"/>
      <c r="D82" s="473"/>
      <c r="E82" s="473"/>
      <c r="F82" s="473"/>
      <c r="G82" s="473"/>
    </row>
    <row r="83" spans="1:7">
      <c r="A83" s="473"/>
      <c r="B83" s="473"/>
      <c r="C83" s="474"/>
      <c r="D83" s="473"/>
      <c r="E83" s="473"/>
      <c r="F83" s="473"/>
      <c r="G83" s="473"/>
    </row>
    <row r="84" spans="1:7">
      <c r="A84" s="473"/>
      <c r="B84" s="473"/>
      <c r="C84" s="474"/>
      <c r="D84" s="473"/>
      <c r="E84" s="473"/>
      <c r="F84" s="473"/>
      <c r="G84" s="473"/>
    </row>
    <row r="85" spans="1:7">
      <c r="A85" s="473"/>
      <c r="B85" s="473"/>
      <c r="C85" s="474"/>
      <c r="D85" s="473"/>
      <c r="E85" s="473"/>
      <c r="F85" s="473"/>
      <c r="G85" s="473"/>
    </row>
    <row r="86" spans="1:7">
      <c r="A86" s="473"/>
      <c r="B86" s="473"/>
      <c r="C86" s="474"/>
      <c r="D86" s="473"/>
      <c r="E86" s="473"/>
      <c r="F86" s="473"/>
      <c r="G86" s="473"/>
    </row>
    <row r="87" spans="1:7">
      <c r="A87" s="473"/>
      <c r="B87" s="473"/>
      <c r="C87" s="474"/>
      <c r="D87" s="473"/>
      <c r="E87" s="473"/>
      <c r="F87" s="473"/>
      <c r="G87" s="473"/>
    </row>
    <row r="88" spans="1:7">
      <c r="A88" s="473"/>
      <c r="B88" s="473"/>
      <c r="C88" s="474"/>
      <c r="D88" s="473"/>
      <c r="E88" s="473"/>
      <c r="F88" s="473"/>
      <c r="G88" s="473"/>
    </row>
  </sheetData>
  <mergeCells count="31">
    <mergeCell ref="F48:G48"/>
    <mergeCell ref="B52:D52"/>
    <mergeCell ref="F52:G52"/>
    <mergeCell ref="B53:D53"/>
    <mergeCell ref="F53:G53"/>
    <mergeCell ref="A39:G40"/>
    <mergeCell ref="A42:G42"/>
    <mergeCell ref="B46:D46"/>
    <mergeCell ref="F46:G46"/>
    <mergeCell ref="B47:D47"/>
    <mergeCell ref="F47:G47"/>
    <mergeCell ref="C35:D35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E21:G21"/>
    <mergeCell ref="A9:G9"/>
    <mergeCell ref="A13:H13"/>
    <mergeCell ref="A14:H14"/>
    <mergeCell ref="I14:L14"/>
    <mergeCell ref="A17:G17"/>
    <mergeCell ref="B21:B22"/>
    <mergeCell ref="C21:D22"/>
  </mergeCells>
  <pageMargins left="0.82677165354330717" right="0.11811023622047245" top="0.55118110236220474" bottom="0.94488188976377963" header="0.31496062992125984" footer="0.31496062992125984"/>
  <pageSetup paperSize="256" scale="80" orientation="portrait" horizontalDpi="4294967292" verticalDpi="300" r:id="rId1"/>
  <headerFooter>
    <oddHeader>&amp;RBA rekon Ekstern</oddHeader>
  </headerFooter>
  <legacyDrawing r:id="rId2"/>
  <oleObjects>
    <oleObject progId="Word.Picture.8" shapeId="2049" r:id="rId3"/>
  </oleObject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V66"/>
  <sheetViews>
    <sheetView topLeftCell="D25" zoomScale="90" zoomScaleNormal="90" workbookViewId="0">
      <selection activeCell="K1" sqref="K1:L2"/>
    </sheetView>
  </sheetViews>
  <sheetFormatPr defaultRowHeight="15"/>
  <cols>
    <col min="1" max="1" width="5.140625" style="529" customWidth="1"/>
    <col min="2" max="2" width="6.5703125" style="529" customWidth="1"/>
    <col min="3" max="3" width="9.28515625" style="529" bestFit="1" customWidth="1"/>
    <col min="4" max="4" width="35.140625" style="529" customWidth="1"/>
    <col min="5" max="5" width="9.28515625" style="529" bestFit="1" customWidth="1"/>
    <col min="6" max="6" width="20.140625" style="529" customWidth="1"/>
    <col min="7" max="7" width="17.28515625" style="529" customWidth="1"/>
    <col min="8" max="8" width="22.5703125" style="572" customWidth="1"/>
    <col min="9" max="9" width="17.7109375" style="529" bestFit="1" customWidth="1"/>
    <col min="10" max="10" width="17.28515625" style="529" customWidth="1"/>
    <col min="11" max="11" width="12.7109375" style="529" customWidth="1"/>
    <col min="12" max="12" width="19" style="529" bestFit="1" customWidth="1"/>
    <col min="13" max="13" width="9.140625" style="529"/>
    <col min="14" max="14" width="24.7109375" style="530" customWidth="1"/>
    <col min="15" max="15" width="21.7109375" style="529" customWidth="1"/>
    <col min="16" max="16" width="21" style="529" customWidth="1"/>
    <col min="17" max="17" width="15" style="529" bestFit="1" customWidth="1"/>
    <col min="18" max="18" width="9.140625" style="529"/>
    <col min="19" max="19" width="19" style="529" customWidth="1"/>
    <col min="20" max="20" width="16.85546875" style="529" bestFit="1" customWidth="1"/>
    <col min="21" max="22" width="18.85546875" style="529" customWidth="1"/>
    <col min="23" max="16384" width="9.140625" style="529"/>
  </cols>
  <sheetData>
    <row r="1" spans="1:20">
      <c r="A1" s="943" t="s">
        <v>22</v>
      </c>
      <c r="B1" s="946" t="s">
        <v>439</v>
      </c>
      <c r="C1" s="528"/>
      <c r="D1" s="946" t="s">
        <v>440</v>
      </c>
      <c r="E1" s="934" t="s">
        <v>441</v>
      </c>
      <c r="F1" s="935"/>
      <c r="G1" s="949" t="s">
        <v>442</v>
      </c>
      <c r="H1" s="950"/>
      <c r="I1" s="950"/>
      <c r="J1" s="951"/>
      <c r="K1" s="934" t="s">
        <v>443</v>
      </c>
      <c r="L1" s="935"/>
    </row>
    <row r="2" spans="1:20">
      <c r="A2" s="944"/>
      <c r="B2" s="947"/>
      <c r="C2" s="531" t="s">
        <v>444</v>
      </c>
      <c r="D2" s="947"/>
      <c r="E2" s="936"/>
      <c r="F2" s="937"/>
      <c r="G2" s="938" t="s">
        <v>445</v>
      </c>
      <c r="H2" s="939"/>
      <c r="I2" s="939"/>
      <c r="J2" s="940"/>
      <c r="K2" s="936"/>
      <c r="L2" s="937"/>
    </row>
    <row r="3" spans="1:20">
      <c r="A3" s="944"/>
      <c r="B3" s="947"/>
      <c r="C3" s="531" t="s">
        <v>446</v>
      </c>
      <c r="D3" s="947"/>
      <c r="E3" s="532" t="s">
        <v>447</v>
      </c>
      <c r="F3" s="533" t="s">
        <v>447</v>
      </c>
      <c r="G3" s="941" t="s">
        <v>448</v>
      </c>
      <c r="H3" s="942"/>
      <c r="I3" s="941" t="s">
        <v>449</v>
      </c>
      <c r="J3" s="942"/>
      <c r="K3" s="532" t="s">
        <v>447</v>
      </c>
      <c r="L3" s="533" t="s">
        <v>447</v>
      </c>
    </row>
    <row r="4" spans="1:20">
      <c r="A4" s="944"/>
      <c r="B4" s="947"/>
      <c r="C4" s="531" t="s">
        <v>30</v>
      </c>
      <c r="D4" s="947"/>
      <c r="E4" s="534" t="s">
        <v>30</v>
      </c>
      <c r="F4" s="535" t="s">
        <v>36</v>
      </c>
      <c r="G4" s="534" t="s">
        <v>447</v>
      </c>
      <c r="H4" s="535" t="s">
        <v>450</v>
      </c>
      <c r="I4" s="534" t="s">
        <v>447</v>
      </c>
      <c r="J4" s="535" t="s">
        <v>450</v>
      </c>
      <c r="K4" s="534" t="s">
        <v>30</v>
      </c>
      <c r="L4" s="535" t="s">
        <v>36</v>
      </c>
    </row>
    <row r="5" spans="1:20">
      <c r="A5" s="945"/>
      <c r="B5" s="948"/>
      <c r="C5" s="531"/>
      <c r="D5" s="948"/>
      <c r="E5" s="536"/>
      <c r="F5" s="537"/>
      <c r="G5" s="536" t="s">
        <v>30</v>
      </c>
      <c r="H5" s="537" t="s">
        <v>36</v>
      </c>
      <c r="I5" s="536" t="s">
        <v>30</v>
      </c>
      <c r="J5" s="537" t="s">
        <v>36</v>
      </c>
      <c r="K5" s="534"/>
      <c r="L5" s="538"/>
    </row>
    <row r="6" spans="1:20">
      <c r="A6" s="539">
        <v>1</v>
      </c>
      <c r="B6" s="540">
        <v>2</v>
      </c>
      <c r="C6" s="540">
        <v>3</v>
      </c>
      <c r="D6" s="540">
        <v>4</v>
      </c>
      <c r="E6" s="541">
        <v>5</v>
      </c>
      <c r="F6" s="542" t="s">
        <v>451</v>
      </c>
      <c r="G6" s="541">
        <v>7</v>
      </c>
      <c r="H6" s="542" t="s">
        <v>452</v>
      </c>
      <c r="I6" s="541">
        <v>9</v>
      </c>
      <c r="J6" s="542" t="s">
        <v>453</v>
      </c>
      <c r="K6" s="541">
        <v>11</v>
      </c>
      <c r="L6" s="542" t="s">
        <v>167</v>
      </c>
    </row>
    <row r="7" spans="1:20">
      <c r="A7" s="543"/>
      <c r="B7" s="544"/>
      <c r="C7" s="544"/>
      <c r="D7" s="544"/>
      <c r="E7" s="545"/>
      <c r="F7" s="546"/>
      <c r="G7" s="547"/>
      <c r="H7" s="546"/>
      <c r="I7" s="547"/>
      <c r="J7" s="546"/>
      <c r="K7" s="547"/>
      <c r="L7" s="546"/>
    </row>
    <row r="8" spans="1:20">
      <c r="A8" s="543">
        <v>1</v>
      </c>
      <c r="B8" s="548" t="s">
        <v>47</v>
      </c>
      <c r="C8" s="548" t="s">
        <v>47</v>
      </c>
      <c r="D8" s="549" t="s">
        <v>340</v>
      </c>
      <c r="E8" s="550">
        <v>0</v>
      </c>
      <c r="F8" s="551">
        <v>0</v>
      </c>
      <c r="G8" s="552">
        <v>0</v>
      </c>
      <c r="H8" s="553">
        <v>0</v>
      </c>
      <c r="I8" s="552"/>
      <c r="J8" s="552"/>
      <c r="K8" s="552">
        <f>E8+G8-I8</f>
        <v>0</v>
      </c>
      <c r="L8" s="553">
        <f>F8+H8-J8</f>
        <v>0</v>
      </c>
      <c r="O8" s="554"/>
      <c r="P8" s="554"/>
    </row>
    <row r="9" spans="1:20">
      <c r="A9" s="543"/>
      <c r="B9" s="544"/>
      <c r="C9" s="544"/>
      <c r="D9" s="555"/>
      <c r="E9" s="545"/>
      <c r="F9" s="556"/>
      <c r="G9" s="557"/>
      <c r="H9" s="558"/>
      <c r="I9" s="557"/>
      <c r="J9" s="559"/>
      <c r="K9" s="559"/>
      <c r="L9" s="546"/>
      <c r="O9" s="554"/>
      <c r="P9" s="554"/>
    </row>
    <row r="10" spans="1:20">
      <c r="A10" s="543">
        <v>2</v>
      </c>
      <c r="B10" s="548" t="s">
        <v>45</v>
      </c>
      <c r="C10" s="544"/>
      <c r="D10" s="549" t="s">
        <v>342</v>
      </c>
      <c r="E10" s="560">
        <f>SUM(E11:E20)</f>
        <v>287</v>
      </c>
      <c r="F10" s="560">
        <f>SUM(F11:F20)</f>
        <v>1291425277</v>
      </c>
      <c r="G10" s="561">
        <f t="shared" ref="G10:L10" si="0">SUM(G11:G20)</f>
        <v>35</v>
      </c>
      <c r="H10" s="561">
        <f t="shared" si="0"/>
        <v>68581000</v>
      </c>
      <c r="I10" s="561">
        <f t="shared" si="0"/>
        <v>1</v>
      </c>
      <c r="J10" s="561">
        <f t="shared" si="0"/>
        <v>1750000</v>
      </c>
      <c r="K10" s="561">
        <f t="shared" si="0"/>
        <v>321</v>
      </c>
      <c r="L10" s="561">
        <f t="shared" si="0"/>
        <v>1358256277</v>
      </c>
      <c r="N10" s="562"/>
      <c r="O10" s="562"/>
      <c r="P10" s="554"/>
    </row>
    <row r="11" spans="1:20">
      <c r="A11" s="543"/>
      <c r="B11" s="563"/>
      <c r="C11" s="563" t="s">
        <v>45</v>
      </c>
      <c r="D11" s="555" t="s">
        <v>454</v>
      </c>
      <c r="E11" s="550"/>
      <c r="F11" s="564"/>
      <c r="G11" s="565"/>
      <c r="H11" s="566"/>
      <c r="I11" s="567"/>
      <c r="J11" s="568"/>
      <c r="K11" s="568">
        <f>E11+G11-I11</f>
        <v>0</v>
      </c>
      <c r="L11" s="569">
        <f>F11+H11-J11</f>
        <v>0</v>
      </c>
      <c r="N11" s="562"/>
      <c r="O11" s="562"/>
      <c r="P11" s="554"/>
    </row>
    <row r="12" spans="1:20">
      <c r="A12" s="543"/>
      <c r="B12" s="563"/>
      <c r="C12" s="563" t="s">
        <v>46</v>
      </c>
      <c r="D12" s="555" t="s">
        <v>455</v>
      </c>
      <c r="E12" s="545">
        <v>6</v>
      </c>
      <c r="F12" s="545">
        <v>399142462</v>
      </c>
      <c r="G12" s="570">
        <v>0</v>
      </c>
      <c r="H12" s="570">
        <v>0</v>
      </c>
      <c r="I12" s="571">
        <v>0</v>
      </c>
      <c r="J12" s="571">
        <v>0</v>
      </c>
      <c r="K12" s="568">
        <f t="shared" ref="K12:L24" si="1">E12+G12-I12</f>
        <v>6</v>
      </c>
      <c r="L12" s="569">
        <f t="shared" si="1"/>
        <v>399142462</v>
      </c>
      <c r="N12" s="562"/>
      <c r="O12" s="562"/>
      <c r="P12" s="554"/>
      <c r="T12" s="572"/>
    </row>
    <row r="13" spans="1:20">
      <c r="A13" s="543"/>
      <c r="B13" s="563"/>
      <c r="C13" s="563" t="s">
        <v>83</v>
      </c>
      <c r="D13" s="555" t="s">
        <v>456</v>
      </c>
      <c r="E13" s="550">
        <v>0</v>
      </c>
      <c r="F13" s="573">
        <v>0</v>
      </c>
      <c r="G13" s="574"/>
      <c r="H13" s="575"/>
      <c r="I13" s="567"/>
      <c r="J13" s="568"/>
      <c r="K13" s="568">
        <f t="shared" si="1"/>
        <v>0</v>
      </c>
      <c r="L13" s="569">
        <f t="shared" si="1"/>
        <v>0</v>
      </c>
      <c r="N13" s="562"/>
      <c r="O13" s="562"/>
      <c r="P13" s="554"/>
    </row>
    <row r="14" spans="1:20">
      <c r="A14" s="543"/>
      <c r="B14" s="563"/>
      <c r="C14" s="563" t="s">
        <v>48</v>
      </c>
      <c r="D14" s="555" t="s">
        <v>457</v>
      </c>
      <c r="E14" s="550">
        <v>0</v>
      </c>
      <c r="F14" s="573">
        <v>0</v>
      </c>
      <c r="G14" s="576"/>
      <c r="H14" s="577"/>
      <c r="I14" s="567"/>
      <c r="J14" s="568"/>
      <c r="K14" s="568">
        <f t="shared" si="1"/>
        <v>0</v>
      </c>
      <c r="L14" s="569">
        <f t="shared" si="1"/>
        <v>0</v>
      </c>
      <c r="N14" s="562"/>
      <c r="O14" s="562"/>
      <c r="P14" s="554"/>
    </row>
    <row r="15" spans="1:20">
      <c r="A15" s="543"/>
      <c r="B15" s="563"/>
      <c r="C15" s="563" t="s">
        <v>80</v>
      </c>
      <c r="D15" s="555" t="s">
        <v>458</v>
      </c>
      <c r="E15" s="545">
        <v>217</v>
      </c>
      <c r="F15" s="578">
        <v>463131000</v>
      </c>
      <c r="G15" s="579">
        <f>SUM('mutasi baru'!R114:R127)</f>
        <v>32</v>
      </c>
      <c r="H15" s="579">
        <f>SUM('mutasi baru'!S114:S127)</f>
        <v>65581000</v>
      </c>
      <c r="I15" s="571">
        <f>'mutasi baru'!T119</f>
        <v>1</v>
      </c>
      <c r="J15" s="571">
        <f>'mutasi baru'!U119</f>
        <v>1750000</v>
      </c>
      <c r="K15" s="568">
        <f t="shared" si="1"/>
        <v>248</v>
      </c>
      <c r="L15" s="569">
        <f>F15+H15-J15</f>
        <v>526962000</v>
      </c>
      <c r="N15" s="562">
        <v>65581000</v>
      </c>
      <c r="O15" s="562"/>
      <c r="P15" s="530"/>
      <c r="Q15" s="530"/>
      <c r="S15" s="580"/>
    </row>
    <row r="16" spans="1:20">
      <c r="A16" s="543"/>
      <c r="B16" s="563"/>
      <c r="C16" s="563"/>
      <c r="D16" s="555" t="s">
        <v>459</v>
      </c>
      <c r="E16" s="545"/>
      <c r="F16" s="556"/>
      <c r="G16" s="579"/>
      <c r="H16" s="581"/>
      <c r="I16" s="579"/>
      <c r="J16" s="579"/>
      <c r="K16" s="568">
        <f t="shared" si="1"/>
        <v>0</v>
      </c>
      <c r="L16" s="569">
        <f t="shared" si="1"/>
        <v>0</v>
      </c>
      <c r="N16" s="582">
        <f>N15-H15</f>
        <v>0</v>
      </c>
      <c r="O16" s="562"/>
      <c r="P16" s="554"/>
    </row>
    <row r="17" spans="1:22">
      <c r="A17" s="543"/>
      <c r="B17" s="563"/>
      <c r="C17" s="563" t="s">
        <v>460</v>
      </c>
      <c r="D17" s="555" t="s">
        <v>461</v>
      </c>
      <c r="E17" s="545">
        <f>'[1]mutasi retno'!P146</f>
        <v>1</v>
      </c>
      <c r="F17" s="578">
        <f>'[1]mutasi retno'!Q146</f>
        <v>1500000</v>
      </c>
      <c r="G17" s="579">
        <f>'[1]mutasi retno'!R146</f>
        <v>0</v>
      </c>
      <c r="H17" s="579">
        <f>'[1]mutasi retno'!S146</f>
        <v>0</v>
      </c>
      <c r="I17" s="579">
        <f>'[1]mutasi retno'!T146</f>
        <v>0</v>
      </c>
      <c r="J17" s="579">
        <f>'[1]mutasi retno'!U146</f>
        <v>0</v>
      </c>
      <c r="K17" s="568">
        <f t="shared" si="1"/>
        <v>1</v>
      </c>
      <c r="L17" s="569">
        <f t="shared" si="1"/>
        <v>1500000</v>
      </c>
      <c r="N17" s="562"/>
      <c r="O17" s="562"/>
      <c r="P17" s="554"/>
    </row>
    <row r="18" spans="1:22">
      <c r="A18" s="543"/>
      <c r="B18" s="563"/>
      <c r="C18" s="563" t="s">
        <v>255</v>
      </c>
      <c r="D18" s="555" t="s">
        <v>462</v>
      </c>
      <c r="E18" s="545">
        <v>60</v>
      </c>
      <c r="F18" s="578">
        <v>391651815</v>
      </c>
      <c r="G18" s="579">
        <f>'mutasi baru'!R192</f>
        <v>3</v>
      </c>
      <c r="H18" s="579">
        <f>'mutasi baru'!S192</f>
        <v>3000000</v>
      </c>
      <c r="I18" s="579">
        <v>0</v>
      </c>
      <c r="J18" s="579">
        <v>0</v>
      </c>
      <c r="K18" s="568">
        <f>E18+G18-I18</f>
        <v>63</v>
      </c>
      <c r="L18" s="569">
        <f t="shared" si="1"/>
        <v>394651815</v>
      </c>
      <c r="N18" s="562"/>
      <c r="O18" s="562"/>
      <c r="P18" s="554"/>
    </row>
    <row r="19" spans="1:22">
      <c r="A19" s="543"/>
      <c r="B19" s="563"/>
      <c r="C19" s="563" t="s">
        <v>98</v>
      </c>
      <c r="D19" s="555" t="s">
        <v>463</v>
      </c>
      <c r="E19" s="545">
        <v>3</v>
      </c>
      <c r="F19" s="578">
        <v>36000000</v>
      </c>
      <c r="G19" s="579">
        <v>0</v>
      </c>
      <c r="H19" s="579">
        <v>0</v>
      </c>
      <c r="I19" s="579">
        <v>0</v>
      </c>
      <c r="J19" s="579">
        <v>0</v>
      </c>
      <c r="K19" s="568">
        <f t="shared" si="1"/>
        <v>3</v>
      </c>
      <c r="L19" s="569">
        <f t="shared" si="1"/>
        <v>36000000</v>
      </c>
      <c r="N19" s="583"/>
      <c r="O19" s="562"/>
      <c r="P19" s="554"/>
    </row>
    <row r="20" spans="1:22">
      <c r="A20" s="543"/>
      <c r="B20" s="544"/>
      <c r="C20" s="563">
        <v>10</v>
      </c>
      <c r="D20" s="555" t="s">
        <v>464</v>
      </c>
      <c r="E20" s="545"/>
      <c r="F20" s="584"/>
      <c r="G20" s="557"/>
      <c r="H20" s="558"/>
      <c r="I20" s="557"/>
      <c r="J20" s="557"/>
      <c r="K20" s="568">
        <f t="shared" si="1"/>
        <v>0</v>
      </c>
      <c r="L20" s="569">
        <f t="shared" si="1"/>
        <v>0</v>
      </c>
      <c r="N20" s="562"/>
      <c r="O20" s="562"/>
      <c r="P20" s="554"/>
      <c r="V20" s="580"/>
    </row>
    <row r="21" spans="1:22">
      <c r="A21" s="543"/>
      <c r="B21" s="544"/>
      <c r="C21" s="585"/>
      <c r="D21" s="555"/>
      <c r="E21" s="545"/>
      <c r="F21" s="556"/>
      <c r="G21" s="557"/>
      <c r="H21" s="558"/>
      <c r="I21" s="557"/>
      <c r="J21" s="559"/>
      <c r="K21" s="568">
        <f t="shared" si="1"/>
        <v>0</v>
      </c>
      <c r="L21" s="569">
        <f t="shared" si="1"/>
        <v>0</v>
      </c>
      <c r="M21" s="586"/>
      <c r="N21" s="562"/>
      <c r="O21" s="562"/>
      <c r="P21" s="554"/>
    </row>
    <row r="22" spans="1:22">
      <c r="A22" s="543">
        <v>3</v>
      </c>
      <c r="B22" s="548" t="s">
        <v>46</v>
      </c>
      <c r="C22" s="544"/>
      <c r="D22" s="549" t="s">
        <v>353</v>
      </c>
      <c r="E22" s="560">
        <f>E23</f>
        <v>4</v>
      </c>
      <c r="F22" s="560">
        <f>F23</f>
        <v>1766603875</v>
      </c>
      <c r="G22" s="587">
        <f>G23</f>
        <v>0</v>
      </c>
      <c r="H22" s="587">
        <f>H23</f>
        <v>0</v>
      </c>
      <c r="I22" s="587">
        <f>'[1]mutasi retno'!T290</f>
        <v>0</v>
      </c>
      <c r="J22" s="587">
        <v>0</v>
      </c>
      <c r="K22" s="587">
        <f t="shared" si="1"/>
        <v>4</v>
      </c>
      <c r="L22" s="587">
        <f t="shared" si="1"/>
        <v>1766603875</v>
      </c>
      <c r="N22" s="562"/>
      <c r="O22" s="562"/>
      <c r="P22" s="554"/>
    </row>
    <row r="23" spans="1:22">
      <c r="A23" s="543"/>
      <c r="B23" s="544"/>
      <c r="C23" s="531">
        <v>11</v>
      </c>
      <c r="D23" s="555" t="s">
        <v>465</v>
      </c>
      <c r="E23" s="545">
        <v>4</v>
      </c>
      <c r="F23" s="584">
        <v>1766603875</v>
      </c>
      <c r="G23" s="557">
        <v>0</v>
      </c>
      <c r="H23" s="557">
        <f>'mutasi baru'!S212</f>
        <v>0</v>
      </c>
      <c r="I23" s="557"/>
      <c r="J23" s="557"/>
      <c r="K23" s="568">
        <f t="shared" si="1"/>
        <v>4</v>
      </c>
      <c r="L23" s="588">
        <f t="shared" si="1"/>
        <v>1766603875</v>
      </c>
      <c r="N23" s="562">
        <v>47140000</v>
      </c>
      <c r="O23" s="562"/>
      <c r="P23" s="554"/>
    </row>
    <row r="24" spans="1:22">
      <c r="A24" s="543"/>
      <c r="B24" s="544"/>
      <c r="C24" s="531">
        <v>12</v>
      </c>
      <c r="D24" s="555" t="s">
        <v>466</v>
      </c>
      <c r="E24" s="550">
        <v>0</v>
      </c>
      <c r="F24" s="551">
        <v>0</v>
      </c>
      <c r="G24" s="568"/>
      <c r="H24" s="569"/>
      <c r="I24" s="568"/>
      <c r="J24" s="568"/>
      <c r="K24" s="568">
        <f t="shared" si="1"/>
        <v>0</v>
      </c>
      <c r="L24" s="588">
        <f t="shared" si="1"/>
        <v>0</v>
      </c>
      <c r="N24" s="562"/>
      <c r="O24" s="562"/>
      <c r="P24" s="554"/>
    </row>
    <row r="25" spans="1:22">
      <c r="A25" s="543"/>
      <c r="B25" s="544"/>
      <c r="C25" s="544"/>
      <c r="D25" s="555"/>
      <c r="E25" s="545"/>
      <c r="F25" s="556"/>
      <c r="G25" s="557"/>
      <c r="H25" s="558"/>
      <c r="I25" s="557"/>
      <c r="J25" s="559"/>
      <c r="K25" s="559"/>
      <c r="L25" s="546"/>
      <c r="N25" s="562"/>
      <c r="O25" s="562"/>
      <c r="P25" s="554"/>
    </row>
    <row r="26" spans="1:22">
      <c r="A26" s="543">
        <v>4</v>
      </c>
      <c r="B26" s="548" t="s">
        <v>83</v>
      </c>
      <c r="C26" s="544"/>
      <c r="D26" s="549" t="s">
        <v>467</v>
      </c>
      <c r="E26" s="560">
        <f t="shared" ref="E26:J26" si="2">SUM(E27:E30)</f>
        <v>5</v>
      </c>
      <c r="F26" s="560">
        <f t="shared" si="2"/>
        <v>27420000</v>
      </c>
      <c r="G26" s="561">
        <f t="shared" si="2"/>
        <v>0</v>
      </c>
      <c r="H26" s="561">
        <f t="shared" si="2"/>
        <v>1700000</v>
      </c>
      <c r="I26" s="561">
        <f t="shared" si="2"/>
        <v>0</v>
      </c>
      <c r="J26" s="561">
        <f t="shared" si="2"/>
        <v>0</v>
      </c>
      <c r="K26" s="561">
        <f>E26+G26-I26</f>
        <v>5</v>
      </c>
      <c r="L26" s="561">
        <f>F26+H26-J26</f>
        <v>29120000</v>
      </c>
      <c r="N26" s="562"/>
      <c r="O26" s="562"/>
      <c r="P26" s="554"/>
    </row>
    <row r="27" spans="1:22">
      <c r="A27" s="543"/>
      <c r="B27" s="544"/>
      <c r="C27" s="531">
        <v>13</v>
      </c>
      <c r="D27" s="555" t="s">
        <v>468</v>
      </c>
      <c r="E27" s="550">
        <v>0</v>
      </c>
      <c r="F27" s="551">
        <v>0</v>
      </c>
      <c r="G27" s="568"/>
      <c r="H27" s="569"/>
      <c r="I27" s="568"/>
      <c r="J27" s="568"/>
      <c r="K27" s="589">
        <f t="shared" ref="K27:L30" si="3">E27+G27-I27</f>
        <v>0</v>
      </c>
      <c r="L27" s="589">
        <f t="shared" si="3"/>
        <v>0</v>
      </c>
      <c r="N27" s="562"/>
      <c r="O27" s="562"/>
      <c r="P27" s="590"/>
    </row>
    <row r="28" spans="1:22">
      <c r="A28" s="543"/>
      <c r="B28" s="544"/>
      <c r="C28" s="531">
        <v>14</v>
      </c>
      <c r="D28" s="555" t="s">
        <v>469</v>
      </c>
      <c r="E28" s="550">
        <v>0</v>
      </c>
      <c r="F28" s="551">
        <v>0</v>
      </c>
      <c r="G28" s="568"/>
      <c r="H28" s="569"/>
      <c r="I28" s="568"/>
      <c r="J28" s="568"/>
      <c r="K28" s="589">
        <f t="shared" si="3"/>
        <v>0</v>
      </c>
      <c r="L28" s="589">
        <f t="shared" si="3"/>
        <v>0</v>
      </c>
      <c r="N28" s="562"/>
      <c r="O28" s="562"/>
    </row>
    <row r="29" spans="1:22">
      <c r="A29" s="543"/>
      <c r="B29" s="544"/>
      <c r="C29" s="531">
        <v>15</v>
      </c>
      <c r="D29" s="555" t="s">
        <v>470</v>
      </c>
      <c r="E29" s="591">
        <v>3</v>
      </c>
      <c r="F29" s="592">
        <v>15820000</v>
      </c>
      <c r="G29" s="593">
        <v>0</v>
      </c>
      <c r="H29" s="594">
        <v>1700000</v>
      </c>
      <c r="I29" s="593">
        <f>'[1]mutasi retno'!T304</f>
        <v>0</v>
      </c>
      <c r="J29" s="593">
        <f>'[1]mutasi retno'!U304</f>
        <v>0</v>
      </c>
      <c r="K29" s="589">
        <f t="shared" si="3"/>
        <v>3</v>
      </c>
      <c r="L29" s="569">
        <f t="shared" si="3"/>
        <v>17520000</v>
      </c>
      <c r="N29" s="562"/>
      <c r="O29" s="562"/>
    </row>
    <row r="30" spans="1:22">
      <c r="A30" s="543"/>
      <c r="B30" s="544"/>
      <c r="C30" s="531">
        <v>16</v>
      </c>
      <c r="D30" s="555" t="s">
        <v>471</v>
      </c>
      <c r="E30" s="550">
        <v>2</v>
      </c>
      <c r="F30" s="551">
        <v>11600000</v>
      </c>
      <c r="G30" s="568">
        <v>0</v>
      </c>
      <c r="H30" s="569">
        <v>0</v>
      </c>
      <c r="I30" s="568">
        <f>'[1]mutasi retno'!T299</f>
        <v>0</v>
      </c>
      <c r="J30" s="568">
        <f>'[1]mutasi retno'!U299</f>
        <v>0</v>
      </c>
      <c r="K30" s="589">
        <f t="shared" si="3"/>
        <v>2</v>
      </c>
      <c r="L30" s="588">
        <f t="shared" si="3"/>
        <v>11600000</v>
      </c>
      <c r="N30" s="562"/>
      <c r="O30" s="562"/>
    </row>
    <row r="31" spans="1:22">
      <c r="A31" s="543"/>
      <c r="B31" s="544"/>
      <c r="C31" s="544"/>
      <c r="D31" s="555"/>
      <c r="E31" s="545"/>
      <c r="F31" s="556"/>
      <c r="G31" s="557"/>
      <c r="H31" s="558"/>
      <c r="I31" s="557"/>
      <c r="J31" s="559"/>
      <c r="K31" s="559"/>
      <c r="L31" s="546"/>
      <c r="N31" s="562"/>
      <c r="O31" s="562"/>
    </row>
    <row r="32" spans="1:22">
      <c r="A32" s="543">
        <v>5</v>
      </c>
      <c r="B32" s="548" t="s">
        <v>48</v>
      </c>
      <c r="C32" s="544"/>
      <c r="D32" s="549" t="s">
        <v>294</v>
      </c>
      <c r="E32" s="560">
        <f>SUM(E33:E36)</f>
        <v>0</v>
      </c>
      <c r="F32" s="560">
        <f t="shared" ref="F32:L32" si="4">SUM(F33:F36)</f>
        <v>0</v>
      </c>
      <c r="G32" s="587">
        <f t="shared" si="4"/>
        <v>0</v>
      </c>
      <c r="H32" s="587">
        <f t="shared" si="4"/>
        <v>0</v>
      </c>
      <c r="I32" s="587">
        <f t="shared" si="4"/>
        <v>0</v>
      </c>
      <c r="J32" s="587">
        <f t="shared" si="4"/>
        <v>0</v>
      </c>
      <c r="K32" s="587">
        <f t="shared" si="4"/>
        <v>0</v>
      </c>
      <c r="L32" s="587">
        <f t="shared" si="4"/>
        <v>0</v>
      </c>
      <c r="N32" s="562"/>
      <c r="O32" s="562"/>
    </row>
    <row r="33" spans="1:15">
      <c r="A33" s="543"/>
      <c r="B33" s="544"/>
      <c r="C33" s="531">
        <v>17</v>
      </c>
      <c r="D33" s="555" t="s">
        <v>472</v>
      </c>
      <c r="E33" s="545">
        <v>0</v>
      </c>
      <c r="F33" s="556">
        <v>0</v>
      </c>
      <c r="G33" s="593">
        <v>0</v>
      </c>
      <c r="H33" s="594">
        <v>0</v>
      </c>
      <c r="I33" s="593"/>
      <c r="J33" s="595"/>
      <c r="K33" s="595">
        <f>E33+G33-I33</f>
        <v>0</v>
      </c>
      <c r="L33" s="596">
        <f>F33+H33-J33</f>
        <v>0</v>
      </c>
      <c r="N33" s="562"/>
      <c r="O33" s="562"/>
    </row>
    <row r="34" spans="1:15">
      <c r="A34" s="543"/>
      <c r="B34" s="544"/>
      <c r="C34" s="531">
        <v>18</v>
      </c>
      <c r="D34" s="555" t="s">
        <v>473</v>
      </c>
      <c r="E34" s="550">
        <v>0</v>
      </c>
      <c r="F34" s="597">
        <v>0</v>
      </c>
      <c r="G34" s="568"/>
      <c r="H34" s="569"/>
      <c r="I34" s="568"/>
      <c r="J34" s="568"/>
      <c r="K34" s="568">
        <v>0</v>
      </c>
      <c r="L34" s="568">
        <v>0</v>
      </c>
      <c r="N34" s="562"/>
      <c r="O34" s="562"/>
    </row>
    <row r="35" spans="1:15">
      <c r="A35" s="543"/>
      <c r="B35" s="544"/>
      <c r="C35" s="531">
        <v>19</v>
      </c>
      <c r="D35" s="555" t="s">
        <v>474</v>
      </c>
      <c r="E35" s="550">
        <v>0</v>
      </c>
      <c r="F35" s="597">
        <v>0</v>
      </c>
      <c r="G35" s="568"/>
      <c r="H35" s="569"/>
      <c r="I35" s="568"/>
      <c r="J35" s="568"/>
      <c r="K35" s="568">
        <v>0</v>
      </c>
      <c r="L35" s="568">
        <v>0</v>
      </c>
      <c r="N35" s="562"/>
      <c r="O35" s="562"/>
    </row>
    <row r="36" spans="1:15">
      <c r="A36" s="543"/>
      <c r="B36" s="544"/>
      <c r="C36" s="544"/>
      <c r="D36" s="555" t="s">
        <v>475</v>
      </c>
      <c r="E36" s="545">
        <v>0</v>
      </c>
      <c r="F36" s="598">
        <v>0</v>
      </c>
      <c r="G36" s="598">
        <v>0</v>
      </c>
      <c r="H36" s="598">
        <v>0</v>
      </c>
      <c r="I36" s="598"/>
      <c r="J36" s="598"/>
      <c r="K36" s="598">
        <f>E36+G36</f>
        <v>0</v>
      </c>
      <c r="L36" s="598">
        <f>F36+H36</f>
        <v>0</v>
      </c>
      <c r="N36" s="562"/>
      <c r="O36" s="562"/>
    </row>
    <row r="37" spans="1:15">
      <c r="A37" s="543"/>
      <c r="B37" s="544"/>
      <c r="C37" s="544"/>
      <c r="D37" s="555"/>
      <c r="E37" s="545"/>
      <c r="F37" s="599"/>
      <c r="G37" s="557"/>
      <c r="H37" s="558"/>
      <c r="I37" s="557"/>
      <c r="J37" s="559"/>
      <c r="K37" s="559"/>
      <c r="L37" s="600"/>
      <c r="N37" s="562"/>
      <c r="O37" s="562"/>
    </row>
    <row r="38" spans="1:15">
      <c r="A38" s="543">
        <v>6</v>
      </c>
      <c r="B38" s="548" t="s">
        <v>80</v>
      </c>
      <c r="C38" s="544"/>
      <c r="D38" s="549" t="s">
        <v>366</v>
      </c>
      <c r="E38" s="550">
        <v>0</v>
      </c>
      <c r="F38" s="597">
        <v>0</v>
      </c>
      <c r="G38" s="601"/>
      <c r="H38" s="602"/>
      <c r="I38" s="601"/>
      <c r="J38" s="595"/>
      <c r="K38" s="595"/>
      <c r="L38" s="600"/>
      <c r="N38" s="562"/>
      <c r="O38" s="562"/>
    </row>
    <row r="39" spans="1:15">
      <c r="A39" s="543"/>
      <c r="B39" s="544"/>
      <c r="C39" s="544"/>
      <c r="D39" s="555"/>
      <c r="E39" s="545"/>
      <c r="F39" s="599"/>
      <c r="G39" s="557"/>
      <c r="H39" s="558"/>
      <c r="I39" s="557"/>
      <c r="J39" s="559"/>
      <c r="K39" s="559"/>
      <c r="L39" s="600"/>
      <c r="N39" s="562"/>
      <c r="O39" s="562"/>
    </row>
    <row r="40" spans="1:15">
      <c r="A40" s="603"/>
      <c r="B40" s="603"/>
      <c r="C40" s="603"/>
      <c r="D40" s="604"/>
      <c r="E40" s="605">
        <f t="shared" ref="E40:L40" si="5">E38+E32+E26+E22+E10+E8</f>
        <v>296</v>
      </c>
      <c r="F40" s="606">
        <f t="shared" si="5"/>
        <v>3085449152</v>
      </c>
      <c r="G40" s="607">
        <f>G38+G32+G26+G22+G10</f>
        <v>35</v>
      </c>
      <c r="H40" s="607">
        <f>H38+H32+H26+H22+H10+H8</f>
        <v>70281000</v>
      </c>
      <c r="I40" s="607">
        <f t="shared" si="5"/>
        <v>1</v>
      </c>
      <c r="J40" s="607">
        <f t="shared" si="5"/>
        <v>1750000</v>
      </c>
      <c r="K40" s="607">
        <f t="shared" si="5"/>
        <v>330</v>
      </c>
      <c r="L40" s="607">
        <f t="shared" si="5"/>
        <v>3153980152</v>
      </c>
      <c r="O40" s="554"/>
    </row>
    <row r="41" spans="1:15">
      <c r="F41" s="562"/>
      <c r="G41" s="562"/>
      <c r="H41" s="562"/>
      <c r="I41" s="562"/>
      <c r="J41" s="562"/>
      <c r="K41" s="562"/>
      <c r="L41" s="562"/>
      <c r="O41" s="554"/>
    </row>
    <row r="42" spans="1:15">
      <c r="D42" s="608"/>
      <c r="E42" s="609"/>
      <c r="F42" s="610"/>
      <c r="G42" s="609"/>
      <c r="H42" s="609"/>
      <c r="I42" s="609"/>
      <c r="J42" s="610" t="s">
        <v>518</v>
      </c>
      <c r="K42" s="590"/>
      <c r="L42" s="572"/>
      <c r="O42" s="554"/>
    </row>
    <row r="43" spans="1:15" ht="15.75">
      <c r="D43" s="611" t="s">
        <v>296</v>
      </c>
      <c r="E43" s="612"/>
      <c r="F43" s="612"/>
      <c r="G43" s="613"/>
      <c r="H43" s="614"/>
      <c r="I43" s="613"/>
      <c r="J43" s="614"/>
      <c r="K43" s="613"/>
      <c r="L43" s="613"/>
      <c r="O43" s="554"/>
    </row>
    <row r="44" spans="1:15" ht="15.75">
      <c r="D44" s="611" t="s">
        <v>297</v>
      </c>
      <c r="E44" s="612"/>
      <c r="F44" s="615"/>
      <c r="G44" s="613"/>
      <c r="H44" s="614"/>
      <c r="I44" s="613"/>
      <c r="J44" s="614" t="s">
        <v>298</v>
      </c>
      <c r="K44" s="613"/>
      <c r="L44" s="572"/>
      <c r="O44" s="554"/>
    </row>
    <row r="45" spans="1:15" ht="15.75">
      <c r="D45" s="611"/>
      <c r="E45" s="612"/>
      <c r="F45" s="615"/>
      <c r="G45" s="613"/>
      <c r="H45" s="614"/>
      <c r="I45" s="613"/>
      <c r="J45" s="614"/>
      <c r="K45" s="613"/>
      <c r="L45" s="616"/>
      <c r="O45" s="554"/>
    </row>
    <row r="46" spans="1:15" ht="15.75">
      <c r="D46" s="617"/>
      <c r="E46" s="613"/>
      <c r="F46" s="614"/>
      <c r="G46" s="613"/>
      <c r="H46" s="614"/>
      <c r="I46" s="613"/>
      <c r="J46" s="618"/>
      <c r="K46" s="613"/>
      <c r="L46" s="619"/>
    </row>
    <row r="47" spans="1:15" ht="15.75">
      <c r="D47" s="617"/>
      <c r="E47" s="613"/>
      <c r="F47" s="614"/>
      <c r="G47" s="613"/>
      <c r="H47" s="614"/>
      <c r="I47" s="613"/>
      <c r="J47" s="614"/>
      <c r="K47" s="613"/>
      <c r="L47" s="572"/>
    </row>
    <row r="48" spans="1:15" ht="15.75">
      <c r="D48" s="620" t="s">
        <v>299</v>
      </c>
      <c r="E48" s="621"/>
      <c r="F48" s="614"/>
      <c r="G48" s="613"/>
      <c r="H48" s="614"/>
      <c r="I48" s="613"/>
      <c r="J48" s="622" t="s">
        <v>301</v>
      </c>
      <c r="K48" s="613"/>
      <c r="L48" s="572"/>
    </row>
    <row r="49" spans="4:12" ht="15.75">
      <c r="D49" s="611" t="s">
        <v>300</v>
      </c>
      <c r="E49" s="612"/>
      <c r="F49" s="614"/>
      <c r="G49" s="613"/>
      <c r="H49" s="614"/>
      <c r="I49" s="613"/>
      <c r="J49" s="623" t="s">
        <v>302</v>
      </c>
      <c r="K49" s="613"/>
      <c r="L49" s="572"/>
    </row>
    <row r="50" spans="4:12">
      <c r="E50" s="590"/>
      <c r="F50" s="572"/>
      <c r="G50" s="590"/>
      <c r="I50" s="590"/>
      <c r="J50" s="572"/>
      <c r="K50" s="590"/>
      <c r="L50" s="572"/>
    </row>
    <row r="56" spans="4:12">
      <c r="I56" s="572"/>
    </row>
    <row r="57" spans="4:12">
      <c r="I57" s="572"/>
    </row>
    <row r="58" spans="4:12">
      <c r="I58" s="572"/>
    </row>
    <row r="59" spans="4:12">
      <c r="I59" s="572"/>
    </row>
    <row r="60" spans="4:12">
      <c r="I60" s="572"/>
    </row>
    <row r="61" spans="4:12">
      <c r="F61" s="615"/>
      <c r="I61" s="572"/>
    </row>
    <row r="62" spans="4:12">
      <c r="F62" s="615"/>
      <c r="I62" s="572"/>
    </row>
    <row r="63" spans="4:12">
      <c r="F63" s="615"/>
      <c r="I63" s="572"/>
    </row>
    <row r="64" spans="4:12">
      <c r="F64" s="615"/>
      <c r="I64" s="572"/>
    </row>
    <row r="65" spans="6:6">
      <c r="F65" s="615"/>
    </row>
    <row r="66" spans="6:6">
      <c r="F66" s="615"/>
    </row>
  </sheetData>
  <mergeCells count="9">
    <mergeCell ref="K1:L2"/>
    <mergeCell ref="G2:J2"/>
    <mergeCell ref="G3:H3"/>
    <mergeCell ref="I3:J3"/>
    <mergeCell ref="A1:A5"/>
    <mergeCell ref="B1:B5"/>
    <mergeCell ref="D1:D5"/>
    <mergeCell ref="E1:F2"/>
    <mergeCell ref="G1:J1"/>
  </mergeCells>
  <printOptions horizontalCentered="1"/>
  <pageMargins left="0.91" right="0.11811023622047245" top="0.86614173228346458" bottom="0.11811023622047245" header="0.51181102362204722" footer="0.11811023622047245"/>
  <pageSetup paperSize="256" scale="70" orientation="landscape" horizontalDpi="4294967292" verticalDpi="300" r:id="rId1"/>
  <headerFooter>
    <oddHeader>&amp;RRekap  Mutasi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K58"/>
  <sheetViews>
    <sheetView zoomScale="78" zoomScaleNormal="78" workbookViewId="0">
      <selection activeCell="G30" sqref="G30"/>
    </sheetView>
  </sheetViews>
  <sheetFormatPr defaultRowHeight="15"/>
  <cols>
    <col min="1" max="1" width="4" style="529" customWidth="1"/>
    <col min="2" max="2" width="8.140625" style="529" customWidth="1"/>
    <col min="3" max="3" width="7.42578125" style="529" customWidth="1"/>
    <col min="4" max="4" width="37.7109375" style="529" customWidth="1"/>
    <col min="5" max="5" width="10.7109375" style="529" customWidth="1"/>
    <col min="6" max="6" width="21.85546875" style="572" customWidth="1"/>
    <col min="7" max="7" width="23" style="529" customWidth="1"/>
    <col min="8" max="8" width="25.140625" style="529" customWidth="1"/>
    <col min="9" max="9" width="21.28515625" style="530" customWidth="1"/>
    <col min="10" max="10" width="18.28515625" style="529" customWidth="1"/>
    <col min="11" max="11" width="15.140625" style="529" bestFit="1" customWidth="1"/>
    <col min="12" max="12" width="9.140625" style="529" customWidth="1"/>
    <col min="13" max="16384" width="9.140625" style="529"/>
  </cols>
  <sheetData>
    <row r="1" spans="1:11">
      <c r="A1" s="624" t="s">
        <v>476</v>
      </c>
      <c r="C1" s="625" t="s">
        <v>477</v>
      </c>
      <c r="G1" s="626"/>
    </row>
    <row r="2" spans="1:11">
      <c r="A2" s="627" t="s">
        <v>478</v>
      </c>
      <c r="C2" s="625" t="s">
        <v>479</v>
      </c>
    </row>
    <row r="3" spans="1:11">
      <c r="A3" s="627" t="s">
        <v>480</v>
      </c>
      <c r="C3" s="625" t="s">
        <v>481</v>
      </c>
      <c r="G3" s="628" t="s">
        <v>482</v>
      </c>
    </row>
    <row r="4" spans="1:11" ht="15.75">
      <c r="A4" s="952" t="s">
        <v>483</v>
      </c>
      <c r="B4" s="952"/>
      <c r="C4" s="952"/>
      <c r="D4" s="952"/>
      <c r="E4" s="952"/>
      <c r="F4" s="952"/>
      <c r="G4" s="952"/>
    </row>
    <row r="5" spans="1:11" ht="15.75">
      <c r="A5" s="952"/>
      <c r="B5" s="952"/>
      <c r="C5" s="952"/>
      <c r="D5" s="952"/>
      <c r="E5" s="952"/>
      <c r="F5" s="952"/>
      <c r="G5" s="952"/>
    </row>
    <row r="7" spans="1:11" ht="15" customHeight="1">
      <c r="A7" s="953" t="s">
        <v>484</v>
      </c>
      <c r="B7" s="956" t="s">
        <v>439</v>
      </c>
      <c r="C7" s="629" t="s">
        <v>485</v>
      </c>
      <c r="D7" s="959" t="s">
        <v>486</v>
      </c>
      <c r="E7" s="953" t="s">
        <v>372</v>
      </c>
      <c r="F7" s="630" t="s">
        <v>487</v>
      </c>
      <c r="G7" s="959" t="s">
        <v>373</v>
      </c>
    </row>
    <row r="8" spans="1:11">
      <c r="A8" s="954"/>
      <c r="B8" s="957"/>
      <c r="C8" s="631" t="s">
        <v>488</v>
      </c>
      <c r="D8" s="960"/>
      <c r="E8" s="954"/>
      <c r="F8" s="632" t="s">
        <v>489</v>
      </c>
      <c r="G8" s="960"/>
    </row>
    <row r="9" spans="1:11">
      <c r="A9" s="955"/>
      <c r="B9" s="958"/>
      <c r="C9" s="631" t="s">
        <v>377</v>
      </c>
      <c r="D9" s="961"/>
      <c r="E9" s="955"/>
      <c r="F9" s="632" t="s">
        <v>490</v>
      </c>
      <c r="G9" s="961"/>
    </row>
    <row r="10" spans="1:11">
      <c r="A10" s="540">
        <v>1</v>
      </c>
      <c r="B10" s="540">
        <v>2</v>
      </c>
      <c r="C10" s="540">
        <v>3</v>
      </c>
      <c r="D10" s="540">
        <v>4</v>
      </c>
      <c r="E10" s="540">
        <v>5</v>
      </c>
      <c r="F10" s="633">
        <v>6</v>
      </c>
      <c r="G10" s="540">
        <v>7</v>
      </c>
    </row>
    <row r="11" spans="1:11">
      <c r="A11" s="634"/>
      <c r="B11" s="634"/>
      <c r="C11" s="634"/>
      <c r="D11" s="634"/>
      <c r="E11" s="634"/>
      <c r="F11" s="635"/>
      <c r="G11" s="634"/>
    </row>
    <row r="12" spans="1:11">
      <c r="A12" s="634">
        <v>1</v>
      </c>
      <c r="B12" s="636" t="s">
        <v>47</v>
      </c>
      <c r="C12" s="637" t="s">
        <v>47</v>
      </c>
      <c r="D12" s="638" t="s">
        <v>340</v>
      </c>
      <c r="E12" s="639">
        <f>'[1]BI 2014 2014'!R16</f>
        <v>0</v>
      </c>
      <c r="F12" s="640">
        <v>0</v>
      </c>
      <c r="G12" s="634"/>
    </row>
    <row r="13" spans="1:11">
      <c r="A13" s="634"/>
      <c r="B13" s="634"/>
      <c r="C13" s="634"/>
      <c r="D13" s="641"/>
      <c r="E13" s="642"/>
      <c r="F13" s="643"/>
      <c r="G13" s="634"/>
    </row>
    <row r="14" spans="1:11">
      <c r="A14" s="644">
        <v>2</v>
      </c>
      <c r="B14" s="636" t="s">
        <v>45</v>
      </c>
      <c r="C14" s="644"/>
      <c r="D14" s="638" t="s">
        <v>342</v>
      </c>
      <c r="E14" s="645">
        <f>SUM(E15:E24)</f>
        <v>321</v>
      </c>
      <c r="F14" s="646">
        <f>SUM(F16:F23)</f>
        <v>1358256277</v>
      </c>
      <c r="G14" s="634"/>
      <c r="H14" s="530"/>
      <c r="J14" s="572"/>
      <c r="K14" s="572"/>
    </row>
    <row r="15" spans="1:11">
      <c r="A15" s="634"/>
      <c r="B15" s="647"/>
      <c r="C15" s="647" t="s">
        <v>45</v>
      </c>
      <c r="D15" s="641" t="s">
        <v>454</v>
      </c>
      <c r="E15" s="648">
        <v>0</v>
      </c>
      <c r="F15" s="643">
        <v>0</v>
      </c>
      <c r="G15" s="634"/>
      <c r="H15" s="530"/>
      <c r="J15" s="572"/>
      <c r="K15" s="572"/>
    </row>
    <row r="16" spans="1:11">
      <c r="A16" s="634"/>
      <c r="B16" s="647"/>
      <c r="C16" s="647" t="s">
        <v>46</v>
      </c>
      <c r="D16" s="641" t="s">
        <v>455</v>
      </c>
      <c r="E16" s="642">
        <f>'REKAPMUTASI 2016'!K12</f>
        <v>6</v>
      </c>
      <c r="F16" s="642">
        <f>'REKAPMUTASI 2016'!L12</f>
        <v>399142462</v>
      </c>
      <c r="G16" s="634"/>
      <c r="H16" s="530"/>
      <c r="J16" s="572"/>
      <c r="K16" s="572"/>
    </row>
    <row r="17" spans="1:11">
      <c r="A17" s="634"/>
      <c r="B17" s="647"/>
      <c r="C17" s="647" t="s">
        <v>83</v>
      </c>
      <c r="D17" s="641" t="s">
        <v>456</v>
      </c>
      <c r="E17" s="648">
        <v>0</v>
      </c>
      <c r="F17" s="649">
        <v>0</v>
      </c>
      <c r="G17" s="634"/>
      <c r="H17" s="530"/>
      <c r="J17" s="572"/>
      <c r="K17" s="572"/>
    </row>
    <row r="18" spans="1:11">
      <c r="A18" s="634"/>
      <c r="B18" s="647"/>
      <c r="C18" s="647" t="s">
        <v>48</v>
      </c>
      <c r="D18" s="641" t="s">
        <v>457</v>
      </c>
      <c r="E18" s="648">
        <v>0</v>
      </c>
      <c r="F18" s="649">
        <v>0</v>
      </c>
      <c r="G18" s="634"/>
      <c r="H18" s="530"/>
      <c r="J18" s="572"/>
      <c r="K18" s="572"/>
    </row>
    <row r="19" spans="1:11">
      <c r="A19" s="634"/>
      <c r="B19" s="647"/>
      <c r="C19" s="647" t="s">
        <v>80</v>
      </c>
      <c r="D19" s="641" t="s">
        <v>458</v>
      </c>
      <c r="E19" s="642">
        <f>'REKAPMUTASI 2016'!K15</f>
        <v>248</v>
      </c>
      <c r="F19" s="642">
        <f>'REKAPMUTASI 2016'!L15</f>
        <v>526962000</v>
      </c>
      <c r="G19" s="650"/>
      <c r="H19" s="530"/>
      <c r="J19" s="572"/>
      <c r="K19" s="572"/>
    </row>
    <row r="20" spans="1:11">
      <c r="A20" s="634"/>
      <c r="B20" s="647"/>
      <c r="C20" s="647"/>
      <c r="D20" s="641" t="s">
        <v>491</v>
      </c>
      <c r="E20" s="642">
        <v>0</v>
      </c>
      <c r="F20" s="651">
        <v>0</v>
      </c>
      <c r="G20" s="634"/>
      <c r="H20" s="530"/>
      <c r="J20" s="572"/>
      <c r="K20" s="572"/>
    </row>
    <row r="21" spans="1:11">
      <c r="A21" s="634"/>
      <c r="B21" s="647"/>
      <c r="C21" s="647" t="s">
        <v>460</v>
      </c>
      <c r="D21" s="652" t="s">
        <v>461</v>
      </c>
      <c r="E21" s="653">
        <f>'REKAPMUTASI 2016'!K17</f>
        <v>1</v>
      </c>
      <c r="F21" s="653">
        <f>'REKAPMUTASI 2016'!L17</f>
        <v>1500000</v>
      </c>
      <c r="G21" s="634"/>
      <c r="H21" s="530"/>
      <c r="J21" s="572"/>
      <c r="K21" s="572"/>
    </row>
    <row r="22" spans="1:11">
      <c r="A22" s="634"/>
      <c r="B22" s="647"/>
      <c r="C22" s="647" t="s">
        <v>255</v>
      </c>
      <c r="D22" s="652" t="s">
        <v>462</v>
      </c>
      <c r="E22" s="642">
        <f>'REKAPMUTASI 2016'!K18</f>
        <v>63</v>
      </c>
      <c r="F22" s="642">
        <f>'REKAPMUTASI 2016'!L18</f>
        <v>394651815</v>
      </c>
      <c r="G22" s="634"/>
      <c r="H22" s="530"/>
      <c r="J22" s="572"/>
      <c r="K22" s="572"/>
    </row>
    <row r="23" spans="1:11">
      <c r="A23" s="634"/>
      <c r="B23" s="647"/>
      <c r="C23" s="647" t="s">
        <v>98</v>
      </c>
      <c r="D23" s="652" t="s">
        <v>463</v>
      </c>
      <c r="E23" s="642">
        <f>'REKAPMUTASI 2016'!K19</f>
        <v>3</v>
      </c>
      <c r="F23" s="642">
        <f>'REKAPMUTASI 2016'!L19</f>
        <v>36000000</v>
      </c>
      <c r="G23" s="634"/>
      <c r="H23" s="530"/>
      <c r="J23" s="572"/>
      <c r="K23" s="572"/>
    </row>
    <row r="24" spans="1:11">
      <c r="A24" s="634"/>
      <c r="B24" s="647"/>
      <c r="C24" s="647">
        <v>10</v>
      </c>
      <c r="D24" s="641" t="s">
        <v>464</v>
      </c>
      <c r="E24" s="642">
        <v>0</v>
      </c>
      <c r="F24" s="651">
        <v>0</v>
      </c>
      <c r="G24" s="634"/>
      <c r="H24" s="530"/>
      <c r="J24" s="572"/>
    </row>
    <row r="25" spans="1:11">
      <c r="A25" s="634"/>
      <c r="B25" s="647"/>
      <c r="C25" s="647"/>
      <c r="D25" s="652"/>
      <c r="E25" s="642">
        <v>0</v>
      </c>
      <c r="F25" s="651">
        <v>0</v>
      </c>
      <c r="G25" s="634"/>
      <c r="H25" s="530"/>
      <c r="J25" s="572"/>
    </row>
    <row r="26" spans="1:11">
      <c r="A26" s="644">
        <v>3</v>
      </c>
      <c r="B26" s="644" t="s">
        <v>46</v>
      </c>
      <c r="C26" s="654"/>
      <c r="D26" s="638" t="s">
        <v>353</v>
      </c>
      <c r="E26" s="655">
        <f>SUM(E27:E28)</f>
        <v>4</v>
      </c>
      <c r="F26" s="656">
        <f>SUM(F27:F28)</f>
        <v>1766603875</v>
      </c>
      <c r="G26" s="634"/>
      <c r="H26" s="530"/>
      <c r="J26" s="572"/>
    </row>
    <row r="27" spans="1:11">
      <c r="A27" s="634"/>
      <c r="B27" s="634"/>
      <c r="C27" s="647">
        <v>11</v>
      </c>
      <c r="D27" s="641" t="s">
        <v>465</v>
      </c>
      <c r="E27" s="642">
        <f>'REKAPMUTASI 2016'!K23</f>
        <v>4</v>
      </c>
      <c r="F27" s="642">
        <f>'REKAPMUTASI 2016'!L23</f>
        <v>1766603875</v>
      </c>
      <c r="G27" s="634"/>
      <c r="H27" s="530"/>
      <c r="J27" s="572"/>
    </row>
    <row r="28" spans="1:11">
      <c r="A28" s="634"/>
      <c r="B28" s="636"/>
      <c r="C28" s="631">
        <v>12</v>
      </c>
      <c r="D28" s="652" t="s">
        <v>466</v>
      </c>
      <c r="E28" s="657"/>
      <c r="F28" s="658">
        <v>0</v>
      </c>
      <c r="G28" s="634"/>
      <c r="H28" s="530"/>
      <c r="J28" s="572"/>
    </row>
    <row r="29" spans="1:11">
      <c r="A29" s="634"/>
      <c r="B29" s="634"/>
      <c r="C29" s="631"/>
      <c r="D29" s="641"/>
      <c r="E29" s="642"/>
      <c r="F29" s="651"/>
      <c r="G29" s="634"/>
      <c r="H29" s="530"/>
      <c r="J29" s="572"/>
    </row>
    <row r="30" spans="1:11">
      <c r="A30" s="644">
        <v>4</v>
      </c>
      <c r="B30" s="644" t="s">
        <v>83</v>
      </c>
      <c r="C30" s="659"/>
      <c r="D30" s="660" t="s">
        <v>467</v>
      </c>
      <c r="E30" s="655">
        <f>SUM(E31:E33)</f>
        <v>5</v>
      </c>
      <c r="F30" s="656">
        <f>SUM(F31:F33)</f>
        <v>29120000</v>
      </c>
      <c r="G30" s="634"/>
      <c r="H30" s="530"/>
      <c r="J30" s="572"/>
    </row>
    <row r="31" spans="1:11">
      <c r="A31" s="634"/>
      <c r="B31" s="634"/>
      <c r="C31" s="631">
        <v>13</v>
      </c>
      <c r="D31" s="641" t="s">
        <v>468</v>
      </c>
      <c r="E31" s="642">
        <v>0</v>
      </c>
      <c r="F31" s="643">
        <v>0</v>
      </c>
      <c r="G31" s="634"/>
      <c r="H31" s="530"/>
      <c r="J31" s="572"/>
    </row>
    <row r="32" spans="1:11">
      <c r="A32" s="634"/>
      <c r="B32" s="634"/>
      <c r="C32" s="631">
        <v>16</v>
      </c>
      <c r="D32" s="641" t="s">
        <v>492</v>
      </c>
      <c r="E32" s="648">
        <f>'REKAPMUTASI 2016'!K29</f>
        <v>3</v>
      </c>
      <c r="F32" s="648">
        <f>'REKAPMUTASI 2016'!L29</f>
        <v>17520000</v>
      </c>
      <c r="G32" s="634"/>
      <c r="H32" s="530"/>
      <c r="J32" s="572"/>
    </row>
    <row r="33" spans="1:10">
      <c r="A33" s="634"/>
      <c r="B33" s="634"/>
      <c r="C33" s="631">
        <v>17</v>
      </c>
      <c r="D33" s="641" t="s">
        <v>501</v>
      </c>
      <c r="E33" s="648">
        <f>'REKAPMUTASI 2016'!K30</f>
        <v>2</v>
      </c>
      <c r="F33" s="648">
        <f>'REKAPMUTASI 2016'!L30</f>
        <v>11600000</v>
      </c>
      <c r="G33" s="634"/>
      <c r="H33" s="530"/>
      <c r="J33" s="572"/>
    </row>
    <row r="34" spans="1:10">
      <c r="A34" s="644">
        <v>5</v>
      </c>
      <c r="B34" s="644" t="s">
        <v>48</v>
      </c>
      <c r="C34" s="659"/>
      <c r="D34" s="660" t="s">
        <v>294</v>
      </c>
      <c r="E34" s="655">
        <f>E35+E36+E37+E38</f>
        <v>0</v>
      </c>
      <c r="F34" s="656">
        <f>SUM(F35:F38)</f>
        <v>0</v>
      </c>
      <c r="G34" s="634"/>
      <c r="H34" s="530"/>
      <c r="J34" s="572"/>
    </row>
    <row r="35" spans="1:10">
      <c r="A35" s="634"/>
      <c r="B35" s="634"/>
      <c r="C35" s="631">
        <v>17</v>
      </c>
      <c r="D35" s="641" t="s">
        <v>472</v>
      </c>
      <c r="E35" s="642">
        <f>'[1]BI 2014 2014'!R123</f>
        <v>0</v>
      </c>
      <c r="F35" s="651">
        <f>'[1]BI 2014 2014'!S123</f>
        <v>0</v>
      </c>
      <c r="G35" s="634"/>
      <c r="H35" s="530"/>
      <c r="J35" s="572"/>
    </row>
    <row r="36" spans="1:10">
      <c r="A36" s="634"/>
      <c r="B36" s="636"/>
      <c r="C36" s="631">
        <v>18</v>
      </c>
      <c r="D36" s="638" t="s">
        <v>473</v>
      </c>
      <c r="E36" s="661">
        <v>0</v>
      </c>
      <c r="F36" s="662">
        <v>0</v>
      </c>
      <c r="G36" s="634"/>
      <c r="H36" s="530"/>
      <c r="J36" s="572"/>
    </row>
    <row r="37" spans="1:10">
      <c r="A37" s="634"/>
      <c r="B37" s="634"/>
      <c r="C37" s="631">
        <v>19</v>
      </c>
      <c r="D37" s="641" t="s">
        <v>474</v>
      </c>
      <c r="E37" s="648">
        <v>0</v>
      </c>
      <c r="F37" s="663">
        <v>0</v>
      </c>
      <c r="G37" s="634"/>
      <c r="H37" s="530"/>
      <c r="J37" s="572"/>
    </row>
    <row r="38" spans="1:10">
      <c r="A38" s="634"/>
      <c r="B38" s="634"/>
      <c r="C38" s="631"/>
      <c r="D38" s="641"/>
      <c r="E38" s="648">
        <v>0</v>
      </c>
      <c r="F38" s="643">
        <v>0</v>
      </c>
      <c r="G38" s="634"/>
      <c r="H38" s="530"/>
      <c r="J38" s="572"/>
    </row>
    <row r="39" spans="1:10">
      <c r="A39" s="634"/>
      <c r="B39" s="634"/>
      <c r="C39" s="631"/>
      <c r="D39" s="641"/>
      <c r="E39" s="648"/>
      <c r="F39" s="643"/>
      <c r="G39" s="634"/>
      <c r="H39" s="530"/>
      <c r="J39" s="572"/>
    </row>
    <row r="40" spans="1:10">
      <c r="A40" s="644">
        <v>6</v>
      </c>
      <c r="B40" s="644" t="s">
        <v>80</v>
      </c>
      <c r="C40" s="659"/>
      <c r="D40" s="638" t="s">
        <v>366</v>
      </c>
      <c r="E40" s="655"/>
      <c r="F40" s="656">
        <v>0</v>
      </c>
      <c r="G40" s="634"/>
      <c r="H40" s="530"/>
      <c r="J40" s="572"/>
    </row>
    <row r="41" spans="1:10">
      <c r="A41" s="634"/>
      <c r="B41" s="634"/>
      <c r="C41" s="634"/>
      <c r="D41" s="641"/>
      <c r="E41" s="642"/>
      <c r="F41" s="643"/>
      <c r="G41" s="634"/>
      <c r="H41" s="530"/>
      <c r="J41" s="572"/>
    </row>
    <row r="42" spans="1:10">
      <c r="A42" s="634"/>
      <c r="B42" s="636"/>
      <c r="C42" s="634"/>
      <c r="D42" s="638"/>
      <c r="E42" s="648"/>
      <c r="F42" s="643"/>
      <c r="G42" s="634"/>
      <c r="H42" s="530"/>
      <c r="J42" s="572"/>
    </row>
    <row r="43" spans="1:10">
      <c r="A43" s="634"/>
      <c r="B43" s="634"/>
      <c r="C43" s="634"/>
      <c r="D43" s="641"/>
      <c r="E43" s="642"/>
      <c r="F43" s="643"/>
      <c r="G43" s="634"/>
      <c r="H43" s="530"/>
      <c r="J43" s="572"/>
    </row>
    <row r="44" spans="1:10" ht="15" hidden="1" customHeight="1">
      <c r="A44" s="634">
        <v>7</v>
      </c>
      <c r="B44" s="636" t="s">
        <v>460</v>
      </c>
      <c r="C44" s="634"/>
      <c r="D44" s="638" t="s">
        <v>493</v>
      </c>
      <c r="E44" s="642"/>
      <c r="F44" s="664"/>
      <c r="G44" s="634"/>
      <c r="H44" s="530"/>
      <c r="J44" s="572"/>
    </row>
    <row r="45" spans="1:10">
      <c r="A45" s="665"/>
      <c r="B45" s="665"/>
      <c r="C45" s="665"/>
      <c r="D45" s="666"/>
      <c r="E45" s="667"/>
      <c r="F45" s="668"/>
      <c r="G45" s="665"/>
      <c r="H45" s="530"/>
      <c r="J45" s="572"/>
    </row>
    <row r="46" spans="1:10" ht="21" customHeight="1">
      <c r="A46" s="665"/>
      <c r="B46" s="665"/>
      <c r="C46" s="665"/>
      <c r="D46" s="669" t="s">
        <v>494</v>
      </c>
      <c r="E46" s="670">
        <f>E40+E34+E30+E26+E14</f>
        <v>330</v>
      </c>
      <c r="F46" s="671">
        <f>F40+F34+F30+F26+F14</f>
        <v>3153980152</v>
      </c>
      <c r="G46" s="665"/>
      <c r="J46" s="572"/>
    </row>
    <row r="47" spans="1:10">
      <c r="E47" s="672"/>
      <c r="H47" s="673"/>
    </row>
    <row r="48" spans="1:10">
      <c r="F48" s="610" t="s">
        <v>519</v>
      </c>
    </row>
    <row r="49" spans="2:8">
      <c r="B49" s="608"/>
      <c r="C49" s="674" t="s">
        <v>296</v>
      </c>
      <c r="D49" s="608"/>
      <c r="E49" s="590"/>
      <c r="F49" s="590"/>
      <c r="H49" s="350"/>
    </row>
    <row r="50" spans="2:8">
      <c r="B50" s="608"/>
      <c r="C50" s="674" t="s">
        <v>297</v>
      </c>
      <c r="D50" s="608"/>
      <c r="F50" s="610" t="s">
        <v>298</v>
      </c>
    </row>
    <row r="51" spans="2:8">
      <c r="B51" s="608"/>
      <c r="C51" s="674"/>
      <c r="D51" s="608"/>
      <c r="E51" s="675"/>
      <c r="F51" s="676"/>
    </row>
    <row r="52" spans="2:8">
      <c r="B52" s="608"/>
      <c r="C52" s="608"/>
      <c r="D52" s="608"/>
      <c r="F52" s="610"/>
    </row>
    <row r="53" spans="2:8">
      <c r="B53" s="608"/>
      <c r="C53" s="608"/>
      <c r="D53" s="608"/>
      <c r="E53" s="677"/>
      <c r="F53" s="610"/>
    </row>
    <row r="54" spans="2:8">
      <c r="B54" s="608"/>
      <c r="C54" s="608"/>
      <c r="D54" s="608"/>
      <c r="F54" s="610"/>
    </row>
    <row r="55" spans="2:8" ht="4.5" customHeight="1">
      <c r="B55" s="608"/>
      <c r="C55" s="608"/>
      <c r="D55" s="608"/>
      <c r="F55" s="678"/>
    </row>
    <row r="56" spans="2:8">
      <c r="B56" s="608"/>
      <c r="C56" s="679"/>
      <c r="D56" s="608"/>
      <c r="F56" s="610"/>
    </row>
    <row r="57" spans="2:8">
      <c r="B57" s="608"/>
      <c r="C57" s="680" t="s">
        <v>299</v>
      </c>
      <c r="D57" s="608"/>
      <c r="F57" s="681" t="s">
        <v>301</v>
      </c>
    </row>
    <row r="58" spans="2:8">
      <c r="C58" s="674" t="s">
        <v>300</v>
      </c>
      <c r="F58" s="682" t="s">
        <v>302</v>
      </c>
    </row>
  </sheetData>
  <mergeCells count="7">
    <mergeCell ref="A4:G4"/>
    <mergeCell ref="A5:G5"/>
    <mergeCell ref="A7:A9"/>
    <mergeCell ref="B7:B9"/>
    <mergeCell ref="D7:D9"/>
    <mergeCell ref="E7:E9"/>
    <mergeCell ref="G7:G9"/>
  </mergeCells>
  <pageMargins left="0.94488188976377963" right="0.11811023622047245" top="0.59055118110236227" bottom="0.74803149606299213" header="0.31496062992125984" footer="0.31496062992125984"/>
  <pageSetup paperSize="256" scale="80" orientation="portrait" horizontalDpi="4294967292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</sheetPr>
  <dimension ref="A1:AB250"/>
  <sheetViews>
    <sheetView tabSelected="1" zoomScale="85" zoomScaleNormal="85" workbookViewId="0">
      <pane xSplit="1" ySplit="11" topLeftCell="E99" activePane="bottomRight" state="frozen"/>
      <selection pane="topRight" activeCell="B1" sqref="B1"/>
      <selection pane="bottomLeft" activeCell="A12" sqref="A12"/>
      <selection pane="bottomRight" activeCell="I119" sqref="I119"/>
    </sheetView>
  </sheetViews>
  <sheetFormatPr defaultRowHeight="15"/>
  <cols>
    <col min="1" max="1" width="7.5703125" style="7" customWidth="1"/>
    <col min="2" max="6" width="5.7109375" style="7" customWidth="1"/>
    <col min="7" max="7" width="31.5703125" style="7" customWidth="1"/>
    <col min="8" max="8" width="16.7109375" style="7" customWidth="1"/>
    <col min="9" max="9" width="17.7109375" style="7" customWidth="1"/>
    <col min="10" max="10" width="8.42578125" style="7" customWidth="1"/>
    <col min="11" max="11" width="9.140625" style="4"/>
    <col min="12" max="12" width="6.5703125" style="7" customWidth="1"/>
    <col min="13" max="13" width="9.28515625" style="7" customWidth="1"/>
    <col min="14" max="14" width="10.42578125" style="7" customWidth="1"/>
    <col min="15" max="15" width="6.85546875" style="7" customWidth="1"/>
    <col min="16" max="16" width="9.5703125" style="11" customWidth="1"/>
    <col min="17" max="17" width="22.7109375" style="266" customWidth="1"/>
    <col min="18" max="18" width="7.85546875" style="776" customWidth="1"/>
    <col min="19" max="19" width="23" style="4" customWidth="1"/>
    <col min="20" max="20" width="8.28515625" style="13" customWidth="1"/>
    <col min="21" max="21" width="20.85546875" style="267" bestFit="1" customWidth="1"/>
    <col min="22" max="22" width="9.7109375" style="13" customWidth="1"/>
    <col min="23" max="23" width="19" style="267" customWidth="1"/>
    <col min="24" max="24" width="20" style="7" customWidth="1"/>
    <col min="25" max="25" width="18.28515625" style="4" customWidth="1"/>
    <col min="26" max="26" width="19.28515625" style="58" bestFit="1" customWidth="1"/>
    <col min="27" max="27" width="9.140625" style="59"/>
    <col min="28" max="28" width="20.42578125" style="59" customWidth="1"/>
    <col min="29" max="16384" width="9.140625" style="59"/>
  </cols>
  <sheetData>
    <row r="1" spans="1:26" s="4" customFormat="1" ht="14.25">
      <c r="A1" s="962" t="s">
        <v>0</v>
      </c>
      <c r="B1" s="962"/>
      <c r="C1" s="962"/>
      <c r="D1" s="962"/>
      <c r="E1" s="962"/>
      <c r="F1" s="962"/>
      <c r="G1" s="962"/>
      <c r="H1" s="962"/>
      <c r="I1" s="962"/>
      <c r="J1" s="962"/>
      <c r="K1" s="962"/>
      <c r="L1" s="962"/>
      <c r="M1" s="962"/>
      <c r="N1" s="962"/>
      <c r="O1" s="962"/>
      <c r="P1" s="962"/>
      <c r="Q1" s="962"/>
      <c r="R1" s="962"/>
      <c r="S1" s="962"/>
      <c r="T1" s="1"/>
      <c r="U1" s="2"/>
      <c r="V1" s="1"/>
      <c r="W1" s="2"/>
      <c r="X1" s="3"/>
      <c r="Z1" s="5"/>
    </row>
    <row r="2" spans="1:26" s="4" customFormat="1" ht="14.25">
      <c r="A2" s="962" t="s">
        <v>1</v>
      </c>
      <c r="B2" s="962"/>
      <c r="C2" s="962"/>
      <c r="D2" s="962"/>
      <c r="E2" s="962"/>
      <c r="F2" s="962"/>
      <c r="G2" s="962"/>
      <c r="H2" s="962"/>
      <c r="I2" s="962"/>
      <c r="J2" s="962"/>
      <c r="K2" s="962"/>
      <c r="L2" s="962"/>
      <c r="M2" s="962"/>
      <c r="N2" s="962"/>
      <c r="O2" s="962"/>
      <c r="P2" s="962"/>
      <c r="Q2" s="962"/>
      <c r="R2" s="962"/>
      <c r="S2" s="962"/>
      <c r="T2" s="1"/>
      <c r="U2" s="6"/>
      <c r="V2" s="1"/>
      <c r="W2" s="2"/>
      <c r="X2" s="3"/>
      <c r="Z2" s="5"/>
    </row>
    <row r="3" spans="1:26" s="4" customFormat="1" ht="14.25">
      <c r="A3" s="962" t="s">
        <v>498</v>
      </c>
      <c r="B3" s="962"/>
      <c r="C3" s="962"/>
      <c r="D3" s="962"/>
      <c r="E3" s="962"/>
      <c r="F3" s="962"/>
      <c r="G3" s="962"/>
      <c r="H3" s="962"/>
      <c r="I3" s="962"/>
      <c r="J3" s="962"/>
      <c r="K3" s="962"/>
      <c r="L3" s="962"/>
      <c r="M3" s="962"/>
      <c r="N3" s="962"/>
      <c r="O3" s="962"/>
      <c r="P3" s="962"/>
      <c r="Q3" s="962"/>
      <c r="R3" s="962"/>
      <c r="S3" s="962"/>
      <c r="T3" s="1"/>
      <c r="U3" s="6"/>
      <c r="V3" s="1"/>
      <c r="W3" s="2"/>
      <c r="X3" s="3"/>
      <c r="Z3" s="5"/>
    </row>
    <row r="4" spans="1:26" s="4" customFormat="1" ht="14.25">
      <c r="A4" s="7"/>
      <c r="B4" s="7"/>
      <c r="C4" s="7"/>
      <c r="D4" s="8"/>
      <c r="E4" s="9"/>
      <c r="F4" s="7"/>
      <c r="G4" s="10"/>
      <c r="H4" s="7"/>
      <c r="I4" s="3"/>
      <c r="J4" s="3"/>
      <c r="K4" s="223"/>
      <c r="L4" s="7"/>
      <c r="M4" s="7"/>
      <c r="N4" s="7"/>
      <c r="O4" s="7"/>
      <c r="P4" s="11"/>
      <c r="Q4" s="12"/>
      <c r="R4" s="776"/>
      <c r="S4" s="777"/>
      <c r="T4" s="13"/>
      <c r="U4" s="8"/>
      <c r="V4" s="13"/>
      <c r="W4" s="14"/>
      <c r="X4" s="3"/>
      <c r="Z4" s="5"/>
    </row>
    <row r="5" spans="1:26" s="4" customFormat="1" ht="14.25">
      <c r="A5" s="7" t="s">
        <v>2</v>
      </c>
      <c r="B5" s="7"/>
      <c r="C5" s="7" t="s">
        <v>3</v>
      </c>
      <c r="D5" s="7"/>
      <c r="E5" s="15"/>
      <c r="F5" s="7"/>
      <c r="G5" s="9"/>
      <c r="H5" s="7"/>
      <c r="I5" s="7"/>
      <c r="J5" s="7"/>
      <c r="L5" s="7"/>
      <c r="M5" s="7"/>
      <c r="N5" s="7"/>
      <c r="O5" s="7"/>
      <c r="P5" s="11"/>
      <c r="Q5" s="12"/>
      <c r="R5" s="776"/>
      <c r="S5" s="777"/>
      <c r="T5" s="13"/>
      <c r="U5" s="8"/>
      <c r="V5" s="13"/>
      <c r="W5" s="14"/>
      <c r="X5" s="3"/>
      <c r="Z5" s="5"/>
    </row>
    <row r="6" spans="1:26" s="4" customFormat="1" ht="14.25">
      <c r="A6" s="7" t="s">
        <v>4</v>
      </c>
      <c r="B6" s="7"/>
      <c r="C6" s="7" t="s">
        <v>5</v>
      </c>
      <c r="D6" s="7"/>
      <c r="E6" s="15"/>
      <c r="F6" s="7"/>
      <c r="G6" s="9"/>
      <c r="H6" s="7"/>
      <c r="I6" s="7"/>
      <c r="J6" s="7"/>
      <c r="L6" s="7"/>
      <c r="M6" s="7"/>
      <c r="N6" s="7"/>
      <c r="O6" s="7"/>
      <c r="P6" s="11"/>
      <c r="Q6" s="12"/>
      <c r="R6" s="776"/>
      <c r="S6" s="777"/>
      <c r="T6" s="13"/>
      <c r="U6" s="8"/>
      <c r="V6" s="13"/>
      <c r="W6" s="14"/>
      <c r="X6" s="3"/>
      <c r="Z6" s="5"/>
    </row>
    <row r="7" spans="1:26" s="4" customFormat="1" ht="14.25">
      <c r="A7" s="7" t="s">
        <v>6</v>
      </c>
      <c r="B7" s="7"/>
      <c r="C7" s="8" t="s">
        <v>7</v>
      </c>
      <c r="D7" s="7"/>
      <c r="E7" s="15"/>
      <c r="F7" s="7"/>
      <c r="G7" s="9"/>
      <c r="H7" s="7"/>
      <c r="I7" s="7"/>
      <c r="J7" s="7"/>
      <c r="L7" s="7"/>
      <c r="M7" s="7"/>
      <c r="N7" s="7"/>
      <c r="O7" s="7"/>
      <c r="P7" s="11"/>
      <c r="Q7" s="12"/>
      <c r="R7" s="776"/>
      <c r="S7" s="777"/>
      <c r="T7" s="13"/>
      <c r="U7" s="8"/>
      <c r="V7" s="13"/>
      <c r="W7" s="14"/>
      <c r="X7" s="3"/>
      <c r="Z7" s="5"/>
    </row>
    <row r="8" spans="1:26" s="4" customFormat="1" ht="14.25">
      <c r="A8" s="7" t="s">
        <v>8</v>
      </c>
      <c r="B8" s="7"/>
      <c r="C8" s="8" t="s">
        <v>9</v>
      </c>
      <c r="D8" s="7"/>
      <c r="E8" s="15"/>
      <c r="F8" s="7"/>
      <c r="G8" s="9"/>
      <c r="H8" s="7"/>
      <c r="I8" s="7"/>
      <c r="J8" s="7"/>
      <c r="L8" s="7"/>
      <c r="M8" s="7"/>
      <c r="N8" s="7"/>
      <c r="O8" s="7"/>
      <c r="P8" s="11"/>
      <c r="Q8" s="12"/>
      <c r="R8" s="776"/>
      <c r="S8" s="777"/>
      <c r="T8" s="13"/>
      <c r="U8" s="8"/>
      <c r="V8" s="13"/>
      <c r="W8" s="14"/>
      <c r="X8" s="3"/>
      <c r="Z8" s="5"/>
    </row>
    <row r="9" spans="1:26" s="4" customFormat="1" ht="14.25">
      <c r="A9" s="7" t="s">
        <v>10</v>
      </c>
      <c r="B9" s="7"/>
      <c r="C9" s="8" t="s">
        <v>11</v>
      </c>
      <c r="D9" s="7"/>
      <c r="E9" s="15"/>
      <c r="F9" s="7"/>
      <c r="G9" s="9"/>
      <c r="H9" s="7"/>
      <c r="I9" s="7"/>
      <c r="J9" s="7"/>
      <c r="L9" s="7"/>
      <c r="M9" s="7"/>
      <c r="N9" s="7"/>
      <c r="O9" s="7"/>
      <c r="P9" s="11"/>
      <c r="Q9" s="12"/>
      <c r="R9" s="776"/>
      <c r="S9" s="777"/>
      <c r="T9" s="13"/>
      <c r="U9" s="8"/>
      <c r="V9" s="13"/>
      <c r="W9" s="14"/>
      <c r="X9" s="3"/>
      <c r="Z9" s="5"/>
    </row>
    <row r="10" spans="1:26" s="4" customFormat="1" thickBo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755"/>
      <c r="L10" s="16"/>
      <c r="M10" s="16"/>
      <c r="N10" s="17"/>
      <c r="O10" s="17"/>
      <c r="P10" s="18"/>
      <c r="Q10" s="19"/>
      <c r="R10" s="778"/>
      <c r="S10" s="779"/>
      <c r="T10" s="20"/>
      <c r="U10" s="16"/>
      <c r="V10" s="20"/>
      <c r="W10" s="21"/>
      <c r="X10" s="16"/>
      <c r="Z10" s="5"/>
    </row>
    <row r="11" spans="1:26" s="4" customFormat="1" ht="24">
      <c r="A11" s="22" t="s">
        <v>12</v>
      </c>
      <c r="B11" s="23"/>
      <c r="C11" s="23"/>
      <c r="D11" s="23"/>
      <c r="E11" s="23"/>
      <c r="F11" s="24"/>
      <c r="G11" s="963" t="s">
        <v>13</v>
      </c>
      <c r="H11" s="964"/>
      <c r="I11" s="965"/>
      <c r="J11" s="966" t="s">
        <v>14</v>
      </c>
      <c r="K11" s="756"/>
      <c r="L11" s="25"/>
      <c r="M11" s="26" t="s">
        <v>15</v>
      </c>
      <c r="N11" s="966" t="s">
        <v>16</v>
      </c>
      <c r="O11" s="27"/>
      <c r="P11" s="968" t="s">
        <v>17</v>
      </c>
      <c r="Q11" s="968"/>
      <c r="R11" s="969" t="s">
        <v>18</v>
      </c>
      <c r="S11" s="969"/>
      <c r="T11" s="968" t="s">
        <v>19</v>
      </c>
      <c r="U11" s="968"/>
      <c r="V11" s="968" t="s">
        <v>20</v>
      </c>
      <c r="W11" s="968"/>
      <c r="X11" s="988" t="s">
        <v>21</v>
      </c>
      <c r="Z11" s="5"/>
    </row>
    <row r="12" spans="1:26" s="4" customFormat="1" ht="14.25">
      <c r="A12" s="970" t="s">
        <v>22</v>
      </c>
      <c r="B12" s="972" t="s">
        <v>23</v>
      </c>
      <c r="C12" s="973"/>
      <c r="D12" s="973"/>
      <c r="E12" s="974"/>
      <c r="F12" s="981" t="s">
        <v>24</v>
      </c>
      <c r="G12" s="28">
        <f>'[2]mutasi retno'!S21</f>
        <v>202610000</v>
      </c>
      <c r="H12" s="29"/>
      <c r="I12" s="30" t="s">
        <v>25</v>
      </c>
      <c r="J12" s="967"/>
      <c r="K12" s="757" t="s">
        <v>26</v>
      </c>
      <c r="L12" s="31" t="s">
        <v>27</v>
      </c>
      <c r="M12" s="32" t="s">
        <v>28</v>
      </c>
      <c r="N12" s="967"/>
      <c r="O12" s="29" t="s">
        <v>29</v>
      </c>
      <c r="P12" s="982" t="s">
        <v>30</v>
      </c>
      <c r="Q12" s="33"/>
      <c r="R12" s="983" t="s">
        <v>30</v>
      </c>
      <c r="S12" s="780"/>
      <c r="T12" s="982" t="s">
        <v>30</v>
      </c>
      <c r="U12" s="34"/>
      <c r="V12" s="982" t="s">
        <v>30</v>
      </c>
      <c r="W12" s="35"/>
      <c r="X12" s="988"/>
      <c r="Z12" s="5"/>
    </row>
    <row r="13" spans="1:26" s="4" customFormat="1" ht="14.25">
      <c r="A13" s="971"/>
      <c r="B13" s="975"/>
      <c r="C13" s="976"/>
      <c r="D13" s="976"/>
      <c r="E13" s="977"/>
      <c r="F13" s="967"/>
      <c r="G13" s="29" t="s">
        <v>31</v>
      </c>
      <c r="H13" s="29" t="s">
        <v>32</v>
      </c>
      <c r="I13" s="30" t="s">
        <v>33</v>
      </c>
      <c r="J13" s="967"/>
      <c r="K13" s="757" t="s">
        <v>34</v>
      </c>
      <c r="L13" s="31" t="s">
        <v>34</v>
      </c>
      <c r="M13" s="32" t="s">
        <v>35</v>
      </c>
      <c r="N13" s="967"/>
      <c r="O13" s="29" t="s">
        <v>30</v>
      </c>
      <c r="P13" s="982"/>
      <c r="Q13" s="36" t="s">
        <v>36</v>
      </c>
      <c r="R13" s="983"/>
      <c r="S13" s="781" t="s">
        <v>36</v>
      </c>
      <c r="T13" s="982"/>
      <c r="U13" s="37" t="s">
        <v>36</v>
      </c>
      <c r="V13" s="982"/>
      <c r="W13" s="38" t="s">
        <v>36</v>
      </c>
      <c r="X13" s="988"/>
      <c r="Z13" s="5"/>
    </row>
    <row r="14" spans="1:26" s="4" customFormat="1" ht="14.25">
      <c r="A14" s="971"/>
      <c r="B14" s="975"/>
      <c r="C14" s="976"/>
      <c r="D14" s="976"/>
      <c r="E14" s="977"/>
      <c r="F14" s="967"/>
      <c r="G14" s="29" t="s">
        <v>30</v>
      </c>
      <c r="H14" s="29" t="s">
        <v>37</v>
      </c>
      <c r="I14" s="30" t="s">
        <v>38</v>
      </c>
      <c r="J14" s="967"/>
      <c r="K14" s="757" t="s">
        <v>30</v>
      </c>
      <c r="L14" s="31"/>
      <c r="M14" s="32" t="s">
        <v>39</v>
      </c>
      <c r="N14" s="967"/>
      <c r="O14" s="29" t="s">
        <v>40</v>
      </c>
      <c r="P14" s="982"/>
      <c r="Q14" s="36" t="s">
        <v>41</v>
      </c>
      <c r="R14" s="983"/>
      <c r="S14" s="781" t="s">
        <v>41</v>
      </c>
      <c r="T14" s="982"/>
      <c r="U14" s="37" t="s">
        <v>41</v>
      </c>
      <c r="V14" s="982"/>
      <c r="W14" s="38" t="s">
        <v>41</v>
      </c>
      <c r="X14" s="988"/>
      <c r="Z14" s="5"/>
    </row>
    <row r="15" spans="1:26" s="4" customFormat="1" ht="14.25">
      <c r="A15" s="971"/>
      <c r="B15" s="978"/>
      <c r="C15" s="979"/>
      <c r="D15" s="979"/>
      <c r="E15" s="980"/>
      <c r="F15" s="967"/>
      <c r="G15" s="39">
        <f>'[2]mutasi retno'!S30</f>
        <v>181511000</v>
      </c>
      <c r="H15" s="39">
        <f>'[2]mutasi retno'!T30</f>
        <v>111</v>
      </c>
      <c r="I15" s="39">
        <f>'[2]mutasi retno'!U30</f>
        <v>46632055.560000002</v>
      </c>
      <c r="J15" s="967"/>
      <c r="K15" s="757"/>
      <c r="L15" s="31"/>
      <c r="M15" s="32"/>
      <c r="N15" s="967"/>
      <c r="O15" s="29"/>
      <c r="P15" s="982"/>
      <c r="Q15" s="33"/>
      <c r="R15" s="983"/>
      <c r="S15" s="780"/>
      <c r="T15" s="982"/>
      <c r="U15" s="34"/>
      <c r="V15" s="982"/>
      <c r="W15" s="35"/>
      <c r="X15" s="988"/>
      <c r="Z15" s="5"/>
    </row>
    <row r="16" spans="1:26" s="4" customFormat="1" ht="14.25">
      <c r="A16" s="40">
        <v>1</v>
      </c>
      <c r="B16" s="984">
        <v>2</v>
      </c>
      <c r="C16" s="985"/>
      <c r="D16" s="985"/>
      <c r="E16" s="986"/>
      <c r="F16" s="40">
        <v>3</v>
      </c>
      <c r="G16" s="40">
        <v>4</v>
      </c>
      <c r="H16" s="40">
        <v>5</v>
      </c>
      <c r="I16" s="40">
        <v>6</v>
      </c>
      <c r="J16" s="40">
        <v>7</v>
      </c>
      <c r="K16" s="758">
        <v>8</v>
      </c>
      <c r="L16" s="40">
        <v>9</v>
      </c>
      <c r="M16" s="40">
        <v>10</v>
      </c>
      <c r="N16" s="41">
        <v>11</v>
      </c>
      <c r="O16" s="41">
        <v>12</v>
      </c>
      <c r="P16" s="42">
        <v>13</v>
      </c>
      <c r="Q16" s="43">
        <v>14</v>
      </c>
      <c r="R16" s="782">
        <v>13</v>
      </c>
      <c r="S16" s="783">
        <v>14</v>
      </c>
      <c r="T16" s="42">
        <v>15</v>
      </c>
      <c r="U16" s="40">
        <v>16</v>
      </c>
      <c r="V16" s="42">
        <v>15</v>
      </c>
      <c r="W16" s="44">
        <v>16</v>
      </c>
      <c r="X16" s="40">
        <v>17</v>
      </c>
      <c r="Z16" s="5"/>
    </row>
    <row r="17" spans="1:28">
      <c r="A17" s="45"/>
      <c r="B17" s="46"/>
      <c r="C17" s="46"/>
      <c r="D17" s="46"/>
      <c r="E17" s="46"/>
      <c r="F17" s="47"/>
      <c r="G17" s="47"/>
      <c r="H17" s="48"/>
      <c r="I17" s="46"/>
      <c r="J17" s="49"/>
      <c r="K17" s="759"/>
      <c r="L17" s="49"/>
      <c r="M17" s="50"/>
      <c r="N17" s="51"/>
      <c r="O17" s="51"/>
      <c r="P17" s="52"/>
      <c r="Q17" s="53"/>
      <c r="R17" s="784"/>
      <c r="S17" s="785"/>
      <c r="T17" s="54"/>
      <c r="U17" s="55"/>
      <c r="V17" s="54"/>
      <c r="W17" s="56"/>
      <c r="X17" s="57"/>
    </row>
    <row r="18" spans="1:28">
      <c r="A18" s="60"/>
      <c r="B18" s="61"/>
      <c r="C18" s="61"/>
      <c r="D18" s="61"/>
      <c r="E18" s="61"/>
      <c r="F18" s="62"/>
      <c r="G18" s="62"/>
      <c r="H18" s="63"/>
      <c r="I18" s="61"/>
      <c r="J18" s="64"/>
      <c r="K18" s="760"/>
      <c r="L18" s="64"/>
      <c r="M18" s="66"/>
      <c r="N18" s="67"/>
      <c r="O18" s="67"/>
      <c r="P18" s="52"/>
      <c r="Q18" s="53"/>
      <c r="R18" s="784"/>
      <c r="S18" s="785"/>
      <c r="T18" s="54"/>
      <c r="U18" s="55"/>
      <c r="V18" s="54"/>
      <c r="W18" s="56"/>
      <c r="X18" s="57"/>
    </row>
    <row r="19" spans="1:28" s="82" customFormat="1">
      <c r="A19" s="68"/>
      <c r="B19" s="69"/>
      <c r="C19" s="69"/>
      <c r="D19" s="69"/>
      <c r="E19" s="69"/>
      <c r="F19" s="69"/>
      <c r="G19" s="69"/>
      <c r="H19" s="70"/>
      <c r="I19" s="71"/>
      <c r="J19" s="70"/>
      <c r="K19" s="761"/>
      <c r="L19" s="70"/>
      <c r="M19" s="72"/>
      <c r="N19" s="71"/>
      <c r="O19" s="71"/>
      <c r="P19" s="73"/>
      <c r="Q19" s="74"/>
      <c r="R19" s="786">
        <f t="shared" ref="R19:W19" si="0">R21+R29+R137+R141+R206</f>
        <v>0</v>
      </c>
      <c r="S19" s="787">
        <f t="shared" si="0"/>
        <v>0</v>
      </c>
      <c r="T19" s="77">
        <f t="shared" si="0"/>
        <v>1</v>
      </c>
      <c r="U19" s="78">
        <f t="shared" si="0"/>
        <v>1750000</v>
      </c>
      <c r="V19" s="77">
        <f t="shared" si="0"/>
        <v>241</v>
      </c>
      <c r="W19" s="76">
        <f t="shared" si="0"/>
        <v>1289675277</v>
      </c>
      <c r="X19" s="79"/>
      <c r="Y19" s="80"/>
      <c r="Z19" s="81"/>
    </row>
    <row r="20" spans="1:28">
      <c r="A20" s="60"/>
      <c r="B20" s="83"/>
      <c r="C20" s="83"/>
      <c r="D20" s="83"/>
      <c r="E20" s="83"/>
      <c r="F20" s="83"/>
      <c r="G20" s="72" t="s">
        <v>42</v>
      </c>
      <c r="H20" s="65"/>
      <c r="I20" s="84"/>
      <c r="J20" s="65"/>
      <c r="K20" s="760"/>
      <c r="L20" s="65"/>
      <c r="M20" s="61"/>
      <c r="N20" s="84"/>
      <c r="O20" s="84"/>
      <c r="P20" s="85"/>
      <c r="Q20" s="53"/>
      <c r="R20" s="784"/>
      <c r="S20" s="788"/>
      <c r="T20" s="54"/>
      <c r="U20" s="55"/>
      <c r="V20" s="54"/>
      <c r="W20" s="56"/>
      <c r="X20" s="57"/>
    </row>
    <row r="21" spans="1:28">
      <c r="A21" s="68"/>
      <c r="B21" s="69" t="s">
        <v>43</v>
      </c>
      <c r="C21" s="69" t="s">
        <v>43</v>
      </c>
      <c r="D21" s="69" t="s">
        <v>43</v>
      </c>
      <c r="E21" s="69" t="s">
        <v>43</v>
      </c>
      <c r="F21" s="69" t="s">
        <v>43</v>
      </c>
      <c r="G21" s="86" t="s">
        <v>44</v>
      </c>
      <c r="H21" s="70"/>
      <c r="I21" s="71"/>
      <c r="J21" s="70"/>
      <c r="K21" s="761"/>
      <c r="L21" s="70"/>
      <c r="M21" s="72"/>
      <c r="N21" s="71"/>
      <c r="O21" s="71"/>
      <c r="P21" s="87">
        <f t="shared" ref="P21:U21" si="1">SUM(P22:P27)</f>
        <v>6</v>
      </c>
      <c r="Q21" s="88">
        <f t="shared" si="1"/>
        <v>399142462</v>
      </c>
      <c r="R21" s="789">
        <f t="shared" si="1"/>
        <v>0</v>
      </c>
      <c r="S21" s="788">
        <f t="shared" si="1"/>
        <v>0</v>
      </c>
      <c r="T21" s="78">
        <f t="shared" si="1"/>
        <v>0</v>
      </c>
      <c r="U21" s="78">
        <f t="shared" si="1"/>
        <v>0</v>
      </c>
      <c r="V21" s="75">
        <f>P21+R21-T21</f>
        <v>6</v>
      </c>
      <c r="W21" s="76">
        <f>Q21+S21-U21</f>
        <v>399142462</v>
      </c>
      <c r="X21" s="79"/>
      <c r="Y21" s="80"/>
    </row>
    <row r="22" spans="1:28">
      <c r="A22" s="60">
        <v>1</v>
      </c>
      <c r="B22" s="83" t="s">
        <v>45</v>
      </c>
      <c r="C22" s="83" t="s">
        <v>46</v>
      </c>
      <c r="D22" s="83" t="s">
        <v>47</v>
      </c>
      <c r="E22" s="83" t="s">
        <v>48</v>
      </c>
      <c r="F22" s="83" t="s">
        <v>49</v>
      </c>
      <c r="G22" s="61" t="s">
        <v>50</v>
      </c>
      <c r="H22" s="61" t="s">
        <v>51</v>
      </c>
      <c r="I22" s="61" t="s">
        <v>52</v>
      </c>
      <c r="J22" s="61" t="s">
        <v>53</v>
      </c>
      <c r="K22" s="762" t="s">
        <v>54</v>
      </c>
      <c r="L22" s="65">
        <v>2008</v>
      </c>
      <c r="M22" s="61"/>
      <c r="N22" s="65" t="s">
        <v>55</v>
      </c>
      <c r="O22" s="90" t="s">
        <v>56</v>
      </c>
      <c r="P22" s="52">
        <v>1</v>
      </c>
      <c r="Q22" s="53">
        <v>15042500</v>
      </c>
      <c r="R22" s="790"/>
      <c r="S22" s="791"/>
      <c r="T22" s="54"/>
      <c r="U22" s="55"/>
      <c r="V22" s="44">
        <f>P22+R22-T22</f>
        <v>1</v>
      </c>
      <c r="W22" s="56">
        <f>Q22+S22-U22</f>
        <v>15042500</v>
      </c>
      <c r="X22" s="91"/>
    </row>
    <row r="23" spans="1:28">
      <c r="A23" s="60">
        <v>3</v>
      </c>
      <c r="B23" s="92">
        <v>2</v>
      </c>
      <c r="C23" s="92">
        <v>3</v>
      </c>
      <c r="D23" s="92">
        <v>1</v>
      </c>
      <c r="E23" s="92">
        <v>5</v>
      </c>
      <c r="F23" s="92">
        <v>1</v>
      </c>
      <c r="G23" s="93" t="s">
        <v>50</v>
      </c>
      <c r="H23" s="93" t="s">
        <v>57</v>
      </c>
      <c r="I23" s="93" t="s">
        <v>58</v>
      </c>
      <c r="J23" s="93" t="s">
        <v>53</v>
      </c>
      <c r="K23" s="763" t="s">
        <v>54</v>
      </c>
      <c r="L23" s="94">
        <v>2005</v>
      </c>
      <c r="M23" s="61"/>
      <c r="N23" s="65" t="s">
        <v>59</v>
      </c>
      <c r="O23" s="95" t="s">
        <v>56</v>
      </c>
      <c r="P23" s="54">
        <v>1</v>
      </c>
      <c r="Q23" s="53">
        <v>10000000</v>
      </c>
      <c r="R23" s="792"/>
      <c r="S23" s="793"/>
      <c r="T23" s="54"/>
      <c r="U23" s="55"/>
      <c r="V23" s="44">
        <f t="shared" ref="V23:W28" si="2">P23+R23-T23</f>
        <v>1</v>
      </c>
      <c r="W23" s="56">
        <f t="shared" si="2"/>
        <v>10000000</v>
      </c>
      <c r="X23" s="55"/>
    </row>
    <row r="24" spans="1:28">
      <c r="A24" s="60">
        <v>4</v>
      </c>
      <c r="B24" s="92">
        <v>2</v>
      </c>
      <c r="C24" s="92">
        <v>3</v>
      </c>
      <c r="D24" s="92">
        <v>1</v>
      </c>
      <c r="E24" s="92">
        <v>5</v>
      </c>
      <c r="F24" s="92">
        <v>1</v>
      </c>
      <c r="G24" s="93" t="s">
        <v>50</v>
      </c>
      <c r="H24" s="61" t="s">
        <v>60</v>
      </c>
      <c r="I24" s="61" t="s">
        <v>61</v>
      </c>
      <c r="J24" s="93" t="s">
        <v>53</v>
      </c>
      <c r="K24" s="763" t="s">
        <v>54</v>
      </c>
      <c r="L24" s="65">
        <v>2006</v>
      </c>
      <c r="M24" s="61"/>
      <c r="N24" s="65" t="s">
        <v>62</v>
      </c>
      <c r="O24" s="90" t="s">
        <v>56</v>
      </c>
      <c r="P24" s="52">
        <v>1</v>
      </c>
      <c r="Q24" s="53">
        <v>10000000</v>
      </c>
      <c r="R24" s="790"/>
      <c r="S24" s="791"/>
      <c r="T24" s="54"/>
      <c r="U24" s="55"/>
      <c r="V24" s="44">
        <f t="shared" si="2"/>
        <v>1</v>
      </c>
      <c r="W24" s="56">
        <f t="shared" si="2"/>
        <v>10000000</v>
      </c>
      <c r="X24" s="55"/>
    </row>
    <row r="25" spans="1:28">
      <c r="A25" s="60">
        <v>5</v>
      </c>
      <c r="B25" s="92">
        <v>2</v>
      </c>
      <c r="C25" s="92">
        <v>3</v>
      </c>
      <c r="D25" s="92">
        <v>1</v>
      </c>
      <c r="E25" s="92">
        <v>5</v>
      </c>
      <c r="F25" s="92">
        <v>1</v>
      </c>
      <c r="G25" s="93" t="s">
        <v>50</v>
      </c>
      <c r="H25" s="61" t="s">
        <v>63</v>
      </c>
      <c r="I25" s="61" t="s">
        <v>64</v>
      </c>
      <c r="J25" s="93" t="s">
        <v>53</v>
      </c>
      <c r="K25" s="763" t="s">
        <v>54</v>
      </c>
      <c r="L25" s="65">
        <v>2007</v>
      </c>
      <c r="M25" s="61"/>
      <c r="N25" s="65" t="s">
        <v>65</v>
      </c>
      <c r="O25" s="90" t="s">
        <v>56</v>
      </c>
      <c r="P25" s="52">
        <v>1</v>
      </c>
      <c r="Q25" s="53">
        <v>13699962</v>
      </c>
      <c r="R25" s="790"/>
      <c r="S25" s="791"/>
      <c r="T25" s="54"/>
      <c r="U25" s="55"/>
      <c r="V25" s="44">
        <f t="shared" si="2"/>
        <v>1</v>
      </c>
      <c r="W25" s="56">
        <f t="shared" si="2"/>
        <v>13699962</v>
      </c>
      <c r="X25" s="55"/>
    </row>
    <row r="26" spans="1:28">
      <c r="A26" s="60">
        <v>6</v>
      </c>
      <c r="B26" s="92">
        <v>2</v>
      </c>
      <c r="C26" s="92">
        <v>3</v>
      </c>
      <c r="D26" s="92">
        <v>1</v>
      </c>
      <c r="E26" s="92">
        <v>5</v>
      </c>
      <c r="F26" s="92">
        <v>1</v>
      </c>
      <c r="G26" s="61" t="s">
        <v>66</v>
      </c>
      <c r="H26" s="61" t="s">
        <v>67</v>
      </c>
      <c r="I26" s="61" t="s">
        <v>68</v>
      </c>
      <c r="J26" s="93" t="s">
        <v>53</v>
      </c>
      <c r="K26" s="763" t="s">
        <v>54</v>
      </c>
      <c r="L26" s="65">
        <v>2006</v>
      </c>
      <c r="M26" s="61"/>
      <c r="N26" s="65" t="s">
        <v>69</v>
      </c>
      <c r="O26" s="90" t="s">
        <v>56</v>
      </c>
      <c r="P26" s="52">
        <v>1</v>
      </c>
      <c r="Q26" s="53">
        <v>147790000</v>
      </c>
      <c r="R26" s="790"/>
      <c r="S26" s="791"/>
      <c r="T26" s="54"/>
      <c r="U26" s="55"/>
      <c r="V26" s="44">
        <f t="shared" si="2"/>
        <v>1</v>
      </c>
      <c r="W26" s="56">
        <f t="shared" si="2"/>
        <v>147790000</v>
      </c>
      <c r="X26" s="55"/>
    </row>
    <row r="27" spans="1:28">
      <c r="A27" s="60"/>
      <c r="B27" s="92"/>
      <c r="C27" s="92"/>
      <c r="D27" s="92"/>
      <c r="E27" s="92"/>
      <c r="F27" s="92"/>
      <c r="G27" s="61" t="s">
        <v>66</v>
      </c>
      <c r="H27" s="98" t="s">
        <v>70</v>
      </c>
      <c r="I27" s="61" t="s">
        <v>71</v>
      </c>
      <c r="J27" s="93" t="s">
        <v>53</v>
      </c>
      <c r="K27" s="763"/>
      <c r="L27" s="65">
        <v>2013</v>
      </c>
      <c r="M27" s="61"/>
      <c r="N27" s="65" t="s">
        <v>72</v>
      </c>
      <c r="O27" s="90" t="s">
        <v>56</v>
      </c>
      <c r="P27" s="52">
        <v>1</v>
      </c>
      <c r="Q27" s="99">
        <v>202610000</v>
      </c>
      <c r="T27" s="54"/>
      <c r="U27" s="100"/>
      <c r="V27" s="44">
        <v>1</v>
      </c>
      <c r="W27" s="99">
        <v>202610000</v>
      </c>
      <c r="X27" s="55" t="s">
        <v>73</v>
      </c>
    </row>
    <row r="28" spans="1:28">
      <c r="A28" s="60"/>
      <c r="B28" s="83"/>
      <c r="C28" s="83"/>
      <c r="D28" s="83"/>
      <c r="E28" s="83"/>
      <c r="F28" s="83"/>
      <c r="G28" s="72" t="s">
        <v>74</v>
      </c>
      <c r="H28" s="98"/>
      <c r="I28" s="61"/>
      <c r="J28" s="61"/>
      <c r="K28" s="764"/>
      <c r="L28" s="89"/>
      <c r="M28" s="65"/>
      <c r="N28" s="65"/>
      <c r="O28" s="90"/>
      <c r="P28" s="52"/>
      <c r="Q28" s="53"/>
      <c r="R28" s="784"/>
      <c r="S28" s="794"/>
      <c r="T28" s="54"/>
      <c r="U28" s="55"/>
      <c r="V28" s="44">
        <f t="shared" si="2"/>
        <v>0</v>
      </c>
      <c r="W28" s="56">
        <f t="shared" si="2"/>
        <v>0</v>
      </c>
      <c r="X28" s="57"/>
      <c r="Z28" s="81"/>
    </row>
    <row r="29" spans="1:28">
      <c r="A29" s="68"/>
      <c r="B29" s="69"/>
      <c r="C29" s="69"/>
      <c r="D29" s="69"/>
      <c r="E29" s="69"/>
      <c r="F29" s="69">
        <f>'[2]mutasi retno'!R297</f>
        <v>4</v>
      </c>
      <c r="G29" s="101">
        <f>'[2]mutasi retno'!S297</f>
        <v>24019000</v>
      </c>
      <c r="H29" s="102"/>
      <c r="I29" s="70"/>
      <c r="J29" s="71"/>
      <c r="K29" s="761"/>
      <c r="L29" s="70"/>
      <c r="M29" s="70"/>
      <c r="N29" s="71"/>
      <c r="O29" s="103"/>
      <c r="P29" s="77">
        <f>SUM(P30:P89)</f>
        <v>172</v>
      </c>
      <c r="Q29" s="104">
        <f>SUM(Q30:Q113)</f>
        <v>463131000</v>
      </c>
      <c r="R29" s="786">
        <f>SUM(R30:R113)</f>
        <v>0</v>
      </c>
      <c r="S29" s="787">
        <f>SUM(S30:S113)</f>
        <v>0</v>
      </c>
      <c r="T29" s="77">
        <f>SUM(T30:T134)</f>
        <v>1</v>
      </c>
      <c r="U29" s="76">
        <f>SUM(U30:U134)</f>
        <v>1750000</v>
      </c>
      <c r="V29" s="75">
        <f>P29+R29-T29</f>
        <v>171</v>
      </c>
      <c r="W29" s="76">
        <f>Q29+S29-U29</f>
        <v>461381000</v>
      </c>
      <c r="X29" s="105">
        <v>463131000</v>
      </c>
      <c r="Y29" s="80"/>
    </row>
    <row r="30" spans="1:28">
      <c r="A30" s="106">
        <v>7</v>
      </c>
      <c r="B30" s="83">
        <v>2</v>
      </c>
      <c r="C30" s="83">
        <v>6</v>
      </c>
      <c r="D30" s="83">
        <v>2</v>
      </c>
      <c r="E30" s="83">
        <v>6</v>
      </c>
      <c r="F30" s="83">
        <v>3</v>
      </c>
      <c r="G30" s="93" t="s">
        <v>75</v>
      </c>
      <c r="H30" s="65"/>
      <c r="I30" s="65"/>
      <c r="J30" s="107"/>
      <c r="K30" s="764"/>
      <c r="L30" s="94">
        <v>2006</v>
      </c>
      <c r="M30" s="65"/>
      <c r="N30" s="65" t="s">
        <v>76</v>
      </c>
      <c r="O30" s="95" t="s">
        <v>56</v>
      </c>
      <c r="P30" s="54">
        <v>1</v>
      </c>
      <c r="Q30" s="53">
        <v>1000000</v>
      </c>
      <c r="R30" s="795"/>
      <c r="S30" s="796"/>
      <c r="T30" s="54"/>
      <c r="U30" s="55"/>
      <c r="V30" s="44">
        <f t="shared" ref="V30:W93" si="3">P30+R30-T30</f>
        <v>1</v>
      </c>
      <c r="W30" s="108">
        <f t="shared" si="3"/>
        <v>1000000</v>
      </c>
      <c r="X30" s="100">
        <f>X29-W29</f>
        <v>1750000</v>
      </c>
      <c r="Y30" s="58"/>
    </row>
    <row r="31" spans="1:28" s="4" customFormat="1">
      <c r="A31" s="106">
        <v>9</v>
      </c>
      <c r="B31" s="83">
        <v>2</v>
      </c>
      <c r="C31" s="83">
        <v>6</v>
      </c>
      <c r="D31" s="83">
        <v>2</v>
      </c>
      <c r="E31" s="83">
        <v>1</v>
      </c>
      <c r="F31" s="83">
        <v>33</v>
      </c>
      <c r="G31" s="93" t="s">
        <v>77</v>
      </c>
      <c r="H31" s="65"/>
      <c r="I31" s="65"/>
      <c r="J31" s="107"/>
      <c r="K31" s="764"/>
      <c r="L31" s="94">
        <v>2007</v>
      </c>
      <c r="M31" s="65"/>
      <c r="N31" s="65" t="s">
        <v>76</v>
      </c>
      <c r="O31" s="95" t="s">
        <v>56</v>
      </c>
      <c r="P31" s="54">
        <v>4</v>
      </c>
      <c r="Q31" s="53">
        <v>1200000</v>
      </c>
      <c r="R31" s="795"/>
      <c r="S31" s="796"/>
      <c r="T31" s="54"/>
      <c r="U31" s="55"/>
      <c r="V31" s="44">
        <f t="shared" si="3"/>
        <v>4</v>
      </c>
      <c r="W31" s="108">
        <f t="shared" si="3"/>
        <v>1200000</v>
      </c>
      <c r="X31" s="55"/>
      <c r="Y31" s="58"/>
      <c r="Z31" s="58"/>
      <c r="AA31" s="59"/>
      <c r="AB31" s="59"/>
    </row>
    <row r="32" spans="1:28" s="4" customFormat="1">
      <c r="A32" s="106">
        <v>10</v>
      </c>
      <c r="B32" s="83">
        <v>2</v>
      </c>
      <c r="C32" s="83">
        <v>6</v>
      </c>
      <c r="D32" s="83">
        <v>2</v>
      </c>
      <c r="E32" s="83">
        <v>1</v>
      </c>
      <c r="F32" s="83">
        <v>1</v>
      </c>
      <c r="G32" s="93" t="s">
        <v>78</v>
      </c>
      <c r="H32" s="65"/>
      <c r="I32" s="65"/>
      <c r="J32" s="107"/>
      <c r="K32" s="764"/>
      <c r="L32" s="94">
        <v>2007</v>
      </c>
      <c r="M32" s="65"/>
      <c r="N32" s="65" t="s">
        <v>76</v>
      </c>
      <c r="O32" s="95" t="s">
        <v>56</v>
      </c>
      <c r="P32" s="54">
        <v>6</v>
      </c>
      <c r="Q32" s="53">
        <v>2400000</v>
      </c>
      <c r="R32" s="795"/>
      <c r="S32" s="796"/>
      <c r="T32" s="54"/>
      <c r="U32" s="55"/>
      <c r="V32" s="44">
        <f t="shared" si="3"/>
        <v>6</v>
      </c>
      <c r="W32" s="108">
        <f t="shared" si="3"/>
        <v>2400000</v>
      </c>
      <c r="X32" s="55"/>
      <c r="Y32" s="58"/>
      <c r="AA32" s="59"/>
      <c r="AB32" s="59"/>
    </row>
    <row r="33" spans="1:28" s="4" customFormat="1">
      <c r="A33" s="106">
        <v>11</v>
      </c>
      <c r="B33" s="83">
        <v>2</v>
      </c>
      <c r="C33" s="83">
        <v>8</v>
      </c>
      <c r="D33" s="83">
        <v>1</v>
      </c>
      <c r="E33" s="83">
        <v>8</v>
      </c>
      <c r="F33" s="83">
        <v>59</v>
      </c>
      <c r="G33" s="93" t="s">
        <v>79</v>
      </c>
      <c r="H33" s="65"/>
      <c r="I33" s="65"/>
      <c r="J33" s="107"/>
      <c r="K33" s="764"/>
      <c r="L33" s="94">
        <v>2007</v>
      </c>
      <c r="M33" s="65"/>
      <c r="N33" s="65" t="s">
        <v>76</v>
      </c>
      <c r="O33" s="95" t="s">
        <v>56</v>
      </c>
      <c r="P33" s="54">
        <v>6</v>
      </c>
      <c r="Q33" s="53">
        <v>2400000</v>
      </c>
      <c r="R33" s="795"/>
      <c r="S33" s="796"/>
      <c r="T33" s="54"/>
      <c r="U33" s="55"/>
      <c r="V33" s="44">
        <f t="shared" si="3"/>
        <v>6</v>
      </c>
      <c r="W33" s="108">
        <f t="shared" si="3"/>
        <v>2400000</v>
      </c>
      <c r="X33" s="55"/>
      <c r="Y33" s="58"/>
      <c r="AA33" s="59"/>
      <c r="AB33" s="59"/>
    </row>
    <row r="34" spans="1:28" s="4" customFormat="1">
      <c r="A34" s="106">
        <v>15</v>
      </c>
      <c r="B34" s="83" t="s">
        <v>45</v>
      </c>
      <c r="C34" s="83" t="s">
        <v>80</v>
      </c>
      <c r="D34" s="83" t="s">
        <v>45</v>
      </c>
      <c r="E34" s="83" t="s">
        <v>47</v>
      </c>
      <c r="F34" s="83" t="s">
        <v>49</v>
      </c>
      <c r="G34" s="89" t="s">
        <v>81</v>
      </c>
      <c r="H34" s="65" t="s">
        <v>82</v>
      </c>
      <c r="I34" s="65" t="s">
        <v>82</v>
      </c>
      <c r="J34" s="65" t="s">
        <v>82</v>
      </c>
      <c r="K34" s="764" t="s">
        <v>54</v>
      </c>
      <c r="L34" s="65">
        <v>2010</v>
      </c>
      <c r="M34" s="65" t="s">
        <v>82</v>
      </c>
      <c r="N34" s="65" t="s">
        <v>76</v>
      </c>
      <c r="O34" s="90" t="s">
        <v>56</v>
      </c>
      <c r="P34" s="52">
        <v>1</v>
      </c>
      <c r="Q34" s="53">
        <v>1500000</v>
      </c>
      <c r="R34" s="797"/>
      <c r="S34" s="791"/>
      <c r="T34" s="54"/>
      <c r="U34" s="55"/>
      <c r="V34" s="44">
        <f t="shared" si="3"/>
        <v>1</v>
      </c>
      <c r="W34" s="108">
        <f t="shared" si="3"/>
        <v>1500000</v>
      </c>
      <c r="X34" s="109"/>
      <c r="Y34" s="58"/>
      <c r="AA34" s="59"/>
      <c r="AB34" s="59"/>
    </row>
    <row r="35" spans="1:28" s="121" customFormat="1">
      <c r="A35" s="110" t="e">
        <f>#REF!+1</f>
        <v>#REF!</v>
      </c>
      <c r="B35" s="111" t="s">
        <v>45</v>
      </c>
      <c r="C35" s="111" t="s">
        <v>80</v>
      </c>
      <c r="D35" s="111" t="s">
        <v>45</v>
      </c>
      <c r="E35" s="111" t="s">
        <v>83</v>
      </c>
      <c r="F35" s="111" t="s">
        <v>84</v>
      </c>
      <c r="G35" s="112" t="s">
        <v>85</v>
      </c>
      <c r="H35" s="113" t="s">
        <v>82</v>
      </c>
      <c r="I35" s="113" t="s">
        <v>82</v>
      </c>
      <c r="J35" s="113" t="s">
        <v>82</v>
      </c>
      <c r="K35" s="764" t="s">
        <v>54</v>
      </c>
      <c r="L35" s="113">
        <v>2010</v>
      </c>
      <c r="M35" s="113" t="s">
        <v>82</v>
      </c>
      <c r="N35" s="113" t="s">
        <v>76</v>
      </c>
      <c r="O35" s="114" t="s">
        <v>56</v>
      </c>
      <c r="P35" s="115">
        <v>10</v>
      </c>
      <c r="Q35" s="116">
        <v>3487000</v>
      </c>
      <c r="R35" s="784"/>
      <c r="S35" s="798"/>
      <c r="T35" s="115"/>
      <c r="U35" s="117"/>
      <c r="V35" s="44">
        <f t="shared" si="3"/>
        <v>10</v>
      </c>
      <c r="W35" s="108">
        <f t="shared" si="3"/>
        <v>3487000</v>
      </c>
      <c r="X35" s="118"/>
      <c r="Y35" s="58"/>
      <c r="Z35" s="119"/>
      <c r="AA35" s="120"/>
      <c r="AB35" s="120"/>
    </row>
    <row r="36" spans="1:28" s="4" customFormat="1">
      <c r="A36" s="106" t="e">
        <f t="shared" ref="A36:A77" si="4">A35+1</f>
        <v>#REF!</v>
      </c>
      <c r="B36" s="83" t="s">
        <v>45</v>
      </c>
      <c r="C36" s="83" t="s">
        <v>80</v>
      </c>
      <c r="D36" s="83" t="s">
        <v>47</v>
      </c>
      <c r="E36" s="83" t="s">
        <v>83</v>
      </c>
      <c r="F36" s="83" t="s">
        <v>86</v>
      </c>
      <c r="G36" s="61" t="s">
        <v>87</v>
      </c>
      <c r="H36" s="65" t="s">
        <v>82</v>
      </c>
      <c r="I36" s="65" t="s">
        <v>82</v>
      </c>
      <c r="J36" s="65" t="s">
        <v>82</v>
      </c>
      <c r="K36" s="764" t="s">
        <v>54</v>
      </c>
      <c r="L36" s="65">
        <v>2010</v>
      </c>
      <c r="M36" s="65" t="s">
        <v>82</v>
      </c>
      <c r="N36" s="65" t="s">
        <v>76</v>
      </c>
      <c r="O36" s="90" t="s">
        <v>56</v>
      </c>
      <c r="P36" s="52">
        <v>1</v>
      </c>
      <c r="Q36" s="53">
        <v>1500000</v>
      </c>
      <c r="R36" s="797"/>
      <c r="S36" s="791"/>
      <c r="T36" s="54"/>
      <c r="U36" s="55"/>
      <c r="V36" s="44">
        <f t="shared" si="3"/>
        <v>1</v>
      </c>
      <c r="W36" s="108">
        <f t="shared" si="3"/>
        <v>1500000</v>
      </c>
      <c r="X36" s="109"/>
      <c r="Y36" s="119"/>
      <c r="Z36" s="58"/>
      <c r="AA36" s="59"/>
      <c r="AB36" s="59"/>
    </row>
    <row r="37" spans="1:28" s="4" customFormat="1">
      <c r="A37" s="106" t="e">
        <f t="shared" si="4"/>
        <v>#REF!</v>
      </c>
      <c r="B37" s="83" t="s">
        <v>45</v>
      </c>
      <c r="C37" s="83" t="s">
        <v>80</v>
      </c>
      <c r="D37" s="83" t="s">
        <v>45</v>
      </c>
      <c r="E37" s="83" t="s">
        <v>47</v>
      </c>
      <c r="F37" s="83" t="s">
        <v>88</v>
      </c>
      <c r="G37" s="61" t="s">
        <v>89</v>
      </c>
      <c r="H37" s="65" t="s">
        <v>82</v>
      </c>
      <c r="I37" s="65" t="s">
        <v>82</v>
      </c>
      <c r="J37" s="65" t="s">
        <v>82</v>
      </c>
      <c r="K37" s="764" t="s">
        <v>54</v>
      </c>
      <c r="L37" s="65">
        <v>2011</v>
      </c>
      <c r="M37" s="65" t="s">
        <v>82</v>
      </c>
      <c r="N37" s="65" t="s">
        <v>76</v>
      </c>
      <c r="O37" s="90" t="s">
        <v>56</v>
      </c>
      <c r="P37" s="52">
        <v>1</v>
      </c>
      <c r="Q37" s="53">
        <v>3979000</v>
      </c>
      <c r="R37" s="797"/>
      <c r="S37" s="791"/>
      <c r="T37" s="54"/>
      <c r="U37" s="55"/>
      <c r="V37" s="44">
        <f t="shared" si="3"/>
        <v>1</v>
      </c>
      <c r="W37" s="108">
        <f t="shared" si="3"/>
        <v>3979000</v>
      </c>
      <c r="X37" s="122"/>
      <c r="Y37" s="58"/>
      <c r="AA37" s="59"/>
      <c r="AB37" s="59"/>
    </row>
    <row r="38" spans="1:28" s="4" customFormat="1">
      <c r="A38" s="106" t="e">
        <f t="shared" si="4"/>
        <v>#REF!</v>
      </c>
      <c r="B38" s="83" t="s">
        <v>45</v>
      </c>
      <c r="C38" s="83" t="s">
        <v>80</v>
      </c>
      <c r="D38" s="83" t="s">
        <v>45</v>
      </c>
      <c r="E38" s="83" t="s">
        <v>47</v>
      </c>
      <c r="F38" s="83" t="s">
        <v>49</v>
      </c>
      <c r="G38" s="61" t="s">
        <v>90</v>
      </c>
      <c r="H38" s="65" t="s">
        <v>82</v>
      </c>
      <c r="I38" s="65" t="s">
        <v>82</v>
      </c>
      <c r="J38" s="61" t="s">
        <v>91</v>
      </c>
      <c r="K38" s="764" t="s">
        <v>54</v>
      </c>
      <c r="L38" s="65">
        <v>2012</v>
      </c>
      <c r="M38" s="65" t="s">
        <v>82</v>
      </c>
      <c r="N38" s="65" t="s">
        <v>76</v>
      </c>
      <c r="O38" s="90" t="s">
        <v>56</v>
      </c>
      <c r="P38" s="52">
        <v>1</v>
      </c>
      <c r="Q38" s="53">
        <v>4000000</v>
      </c>
      <c r="R38" s="797"/>
      <c r="S38" s="791"/>
      <c r="T38" s="54"/>
      <c r="U38" s="55"/>
      <c r="V38" s="44">
        <f t="shared" si="3"/>
        <v>1</v>
      </c>
      <c r="W38" s="108">
        <f t="shared" si="3"/>
        <v>4000000</v>
      </c>
      <c r="X38" s="122"/>
      <c r="Y38" s="58"/>
      <c r="Z38" s="58"/>
      <c r="AA38" s="59"/>
      <c r="AB38" s="59"/>
    </row>
    <row r="39" spans="1:28" s="4" customFormat="1">
      <c r="A39" s="106" t="e">
        <f>#REF!+1</f>
        <v>#REF!</v>
      </c>
      <c r="B39" s="83" t="s">
        <v>45</v>
      </c>
      <c r="C39" s="83" t="s">
        <v>80</v>
      </c>
      <c r="D39" s="83" t="s">
        <v>45</v>
      </c>
      <c r="E39" s="83" t="s">
        <v>83</v>
      </c>
      <c r="F39" s="83" t="s">
        <v>86</v>
      </c>
      <c r="G39" s="63" t="s">
        <v>92</v>
      </c>
      <c r="H39" s="65" t="s">
        <v>82</v>
      </c>
      <c r="I39" s="65" t="s">
        <v>82</v>
      </c>
      <c r="J39" s="61"/>
      <c r="K39" s="764" t="s">
        <v>54</v>
      </c>
      <c r="L39" s="65">
        <v>2013</v>
      </c>
      <c r="M39" s="65" t="s">
        <v>82</v>
      </c>
      <c r="N39" s="65" t="s">
        <v>76</v>
      </c>
      <c r="O39" s="90" t="s">
        <v>56</v>
      </c>
      <c r="P39" s="52">
        <v>5</v>
      </c>
      <c r="Q39" s="53">
        <v>15000000</v>
      </c>
      <c r="R39" s="799"/>
      <c r="S39" s="800"/>
      <c r="T39" s="54"/>
      <c r="U39" s="55"/>
      <c r="V39" s="44">
        <f t="shared" si="3"/>
        <v>5</v>
      </c>
      <c r="W39" s="108">
        <f t="shared" si="3"/>
        <v>15000000</v>
      </c>
      <c r="X39" s="123"/>
      <c r="Y39" s="5"/>
      <c r="Z39" s="58"/>
      <c r="AA39" s="59"/>
      <c r="AB39" s="59"/>
    </row>
    <row r="40" spans="1:28" s="4" customFormat="1">
      <c r="A40" s="106" t="e">
        <f t="shared" si="4"/>
        <v>#REF!</v>
      </c>
      <c r="B40" s="83" t="s">
        <v>45</v>
      </c>
      <c r="C40" s="83" t="s">
        <v>80</v>
      </c>
      <c r="D40" s="83" t="s">
        <v>45</v>
      </c>
      <c r="E40" s="83" t="s">
        <v>80</v>
      </c>
      <c r="F40" s="83" t="s">
        <v>86</v>
      </c>
      <c r="G40" s="63" t="s">
        <v>75</v>
      </c>
      <c r="H40" s="65" t="s">
        <v>82</v>
      </c>
      <c r="I40" s="65" t="s">
        <v>82</v>
      </c>
      <c r="J40" s="61"/>
      <c r="K40" s="764" t="s">
        <v>54</v>
      </c>
      <c r="L40" s="65">
        <v>2013</v>
      </c>
      <c r="M40" s="65" t="s">
        <v>82</v>
      </c>
      <c r="N40" s="65" t="s">
        <v>76</v>
      </c>
      <c r="O40" s="90" t="s">
        <v>56</v>
      </c>
      <c r="P40" s="52">
        <v>1</v>
      </c>
      <c r="Q40" s="53">
        <v>1100000</v>
      </c>
      <c r="R40" s="799"/>
      <c r="S40" s="800"/>
      <c r="T40" s="54"/>
      <c r="U40" s="55"/>
      <c r="V40" s="44">
        <f t="shared" si="3"/>
        <v>1</v>
      </c>
      <c r="W40" s="108">
        <f t="shared" si="3"/>
        <v>1100000</v>
      </c>
      <c r="X40" s="123"/>
      <c r="Y40" s="5"/>
      <c r="Z40" s="58"/>
      <c r="AA40" s="59"/>
      <c r="AB40" s="59"/>
    </row>
    <row r="41" spans="1:28" s="4" customFormat="1">
      <c r="A41" s="106" t="e">
        <f t="shared" si="4"/>
        <v>#REF!</v>
      </c>
      <c r="B41" s="83" t="s">
        <v>45</v>
      </c>
      <c r="C41" s="83" t="s">
        <v>80</v>
      </c>
      <c r="D41" s="83" t="s">
        <v>83</v>
      </c>
      <c r="E41" s="83" t="s">
        <v>47</v>
      </c>
      <c r="F41" s="83" t="s">
        <v>93</v>
      </c>
      <c r="G41" s="63" t="s">
        <v>94</v>
      </c>
      <c r="H41" s="65" t="s">
        <v>82</v>
      </c>
      <c r="I41" s="65" t="s">
        <v>82</v>
      </c>
      <c r="J41" s="61"/>
      <c r="K41" s="764" t="s">
        <v>54</v>
      </c>
      <c r="L41" s="65">
        <v>2013</v>
      </c>
      <c r="M41" s="65" t="s">
        <v>82</v>
      </c>
      <c r="N41" s="65" t="s">
        <v>76</v>
      </c>
      <c r="O41" s="90" t="s">
        <v>56</v>
      </c>
      <c r="P41" s="52">
        <v>1</v>
      </c>
      <c r="Q41" s="53">
        <v>5100000</v>
      </c>
      <c r="R41" s="799"/>
      <c r="S41" s="800"/>
      <c r="T41" s="54"/>
      <c r="U41" s="55"/>
      <c r="V41" s="44">
        <f t="shared" si="3"/>
        <v>1</v>
      </c>
      <c r="W41" s="108">
        <f t="shared" si="3"/>
        <v>5100000</v>
      </c>
      <c r="X41" s="123"/>
      <c r="Y41" s="5"/>
      <c r="Z41" s="58"/>
      <c r="AA41" s="59"/>
      <c r="AB41" s="59"/>
    </row>
    <row r="42" spans="1:28" s="4" customFormat="1">
      <c r="A42" s="106" t="e">
        <f t="shared" si="4"/>
        <v>#REF!</v>
      </c>
      <c r="B42" s="83" t="s">
        <v>45</v>
      </c>
      <c r="C42" s="83" t="s">
        <v>80</v>
      </c>
      <c r="D42" s="83" t="s">
        <v>45</v>
      </c>
      <c r="E42" s="83" t="s">
        <v>47</v>
      </c>
      <c r="F42" s="83" t="s">
        <v>84</v>
      </c>
      <c r="G42" s="63" t="s">
        <v>95</v>
      </c>
      <c r="H42" s="65" t="s">
        <v>82</v>
      </c>
      <c r="I42" s="65" t="s">
        <v>82</v>
      </c>
      <c r="J42" s="61"/>
      <c r="K42" s="764" t="s">
        <v>54</v>
      </c>
      <c r="L42" s="65">
        <v>2013</v>
      </c>
      <c r="M42" s="65" t="s">
        <v>82</v>
      </c>
      <c r="N42" s="65" t="s">
        <v>76</v>
      </c>
      <c r="O42" s="90" t="s">
        <v>56</v>
      </c>
      <c r="P42" s="52">
        <v>5</v>
      </c>
      <c r="Q42" s="53">
        <v>2000000</v>
      </c>
      <c r="R42" s="799"/>
      <c r="S42" s="800"/>
      <c r="T42" s="54"/>
      <c r="U42" s="55"/>
      <c r="V42" s="44">
        <f t="shared" si="3"/>
        <v>5</v>
      </c>
      <c r="W42" s="108">
        <f t="shared" si="3"/>
        <v>2000000</v>
      </c>
      <c r="X42" s="123"/>
      <c r="Y42" s="5"/>
      <c r="Z42" s="58"/>
      <c r="AA42" s="59"/>
      <c r="AB42" s="59"/>
    </row>
    <row r="43" spans="1:28" s="4" customFormat="1">
      <c r="A43" s="106" t="e">
        <f t="shared" si="4"/>
        <v>#REF!</v>
      </c>
      <c r="B43" s="83" t="s">
        <v>45</v>
      </c>
      <c r="C43" s="83" t="s">
        <v>80</v>
      </c>
      <c r="D43" s="83" t="s">
        <v>47</v>
      </c>
      <c r="E43" s="83" t="s">
        <v>83</v>
      </c>
      <c r="F43" s="83" t="s">
        <v>86</v>
      </c>
      <c r="G43" s="63" t="s">
        <v>96</v>
      </c>
      <c r="H43" s="65" t="s">
        <v>82</v>
      </c>
      <c r="I43" s="65" t="s">
        <v>82</v>
      </c>
      <c r="J43" s="61"/>
      <c r="K43" s="764" t="s">
        <v>54</v>
      </c>
      <c r="L43" s="65">
        <v>2013</v>
      </c>
      <c r="M43" s="65" t="s">
        <v>82</v>
      </c>
      <c r="N43" s="65" t="s">
        <v>76</v>
      </c>
      <c r="O43" s="90" t="s">
        <v>56</v>
      </c>
      <c r="P43" s="52">
        <v>1</v>
      </c>
      <c r="Q43" s="53">
        <v>1500000</v>
      </c>
      <c r="R43" s="799"/>
      <c r="S43" s="800"/>
      <c r="T43" s="54"/>
      <c r="U43" s="55"/>
      <c r="V43" s="44">
        <f t="shared" si="3"/>
        <v>1</v>
      </c>
      <c r="W43" s="108">
        <f t="shared" si="3"/>
        <v>1500000</v>
      </c>
      <c r="X43" s="123"/>
      <c r="Y43" s="5"/>
      <c r="AA43" s="59"/>
      <c r="AB43" s="59"/>
    </row>
    <row r="44" spans="1:28" s="121" customFormat="1">
      <c r="A44" s="110" t="e">
        <f t="shared" si="4"/>
        <v>#REF!</v>
      </c>
      <c r="B44" s="111" t="s">
        <v>45</v>
      </c>
      <c r="C44" s="111" t="s">
        <v>80</v>
      </c>
      <c r="D44" s="111" t="s">
        <v>45</v>
      </c>
      <c r="E44" s="111" t="s">
        <v>83</v>
      </c>
      <c r="F44" s="111" t="s">
        <v>84</v>
      </c>
      <c r="G44" s="112" t="s">
        <v>97</v>
      </c>
      <c r="H44" s="113" t="s">
        <v>82</v>
      </c>
      <c r="I44" s="113" t="s">
        <v>82</v>
      </c>
      <c r="J44" s="112"/>
      <c r="K44" s="764" t="s">
        <v>54</v>
      </c>
      <c r="L44" s="113">
        <v>2013</v>
      </c>
      <c r="M44" s="113" t="s">
        <v>82</v>
      </c>
      <c r="N44" s="113" t="s">
        <v>76</v>
      </c>
      <c r="O44" s="114" t="s">
        <v>56</v>
      </c>
      <c r="P44" s="115">
        <v>3</v>
      </c>
      <c r="Q44" s="116">
        <v>840000</v>
      </c>
      <c r="R44" s="784"/>
      <c r="S44" s="798"/>
      <c r="T44" s="115"/>
      <c r="U44" s="117"/>
      <c r="V44" s="44">
        <f t="shared" si="3"/>
        <v>3</v>
      </c>
      <c r="W44" s="108">
        <f t="shared" si="3"/>
        <v>840000</v>
      </c>
      <c r="X44" s="124"/>
      <c r="Y44" s="5"/>
      <c r="AA44" s="120"/>
      <c r="AB44" s="120"/>
    </row>
    <row r="45" spans="1:28" s="4" customFormat="1">
      <c r="A45" s="106" t="e">
        <f>#REF!+1</f>
        <v>#REF!</v>
      </c>
      <c r="B45" s="83" t="s">
        <v>45</v>
      </c>
      <c r="C45" s="83" t="s">
        <v>98</v>
      </c>
      <c r="D45" s="83" t="s">
        <v>47</v>
      </c>
      <c r="E45" s="83" t="s">
        <v>99</v>
      </c>
      <c r="F45" s="83" t="s">
        <v>88</v>
      </c>
      <c r="G45" s="61" t="s">
        <v>100</v>
      </c>
      <c r="H45" s="65" t="s">
        <v>82</v>
      </c>
      <c r="I45" s="65" t="s">
        <v>82</v>
      </c>
      <c r="J45" s="61" t="s">
        <v>101</v>
      </c>
      <c r="K45" s="764" t="s">
        <v>54</v>
      </c>
      <c r="L45" s="65">
        <v>2010</v>
      </c>
      <c r="M45" s="65" t="s">
        <v>82</v>
      </c>
      <c r="N45" s="65" t="s">
        <v>76</v>
      </c>
      <c r="O45" s="90" t="s">
        <v>56</v>
      </c>
      <c r="P45" s="52">
        <v>1</v>
      </c>
      <c r="Q45" s="53">
        <v>700000</v>
      </c>
      <c r="R45" s="797"/>
      <c r="S45" s="791"/>
      <c r="T45" s="54"/>
      <c r="U45" s="55"/>
      <c r="V45" s="44">
        <f t="shared" si="3"/>
        <v>1</v>
      </c>
      <c r="W45" s="108">
        <f t="shared" si="3"/>
        <v>700000</v>
      </c>
      <c r="X45" s="109"/>
      <c r="Y45" s="5"/>
      <c r="AA45" s="59"/>
      <c r="AB45" s="59"/>
    </row>
    <row r="46" spans="1:28" s="4" customFormat="1">
      <c r="A46" s="106" t="e">
        <f>#REF!+1</f>
        <v>#REF!</v>
      </c>
      <c r="B46" s="125" t="s">
        <v>45</v>
      </c>
      <c r="C46" s="125" t="s">
        <v>80</v>
      </c>
      <c r="D46" s="125" t="s">
        <v>46</v>
      </c>
      <c r="E46" s="125" t="s">
        <v>83</v>
      </c>
      <c r="F46" s="125" t="s">
        <v>102</v>
      </c>
      <c r="G46" s="61" t="s">
        <v>103</v>
      </c>
      <c r="H46" s="65"/>
      <c r="I46" s="65"/>
      <c r="J46" s="61" t="s">
        <v>101</v>
      </c>
      <c r="K46" s="764" t="s">
        <v>54</v>
      </c>
      <c r="L46" s="65">
        <v>2012</v>
      </c>
      <c r="M46" s="65"/>
      <c r="N46" s="65" t="s">
        <v>76</v>
      </c>
      <c r="O46" s="90" t="s">
        <v>56</v>
      </c>
      <c r="P46" s="52">
        <v>1</v>
      </c>
      <c r="Q46" s="53">
        <v>4769000</v>
      </c>
      <c r="R46" s="797"/>
      <c r="S46" s="791"/>
      <c r="T46" s="54"/>
      <c r="U46" s="55"/>
      <c r="V46" s="44">
        <f t="shared" si="3"/>
        <v>1</v>
      </c>
      <c r="W46" s="108">
        <f t="shared" si="3"/>
        <v>4769000</v>
      </c>
      <c r="X46" s="126"/>
      <c r="Y46" s="58"/>
      <c r="AA46" s="59"/>
      <c r="AB46" s="59"/>
    </row>
    <row r="47" spans="1:28" s="121" customFormat="1">
      <c r="A47" s="110" t="e">
        <f>#REF!+1</f>
        <v>#REF!</v>
      </c>
      <c r="B47" s="111" t="s">
        <v>45</v>
      </c>
      <c r="C47" s="111" t="s">
        <v>80</v>
      </c>
      <c r="D47" s="111" t="s">
        <v>46</v>
      </c>
      <c r="E47" s="111" t="s">
        <v>45</v>
      </c>
      <c r="F47" s="111" t="s">
        <v>104</v>
      </c>
      <c r="G47" s="112" t="s">
        <v>105</v>
      </c>
      <c r="H47" s="113" t="s">
        <v>82</v>
      </c>
      <c r="I47" s="113" t="s">
        <v>82</v>
      </c>
      <c r="J47" s="112" t="s">
        <v>106</v>
      </c>
      <c r="K47" s="764" t="s">
        <v>54</v>
      </c>
      <c r="L47" s="113">
        <v>2013</v>
      </c>
      <c r="M47" s="113" t="s">
        <v>82</v>
      </c>
      <c r="N47" s="113" t="s">
        <v>76</v>
      </c>
      <c r="O47" s="114" t="s">
        <v>56</v>
      </c>
      <c r="P47" s="115">
        <v>2</v>
      </c>
      <c r="Q47" s="116">
        <v>9000000</v>
      </c>
      <c r="R47" s="784"/>
      <c r="S47" s="798"/>
      <c r="T47" s="115"/>
      <c r="U47" s="117"/>
      <c r="V47" s="44">
        <f t="shared" si="3"/>
        <v>2</v>
      </c>
      <c r="W47" s="108">
        <f t="shared" si="3"/>
        <v>9000000</v>
      </c>
      <c r="X47" s="127"/>
      <c r="Y47" s="58"/>
      <c r="Z47" s="128"/>
    </row>
    <row r="48" spans="1:28" s="4" customFormat="1">
      <c r="A48" s="106" t="e">
        <f>#REF!+1</f>
        <v>#REF!</v>
      </c>
      <c r="B48" s="83" t="s">
        <v>45</v>
      </c>
      <c r="C48" s="83" t="s">
        <v>80</v>
      </c>
      <c r="D48" s="83" t="s">
        <v>46</v>
      </c>
      <c r="E48" s="83" t="s">
        <v>83</v>
      </c>
      <c r="F48" s="83" t="s">
        <v>107</v>
      </c>
      <c r="G48" s="63" t="s">
        <v>108</v>
      </c>
      <c r="H48" s="65" t="s">
        <v>82</v>
      </c>
      <c r="I48" s="65" t="s">
        <v>82</v>
      </c>
      <c r="J48" s="61" t="s">
        <v>106</v>
      </c>
      <c r="K48" s="764" t="s">
        <v>54</v>
      </c>
      <c r="L48" s="65">
        <v>2013</v>
      </c>
      <c r="M48" s="65" t="s">
        <v>82</v>
      </c>
      <c r="N48" s="65" t="s">
        <v>76</v>
      </c>
      <c r="O48" s="90" t="s">
        <v>56</v>
      </c>
      <c r="P48" s="52">
        <v>1</v>
      </c>
      <c r="Q48" s="53">
        <v>1000000</v>
      </c>
      <c r="R48" s="799"/>
      <c r="S48" s="791"/>
      <c r="T48" s="54"/>
      <c r="U48" s="55"/>
      <c r="V48" s="44">
        <f t="shared" si="3"/>
        <v>1</v>
      </c>
      <c r="W48" s="108">
        <f t="shared" si="3"/>
        <v>1000000</v>
      </c>
      <c r="X48" s="122"/>
      <c r="Y48" s="58"/>
    </row>
    <row r="49" spans="1:26" s="4" customFormat="1">
      <c r="A49" s="106" t="e">
        <f t="shared" si="4"/>
        <v>#REF!</v>
      </c>
      <c r="B49" s="129">
        <v>2</v>
      </c>
      <c r="C49" s="129">
        <v>6</v>
      </c>
      <c r="D49" s="129">
        <v>2</v>
      </c>
      <c r="E49" s="129">
        <v>1</v>
      </c>
      <c r="F49" s="130">
        <v>3</v>
      </c>
      <c r="G49" s="131" t="s">
        <v>109</v>
      </c>
      <c r="H49" s="132"/>
      <c r="I49" s="133"/>
      <c r="J49" s="61" t="s">
        <v>106</v>
      </c>
      <c r="K49" s="765" t="s">
        <v>54</v>
      </c>
      <c r="L49" s="134">
        <v>2014</v>
      </c>
      <c r="M49" s="132"/>
      <c r="N49" s="134" t="s">
        <v>76</v>
      </c>
      <c r="O49" s="135" t="s">
        <v>56</v>
      </c>
      <c r="P49" s="136">
        <v>1</v>
      </c>
      <c r="Q49" s="53">
        <v>3000000</v>
      </c>
      <c r="R49" s="792"/>
      <c r="S49" s="801"/>
      <c r="T49" s="54"/>
      <c r="U49" s="55"/>
      <c r="V49" s="44">
        <f t="shared" si="3"/>
        <v>1</v>
      </c>
      <c r="W49" s="108">
        <f t="shared" si="3"/>
        <v>3000000</v>
      </c>
      <c r="X49" s="137"/>
      <c r="Y49" s="58"/>
    </row>
    <row r="50" spans="1:26" s="4" customFormat="1">
      <c r="A50" s="106" t="e">
        <f t="shared" si="4"/>
        <v>#REF!</v>
      </c>
      <c r="B50" s="129">
        <v>2</v>
      </c>
      <c r="C50" s="129">
        <v>6</v>
      </c>
      <c r="D50" s="129">
        <v>2</v>
      </c>
      <c r="E50" s="129">
        <v>1</v>
      </c>
      <c r="F50" s="130">
        <v>3</v>
      </c>
      <c r="G50" s="131" t="s">
        <v>110</v>
      </c>
      <c r="H50" s="132"/>
      <c r="I50" s="133"/>
      <c r="J50" s="61" t="s">
        <v>106</v>
      </c>
      <c r="K50" s="765" t="s">
        <v>54</v>
      </c>
      <c r="L50" s="134">
        <v>2014</v>
      </c>
      <c r="M50" s="132"/>
      <c r="N50" s="134" t="s">
        <v>76</v>
      </c>
      <c r="O50" s="135" t="s">
        <v>56</v>
      </c>
      <c r="P50" s="136">
        <v>1</v>
      </c>
      <c r="Q50" s="53">
        <v>3150000</v>
      </c>
      <c r="R50" s="792"/>
      <c r="S50" s="801"/>
      <c r="T50" s="54"/>
      <c r="U50" s="55"/>
      <c r="V50" s="44">
        <f t="shared" si="3"/>
        <v>1</v>
      </c>
      <c r="W50" s="108">
        <f t="shared" si="3"/>
        <v>3150000</v>
      </c>
      <c r="X50" s="137"/>
      <c r="Y50" s="58"/>
    </row>
    <row r="51" spans="1:26" s="4" customFormat="1">
      <c r="A51" s="106" t="e">
        <f t="shared" si="4"/>
        <v>#REF!</v>
      </c>
      <c r="B51" s="129">
        <v>2</v>
      </c>
      <c r="C51" s="129">
        <v>6</v>
      </c>
      <c r="D51" s="129">
        <v>2</v>
      </c>
      <c r="E51" s="129">
        <v>1</v>
      </c>
      <c r="F51" s="130">
        <v>33</v>
      </c>
      <c r="G51" s="131" t="s">
        <v>111</v>
      </c>
      <c r="H51" s="132"/>
      <c r="I51" s="133"/>
      <c r="J51" s="61" t="s">
        <v>106</v>
      </c>
      <c r="K51" s="765" t="s">
        <v>54</v>
      </c>
      <c r="L51" s="134">
        <v>2014</v>
      </c>
      <c r="M51" s="132"/>
      <c r="N51" s="134" t="s">
        <v>76</v>
      </c>
      <c r="O51" s="135" t="s">
        <v>56</v>
      </c>
      <c r="P51" s="136">
        <v>2</v>
      </c>
      <c r="Q51" s="53">
        <v>6000000</v>
      </c>
      <c r="R51" s="792"/>
      <c r="S51" s="801"/>
      <c r="T51" s="54"/>
      <c r="U51" s="55"/>
      <c r="V51" s="44">
        <f t="shared" si="3"/>
        <v>2</v>
      </c>
      <c r="W51" s="108">
        <f t="shared" si="3"/>
        <v>6000000</v>
      </c>
      <c r="X51" s="137"/>
      <c r="Y51" s="58"/>
    </row>
    <row r="52" spans="1:26" s="4" customFormat="1">
      <c r="A52" s="106" t="e">
        <f t="shared" si="4"/>
        <v>#REF!</v>
      </c>
      <c r="B52" s="129">
        <v>2</v>
      </c>
      <c r="C52" s="129">
        <v>6</v>
      </c>
      <c r="D52" s="129">
        <v>3</v>
      </c>
      <c r="E52" s="129">
        <v>2</v>
      </c>
      <c r="F52" s="130">
        <v>2</v>
      </c>
      <c r="G52" s="131" t="s">
        <v>112</v>
      </c>
      <c r="H52" s="138"/>
      <c r="I52" s="93"/>
      <c r="J52" s="139" t="s">
        <v>106</v>
      </c>
      <c r="K52" s="766" t="s">
        <v>113</v>
      </c>
      <c r="L52" s="94">
        <v>2014</v>
      </c>
      <c r="M52" s="94"/>
      <c r="N52" s="94" t="s">
        <v>76</v>
      </c>
      <c r="O52" s="95" t="s">
        <v>56</v>
      </c>
      <c r="P52" s="54">
        <v>5</v>
      </c>
      <c r="Q52" s="53">
        <v>59850000</v>
      </c>
      <c r="R52" s="795"/>
      <c r="S52" s="798"/>
      <c r="T52" s="54"/>
      <c r="U52" s="55"/>
      <c r="V52" s="44">
        <f t="shared" si="3"/>
        <v>5</v>
      </c>
      <c r="W52" s="108">
        <f t="shared" si="3"/>
        <v>59850000</v>
      </c>
      <c r="X52" s="137"/>
      <c r="Y52" s="58"/>
    </row>
    <row r="53" spans="1:26" s="4" customFormat="1">
      <c r="A53" s="106" t="e">
        <f t="shared" si="4"/>
        <v>#REF!</v>
      </c>
      <c r="B53" s="129">
        <v>2</v>
      </c>
      <c r="C53" s="129">
        <v>6</v>
      </c>
      <c r="D53" s="129">
        <v>4</v>
      </c>
      <c r="E53" s="129">
        <v>3</v>
      </c>
      <c r="F53" s="130">
        <v>7</v>
      </c>
      <c r="G53" s="93" t="s">
        <v>114</v>
      </c>
      <c r="H53" s="140"/>
      <c r="I53" s="140"/>
      <c r="J53" s="141" t="s">
        <v>53</v>
      </c>
      <c r="K53" s="766" t="s">
        <v>115</v>
      </c>
      <c r="L53" s="142">
        <v>2014</v>
      </c>
      <c r="M53" s="93"/>
      <c r="N53" s="143" t="s">
        <v>76</v>
      </c>
      <c r="O53" s="95" t="s">
        <v>56</v>
      </c>
      <c r="P53" s="54">
        <v>8</v>
      </c>
      <c r="Q53" s="53">
        <v>3200000</v>
      </c>
      <c r="R53" s="795"/>
      <c r="S53" s="802"/>
      <c r="T53" s="54"/>
      <c r="U53" s="55"/>
      <c r="V53" s="44">
        <f t="shared" si="3"/>
        <v>8</v>
      </c>
      <c r="W53" s="108">
        <f t="shared" si="3"/>
        <v>3200000</v>
      </c>
      <c r="X53" s="137"/>
      <c r="Y53" s="58"/>
    </row>
    <row r="54" spans="1:26" s="4" customFormat="1">
      <c r="A54" s="106" t="e">
        <f t="shared" si="4"/>
        <v>#REF!</v>
      </c>
      <c r="B54" s="129">
        <v>2</v>
      </c>
      <c r="C54" s="129">
        <v>6</v>
      </c>
      <c r="D54" s="129">
        <v>3</v>
      </c>
      <c r="E54" s="129">
        <v>5</v>
      </c>
      <c r="F54" s="130">
        <v>3</v>
      </c>
      <c r="G54" s="93" t="s">
        <v>108</v>
      </c>
      <c r="H54" s="140"/>
      <c r="I54" s="140"/>
      <c r="J54" s="141" t="s">
        <v>53</v>
      </c>
      <c r="K54" s="766" t="s">
        <v>115</v>
      </c>
      <c r="L54" s="142">
        <v>2014</v>
      </c>
      <c r="M54" s="93"/>
      <c r="N54" s="143" t="s">
        <v>76</v>
      </c>
      <c r="O54" s="95" t="s">
        <v>56</v>
      </c>
      <c r="P54" s="54">
        <v>1</v>
      </c>
      <c r="Q54" s="53">
        <v>600000</v>
      </c>
      <c r="R54" s="795"/>
      <c r="S54" s="802"/>
      <c r="T54" s="54"/>
      <c r="U54" s="55"/>
      <c r="V54" s="44">
        <f t="shared" si="3"/>
        <v>1</v>
      </c>
      <c r="W54" s="108">
        <f t="shared" si="3"/>
        <v>600000</v>
      </c>
      <c r="X54" s="137"/>
      <c r="Y54" s="58"/>
      <c r="Z54" s="5"/>
    </row>
    <row r="55" spans="1:26" s="4" customFormat="1">
      <c r="A55" s="106" t="e">
        <f t="shared" si="4"/>
        <v>#REF!</v>
      </c>
      <c r="B55" s="129">
        <v>2</v>
      </c>
      <c r="C55" s="129">
        <v>6</v>
      </c>
      <c r="D55" s="129">
        <v>4</v>
      </c>
      <c r="E55" s="129">
        <v>3</v>
      </c>
      <c r="F55" s="130">
        <v>7</v>
      </c>
      <c r="G55" s="93" t="s">
        <v>116</v>
      </c>
      <c r="H55" s="140"/>
      <c r="I55" s="140"/>
      <c r="J55" s="141" t="s">
        <v>53</v>
      </c>
      <c r="K55" s="766" t="s">
        <v>115</v>
      </c>
      <c r="L55" s="142">
        <v>2014</v>
      </c>
      <c r="M55" s="93"/>
      <c r="N55" s="143" t="s">
        <v>76</v>
      </c>
      <c r="O55" s="95" t="s">
        <v>56</v>
      </c>
      <c r="P55" s="54">
        <v>21</v>
      </c>
      <c r="Q55" s="53">
        <v>8610000</v>
      </c>
      <c r="R55" s="795"/>
      <c r="S55" s="802"/>
      <c r="T55" s="54"/>
      <c r="U55" s="55"/>
      <c r="V55" s="44">
        <f t="shared" si="3"/>
        <v>21</v>
      </c>
      <c r="W55" s="108">
        <f t="shared" si="3"/>
        <v>8610000</v>
      </c>
      <c r="X55" s="137"/>
      <c r="Y55" s="58"/>
      <c r="Z55" s="5"/>
    </row>
    <row r="56" spans="1:26" s="4" customFormat="1">
      <c r="A56" s="106" t="e">
        <f t="shared" si="4"/>
        <v>#REF!</v>
      </c>
      <c r="B56" s="129">
        <v>2</v>
      </c>
      <c r="C56" s="129">
        <v>6</v>
      </c>
      <c r="D56" s="129">
        <v>2</v>
      </c>
      <c r="E56" s="129">
        <v>1</v>
      </c>
      <c r="F56" s="130">
        <v>33</v>
      </c>
      <c r="G56" s="93" t="s">
        <v>117</v>
      </c>
      <c r="H56" s="140"/>
      <c r="I56" s="140"/>
      <c r="J56" s="141" t="s">
        <v>53</v>
      </c>
      <c r="K56" s="766" t="s">
        <v>115</v>
      </c>
      <c r="L56" s="142">
        <v>2014</v>
      </c>
      <c r="M56" s="93"/>
      <c r="N56" s="143" t="s">
        <v>76</v>
      </c>
      <c r="O56" s="95" t="s">
        <v>56</v>
      </c>
      <c r="P56" s="54">
        <v>4</v>
      </c>
      <c r="Q56" s="53">
        <v>6000000</v>
      </c>
      <c r="R56" s="795"/>
      <c r="S56" s="802"/>
      <c r="T56" s="54"/>
      <c r="U56" s="55"/>
      <c r="V56" s="44">
        <f t="shared" si="3"/>
        <v>4</v>
      </c>
      <c r="W56" s="108">
        <f t="shared" si="3"/>
        <v>6000000</v>
      </c>
      <c r="X56" s="137"/>
      <c r="Y56" s="58"/>
      <c r="Z56" s="5"/>
    </row>
    <row r="57" spans="1:26" s="4" customFormat="1">
      <c r="A57" s="106" t="e">
        <f t="shared" si="4"/>
        <v>#REF!</v>
      </c>
      <c r="B57" s="129">
        <v>2</v>
      </c>
      <c r="C57" s="129">
        <v>6</v>
      </c>
      <c r="D57" s="129">
        <v>2</v>
      </c>
      <c r="E57" s="129">
        <v>1</v>
      </c>
      <c r="F57" s="130">
        <v>1</v>
      </c>
      <c r="G57" s="93" t="s">
        <v>92</v>
      </c>
      <c r="H57" s="140"/>
      <c r="I57" s="140"/>
      <c r="J57" s="141" t="s">
        <v>53</v>
      </c>
      <c r="K57" s="766" t="s">
        <v>115</v>
      </c>
      <c r="L57" s="142">
        <v>2014</v>
      </c>
      <c r="M57" s="93"/>
      <c r="N57" s="143" t="s">
        <v>76</v>
      </c>
      <c r="O57" s="95" t="s">
        <v>56</v>
      </c>
      <c r="P57" s="54">
        <v>4</v>
      </c>
      <c r="Q57" s="53">
        <v>16000000</v>
      </c>
      <c r="R57" s="795"/>
      <c r="S57" s="802"/>
      <c r="T57" s="54"/>
      <c r="U57" s="55"/>
      <c r="V57" s="44">
        <f t="shared" si="3"/>
        <v>4</v>
      </c>
      <c r="W57" s="108">
        <f t="shared" si="3"/>
        <v>16000000</v>
      </c>
      <c r="X57" s="137"/>
      <c r="Y57" s="58"/>
      <c r="Z57" s="5"/>
    </row>
    <row r="58" spans="1:26" s="4" customFormat="1">
      <c r="A58" s="106" t="e">
        <f t="shared" si="4"/>
        <v>#REF!</v>
      </c>
      <c r="B58" s="129">
        <v>2</v>
      </c>
      <c r="C58" s="129">
        <v>6</v>
      </c>
      <c r="D58" s="129">
        <v>3</v>
      </c>
      <c r="E58" s="129">
        <v>5</v>
      </c>
      <c r="F58" s="130">
        <v>3</v>
      </c>
      <c r="G58" s="93" t="s">
        <v>108</v>
      </c>
      <c r="H58" s="140"/>
      <c r="I58" s="140"/>
      <c r="J58" s="141" t="s">
        <v>53</v>
      </c>
      <c r="K58" s="766" t="s">
        <v>115</v>
      </c>
      <c r="L58" s="142">
        <v>2014</v>
      </c>
      <c r="M58" s="93"/>
      <c r="N58" s="143" t="s">
        <v>76</v>
      </c>
      <c r="O58" s="95" t="s">
        <v>56</v>
      </c>
      <c r="P58" s="54">
        <v>2</v>
      </c>
      <c r="Q58" s="53">
        <v>4000000</v>
      </c>
      <c r="R58" s="795"/>
      <c r="S58" s="802"/>
      <c r="T58" s="54"/>
      <c r="U58" s="55"/>
      <c r="V58" s="44">
        <f t="shared" si="3"/>
        <v>2</v>
      </c>
      <c r="W58" s="108">
        <f t="shared" si="3"/>
        <v>4000000</v>
      </c>
      <c r="X58" s="137"/>
      <c r="Y58" s="58"/>
      <c r="Z58" s="5"/>
    </row>
    <row r="59" spans="1:26" s="4" customFormat="1">
      <c r="A59" s="106" t="e">
        <f t="shared" si="4"/>
        <v>#REF!</v>
      </c>
      <c r="B59" s="129">
        <v>2</v>
      </c>
      <c r="C59" s="129">
        <v>6</v>
      </c>
      <c r="D59" s="129">
        <v>2</v>
      </c>
      <c r="E59" s="129">
        <v>1</v>
      </c>
      <c r="F59" s="130">
        <v>1</v>
      </c>
      <c r="G59" s="93" t="s">
        <v>118</v>
      </c>
      <c r="H59" s="140"/>
      <c r="I59" s="140"/>
      <c r="J59" s="141" t="s">
        <v>53</v>
      </c>
      <c r="K59" s="766" t="s">
        <v>115</v>
      </c>
      <c r="L59" s="142">
        <v>2014</v>
      </c>
      <c r="M59" s="93"/>
      <c r="N59" s="143" t="s">
        <v>76</v>
      </c>
      <c r="O59" s="95" t="s">
        <v>56</v>
      </c>
      <c r="P59" s="54">
        <v>3</v>
      </c>
      <c r="Q59" s="53">
        <v>4800000</v>
      </c>
      <c r="R59" s="795"/>
      <c r="S59" s="802"/>
      <c r="T59" s="54"/>
      <c r="U59" s="55"/>
      <c r="V59" s="44">
        <f t="shared" si="3"/>
        <v>3</v>
      </c>
      <c r="W59" s="108">
        <f t="shared" si="3"/>
        <v>4800000</v>
      </c>
      <c r="X59" s="137"/>
      <c r="Y59" s="58"/>
      <c r="Z59" s="5"/>
    </row>
    <row r="60" spans="1:26" s="4" customFormat="1">
      <c r="A60" s="106" t="e">
        <f t="shared" si="4"/>
        <v>#REF!</v>
      </c>
      <c r="B60" s="129">
        <v>2</v>
      </c>
      <c r="C60" s="129">
        <v>6</v>
      </c>
      <c r="D60" s="129">
        <v>2</v>
      </c>
      <c r="E60" s="129">
        <v>1</v>
      </c>
      <c r="F60" s="130">
        <v>1</v>
      </c>
      <c r="G60" s="93" t="s">
        <v>92</v>
      </c>
      <c r="H60" s="140"/>
      <c r="I60" s="140"/>
      <c r="J60" s="141" t="s">
        <v>53</v>
      </c>
      <c r="K60" s="766" t="s">
        <v>115</v>
      </c>
      <c r="L60" s="142">
        <v>2014</v>
      </c>
      <c r="M60" s="93"/>
      <c r="N60" s="143" t="s">
        <v>76</v>
      </c>
      <c r="O60" s="95" t="s">
        <v>56</v>
      </c>
      <c r="P60" s="54">
        <v>1</v>
      </c>
      <c r="Q60" s="53">
        <v>3800000</v>
      </c>
      <c r="R60" s="795"/>
      <c r="S60" s="802"/>
      <c r="T60" s="54"/>
      <c r="U60" s="55"/>
      <c r="V60" s="44">
        <f t="shared" si="3"/>
        <v>1</v>
      </c>
      <c r="W60" s="108">
        <f t="shared" si="3"/>
        <v>3800000</v>
      </c>
      <c r="X60" s="137"/>
      <c r="Y60" s="58"/>
      <c r="Z60" s="5"/>
    </row>
    <row r="61" spans="1:26">
      <c r="A61" s="106" t="e">
        <f t="shared" si="4"/>
        <v>#REF!</v>
      </c>
      <c r="B61" s="129">
        <v>2</v>
      </c>
      <c r="C61" s="129">
        <v>6</v>
      </c>
      <c r="D61" s="129">
        <v>3</v>
      </c>
      <c r="E61" s="129">
        <v>2</v>
      </c>
      <c r="F61" s="130">
        <v>2</v>
      </c>
      <c r="G61" s="93" t="s">
        <v>119</v>
      </c>
      <c r="H61" s="140"/>
      <c r="I61" s="140"/>
      <c r="J61" s="141" t="s">
        <v>53</v>
      </c>
      <c r="K61" s="766" t="s">
        <v>54</v>
      </c>
      <c r="L61" s="142">
        <v>2014</v>
      </c>
      <c r="M61" s="93"/>
      <c r="N61" s="143" t="s">
        <v>76</v>
      </c>
      <c r="O61" s="95" t="s">
        <v>56</v>
      </c>
      <c r="P61" s="54">
        <v>1</v>
      </c>
      <c r="Q61" s="53">
        <v>6000000</v>
      </c>
      <c r="R61" s="795"/>
      <c r="S61" s="802"/>
      <c r="T61" s="54"/>
      <c r="U61" s="55"/>
      <c r="V61" s="44">
        <f t="shared" si="3"/>
        <v>1</v>
      </c>
      <c r="W61" s="108">
        <f t="shared" si="3"/>
        <v>6000000</v>
      </c>
      <c r="X61" s="137"/>
      <c r="Y61" s="58"/>
    </row>
    <row r="62" spans="1:26">
      <c r="A62" s="106" t="e">
        <f t="shared" si="4"/>
        <v>#REF!</v>
      </c>
      <c r="B62" s="129">
        <v>2</v>
      </c>
      <c r="C62" s="129">
        <v>6</v>
      </c>
      <c r="D62" s="129">
        <v>4</v>
      </c>
      <c r="E62" s="129">
        <v>3</v>
      </c>
      <c r="F62" s="130">
        <v>7</v>
      </c>
      <c r="G62" s="93" t="s">
        <v>116</v>
      </c>
      <c r="H62" s="140"/>
      <c r="I62" s="140"/>
      <c r="J62" s="141" t="s">
        <v>53</v>
      </c>
      <c r="K62" s="766" t="s">
        <v>113</v>
      </c>
      <c r="L62" s="142">
        <v>2014</v>
      </c>
      <c r="M62" s="93"/>
      <c r="N62" s="143" t="s">
        <v>76</v>
      </c>
      <c r="O62" s="95" t="s">
        <v>56</v>
      </c>
      <c r="P62" s="54">
        <v>4</v>
      </c>
      <c r="Q62" s="53">
        <v>1700000</v>
      </c>
      <c r="R62" s="795"/>
      <c r="S62" s="802"/>
      <c r="T62" s="54"/>
      <c r="U62" s="55"/>
      <c r="V62" s="44">
        <f t="shared" si="3"/>
        <v>4</v>
      </c>
      <c r="W62" s="108">
        <f t="shared" si="3"/>
        <v>1700000</v>
      </c>
      <c r="X62" s="137"/>
      <c r="Y62" s="58"/>
    </row>
    <row r="63" spans="1:26">
      <c r="A63" s="106" t="e">
        <f t="shared" si="4"/>
        <v>#REF!</v>
      </c>
      <c r="B63" s="129">
        <v>2</v>
      </c>
      <c r="C63" s="129">
        <v>6</v>
      </c>
      <c r="D63" s="129">
        <v>2</v>
      </c>
      <c r="E63" s="129">
        <v>1</v>
      </c>
      <c r="F63" s="130">
        <v>1</v>
      </c>
      <c r="G63" s="93" t="s">
        <v>78</v>
      </c>
      <c r="H63" s="140"/>
      <c r="I63" s="140"/>
      <c r="J63" s="141" t="s">
        <v>91</v>
      </c>
      <c r="K63" s="766" t="s">
        <v>113</v>
      </c>
      <c r="L63" s="142">
        <v>2014</v>
      </c>
      <c r="M63" s="93"/>
      <c r="N63" s="143" t="s">
        <v>76</v>
      </c>
      <c r="O63" s="95" t="s">
        <v>56</v>
      </c>
      <c r="P63" s="54">
        <v>1</v>
      </c>
      <c r="Q63" s="53">
        <v>3000000</v>
      </c>
      <c r="R63" s="795"/>
      <c r="S63" s="802"/>
      <c r="T63" s="54"/>
      <c r="U63" s="55"/>
      <c r="V63" s="44">
        <f t="shared" si="3"/>
        <v>1</v>
      </c>
      <c r="W63" s="108">
        <f t="shared" si="3"/>
        <v>3000000</v>
      </c>
      <c r="X63" s="137"/>
      <c r="Y63" s="58"/>
    </row>
    <row r="64" spans="1:26">
      <c r="A64" s="106" t="e">
        <f t="shared" si="4"/>
        <v>#REF!</v>
      </c>
      <c r="B64" s="129">
        <v>2</v>
      </c>
      <c r="C64" s="129">
        <v>6</v>
      </c>
      <c r="D64" s="129">
        <v>2</v>
      </c>
      <c r="E64" s="129">
        <v>1</v>
      </c>
      <c r="F64" s="130">
        <v>5</v>
      </c>
      <c r="G64" s="93" t="s">
        <v>79</v>
      </c>
      <c r="H64" s="140"/>
      <c r="I64" s="140"/>
      <c r="J64" s="141" t="s">
        <v>91</v>
      </c>
      <c r="K64" s="766" t="s">
        <v>113</v>
      </c>
      <c r="L64" s="142">
        <v>2014</v>
      </c>
      <c r="M64" s="93"/>
      <c r="N64" s="143" t="s">
        <v>76</v>
      </c>
      <c r="O64" s="95" t="s">
        <v>56</v>
      </c>
      <c r="P64" s="54">
        <v>1</v>
      </c>
      <c r="Q64" s="53">
        <v>4000000</v>
      </c>
      <c r="R64" s="795"/>
      <c r="S64" s="802"/>
      <c r="T64" s="54"/>
      <c r="U64" s="55"/>
      <c r="V64" s="44">
        <f t="shared" si="3"/>
        <v>1</v>
      </c>
      <c r="W64" s="108">
        <f t="shared" si="3"/>
        <v>4000000</v>
      </c>
      <c r="X64" s="137"/>
      <c r="Y64" s="58"/>
    </row>
    <row r="65" spans="1:25">
      <c r="A65" s="106" t="e">
        <f>A64+1</f>
        <v>#REF!</v>
      </c>
      <c r="B65" s="129">
        <v>2</v>
      </c>
      <c r="C65" s="129">
        <v>6</v>
      </c>
      <c r="D65" s="129">
        <v>2</v>
      </c>
      <c r="E65" s="129">
        <v>1</v>
      </c>
      <c r="F65" s="92">
        <v>1</v>
      </c>
      <c r="G65" s="144" t="s">
        <v>120</v>
      </c>
      <c r="H65" s="145"/>
      <c r="I65" s="145" t="s">
        <v>82</v>
      </c>
      <c r="J65" s="145" t="s">
        <v>121</v>
      </c>
      <c r="K65" s="767" t="s">
        <v>54</v>
      </c>
      <c r="L65" s="145">
        <v>2015</v>
      </c>
      <c r="M65" s="93"/>
      <c r="N65" s="145" t="s">
        <v>76</v>
      </c>
      <c r="O65" s="90" t="s">
        <v>56</v>
      </c>
      <c r="P65" s="52">
        <v>2</v>
      </c>
      <c r="Q65" s="53">
        <v>8500000</v>
      </c>
      <c r="R65" s="797"/>
      <c r="S65" s="791"/>
      <c r="T65" s="54"/>
      <c r="U65" s="55"/>
      <c r="V65" s="44">
        <f t="shared" si="3"/>
        <v>2</v>
      </c>
      <c r="W65" s="108">
        <f t="shared" si="3"/>
        <v>8500000</v>
      </c>
      <c r="X65" s="146"/>
      <c r="Y65" s="58"/>
    </row>
    <row r="66" spans="1:25">
      <c r="A66" s="106" t="e">
        <f t="shared" si="4"/>
        <v>#REF!</v>
      </c>
      <c r="B66" s="83">
        <v>2</v>
      </c>
      <c r="C66" s="83">
        <v>6</v>
      </c>
      <c r="D66" s="83">
        <v>3</v>
      </c>
      <c r="E66" s="83">
        <v>2</v>
      </c>
      <c r="F66" s="83">
        <v>2</v>
      </c>
      <c r="G66" s="144" t="s">
        <v>122</v>
      </c>
      <c r="H66" s="145"/>
      <c r="I66" s="145"/>
      <c r="J66" s="145" t="s">
        <v>121</v>
      </c>
      <c r="K66" s="767" t="s">
        <v>54</v>
      </c>
      <c r="L66" s="145">
        <v>2015</v>
      </c>
      <c r="M66" s="93"/>
      <c r="N66" s="145" t="s">
        <v>76</v>
      </c>
      <c r="O66" s="90" t="s">
        <v>56</v>
      </c>
      <c r="P66" s="52">
        <v>1</v>
      </c>
      <c r="Q66" s="53">
        <v>1466000</v>
      </c>
      <c r="R66" s="797"/>
      <c r="S66" s="791"/>
      <c r="T66" s="54"/>
      <c r="U66" s="55"/>
      <c r="V66" s="44">
        <f t="shared" si="3"/>
        <v>1</v>
      </c>
      <c r="W66" s="108">
        <f t="shared" si="3"/>
        <v>1466000</v>
      </c>
      <c r="X66" s="146"/>
      <c r="Y66" s="58"/>
    </row>
    <row r="67" spans="1:25">
      <c r="A67" s="106" t="e">
        <f t="shared" si="4"/>
        <v>#REF!</v>
      </c>
      <c r="B67" s="83" t="s">
        <v>45</v>
      </c>
      <c r="C67" s="83" t="s">
        <v>80</v>
      </c>
      <c r="D67" s="83" t="s">
        <v>46</v>
      </c>
      <c r="E67" s="83" t="s">
        <v>45</v>
      </c>
      <c r="F67" s="83">
        <v>2</v>
      </c>
      <c r="G67" s="144" t="s">
        <v>123</v>
      </c>
      <c r="H67" s="145"/>
      <c r="I67" s="145"/>
      <c r="J67" s="145" t="s">
        <v>121</v>
      </c>
      <c r="K67" s="767" t="s">
        <v>54</v>
      </c>
      <c r="L67" s="145">
        <v>2015</v>
      </c>
      <c r="M67" s="93"/>
      <c r="N67" s="145" t="s">
        <v>76</v>
      </c>
      <c r="O67" s="90" t="s">
        <v>56</v>
      </c>
      <c r="P67" s="52">
        <v>1</v>
      </c>
      <c r="Q67" s="53">
        <v>5000000</v>
      </c>
      <c r="R67" s="797"/>
      <c r="S67" s="791"/>
      <c r="T67" s="54"/>
      <c r="U67" s="55"/>
      <c r="V67" s="44">
        <f t="shared" si="3"/>
        <v>1</v>
      </c>
      <c r="W67" s="108">
        <f t="shared" si="3"/>
        <v>5000000</v>
      </c>
      <c r="X67" s="146"/>
      <c r="Y67" s="58"/>
    </row>
    <row r="68" spans="1:25">
      <c r="A68" s="106" t="e">
        <f t="shared" si="4"/>
        <v>#REF!</v>
      </c>
      <c r="B68" s="129">
        <v>2</v>
      </c>
      <c r="C68" s="129">
        <v>6</v>
      </c>
      <c r="D68" s="129">
        <v>3</v>
      </c>
      <c r="E68" s="129">
        <v>5</v>
      </c>
      <c r="F68" s="92">
        <v>3</v>
      </c>
      <c r="G68" s="144" t="s">
        <v>124</v>
      </c>
      <c r="H68" s="145"/>
      <c r="I68" s="145"/>
      <c r="J68" s="145" t="s">
        <v>121</v>
      </c>
      <c r="K68" s="767" t="s">
        <v>54</v>
      </c>
      <c r="L68" s="145">
        <v>2015</v>
      </c>
      <c r="M68" s="93"/>
      <c r="N68" s="145" t="s">
        <v>76</v>
      </c>
      <c r="O68" s="90" t="s">
        <v>56</v>
      </c>
      <c r="P68" s="52">
        <v>1</v>
      </c>
      <c r="Q68" s="53">
        <v>2000000</v>
      </c>
      <c r="R68" s="797"/>
      <c r="S68" s="791"/>
      <c r="T68" s="54"/>
      <c r="U68" s="55"/>
      <c r="V68" s="44">
        <f t="shared" si="3"/>
        <v>1</v>
      </c>
      <c r="W68" s="108">
        <f t="shared" si="3"/>
        <v>2000000</v>
      </c>
      <c r="X68" s="146"/>
      <c r="Y68" s="58"/>
    </row>
    <row r="69" spans="1:25">
      <c r="A69" s="106" t="e">
        <f>#REF!+1</f>
        <v>#REF!</v>
      </c>
      <c r="B69" s="147">
        <v>2</v>
      </c>
      <c r="C69" s="147">
        <v>6</v>
      </c>
      <c r="D69" s="147">
        <v>2</v>
      </c>
      <c r="E69" s="147">
        <v>1</v>
      </c>
      <c r="F69" s="147">
        <v>1</v>
      </c>
      <c r="G69" s="93" t="s">
        <v>125</v>
      </c>
      <c r="H69" s="93"/>
      <c r="I69" s="93"/>
      <c r="J69" s="94" t="s">
        <v>91</v>
      </c>
      <c r="K69" s="767" t="s">
        <v>54</v>
      </c>
      <c r="L69" s="94">
        <v>2007</v>
      </c>
      <c r="M69" s="93"/>
      <c r="N69" s="65" t="s">
        <v>76</v>
      </c>
      <c r="O69" s="95" t="s">
        <v>56</v>
      </c>
      <c r="P69" s="54">
        <v>1</v>
      </c>
      <c r="Q69" s="53">
        <v>400000</v>
      </c>
      <c r="R69" s="795"/>
      <c r="S69" s="803"/>
      <c r="T69" s="54"/>
      <c r="U69" s="55"/>
      <c r="V69" s="44">
        <f t="shared" si="3"/>
        <v>1</v>
      </c>
      <c r="W69" s="108">
        <f t="shared" si="3"/>
        <v>400000</v>
      </c>
      <c r="X69" s="55"/>
      <c r="Y69" s="58"/>
    </row>
    <row r="70" spans="1:25">
      <c r="A70" s="106" t="e">
        <f t="shared" si="4"/>
        <v>#REF!</v>
      </c>
      <c r="B70" s="147">
        <v>2</v>
      </c>
      <c r="C70" s="147">
        <v>6</v>
      </c>
      <c r="D70" s="147">
        <v>2</v>
      </c>
      <c r="E70" s="147">
        <v>1</v>
      </c>
      <c r="F70" s="147">
        <v>1</v>
      </c>
      <c r="G70" s="93" t="s">
        <v>126</v>
      </c>
      <c r="H70" s="93"/>
      <c r="I70" s="93"/>
      <c r="J70" s="94" t="s">
        <v>127</v>
      </c>
      <c r="K70" s="767" t="s">
        <v>54</v>
      </c>
      <c r="L70" s="94">
        <v>2007</v>
      </c>
      <c r="M70" s="93"/>
      <c r="N70" s="65" t="s">
        <v>76</v>
      </c>
      <c r="O70" s="95" t="s">
        <v>56</v>
      </c>
      <c r="P70" s="54">
        <v>1</v>
      </c>
      <c r="Q70" s="53">
        <v>350000</v>
      </c>
      <c r="R70" s="795"/>
      <c r="S70" s="803"/>
      <c r="T70" s="54"/>
      <c r="U70" s="55"/>
      <c r="V70" s="44">
        <f t="shared" si="3"/>
        <v>1</v>
      </c>
      <c r="W70" s="108">
        <f t="shared" si="3"/>
        <v>350000</v>
      </c>
      <c r="X70" s="55"/>
      <c r="Y70" s="58"/>
    </row>
    <row r="71" spans="1:25">
      <c r="A71" s="106" t="e">
        <f t="shared" si="4"/>
        <v>#REF!</v>
      </c>
      <c r="B71" s="147">
        <v>2</v>
      </c>
      <c r="C71" s="147">
        <v>6</v>
      </c>
      <c r="D71" s="147">
        <v>2</v>
      </c>
      <c r="E71" s="147">
        <v>1</v>
      </c>
      <c r="F71" s="147">
        <v>5</v>
      </c>
      <c r="G71" s="93" t="s">
        <v>128</v>
      </c>
      <c r="H71" s="93"/>
      <c r="I71" s="93"/>
      <c r="J71" s="94" t="s">
        <v>91</v>
      </c>
      <c r="K71" s="767" t="s">
        <v>54</v>
      </c>
      <c r="L71" s="94">
        <v>2007</v>
      </c>
      <c r="M71" s="93"/>
      <c r="N71" s="65" t="s">
        <v>76</v>
      </c>
      <c r="O71" s="95" t="s">
        <v>56</v>
      </c>
      <c r="P71" s="54">
        <v>13</v>
      </c>
      <c r="Q71" s="53">
        <v>5200000</v>
      </c>
      <c r="R71" s="795"/>
      <c r="S71" s="803"/>
      <c r="T71" s="54"/>
      <c r="U71" s="55"/>
      <c r="V71" s="44">
        <f t="shared" si="3"/>
        <v>13</v>
      </c>
      <c r="W71" s="108">
        <f t="shared" si="3"/>
        <v>5200000</v>
      </c>
      <c r="X71" s="55"/>
      <c r="Y71" s="58"/>
    </row>
    <row r="72" spans="1:25">
      <c r="A72" s="106" t="e">
        <f t="shared" si="4"/>
        <v>#REF!</v>
      </c>
      <c r="B72" s="147">
        <v>2</v>
      </c>
      <c r="C72" s="147">
        <v>6</v>
      </c>
      <c r="D72" s="147">
        <v>2</v>
      </c>
      <c r="E72" s="147">
        <v>1</v>
      </c>
      <c r="F72" s="147">
        <v>3</v>
      </c>
      <c r="G72" s="93" t="s">
        <v>129</v>
      </c>
      <c r="H72" s="93"/>
      <c r="I72" s="93"/>
      <c r="J72" s="94" t="s">
        <v>91</v>
      </c>
      <c r="K72" s="767" t="s">
        <v>54</v>
      </c>
      <c r="L72" s="94">
        <v>2008</v>
      </c>
      <c r="M72" s="93"/>
      <c r="N72" s="65" t="s">
        <v>76</v>
      </c>
      <c r="O72" s="95" t="s">
        <v>56</v>
      </c>
      <c r="P72" s="54">
        <v>2</v>
      </c>
      <c r="Q72" s="53">
        <v>600000</v>
      </c>
      <c r="R72" s="795"/>
      <c r="S72" s="803"/>
      <c r="T72" s="54"/>
      <c r="U72" s="55"/>
      <c r="V72" s="44">
        <f t="shared" si="3"/>
        <v>2</v>
      </c>
      <c r="W72" s="108">
        <f t="shared" si="3"/>
        <v>600000</v>
      </c>
      <c r="X72" s="55"/>
      <c r="Y72" s="58"/>
    </row>
    <row r="73" spans="1:25">
      <c r="A73" s="106" t="e">
        <f t="shared" si="4"/>
        <v>#REF!</v>
      </c>
      <c r="B73" s="147">
        <v>6</v>
      </c>
      <c r="C73" s="147">
        <v>2</v>
      </c>
      <c r="D73" s="147">
        <v>2</v>
      </c>
      <c r="E73" s="147">
        <v>1</v>
      </c>
      <c r="F73" s="147">
        <v>49</v>
      </c>
      <c r="G73" s="93" t="s">
        <v>130</v>
      </c>
      <c r="H73" s="93"/>
      <c r="I73" s="93"/>
      <c r="J73" s="94" t="s">
        <v>91</v>
      </c>
      <c r="K73" s="767" t="s">
        <v>54</v>
      </c>
      <c r="L73" s="94">
        <v>2008</v>
      </c>
      <c r="M73" s="93"/>
      <c r="N73" s="65" t="s">
        <v>76</v>
      </c>
      <c r="O73" s="95" t="s">
        <v>56</v>
      </c>
      <c r="P73" s="54">
        <v>4</v>
      </c>
      <c r="Q73" s="53">
        <v>500000</v>
      </c>
      <c r="R73" s="795"/>
      <c r="S73" s="803"/>
      <c r="T73" s="54"/>
      <c r="U73" s="56"/>
      <c r="V73" s="44">
        <f t="shared" si="3"/>
        <v>4</v>
      </c>
      <c r="W73" s="108">
        <f t="shared" si="3"/>
        <v>500000</v>
      </c>
      <c r="X73" s="55"/>
      <c r="Y73" s="58"/>
    </row>
    <row r="74" spans="1:25">
      <c r="A74" s="106" t="e">
        <f t="shared" si="4"/>
        <v>#REF!</v>
      </c>
      <c r="B74" s="147">
        <v>2</v>
      </c>
      <c r="C74" s="147">
        <v>6</v>
      </c>
      <c r="D74" s="147">
        <v>2</v>
      </c>
      <c r="E74" s="147">
        <v>4</v>
      </c>
      <c r="F74" s="147">
        <v>11</v>
      </c>
      <c r="G74" s="93" t="s">
        <v>131</v>
      </c>
      <c r="H74" s="93"/>
      <c r="I74" s="93"/>
      <c r="J74" s="94" t="s">
        <v>121</v>
      </c>
      <c r="K74" s="767" t="s">
        <v>54</v>
      </c>
      <c r="L74" s="94">
        <v>2008</v>
      </c>
      <c r="M74" s="93"/>
      <c r="N74" s="65" t="s">
        <v>76</v>
      </c>
      <c r="O74" s="95" t="s">
        <v>56</v>
      </c>
      <c r="P74" s="54">
        <v>2</v>
      </c>
      <c r="Q74" s="53">
        <v>4000000</v>
      </c>
      <c r="R74" s="795"/>
      <c r="S74" s="803"/>
      <c r="T74" s="54"/>
      <c r="U74" s="55"/>
      <c r="V74" s="44">
        <f t="shared" si="3"/>
        <v>2</v>
      </c>
      <c r="W74" s="108">
        <f t="shared" si="3"/>
        <v>4000000</v>
      </c>
      <c r="X74" s="55"/>
      <c r="Y74" s="58"/>
    </row>
    <row r="75" spans="1:25">
      <c r="A75" s="106" t="e">
        <f t="shared" si="4"/>
        <v>#REF!</v>
      </c>
      <c r="B75" s="147">
        <v>2</v>
      </c>
      <c r="C75" s="147">
        <v>6</v>
      </c>
      <c r="D75" s="147">
        <v>2</v>
      </c>
      <c r="E75" s="147">
        <v>1</v>
      </c>
      <c r="F75" s="147">
        <v>1</v>
      </c>
      <c r="G75" s="93" t="s">
        <v>132</v>
      </c>
      <c r="H75" s="93"/>
      <c r="I75" s="93"/>
      <c r="J75" s="94" t="s">
        <v>133</v>
      </c>
      <c r="K75" s="767" t="s">
        <v>54</v>
      </c>
      <c r="L75" s="94">
        <v>2013</v>
      </c>
      <c r="M75" s="93"/>
      <c r="N75" s="65" t="s">
        <v>76</v>
      </c>
      <c r="O75" s="95" t="s">
        <v>56</v>
      </c>
      <c r="P75" s="54">
        <v>3</v>
      </c>
      <c r="Q75" s="53">
        <v>4500000</v>
      </c>
      <c r="R75" s="795"/>
      <c r="S75" s="803"/>
      <c r="T75" s="54"/>
      <c r="U75" s="55"/>
      <c r="V75" s="44">
        <f t="shared" si="3"/>
        <v>3</v>
      </c>
      <c r="W75" s="108">
        <f t="shared" si="3"/>
        <v>4500000</v>
      </c>
      <c r="X75" s="55"/>
      <c r="Y75" s="58"/>
    </row>
    <row r="76" spans="1:25">
      <c r="A76" s="106" t="e">
        <f t="shared" si="4"/>
        <v>#REF!</v>
      </c>
      <c r="B76" s="147">
        <v>2</v>
      </c>
      <c r="C76" s="147">
        <v>6</v>
      </c>
      <c r="D76" s="147">
        <v>2</v>
      </c>
      <c r="E76" s="147">
        <v>1</v>
      </c>
      <c r="F76" s="147">
        <v>1</v>
      </c>
      <c r="G76" s="93" t="s">
        <v>126</v>
      </c>
      <c r="H76" s="93"/>
      <c r="I76" s="93"/>
      <c r="J76" s="94" t="s">
        <v>127</v>
      </c>
      <c r="K76" s="767" t="s">
        <v>54</v>
      </c>
      <c r="L76" s="94">
        <v>2013</v>
      </c>
      <c r="M76" s="93"/>
      <c r="N76" s="65" t="s">
        <v>76</v>
      </c>
      <c r="O76" s="95" t="s">
        <v>56</v>
      </c>
      <c r="P76" s="54">
        <v>1</v>
      </c>
      <c r="Q76" s="53">
        <v>1200000</v>
      </c>
      <c r="R76" s="795"/>
      <c r="S76" s="803"/>
      <c r="T76" s="54"/>
      <c r="U76" s="55"/>
      <c r="V76" s="44">
        <f t="shared" si="3"/>
        <v>1</v>
      </c>
      <c r="W76" s="108">
        <f t="shared" si="3"/>
        <v>1200000</v>
      </c>
      <c r="X76" s="55"/>
      <c r="Y76" s="58"/>
    </row>
    <row r="77" spans="1:25">
      <c r="A77" s="106" t="e">
        <f t="shared" si="4"/>
        <v>#REF!</v>
      </c>
      <c r="B77" s="92">
        <v>2</v>
      </c>
      <c r="C77" s="92">
        <v>6</v>
      </c>
      <c r="D77" s="92">
        <v>1</v>
      </c>
      <c r="E77" s="92">
        <v>4</v>
      </c>
      <c r="F77" s="92">
        <v>10</v>
      </c>
      <c r="G77" s="93" t="s">
        <v>134</v>
      </c>
      <c r="H77" s="140" t="s">
        <v>135</v>
      </c>
      <c r="I77" s="140"/>
      <c r="J77" s="141" t="s">
        <v>136</v>
      </c>
      <c r="K77" s="767" t="s">
        <v>54</v>
      </c>
      <c r="L77" s="142">
        <v>2013</v>
      </c>
      <c r="M77" s="93"/>
      <c r="N77" s="143" t="s">
        <v>76</v>
      </c>
      <c r="O77" s="95" t="s">
        <v>56</v>
      </c>
      <c r="P77" s="54">
        <v>1</v>
      </c>
      <c r="Q77" s="53">
        <v>7650000</v>
      </c>
      <c r="R77" s="795"/>
      <c r="S77" s="802"/>
      <c r="T77" s="54"/>
      <c r="U77" s="55"/>
      <c r="V77" s="44">
        <f t="shared" si="3"/>
        <v>1</v>
      </c>
      <c r="W77" s="108">
        <f t="shared" si="3"/>
        <v>7650000</v>
      </c>
      <c r="X77" s="137"/>
      <c r="Y77" s="58"/>
    </row>
    <row r="78" spans="1:25">
      <c r="A78" s="106" t="e">
        <f>#REF!+1</f>
        <v>#REF!</v>
      </c>
      <c r="B78" s="83">
        <v>2</v>
      </c>
      <c r="C78" s="83">
        <v>6</v>
      </c>
      <c r="D78" s="83">
        <v>2</v>
      </c>
      <c r="E78" s="83">
        <v>1</v>
      </c>
      <c r="F78" s="83">
        <v>5</v>
      </c>
      <c r="G78" s="61" t="s">
        <v>137</v>
      </c>
      <c r="H78" s="145" t="s">
        <v>138</v>
      </c>
      <c r="I78" s="145"/>
      <c r="J78" s="145" t="s">
        <v>53</v>
      </c>
      <c r="K78" s="767" t="s">
        <v>54</v>
      </c>
      <c r="L78" s="145">
        <v>2015</v>
      </c>
      <c r="M78" s="93"/>
      <c r="N78" s="145" t="s">
        <v>76</v>
      </c>
      <c r="O78" s="90" t="s">
        <v>56</v>
      </c>
      <c r="P78" s="52">
        <v>2</v>
      </c>
      <c r="Q78" s="53">
        <v>4000000</v>
      </c>
      <c r="R78" s="795"/>
      <c r="S78" s="804"/>
      <c r="T78" s="54"/>
      <c r="U78" s="55"/>
      <c r="V78" s="44">
        <f t="shared" si="3"/>
        <v>2</v>
      </c>
      <c r="W78" s="108">
        <f t="shared" si="3"/>
        <v>4000000</v>
      </c>
      <c r="X78" s="146"/>
      <c r="Y78" s="58"/>
    </row>
    <row r="79" spans="1:25">
      <c r="A79" s="106" t="e">
        <f t="shared" ref="A79:A112" si="5">A78+1</f>
        <v>#REF!</v>
      </c>
      <c r="B79" s="83">
        <v>2</v>
      </c>
      <c r="C79" s="83">
        <v>6</v>
      </c>
      <c r="D79" s="83">
        <v>2</v>
      </c>
      <c r="E79" s="83">
        <v>1</v>
      </c>
      <c r="F79" s="83">
        <v>66</v>
      </c>
      <c r="G79" s="61" t="s">
        <v>95</v>
      </c>
      <c r="H79" s="145" t="s">
        <v>139</v>
      </c>
      <c r="I79" s="145"/>
      <c r="J79" s="145" t="s">
        <v>140</v>
      </c>
      <c r="K79" s="767" t="s">
        <v>54</v>
      </c>
      <c r="L79" s="145">
        <v>2015</v>
      </c>
      <c r="M79" s="93"/>
      <c r="N79" s="145" t="s">
        <v>76</v>
      </c>
      <c r="O79" s="90" t="s">
        <v>56</v>
      </c>
      <c r="P79" s="52">
        <v>2</v>
      </c>
      <c r="Q79" s="53">
        <v>896000</v>
      </c>
      <c r="R79" s="795"/>
      <c r="S79" s="804"/>
      <c r="T79" s="54"/>
      <c r="U79" s="55"/>
      <c r="V79" s="44">
        <f t="shared" si="3"/>
        <v>2</v>
      </c>
      <c r="W79" s="108">
        <f t="shared" si="3"/>
        <v>896000</v>
      </c>
      <c r="X79" s="146"/>
      <c r="Y79" s="58"/>
    </row>
    <row r="80" spans="1:25">
      <c r="A80" s="106" t="e">
        <f t="shared" si="5"/>
        <v>#REF!</v>
      </c>
      <c r="B80" s="83">
        <v>2</v>
      </c>
      <c r="C80" s="83">
        <v>6</v>
      </c>
      <c r="D80" s="83">
        <v>2</v>
      </c>
      <c r="E80" s="83">
        <v>1</v>
      </c>
      <c r="F80" s="83">
        <v>27</v>
      </c>
      <c r="G80" s="61" t="s">
        <v>141</v>
      </c>
      <c r="H80" s="145" t="s">
        <v>142</v>
      </c>
      <c r="I80" s="145"/>
      <c r="J80" s="145" t="s">
        <v>140</v>
      </c>
      <c r="K80" s="767" t="s">
        <v>113</v>
      </c>
      <c r="L80" s="145">
        <v>2015</v>
      </c>
      <c r="M80" s="93"/>
      <c r="N80" s="145" t="s">
        <v>76</v>
      </c>
      <c r="O80" s="90" t="s">
        <v>56</v>
      </c>
      <c r="P80" s="52">
        <v>10</v>
      </c>
      <c r="Q80" s="53">
        <v>4500000</v>
      </c>
      <c r="R80" s="795"/>
      <c r="S80" s="804"/>
      <c r="T80" s="54"/>
      <c r="U80" s="55"/>
      <c r="V80" s="44">
        <f t="shared" si="3"/>
        <v>10</v>
      </c>
      <c r="W80" s="108">
        <f t="shared" si="3"/>
        <v>4500000</v>
      </c>
      <c r="X80" s="146"/>
      <c r="Y80" s="58"/>
    </row>
    <row r="81" spans="1:26">
      <c r="A81" s="106" t="e">
        <f t="shared" si="5"/>
        <v>#REF!</v>
      </c>
      <c r="B81" s="83">
        <v>2</v>
      </c>
      <c r="C81" s="83">
        <v>6</v>
      </c>
      <c r="D81" s="83">
        <v>4</v>
      </c>
      <c r="E81" s="83">
        <v>1</v>
      </c>
      <c r="F81" s="83">
        <v>10</v>
      </c>
      <c r="G81" s="61" t="s">
        <v>143</v>
      </c>
      <c r="H81" s="145" t="s">
        <v>144</v>
      </c>
      <c r="I81" s="145"/>
      <c r="J81" s="145" t="s">
        <v>91</v>
      </c>
      <c r="K81" s="767" t="s">
        <v>113</v>
      </c>
      <c r="L81" s="145">
        <v>2015</v>
      </c>
      <c r="M81" s="93"/>
      <c r="N81" s="145" t="s">
        <v>76</v>
      </c>
      <c r="O81" s="90" t="s">
        <v>56</v>
      </c>
      <c r="P81" s="52">
        <v>1</v>
      </c>
      <c r="Q81" s="53">
        <v>4000000</v>
      </c>
      <c r="R81" s="795"/>
      <c r="S81" s="804"/>
      <c r="T81" s="54"/>
      <c r="U81" s="55"/>
      <c r="V81" s="44">
        <f t="shared" si="3"/>
        <v>1</v>
      </c>
      <c r="W81" s="108">
        <f t="shared" si="3"/>
        <v>4000000</v>
      </c>
      <c r="X81" s="146"/>
      <c r="Y81" s="58"/>
    </row>
    <row r="82" spans="1:26">
      <c r="A82" s="106" t="e">
        <f t="shared" si="5"/>
        <v>#REF!</v>
      </c>
      <c r="B82" s="83">
        <v>2</v>
      </c>
      <c r="C82" s="83">
        <v>6</v>
      </c>
      <c r="D82" s="83">
        <v>2</v>
      </c>
      <c r="E82" s="83">
        <v>1</v>
      </c>
      <c r="F82" s="83">
        <v>1</v>
      </c>
      <c r="G82" s="61" t="s">
        <v>145</v>
      </c>
      <c r="H82" s="145" t="s">
        <v>144</v>
      </c>
      <c r="I82" s="145"/>
      <c r="J82" s="145" t="s">
        <v>146</v>
      </c>
      <c r="K82" s="767" t="s">
        <v>113</v>
      </c>
      <c r="L82" s="145">
        <v>2015</v>
      </c>
      <c r="M82" s="93"/>
      <c r="N82" s="145" t="s">
        <v>76</v>
      </c>
      <c r="O82" s="90" t="s">
        <v>56</v>
      </c>
      <c r="P82" s="52">
        <v>1</v>
      </c>
      <c r="Q82" s="53">
        <v>3500000</v>
      </c>
      <c r="R82" s="795"/>
      <c r="S82" s="804"/>
      <c r="T82" s="54"/>
      <c r="U82" s="55"/>
      <c r="V82" s="44">
        <f t="shared" si="3"/>
        <v>1</v>
      </c>
      <c r="W82" s="108">
        <f t="shared" si="3"/>
        <v>3500000</v>
      </c>
      <c r="X82" s="146"/>
      <c r="Y82" s="58"/>
    </row>
    <row r="83" spans="1:26">
      <c r="A83" s="106" t="e">
        <f t="shared" si="5"/>
        <v>#REF!</v>
      </c>
      <c r="B83" s="83">
        <v>2</v>
      </c>
      <c r="C83" s="83">
        <v>6</v>
      </c>
      <c r="D83" s="83">
        <v>3</v>
      </c>
      <c r="E83" s="83">
        <v>2</v>
      </c>
      <c r="F83" s="83">
        <v>2</v>
      </c>
      <c r="G83" s="61" t="s">
        <v>147</v>
      </c>
      <c r="H83" s="145" t="s">
        <v>148</v>
      </c>
      <c r="I83" s="145"/>
      <c r="J83" s="145" t="s">
        <v>140</v>
      </c>
      <c r="K83" s="767" t="s">
        <v>113</v>
      </c>
      <c r="L83" s="145">
        <v>2015</v>
      </c>
      <c r="M83" s="93"/>
      <c r="N83" s="145" t="s">
        <v>76</v>
      </c>
      <c r="O83" s="90" t="s">
        <v>56</v>
      </c>
      <c r="P83" s="52">
        <v>2</v>
      </c>
      <c r="Q83" s="53">
        <v>13200000</v>
      </c>
      <c r="R83" s="795"/>
      <c r="S83" s="804"/>
      <c r="T83" s="54"/>
      <c r="U83" s="55"/>
      <c r="V83" s="44">
        <f t="shared" si="3"/>
        <v>2</v>
      </c>
      <c r="W83" s="108">
        <f t="shared" si="3"/>
        <v>13200000</v>
      </c>
      <c r="X83" s="146"/>
      <c r="Y83" s="58"/>
    </row>
    <row r="84" spans="1:26">
      <c r="A84" s="106" t="e">
        <f t="shared" si="5"/>
        <v>#REF!</v>
      </c>
      <c r="B84" s="83">
        <v>2</v>
      </c>
      <c r="C84" s="83">
        <v>6</v>
      </c>
      <c r="D84" s="83">
        <v>3</v>
      </c>
      <c r="E84" s="83">
        <v>4</v>
      </c>
      <c r="F84" s="83">
        <v>8</v>
      </c>
      <c r="G84" s="61" t="s">
        <v>149</v>
      </c>
      <c r="H84" s="145"/>
      <c r="I84" s="145"/>
      <c r="J84" s="145" t="s">
        <v>140</v>
      </c>
      <c r="K84" s="767" t="s">
        <v>113</v>
      </c>
      <c r="L84" s="145">
        <v>2015</v>
      </c>
      <c r="M84" s="93"/>
      <c r="N84" s="145" t="s">
        <v>76</v>
      </c>
      <c r="O84" s="90" t="s">
        <v>56</v>
      </c>
      <c r="P84" s="52">
        <v>4</v>
      </c>
      <c r="Q84" s="53">
        <v>6000000</v>
      </c>
      <c r="R84" s="795"/>
      <c r="S84" s="804"/>
      <c r="T84" s="54"/>
      <c r="U84" s="55"/>
      <c r="V84" s="44">
        <f t="shared" si="3"/>
        <v>4</v>
      </c>
      <c r="W84" s="108">
        <f t="shared" si="3"/>
        <v>6000000</v>
      </c>
      <c r="X84" s="146"/>
      <c r="Y84" s="58"/>
    </row>
    <row r="85" spans="1:26">
      <c r="A85" s="106" t="e">
        <f t="shared" si="5"/>
        <v>#REF!</v>
      </c>
      <c r="B85" s="83">
        <v>2</v>
      </c>
      <c r="C85" s="83">
        <v>6</v>
      </c>
      <c r="D85" s="83">
        <v>3</v>
      </c>
      <c r="E85" s="83">
        <v>2</v>
      </c>
      <c r="F85" s="83">
        <v>1</v>
      </c>
      <c r="G85" s="61" t="s">
        <v>150</v>
      </c>
      <c r="H85" s="145" t="s">
        <v>151</v>
      </c>
      <c r="I85" s="145"/>
      <c r="J85" s="145" t="s">
        <v>140</v>
      </c>
      <c r="K85" s="767" t="s">
        <v>113</v>
      </c>
      <c r="L85" s="145">
        <v>2015</v>
      </c>
      <c r="M85" s="93"/>
      <c r="N85" s="145" t="s">
        <v>76</v>
      </c>
      <c r="O85" s="90" t="s">
        <v>56</v>
      </c>
      <c r="P85" s="52">
        <v>1</v>
      </c>
      <c r="Q85" s="53">
        <v>8000000</v>
      </c>
      <c r="R85" s="795"/>
      <c r="S85" s="804"/>
      <c r="T85" s="54"/>
      <c r="U85" s="55"/>
      <c r="V85" s="44">
        <f t="shared" si="3"/>
        <v>1</v>
      </c>
      <c r="W85" s="108">
        <f t="shared" si="3"/>
        <v>8000000</v>
      </c>
      <c r="X85" s="146"/>
      <c r="Y85" s="119"/>
    </row>
    <row r="86" spans="1:26">
      <c r="A86" s="106" t="e">
        <f t="shared" si="5"/>
        <v>#REF!</v>
      </c>
      <c r="B86" s="83">
        <v>2</v>
      </c>
      <c r="C86" s="83">
        <v>6</v>
      </c>
      <c r="D86" s="83">
        <v>3</v>
      </c>
      <c r="E86" s="83">
        <v>2</v>
      </c>
      <c r="F86" s="83">
        <v>2</v>
      </c>
      <c r="G86" s="61" t="s">
        <v>147</v>
      </c>
      <c r="H86" s="145" t="s">
        <v>148</v>
      </c>
      <c r="I86" s="145"/>
      <c r="J86" s="145" t="s">
        <v>152</v>
      </c>
      <c r="K86" s="767" t="s">
        <v>113</v>
      </c>
      <c r="L86" s="145">
        <v>2015</v>
      </c>
      <c r="M86" s="93"/>
      <c r="N86" s="145" t="s">
        <v>153</v>
      </c>
      <c r="O86" s="90" t="s">
        <v>56</v>
      </c>
      <c r="P86" s="52">
        <v>1</v>
      </c>
      <c r="Q86" s="53">
        <v>7400000</v>
      </c>
      <c r="R86" s="795"/>
      <c r="S86" s="804"/>
      <c r="T86" s="54"/>
      <c r="U86" s="55"/>
      <c r="V86" s="44">
        <f t="shared" si="3"/>
        <v>1</v>
      </c>
      <c r="W86" s="108">
        <f t="shared" si="3"/>
        <v>7400000</v>
      </c>
      <c r="X86" s="146"/>
      <c r="Y86" s="119"/>
    </row>
    <row r="87" spans="1:26">
      <c r="A87" s="106" t="e">
        <f t="shared" si="5"/>
        <v>#REF!</v>
      </c>
      <c r="B87" s="83">
        <v>2</v>
      </c>
      <c r="C87" s="83">
        <v>6</v>
      </c>
      <c r="D87" s="83">
        <v>2</v>
      </c>
      <c r="E87" s="83">
        <v>4</v>
      </c>
      <c r="F87" s="149" t="s">
        <v>102</v>
      </c>
      <c r="G87" s="150" t="s">
        <v>78</v>
      </c>
      <c r="H87" s="65"/>
      <c r="I87" s="61"/>
      <c r="J87" s="61" t="s">
        <v>91</v>
      </c>
      <c r="K87" s="760" t="s">
        <v>54</v>
      </c>
      <c r="L87" s="65">
        <v>2013</v>
      </c>
      <c r="M87" s="65"/>
      <c r="N87" s="65" t="s">
        <v>153</v>
      </c>
      <c r="O87" s="90" t="s">
        <v>56</v>
      </c>
      <c r="P87" s="52">
        <v>1</v>
      </c>
      <c r="Q87" s="53">
        <v>1200000</v>
      </c>
      <c r="R87" s="795"/>
      <c r="S87" s="804"/>
      <c r="T87" s="54"/>
      <c r="U87" s="55"/>
      <c r="V87" s="44">
        <f t="shared" si="3"/>
        <v>1</v>
      </c>
      <c r="W87" s="108">
        <f t="shared" si="3"/>
        <v>1200000</v>
      </c>
      <c r="X87" s="123"/>
      <c r="Y87" s="119"/>
    </row>
    <row r="88" spans="1:26">
      <c r="A88" s="106" t="e">
        <f t="shared" si="5"/>
        <v>#REF!</v>
      </c>
      <c r="B88" s="83">
        <v>2</v>
      </c>
      <c r="C88" s="83">
        <v>6</v>
      </c>
      <c r="D88" s="83">
        <v>2</v>
      </c>
      <c r="E88" s="83">
        <v>4</v>
      </c>
      <c r="F88" s="149" t="s">
        <v>102</v>
      </c>
      <c r="G88" s="150" t="s">
        <v>78</v>
      </c>
      <c r="H88" s="65"/>
      <c r="I88" s="61"/>
      <c r="J88" s="61" t="s">
        <v>91</v>
      </c>
      <c r="K88" s="760" t="s">
        <v>54</v>
      </c>
      <c r="L88" s="65">
        <v>2013</v>
      </c>
      <c r="M88" s="65"/>
      <c r="N88" s="65" t="s">
        <v>153</v>
      </c>
      <c r="O88" s="90" t="s">
        <v>56</v>
      </c>
      <c r="P88" s="52">
        <v>1</v>
      </c>
      <c r="Q88" s="53">
        <v>1300000</v>
      </c>
      <c r="R88" s="795"/>
      <c r="S88" s="804"/>
      <c r="T88" s="54"/>
      <c r="U88" s="55"/>
      <c r="V88" s="44">
        <f t="shared" si="3"/>
        <v>1</v>
      </c>
      <c r="W88" s="108">
        <f t="shared" si="3"/>
        <v>1300000</v>
      </c>
      <c r="X88" s="123"/>
      <c r="Y88" s="58"/>
    </row>
    <row r="89" spans="1:26">
      <c r="A89" s="106" t="e">
        <f t="shared" si="5"/>
        <v>#REF!</v>
      </c>
      <c r="B89" s="83">
        <v>2</v>
      </c>
      <c r="C89" s="83">
        <v>6</v>
      </c>
      <c r="D89" s="151" t="s">
        <v>47</v>
      </c>
      <c r="E89" s="151" t="s">
        <v>48</v>
      </c>
      <c r="F89" s="152" t="s">
        <v>80</v>
      </c>
      <c r="G89" s="150" t="s">
        <v>154</v>
      </c>
      <c r="H89" s="65" t="s">
        <v>144</v>
      </c>
      <c r="I89" s="61"/>
      <c r="J89" s="61" t="s">
        <v>155</v>
      </c>
      <c r="K89" s="760" t="s">
        <v>113</v>
      </c>
      <c r="L89" s="65">
        <v>2015</v>
      </c>
      <c r="M89" s="65"/>
      <c r="N89" s="65" t="s">
        <v>76</v>
      </c>
      <c r="O89" s="90" t="s">
        <v>56</v>
      </c>
      <c r="P89" s="52">
        <v>1</v>
      </c>
      <c r="Q89" s="53">
        <v>4000000</v>
      </c>
      <c r="R89" s="795"/>
      <c r="S89" s="804"/>
      <c r="T89" s="54"/>
      <c r="U89" s="55"/>
      <c r="V89" s="44">
        <f t="shared" si="3"/>
        <v>1</v>
      </c>
      <c r="W89" s="108">
        <f t="shared" si="3"/>
        <v>4000000</v>
      </c>
      <c r="X89" s="123"/>
      <c r="Y89" s="58"/>
    </row>
    <row r="90" spans="1:26">
      <c r="A90" s="106" t="e">
        <f>#REF!+1</f>
        <v>#REF!</v>
      </c>
      <c r="B90" s="83" t="s">
        <v>45</v>
      </c>
      <c r="C90" s="83">
        <v>6</v>
      </c>
      <c r="D90" s="83">
        <v>2</v>
      </c>
      <c r="E90" s="83">
        <v>4</v>
      </c>
      <c r="F90" s="149">
        <v>3</v>
      </c>
      <c r="G90" s="150" t="s">
        <v>92</v>
      </c>
      <c r="H90" s="65" t="s">
        <v>156</v>
      </c>
      <c r="I90" s="61"/>
      <c r="J90" s="61" t="s">
        <v>101</v>
      </c>
      <c r="K90" s="760" t="s">
        <v>157</v>
      </c>
      <c r="L90" s="65">
        <v>2016</v>
      </c>
      <c r="M90" s="65"/>
      <c r="N90" s="65" t="s">
        <v>76</v>
      </c>
      <c r="O90" s="90" t="s">
        <v>56</v>
      </c>
      <c r="P90" s="54">
        <v>1</v>
      </c>
      <c r="Q90" s="56">
        <v>3500000</v>
      </c>
      <c r="R90" s="795"/>
      <c r="S90" s="805"/>
      <c r="T90" s="54"/>
      <c r="U90" s="55"/>
      <c r="V90" s="44">
        <f t="shared" si="3"/>
        <v>1</v>
      </c>
      <c r="W90" s="108">
        <f t="shared" si="3"/>
        <v>3500000</v>
      </c>
      <c r="X90" s="123"/>
      <c r="Y90" s="58"/>
    </row>
    <row r="91" spans="1:26" s="154" customFormat="1">
      <c r="A91" s="106" t="e">
        <f t="shared" si="5"/>
        <v>#REF!</v>
      </c>
      <c r="B91" s="83" t="s">
        <v>45</v>
      </c>
      <c r="C91" s="83">
        <v>6</v>
      </c>
      <c r="D91" s="83">
        <v>2</v>
      </c>
      <c r="E91" s="83">
        <v>4</v>
      </c>
      <c r="F91" s="149">
        <v>1</v>
      </c>
      <c r="G91" s="150" t="s">
        <v>131</v>
      </c>
      <c r="H91" s="65" t="s">
        <v>158</v>
      </c>
      <c r="I91" s="61"/>
      <c r="J91" s="61" t="s">
        <v>101</v>
      </c>
      <c r="K91" s="760" t="s">
        <v>157</v>
      </c>
      <c r="L91" s="65">
        <v>2016</v>
      </c>
      <c r="M91" s="65"/>
      <c r="N91" s="65" t="s">
        <v>76</v>
      </c>
      <c r="O91" s="90" t="s">
        <v>56</v>
      </c>
      <c r="P91" s="54">
        <v>1</v>
      </c>
      <c r="Q91" s="56">
        <v>2000000</v>
      </c>
      <c r="R91" s="806"/>
      <c r="S91" s="806"/>
      <c r="T91" s="54"/>
      <c r="U91" s="55"/>
      <c r="V91" s="44">
        <f t="shared" si="3"/>
        <v>1</v>
      </c>
      <c r="W91" s="108">
        <f t="shared" si="3"/>
        <v>2000000</v>
      </c>
      <c r="X91" s="123"/>
      <c r="Y91" s="58"/>
      <c r="Z91" s="153"/>
    </row>
    <row r="92" spans="1:26">
      <c r="A92" s="106" t="e">
        <f t="shared" si="5"/>
        <v>#REF!</v>
      </c>
      <c r="B92" s="83" t="s">
        <v>45</v>
      </c>
      <c r="C92" s="83">
        <v>6</v>
      </c>
      <c r="D92" s="83">
        <v>3</v>
      </c>
      <c r="E92" s="83">
        <v>2</v>
      </c>
      <c r="F92" s="149">
        <v>2</v>
      </c>
      <c r="G92" s="150" t="s">
        <v>105</v>
      </c>
      <c r="H92" s="65" t="s">
        <v>159</v>
      </c>
      <c r="I92" s="61"/>
      <c r="J92" s="61" t="s">
        <v>101</v>
      </c>
      <c r="K92" s="760" t="s">
        <v>157</v>
      </c>
      <c r="L92" s="65">
        <v>2016</v>
      </c>
      <c r="M92" s="65"/>
      <c r="N92" s="65" t="s">
        <v>76</v>
      </c>
      <c r="O92" s="90" t="s">
        <v>56</v>
      </c>
      <c r="P92" s="54">
        <v>2</v>
      </c>
      <c r="Q92" s="56">
        <v>9000000</v>
      </c>
      <c r="R92" s="795"/>
      <c r="S92" s="805"/>
      <c r="T92" s="54"/>
      <c r="U92" s="55"/>
      <c r="V92" s="44">
        <f t="shared" si="3"/>
        <v>2</v>
      </c>
      <c r="W92" s="108">
        <f t="shared" si="3"/>
        <v>9000000</v>
      </c>
      <c r="X92" s="123"/>
      <c r="Y92" s="58"/>
    </row>
    <row r="93" spans="1:26">
      <c r="A93" s="106" t="e">
        <f t="shared" si="5"/>
        <v>#REF!</v>
      </c>
      <c r="B93" s="83" t="s">
        <v>45</v>
      </c>
      <c r="C93" s="83">
        <v>6</v>
      </c>
      <c r="D93" s="83">
        <v>3</v>
      </c>
      <c r="E93" s="83">
        <v>2</v>
      </c>
      <c r="F93" s="149">
        <v>1</v>
      </c>
      <c r="G93" s="150" t="s">
        <v>160</v>
      </c>
      <c r="H93" s="65" t="s">
        <v>159</v>
      </c>
      <c r="I93" s="61"/>
      <c r="J93" s="61" t="s">
        <v>101</v>
      </c>
      <c r="K93" s="760" t="s">
        <v>161</v>
      </c>
      <c r="L93" s="65">
        <v>2016</v>
      </c>
      <c r="M93" s="65"/>
      <c r="N93" s="65" t="s">
        <v>76</v>
      </c>
      <c r="O93" s="90" t="s">
        <v>56</v>
      </c>
      <c r="P93" s="54">
        <v>2</v>
      </c>
      <c r="Q93" s="56">
        <v>17000000</v>
      </c>
      <c r="R93" s="795"/>
      <c r="S93" s="805"/>
      <c r="T93" s="54"/>
      <c r="U93" s="55"/>
      <c r="V93" s="44">
        <f t="shared" si="3"/>
        <v>2</v>
      </c>
      <c r="W93" s="108">
        <f t="shared" si="3"/>
        <v>17000000</v>
      </c>
      <c r="X93" s="123"/>
      <c r="Y93" s="58"/>
    </row>
    <row r="94" spans="1:26">
      <c r="A94" s="106" t="e">
        <f t="shared" si="5"/>
        <v>#REF!</v>
      </c>
      <c r="B94" s="83">
        <v>2</v>
      </c>
      <c r="C94" s="83">
        <v>6</v>
      </c>
      <c r="D94" s="83">
        <v>3</v>
      </c>
      <c r="E94" s="83">
        <v>4</v>
      </c>
      <c r="F94" s="149">
        <v>8</v>
      </c>
      <c r="G94" s="150" t="s">
        <v>108</v>
      </c>
      <c r="H94" s="65" t="s">
        <v>162</v>
      </c>
      <c r="I94" s="61"/>
      <c r="J94" s="61" t="s">
        <v>101</v>
      </c>
      <c r="K94" s="760" t="s">
        <v>157</v>
      </c>
      <c r="L94" s="65">
        <v>2016</v>
      </c>
      <c r="M94" s="65"/>
      <c r="N94" s="65" t="s">
        <v>76</v>
      </c>
      <c r="O94" s="90" t="s">
        <v>56</v>
      </c>
      <c r="P94" s="54">
        <v>2</v>
      </c>
      <c r="Q94" s="56">
        <v>5000000</v>
      </c>
      <c r="R94" s="795"/>
      <c r="S94" s="805"/>
      <c r="T94" s="54"/>
      <c r="U94" s="55"/>
      <c r="V94" s="44">
        <f t="shared" ref="V94:W113" si="6">P94+R94-T94</f>
        <v>2</v>
      </c>
      <c r="W94" s="108">
        <f t="shared" si="6"/>
        <v>5000000</v>
      </c>
      <c r="X94" s="123"/>
      <c r="Y94" s="58"/>
    </row>
    <row r="95" spans="1:26">
      <c r="A95" s="106" t="e">
        <f t="shared" si="5"/>
        <v>#REF!</v>
      </c>
      <c r="B95" s="83" t="s">
        <v>45</v>
      </c>
      <c r="C95" s="83">
        <v>6</v>
      </c>
      <c r="D95" s="83">
        <v>1</v>
      </c>
      <c r="E95" s="83">
        <v>4</v>
      </c>
      <c r="F95" s="149">
        <v>2</v>
      </c>
      <c r="G95" s="150" t="s">
        <v>163</v>
      </c>
      <c r="H95" s="65"/>
      <c r="I95" s="61"/>
      <c r="J95" s="61" t="s">
        <v>146</v>
      </c>
      <c r="K95" s="760" t="s">
        <v>157</v>
      </c>
      <c r="L95" s="65">
        <v>2016</v>
      </c>
      <c r="M95" s="65"/>
      <c r="N95" s="65" t="s">
        <v>76</v>
      </c>
      <c r="O95" s="90" t="s">
        <v>56</v>
      </c>
      <c r="P95" s="54">
        <v>1</v>
      </c>
      <c r="Q95" s="56">
        <v>1500000</v>
      </c>
      <c r="R95" s="795"/>
      <c r="S95" s="805"/>
      <c r="T95" s="54"/>
      <c r="U95" s="55"/>
      <c r="V95" s="44">
        <f t="shared" si="6"/>
        <v>1</v>
      </c>
      <c r="W95" s="108">
        <f t="shared" si="6"/>
        <v>1500000</v>
      </c>
      <c r="X95" s="123"/>
      <c r="Y95" s="58"/>
    </row>
    <row r="96" spans="1:26">
      <c r="A96" s="106" t="e">
        <f t="shared" si="5"/>
        <v>#REF!</v>
      </c>
      <c r="B96" s="83" t="s">
        <v>45</v>
      </c>
      <c r="C96" s="83">
        <v>6</v>
      </c>
      <c r="D96" s="83">
        <v>2</v>
      </c>
      <c r="E96" s="83">
        <v>1</v>
      </c>
      <c r="F96" s="149">
        <v>5</v>
      </c>
      <c r="G96" s="150" t="s">
        <v>164</v>
      </c>
      <c r="H96" s="65"/>
      <c r="I96" s="61"/>
      <c r="J96" s="61" t="s">
        <v>165</v>
      </c>
      <c r="K96" s="760" t="s">
        <v>157</v>
      </c>
      <c r="L96" s="65">
        <v>2016</v>
      </c>
      <c r="M96" s="65"/>
      <c r="N96" s="65" t="s">
        <v>76</v>
      </c>
      <c r="O96" s="90" t="s">
        <v>56</v>
      </c>
      <c r="P96" s="54">
        <v>2</v>
      </c>
      <c r="Q96" s="56">
        <v>3000000</v>
      </c>
      <c r="R96" s="795"/>
      <c r="S96" s="805"/>
      <c r="T96" s="54"/>
      <c r="U96" s="55"/>
      <c r="V96" s="44">
        <f t="shared" si="6"/>
        <v>2</v>
      </c>
      <c r="W96" s="108">
        <f t="shared" si="6"/>
        <v>3000000</v>
      </c>
      <c r="X96" s="123"/>
      <c r="Y96" s="58"/>
    </row>
    <row r="97" spans="1:28">
      <c r="A97" s="106" t="e">
        <f>#REF!+1</f>
        <v>#REF!</v>
      </c>
      <c r="B97" s="83" t="s">
        <v>45</v>
      </c>
      <c r="C97" s="83">
        <v>6</v>
      </c>
      <c r="D97" s="83">
        <v>2</v>
      </c>
      <c r="E97" s="83">
        <v>1</v>
      </c>
      <c r="F97" s="149">
        <v>11</v>
      </c>
      <c r="G97" s="150" t="s">
        <v>143</v>
      </c>
      <c r="H97" s="65"/>
      <c r="I97" s="61"/>
      <c r="J97" s="61" t="s">
        <v>146</v>
      </c>
      <c r="K97" s="760" t="s">
        <v>157</v>
      </c>
      <c r="L97" s="65">
        <v>2016</v>
      </c>
      <c r="M97" s="65"/>
      <c r="N97" s="65" t="s">
        <v>76</v>
      </c>
      <c r="O97" s="90" t="s">
        <v>56</v>
      </c>
      <c r="P97" s="54">
        <v>3</v>
      </c>
      <c r="Q97" s="56">
        <v>2250000</v>
      </c>
      <c r="R97" s="795"/>
      <c r="S97" s="805"/>
      <c r="T97" s="54"/>
      <c r="U97" s="55"/>
      <c r="V97" s="44">
        <f t="shared" si="6"/>
        <v>3</v>
      </c>
      <c r="W97" s="108">
        <f t="shared" si="6"/>
        <v>2250000</v>
      </c>
      <c r="X97" s="123"/>
    </row>
    <row r="98" spans="1:28">
      <c r="A98" s="106" t="e">
        <f t="shared" si="5"/>
        <v>#REF!</v>
      </c>
      <c r="B98" s="83">
        <v>2</v>
      </c>
      <c r="C98" s="83">
        <v>6</v>
      </c>
      <c r="D98" s="83">
        <v>1</v>
      </c>
      <c r="E98" s="83">
        <v>4</v>
      </c>
      <c r="F98" s="149">
        <v>12</v>
      </c>
      <c r="G98" s="150" t="s">
        <v>78</v>
      </c>
      <c r="H98" s="65"/>
      <c r="I98" s="61"/>
      <c r="J98" s="61" t="s">
        <v>133</v>
      </c>
      <c r="K98" s="760" t="s">
        <v>157</v>
      </c>
      <c r="L98" s="65">
        <v>2016</v>
      </c>
      <c r="M98" s="65"/>
      <c r="N98" s="65" t="s">
        <v>76</v>
      </c>
      <c r="O98" s="90" t="s">
        <v>56</v>
      </c>
      <c r="P98" s="54">
        <v>1</v>
      </c>
      <c r="Q98" s="56">
        <v>1500000</v>
      </c>
      <c r="R98" s="795"/>
      <c r="S98" s="805"/>
      <c r="T98" s="54"/>
      <c r="U98" s="55"/>
      <c r="V98" s="44">
        <f t="shared" si="6"/>
        <v>1</v>
      </c>
      <c r="W98" s="108">
        <f t="shared" si="6"/>
        <v>1500000</v>
      </c>
      <c r="X98" s="123"/>
      <c r="Y98" s="155"/>
    </row>
    <row r="99" spans="1:28">
      <c r="A99" s="106" t="e">
        <f t="shared" si="5"/>
        <v>#REF!</v>
      </c>
      <c r="B99" s="83" t="s">
        <v>45</v>
      </c>
      <c r="C99" s="83">
        <v>6</v>
      </c>
      <c r="D99" s="83">
        <v>2</v>
      </c>
      <c r="E99" s="83">
        <v>1</v>
      </c>
      <c r="F99" s="149">
        <v>27</v>
      </c>
      <c r="G99" s="150" t="s">
        <v>95</v>
      </c>
      <c r="H99" s="65" t="s">
        <v>166</v>
      </c>
      <c r="I99" s="61"/>
      <c r="J99" s="61" t="s">
        <v>165</v>
      </c>
      <c r="K99" s="760" t="s">
        <v>157</v>
      </c>
      <c r="L99" s="65">
        <v>2016</v>
      </c>
      <c r="M99" s="65"/>
      <c r="N99" s="65" t="s">
        <v>76</v>
      </c>
      <c r="O99" s="90" t="s">
        <v>56</v>
      </c>
      <c r="P99" s="54">
        <v>10</v>
      </c>
      <c r="Q99" s="56">
        <v>4000000</v>
      </c>
      <c r="R99" s="795"/>
      <c r="S99" s="805"/>
      <c r="T99" s="54"/>
      <c r="U99" s="55"/>
      <c r="V99" s="44">
        <f t="shared" si="6"/>
        <v>10</v>
      </c>
      <c r="W99" s="108">
        <f t="shared" si="6"/>
        <v>4000000</v>
      </c>
      <c r="X99" s="123"/>
    </row>
    <row r="100" spans="1:28" s="4" customFormat="1">
      <c r="A100" s="106" t="e">
        <f t="shared" si="5"/>
        <v>#REF!</v>
      </c>
      <c r="B100" s="83" t="s">
        <v>45</v>
      </c>
      <c r="C100" s="83" t="s">
        <v>80</v>
      </c>
      <c r="D100" s="83" t="s">
        <v>47</v>
      </c>
      <c r="E100" s="83" t="s">
        <v>83</v>
      </c>
      <c r="F100" s="149" t="s">
        <v>167</v>
      </c>
      <c r="G100" s="150" t="s">
        <v>168</v>
      </c>
      <c r="H100" s="65"/>
      <c r="I100" s="61"/>
      <c r="J100" s="61" t="s">
        <v>133</v>
      </c>
      <c r="K100" s="760" t="s">
        <v>161</v>
      </c>
      <c r="L100" s="65">
        <v>2016</v>
      </c>
      <c r="M100" s="65"/>
      <c r="N100" s="65" t="s">
        <v>76</v>
      </c>
      <c r="O100" s="90" t="s">
        <v>56</v>
      </c>
      <c r="P100" s="54">
        <v>1</v>
      </c>
      <c r="Q100" s="56">
        <v>1500000</v>
      </c>
      <c r="R100" s="805"/>
      <c r="S100" s="805"/>
      <c r="T100" s="54"/>
      <c r="U100" s="55"/>
      <c r="V100" s="44">
        <f t="shared" si="6"/>
        <v>1</v>
      </c>
      <c r="W100" s="108">
        <f t="shared" si="6"/>
        <v>1500000</v>
      </c>
      <c r="X100" s="123"/>
      <c r="AA100" s="59"/>
      <c r="AB100" s="156">
        <v>9000000</v>
      </c>
    </row>
    <row r="101" spans="1:28" s="4" customFormat="1">
      <c r="A101" s="106" t="e">
        <f t="shared" si="5"/>
        <v>#REF!</v>
      </c>
      <c r="B101" s="83" t="s">
        <v>45</v>
      </c>
      <c r="C101" s="83" t="s">
        <v>80</v>
      </c>
      <c r="D101" s="83" t="s">
        <v>45</v>
      </c>
      <c r="E101" s="83" t="s">
        <v>80</v>
      </c>
      <c r="F101" s="149" t="s">
        <v>46</v>
      </c>
      <c r="G101" s="150" t="s">
        <v>169</v>
      </c>
      <c r="H101" s="65" t="s">
        <v>170</v>
      </c>
      <c r="I101" s="61"/>
      <c r="J101" s="61" t="s">
        <v>101</v>
      </c>
      <c r="K101" s="760" t="s">
        <v>161</v>
      </c>
      <c r="L101" s="65">
        <v>2016</v>
      </c>
      <c r="M101" s="65"/>
      <c r="N101" s="65" t="s">
        <v>76</v>
      </c>
      <c r="O101" s="90" t="s">
        <v>56</v>
      </c>
      <c r="P101" s="54">
        <v>1</v>
      </c>
      <c r="Q101" s="56">
        <v>4000000</v>
      </c>
      <c r="R101" s="805"/>
      <c r="S101" s="805"/>
      <c r="T101" s="54"/>
      <c r="U101" s="55"/>
      <c r="V101" s="44">
        <f t="shared" si="6"/>
        <v>1</v>
      </c>
      <c r="W101" s="108">
        <f t="shared" si="6"/>
        <v>4000000</v>
      </c>
      <c r="X101" s="123"/>
      <c r="AA101" s="59"/>
      <c r="AB101" s="156">
        <v>3487000</v>
      </c>
    </row>
    <row r="102" spans="1:28" s="4" customFormat="1">
      <c r="A102" s="106" t="e">
        <f>A101+1</f>
        <v>#REF!</v>
      </c>
      <c r="B102" s="83" t="s">
        <v>45</v>
      </c>
      <c r="C102" s="83" t="s">
        <v>80</v>
      </c>
      <c r="D102" s="83" t="s">
        <v>45</v>
      </c>
      <c r="E102" s="83" t="s">
        <v>83</v>
      </c>
      <c r="F102" s="149" t="s">
        <v>46</v>
      </c>
      <c r="G102" s="150" t="s">
        <v>92</v>
      </c>
      <c r="H102" s="65" t="s">
        <v>171</v>
      </c>
      <c r="I102" s="61"/>
      <c r="J102" s="61" t="s">
        <v>101</v>
      </c>
      <c r="K102" s="760" t="s">
        <v>161</v>
      </c>
      <c r="L102" s="65">
        <v>2016</v>
      </c>
      <c r="M102" s="65"/>
      <c r="N102" s="65" t="s">
        <v>76</v>
      </c>
      <c r="O102" s="90" t="s">
        <v>56</v>
      </c>
      <c r="P102" s="54">
        <v>1</v>
      </c>
      <c r="Q102" s="56">
        <v>4350000</v>
      </c>
      <c r="R102" s="805"/>
      <c r="S102" s="805"/>
      <c r="T102" s="54"/>
      <c r="U102" s="55"/>
      <c r="V102" s="44">
        <f t="shared" si="6"/>
        <v>1</v>
      </c>
      <c r="W102" s="108">
        <f t="shared" si="6"/>
        <v>4350000</v>
      </c>
      <c r="X102" s="123"/>
      <c r="AA102" s="59"/>
      <c r="AB102" s="156">
        <v>840000</v>
      </c>
    </row>
    <row r="103" spans="1:28" s="4" customFormat="1">
      <c r="A103" s="106" t="e">
        <f t="shared" si="5"/>
        <v>#REF!</v>
      </c>
      <c r="B103" s="83" t="s">
        <v>45</v>
      </c>
      <c r="C103" s="83" t="s">
        <v>80</v>
      </c>
      <c r="D103" s="83" t="s">
        <v>45</v>
      </c>
      <c r="E103" s="83" t="s">
        <v>83</v>
      </c>
      <c r="F103" s="149" t="s">
        <v>46</v>
      </c>
      <c r="G103" s="150" t="s">
        <v>172</v>
      </c>
      <c r="H103" s="65"/>
      <c r="I103" s="61"/>
      <c r="J103" s="61" t="s">
        <v>101</v>
      </c>
      <c r="K103" s="760" t="s">
        <v>161</v>
      </c>
      <c r="L103" s="65">
        <v>2016</v>
      </c>
      <c r="M103" s="65"/>
      <c r="N103" s="65" t="s">
        <v>76</v>
      </c>
      <c r="O103" s="90" t="s">
        <v>56</v>
      </c>
      <c r="P103" s="54">
        <v>1</v>
      </c>
      <c r="Q103" s="56">
        <v>4650000</v>
      </c>
      <c r="R103" s="805"/>
      <c r="S103" s="805"/>
      <c r="T103" s="54"/>
      <c r="U103" s="100"/>
      <c r="V103" s="44">
        <f t="shared" si="6"/>
        <v>1</v>
      </c>
      <c r="W103" s="108">
        <f t="shared" si="6"/>
        <v>4650000</v>
      </c>
      <c r="X103" s="123"/>
      <c r="Z103" s="58"/>
      <c r="AA103" s="59"/>
      <c r="AB103" s="59"/>
    </row>
    <row r="104" spans="1:28" s="4" customFormat="1">
      <c r="A104" s="106" t="e">
        <f t="shared" si="5"/>
        <v>#REF!</v>
      </c>
      <c r="B104" s="151" t="s">
        <v>45</v>
      </c>
      <c r="C104" s="151" t="s">
        <v>80</v>
      </c>
      <c r="D104" s="151" t="s">
        <v>47</v>
      </c>
      <c r="E104" s="151" t="s">
        <v>48</v>
      </c>
      <c r="F104" s="149" t="s">
        <v>173</v>
      </c>
      <c r="G104" s="150" t="s">
        <v>174</v>
      </c>
      <c r="H104" s="65"/>
      <c r="I104" s="61"/>
      <c r="J104" s="61" t="s">
        <v>101</v>
      </c>
      <c r="K104" s="760" t="s">
        <v>161</v>
      </c>
      <c r="L104" s="65">
        <v>2016</v>
      </c>
      <c r="M104" s="65"/>
      <c r="N104" s="65" t="s">
        <v>76</v>
      </c>
      <c r="O104" s="90" t="s">
        <v>56</v>
      </c>
      <c r="P104" s="54">
        <v>1</v>
      </c>
      <c r="Q104" s="56">
        <v>19000000</v>
      </c>
      <c r="R104" s="805"/>
      <c r="S104" s="805"/>
      <c r="T104" s="54"/>
      <c r="U104" s="55"/>
      <c r="V104" s="44">
        <f t="shared" si="6"/>
        <v>1</v>
      </c>
      <c r="W104" s="108">
        <f t="shared" si="6"/>
        <v>19000000</v>
      </c>
      <c r="X104" s="123"/>
      <c r="AA104" s="59"/>
      <c r="AB104" s="59"/>
    </row>
    <row r="105" spans="1:28" s="4" customFormat="1">
      <c r="A105" s="106" t="e">
        <f t="shared" si="5"/>
        <v>#REF!</v>
      </c>
      <c r="B105" s="151" t="s">
        <v>45</v>
      </c>
      <c r="C105" s="151" t="s">
        <v>80</v>
      </c>
      <c r="D105" s="151" t="s">
        <v>47</v>
      </c>
      <c r="E105" s="151" t="s">
        <v>48</v>
      </c>
      <c r="F105" s="149" t="s">
        <v>173</v>
      </c>
      <c r="G105" s="150" t="s">
        <v>175</v>
      </c>
      <c r="H105" s="65"/>
      <c r="I105" s="61"/>
      <c r="J105" s="61" t="s">
        <v>146</v>
      </c>
      <c r="K105" s="760" t="s">
        <v>161</v>
      </c>
      <c r="L105" s="65">
        <v>2016</v>
      </c>
      <c r="M105" s="65"/>
      <c r="N105" s="65" t="s">
        <v>76</v>
      </c>
      <c r="O105" s="90" t="s">
        <v>56</v>
      </c>
      <c r="P105" s="54">
        <v>1</v>
      </c>
      <c r="Q105" s="56">
        <v>24500000</v>
      </c>
      <c r="R105" s="805"/>
      <c r="S105" s="805"/>
      <c r="T105" s="54"/>
      <c r="U105" s="55"/>
      <c r="V105" s="44">
        <f t="shared" si="6"/>
        <v>1</v>
      </c>
      <c r="W105" s="108">
        <f t="shared" si="6"/>
        <v>24500000</v>
      </c>
      <c r="X105" s="123"/>
      <c r="AA105" s="59"/>
      <c r="AB105" s="59"/>
    </row>
    <row r="106" spans="1:28" s="4" customFormat="1">
      <c r="A106" s="106" t="e">
        <f t="shared" si="5"/>
        <v>#REF!</v>
      </c>
      <c r="B106" s="151" t="s">
        <v>45</v>
      </c>
      <c r="C106" s="151" t="s">
        <v>80</v>
      </c>
      <c r="D106" s="151" t="s">
        <v>45</v>
      </c>
      <c r="E106" s="151" t="s">
        <v>80</v>
      </c>
      <c r="F106" s="149" t="s">
        <v>176</v>
      </c>
      <c r="G106" s="150" t="s">
        <v>177</v>
      </c>
      <c r="H106" s="65"/>
      <c r="I106" s="61"/>
      <c r="J106" s="61" t="s">
        <v>101</v>
      </c>
      <c r="K106" s="760" t="s">
        <v>161</v>
      </c>
      <c r="L106" s="65">
        <v>2016</v>
      </c>
      <c r="M106" s="65"/>
      <c r="N106" s="65" t="s">
        <v>76</v>
      </c>
      <c r="O106" s="90" t="s">
        <v>56</v>
      </c>
      <c r="P106" s="54">
        <v>1</v>
      </c>
      <c r="Q106" s="56">
        <v>8000000</v>
      </c>
      <c r="R106" s="805"/>
      <c r="S106" s="805"/>
      <c r="T106" s="54"/>
      <c r="U106" s="55"/>
      <c r="V106" s="44">
        <f t="shared" si="6"/>
        <v>1</v>
      </c>
      <c r="W106" s="108">
        <f t="shared" si="6"/>
        <v>8000000</v>
      </c>
      <c r="X106" s="123"/>
      <c r="Y106" s="58"/>
      <c r="AA106" s="59"/>
      <c r="AB106" s="59"/>
    </row>
    <row r="107" spans="1:28" s="4" customFormat="1">
      <c r="A107" s="106" t="e">
        <f t="shared" si="5"/>
        <v>#REF!</v>
      </c>
      <c r="B107" s="83" t="s">
        <v>45</v>
      </c>
      <c r="C107" s="83" t="s">
        <v>80</v>
      </c>
      <c r="D107" s="83" t="s">
        <v>47</v>
      </c>
      <c r="E107" s="83" t="s">
        <v>83</v>
      </c>
      <c r="F107" s="149" t="s">
        <v>46</v>
      </c>
      <c r="G107" s="150" t="s">
        <v>178</v>
      </c>
      <c r="H107" s="65"/>
      <c r="I107" s="61"/>
      <c r="J107" s="61" t="s">
        <v>146</v>
      </c>
      <c r="K107" s="760" t="s">
        <v>161</v>
      </c>
      <c r="L107" s="65">
        <v>2016</v>
      </c>
      <c r="M107" s="65"/>
      <c r="N107" s="65" t="s">
        <v>76</v>
      </c>
      <c r="O107" s="90" t="s">
        <v>56</v>
      </c>
      <c r="P107" s="54">
        <v>1</v>
      </c>
      <c r="Q107" s="56">
        <v>1500000</v>
      </c>
      <c r="R107" s="805"/>
      <c r="S107" s="805"/>
      <c r="T107" s="54"/>
      <c r="U107" s="55"/>
      <c r="V107" s="44">
        <f t="shared" si="6"/>
        <v>1</v>
      </c>
      <c r="W107" s="108">
        <f t="shared" si="6"/>
        <v>1500000</v>
      </c>
      <c r="X107" s="123"/>
      <c r="Y107" s="58"/>
      <c r="AA107" s="59"/>
      <c r="AB107" s="59"/>
    </row>
    <row r="108" spans="1:28" s="4" customFormat="1">
      <c r="A108" s="106" t="e">
        <f t="shared" si="5"/>
        <v>#REF!</v>
      </c>
      <c r="B108" s="83" t="s">
        <v>45</v>
      </c>
      <c r="C108" s="83" t="s">
        <v>80</v>
      </c>
      <c r="D108" s="83" t="s">
        <v>47</v>
      </c>
      <c r="E108" s="83" t="s">
        <v>83</v>
      </c>
      <c r="F108" s="149" t="s">
        <v>167</v>
      </c>
      <c r="G108" s="150" t="s">
        <v>179</v>
      </c>
      <c r="H108" s="65"/>
      <c r="I108" s="61"/>
      <c r="J108" s="61" t="s">
        <v>133</v>
      </c>
      <c r="K108" s="760" t="s">
        <v>161</v>
      </c>
      <c r="L108" s="65">
        <v>2016</v>
      </c>
      <c r="M108" s="65"/>
      <c r="N108" s="65" t="s">
        <v>76</v>
      </c>
      <c r="O108" s="90" t="s">
        <v>56</v>
      </c>
      <c r="P108" s="54">
        <v>3</v>
      </c>
      <c r="Q108" s="56">
        <v>9030000</v>
      </c>
      <c r="R108" s="805"/>
      <c r="S108" s="805"/>
      <c r="T108" s="54"/>
      <c r="U108" s="55"/>
      <c r="V108" s="44">
        <f t="shared" si="6"/>
        <v>3</v>
      </c>
      <c r="W108" s="108">
        <f t="shared" si="6"/>
        <v>9030000</v>
      </c>
      <c r="X108" s="123"/>
      <c r="Y108" s="58"/>
      <c r="AA108" s="59"/>
      <c r="AB108" s="59"/>
    </row>
    <row r="109" spans="1:28" s="4" customFormat="1">
      <c r="A109" s="106" t="e">
        <f t="shared" si="5"/>
        <v>#REF!</v>
      </c>
      <c r="B109" s="83" t="s">
        <v>45</v>
      </c>
      <c r="C109" s="83" t="s">
        <v>80</v>
      </c>
      <c r="D109" s="83" t="s">
        <v>47</v>
      </c>
      <c r="E109" s="83" t="s">
        <v>83</v>
      </c>
      <c r="F109" s="149" t="s">
        <v>167</v>
      </c>
      <c r="G109" s="150" t="s">
        <v>180</v>
      </c>
      <c r="H109" s="65"/>
      <c r="I109" s="61"/>
      <c r="J109" s="61" t="s">
        <v>133</v>
      </c>
      <c r="K109" s="760" t="s">
        <v>161</v>
      </c>
      <c r="L109" s="65">
        <v>2016</v>
      </c>
      <c r="M109" s="65"/>
      <c r="N109" s="65" t="s">
        <v>76</v>
      </c>
      <c r="O109" s="90" t="s">
        <v>56</v>
      </c>
      <c r="P109" s="54">
        <v>2</v>
      </c>
      <c r="Q109" s="56">
        <v>8420000</v>
      </c>
      <c r="R109" s="805"/>
      <c r="S109" s="805"/>
      <c r="T109" s="54"/>
      <c r="U109" s="55"/>
      <c r="V109" s="44">
        <f t="shared" si="6"/>
        <v>2</v>
      </c>
      <c r="W109" s="108">
        <f t="shared" si="6"/>
        <v>8420000</v>
      </c>
      <c r="X109" s="123"/>
      <c r="Y109" s="58"/>
      <c r="AA109" s="59"/>
      <c r="AB109" s="59"/>
    </row>
    <row r="110" spans="1:28" s="4" customFormat="1">
      <c r="A110" s="106" t="e">
        <f t="shared" si="5"/>
        <v>#REF!</v>
      </c>
      <c r="B110" s="83" t="s">
        <v>45</v>
      </c>
      <c r="C110" s="83" t="s">
        <v>80</v>
      </c>
      <c r="D110" s="83" t="s">
        <v>45</v>
      </c>
      <c r="E110" s="83" t="s">
        <v>47</v>
      </c>
      <c r="F110" s="149" t="s">
        <v>48</v>
      </c>
      <c r="G110" s="150" t="s">
        <v>181</v>
      </c>
      <c r="H110" s="65"/>
      <c r="I110" s="61"/>
      <c r="J110" s="61" t="s">
        <v>165</v>
      </c>
      <c r="K110" s="760" t="s">
        <v>161</v>
      </c>
      <c r="L110" s="65">
        <v>2016</v>
      </c>
      <c r="M110" s="65"/>
      <c r="N110" s="65" t="s">
        <v>76</v>
      </c>
      <c r="O110" s="90" t="s">
        <v>56</v>
      </c>
      <c r="P110" s="54">
        <v>3</v>
      </c>
      <c r="Q110" s="56">
        <v>4884000</v>
      </c>
      <c r="R110" s="805"/>
      <c r="S110" s="805"/>
      <c r="T110" s="54"/>
      <c r="U110" s="55"/>
      <c r="V110" s="44">
        <f t="shared" si="6"/>
        <v>3</v>
      </c>
      <c r="W110" s="108">
        <f t="shared" si="6"/>
        <v>4884000</v>
      </c>
      <c r="X110" s="123"/>
      <c r="Y110" s="58"/>
      <c r="AA110" s="59"/>
      <c r="AB110" s="59"/>
    </row>
    <row r="111" spans="1:28" s="121" customFormat="1">
      <c r="A111" s="110" t="e">
        <f t="shared" si="5"/>
        <v>#REF!</v>
      </c>
      <c r="B111" s="157" t="s">
        <v>45</v>
      </c>
      <c r="C111" s="157" t="s">
        <v>80</v>
      </c>
      <c r="D111" s="157" t="s">
        <v>45</v>
      </c>
      <c r="E111" s="157" t="s">
        <v>80</v>
      </c>
      <c r="F111" s="158" t="s">
        <v>182</v>
      </c>
      <c r="G111" s="159" t="s">
        <v>183</v>
      </c>
      <c r="H111" s="113"/>
      <c r="I111" s="112"/>
      <c r="J111" s="112"/>
      <c r="K111" s="760" t="s">
        <v>54</v>
      </c>
      <c r="L111" s="113">
        <v>2013</v>
      </c>
      <c r="M111" s="113"/>
      <c r="N111" s="113" t="s">
        <v>76</v>
      </c>
      <c r="O111" s="114" t="s">
        <v>56</v>
      </c>
      <c r="P111" s="160">
        <v>1</v>
      </c>
      <c r="Q111" s="161">
        <v>4000000</v>
      </c>
      <c r="R111" s="805"/>
      <c r="S111" s="805"/>
      <c r="T111" s="160"/>
      <c r="U111" s="162"/>
      <c r="V111" s="44">
        <f t="shared" si="6"/>
        <v>1</v>
      </c>
      <c r="W111" s="108">
        <f t="shared" si="6"/>
        <v>4000000</v>
      </c>
      <c r="X111" s="124" t="s">
        <v>73</v>
      </c>
      <c r="Y111" s="58"/>
      <c r="AA111" s="120"/>
      <c r="AB111" s="120"/>
    </row>
    <row r="112" spans="1:28" s="121" customFormat="1">
      <c r="A112" s="110" t="e">
        <f t="shared" si="5"/>
        <v>#REF!</v>
      </c>
      <c r="B112" s="111" t="s">
        <v>45</v>
      </c>
      <c r="C112" s="111">
        <v>6</v>
      </c>
      <c r="D112" s="111">
        <v>3</v>
      </c>
      <c r="E112" s="111">
        <v>2</v>
      </c>
      <c r="F112" s="163" t="s">
        <v>47</v>
      </c>
      <c r="G112" s="159" t="s">
        <v>160</v>
      </c>
      <c r="H112" s="113"/>
      <c r="I112" s="112"/>
      <c r="J112" s="112" t="s">
        <v>101</v>
      </c>
      <c r="K112" s="760" t="s">
        <v>54</v>
      </c>
      <c r="L112" s="113">
        <v>2013</v>
      </c>
      <c r="M112" s="113"/>
      <c r="N112" s="113" t="s">
        <v>76</v>
      </c>
      <c r="O112" s="114" t="s">
        <v>56</v>
      </c>
      <c r="P112" s="160">
        <v>2</v>
      </c>
      <c r="Q112" s="161">
        <v>13000000</v>
      </c>
      <c r="R112" s="805"/>
      <c r="S112" s="805"/>
      <c r="T112" s="160"/>
      <c r="U112" s="162"/>
      <c r="V112" s="44">
        <f t="shared" si="6"/>
        <v>2</v>
      </c>
      <c r="W112" s="164">
        <v>13000000</v>
      </c>
      <c r="X112" s="124" t="s">
        <v>73</v>
      </c>
      <c r="Y112" s="58"/>
      <c r="AA112" s="120"/>
      <c r="AB112" s="120"/>
    </row>
    <row r="113" spans="1:28" s="121" customFormat="1">
      <c r="A113" s="110">
        <v>119</v>
      </c>
      <c r="B113" s="111" t="s">
        <v>45</v>
      </c>
      <c r="C113" s="111">
        <v>6</v>
      </c>
      <c r="D113" s="111">
        <v>3</v>
      </c>
      <c r="E113" s="111">
        <v>2</v>
      </c>
      <c r="F113" s="163" t="s">
        <v>48</v>
      </c>
      <c r="G113" s="159" t="s">
        <v>184</v>
      </c>
      <c r="H113" s="113" t="s">
        <v>185</v>
      </c>
      <c r="I113" s="112"/>
      <c r="J113" s="112" t="s">
        <v>101</v>
      </c>
      <c r="K113" s="760" t="s">
        <v>54</v>
      </c>
      <c r="L113" s="113">
        <v>2013</v>
      </c>
      <c r="M113" s="113"/>
      <c r="N113" s="113" t="s">
        <v>76</v>
      </c>
      <c r="O113" s="114" t="s">
        <v>56</v>
      </c>
      <c r="P113" s="160">
        <v>1</v>
      </c>
      <c r="Q113" s="161">
        <v>12000000</v>
      </c>
      <c r="R113" s="805"/>
      <c r="S113" s="805"/>
      <c r="T113" s="160"/>
      <c r="U113" s="162"/>
      <c r="V113" s="44">
        <f t="shared" si="6"/>
        <v>1</v>
      </c>
      <c r="W113" s="164">
        <v>12000000</v>
      </c>
      <c r="X113" s="124" t="s">
        <v>73</v>
      </c>
      <c r="Y113" s="58"/>
      <c r="AA113" s="120"/>
      <c r="AB113" s="120"/>
    </row>
    <row r="114" spans="1:28" s="699" customFormat="1">
      <c r="A114" s="687"/>
      <c r="B114" s="688"/>
      <c r="C114" s="688"/>
      <c r="D114" s="688"/>
      <c r="E114" s="688"/>
      <c r="F114" s="688"/>
      <c r="G114" s="689" t="s">
        <v>186</v>
      </c>
      <c r="H114" s="690" t="s">
        <v>187</v>
      </c>
      <c r="I114" s="691"/>
      <c r="J114" s="690" t="s">
        <v>165</v>
      </c>
      <c r="K114" s="760" t="s">
        <v>188</v>
      </c>
      <c r="L114" s="691">
        <v>2017</v>
      </c>
      <c r="M114" s="691"/>
      <c r="N114" s="691" t="s">
        <v>76</v>
      </c>
      <c r="O114" s="692" t="s">
        <v>56</v>
      </c>
      <c r="P114" s="693"/>
      <c r="Q114" s="694"/>
      <c r="R114" s="722">
        <v>1</v>
      </c>
      <c r="S114" s="807">
        <v>3410000</v>
      </c>
      <c r="T114" s="695"/>
      <c r="U114" s="696"/>
      <c r="V114" s="693">
        <v>1</v>
      </c>
      <c r="W114" s="694">
        <v>3400000</v>
      </c>
      <c r="X114" s="697"/>
      <c r="Y114" s="58"/>
      <c r="AA114" s="700"/>
      <c r="AB114" s="700"/>
    </row>
    <row r="115" spans="1:28" s="699" customFormat="1">
      <c r="A115" s="687"/>
      <c r="B115" s="688"/>
      <c r="C115" s="688"/>
      <c r="D115" s="688"/>
      <c r="E115" s="688"/>
      <c r="F115" s="688"/>
      <c r="G115" s="689" t="s">
        <v>189</v>
      </c>
      <c r="H115" s="690" t="s">
        <v>190</v>
      </c>
      <c r="I115" s="691"/>
      <c r="J115" s="690" t="s">
        <v>191</v>
      </c>
      <c r="K115" s="760" t="s">
        <v>188</v>
      </c>
      <c r="L115" s="691">
        <v>2017</v>
      </c>
      <c r="M115" s="691"/>
      <c r="N115" s="691" t="s">
        <v>76</v>
      </c>
      <c r="O115" s="692" t="s">
        <v>56</v>
      </c>
      <c r="P115" s="693"/>
      <c r="Q115" s="694"/>
      <c r="R115" s="722">
        <v>1</v>
      </c>
      <c r="S115" s="807">
        <v>1606000</v>
      </c>
      <c r="T115" s="695"/>
      <c r="U115" s="696"/>
      <c r="V115" s="693">
        <v>1</v>
      </c>
      <c r="W115" s="694">
        <v>1606000</v>
      </c>
      <c r="X115" s="697"/>
      <c r="Y115" s="119"/>
      <c r="AA115" s="700"/>
      <c r="AB115" s="700"/>
    </row>
    <row r="116" spans="1:28" s="699" customFormat="1">
      <c r="A116" s="687"/>
      <c r="B116" s="688"/>
      <c r="C116" s="688"/>
      <c r="D116" s="688"/>
      <c r="E116" s="688"/>
      <c r="F116" s="688"/>
      <c r="G116" s="689" t="s">
        <v>92</v>
      </c>
      <c r="H116" s="690" t="s">
        <v>171</v>
      </c>
      <c r="I116" s="691"/>
      <c r="J116" s="690" t="s">
        <v>101</v>
      </c>
      <c r="K116" s="760" t="s">
        <v>188</v>
      </c>
      <c r="L116" s="691">
        <v>2017</v>
      </c>
      <c r="M116" s="691"/>
      <c r="N116" s="691" t="s">
        <v>76</v>
      </c>
      <c r="O116" s="692" t="s">
        <v>56</v>
      </c>
      <c r="P116" s="693"/>
      <c r="Q116" s="694"/>
      <c r="R116" s="722">
        <v>1</v>
      </c>
      <c r="S116" s="807">
        <v>6830000</v>
      </c>
      <c r="T116" s="695"/>
      <c r="U116" s="696"/>
      <c r="V116" s="693">
        <v>1</v>
      </c>
      <c r="W116" s="694">
        <v>6830000</v>
      </c>
      <c r="X116" s="697"/>
      <c r="Y116" s="119"/>
      <c r="AA116" s="700"/>
      <c r="AB116" s="700"/>
    </row>
    <row r="117" spans="1:28" s="699" customFormat="1">
      <c r="A117" s="687"/>
      <c r="B117" s="688"/>
      <c r="C117" s="688"/>
      <c r="D117" s="688"/>
      <c r="E117" s="688"/>
      <c r="F117" s="688"/>
      <c r="G117" s="689" t="s">
        <v>192</v>
      </c>
      <c r="H117" s="690" t="s">
        <v>193</v>
      </c>
      <c r="I117" s="691"/>
      <c r="J117" s="690" t="s">
        <v>191</v>
      </c>
      <c r="K117" s="760" t="s">
        <v>188</v>
      </c>
      <c r="L117" s="691">
        <v>2017</v>
      </c>
      <c r="M117" s="691"/>
      <c r="N117" s="691" t="s">
        <v>76</v>
      </c>
      <c r="O117" s="692" t="s">
        <v>56</v>
      </c>
      <c r="P117" s="693"/>
      <c r="Q117" s="694"/>
      <c r="R117" s="722">
        <v>1</v>
      </c>
      <c r="S117" s="807">
        <v>13300000</v>
      </c>
      <c r="T117" s="695"/>
      <c r="U117" s="696"/>
      <c r="V117" s="693">
        <v>1</v>
      </c>
      <c r="W117" s="694">
        <v>13300000</v>
      </c>
      <c r="X117" s="697"/>
      <c r="Y117" s="119"/>
      <c r="AA117" s="700"/>
      <c r="AB117" s="700"/>
    </row>
    <row r="118" spans="1:28" s="700" customFormat="1" ht="36.75">
      <c r="A118" s="687"/>
      <c r="B118" s="688"/>
      <c r="C118" s="688"/>
      <c r="D118" s="688"/>
      <c r="E118" s="688"/>
      <c r="F118" s="688"/>
      <c r="G118" s="689" t="s">
        <v>268</v>
      </c>
      <c r="H118" s="690" t="s">
        <v>269</v>
      </c>
      <c r="I118" s="691" t="s">
        <v>212</v>
      </c>
      <c r="J118" s="690" t="s">
        <v>270</v>
      </c>
      <c r="K118" s="768" t="s">
        <v>502</v>
      </c>
      <c r="L118" s="691">
        <v>2017</v>
      </c>
      <c r="M118" s="691"/>
      <c r="N118" s="691" t="s">
        <v>76</v>
      </c>
      <c r="O118" s="692" t="s">
        <v>56</v>
      </c>
      <c r="P118" s="693">
        <v>1</v>
      </c>
      <c r="Q118" s="694"/>
      <c r="R118" s="808">
        <v>1</v>
      </c>
      <c r="S118" s="807">
        <v>2970000</v>
      </c>
      <c r="T118" s="701"/>
      <c r="U118" s="696"/>
      <c r="V118" s="702">
        <v>1</v>
      </c>
      <c r="W118" s="694">
        <v>2970000</v>
      </c>
      <c r="X118" s="703"/>
      <c r="Y118" s="119"/>
      <c r="Z118" s="698"/>
    </row>
    <row r="119" spans="1:28" s="121" customFormat="1">
      <c r="A119" s="60"/>
      <c r="B119" s="165"/>
      <c r="C119" s="165"/>
      <c r="D119" s="165"/>
      <c r="E119" s="165"/>
      <c r="F119" s="165"/>
      <c r="G119" s="150" t="s">
        <v>194</v>
      </c>
      <c r="H119" s="61" t="s">
        <v>511</v>
      </c>
      <c r="I119" s="65"/>
      <c r="J119" s="61" t="s">
        <v>195</v>
      </c>
      <c r="K119" s="760" t="s">
        <v>196</v>
      </c>
      <c r="L119" s="65">
        <v>2017</v>
      </c>
      <c r="M119" s="65"/>
      <c r="N119" s="65" t="s">
        <v>76</v>
      </c>
      <c r="O119" s="108" t="s">
        <v>56</v>
      </c>
      <c r="P119" s="166"/>
      <c r="Q119" s="167"/>
      <c r="R119" s="722">
        <v>1</v>
      </c>
      <c r="S119" s="807">
        <v>1750000</v>
      </c>
      <c r="T119" s="705">
        <f>R119</f>
        <v>1</v>
      </c>
      <c r="U119" s="100">
        <f>S119</f>
        <v>1750000</v>
      </c>
      <c r="V119" s="166">
        <f>R119-T119</f>
        <v>0</v>
      </c>
      <c r="W119" s="166">
        <f>S119-U119</f>
        <v>0</v>
      </c>
      <c r="X119" s="123"/>
      <c r="Y119" s="119"/>
      <c r="AA119" s="120"/>
      <c r="AB119" s="120"/>
    </row>
    <row r="120" spans="1:28" s="121" customFormat="1">
      <c r="A120" s="60"/>
      <c r="B120" s="165"/>
      <c r="C120" s="165"/>
      <c r="D120" s="165"/>
      <c r="E120" s="165"/>
      <c r="F120" s="165"/>
      <c r="G120" s="150" t="s">
        <v>192</v>
      </c>
      <c r="H120" s="61" t="s">
        <v>197</v>
      </c>
      <c r="I120" s="65"/>
      <c r="J120" s="61" t="s">
        <v>191</v>
      </c>
      <c r="K120" s="760" t="s">
        <v>54</v>
      </c>
      <c r="L120" s="65">
        <v>2017</v>
      </c>
      <c r="M120" s="65"/>
      <c r="N120" s="65" t="s">
        <v>76</v>
      </c>
      <c r="O120" s="108" t="s">
        <v>56</v>
      </c>
      <c r="P120" s="169"/>
      <c r="Q120" s="170"/>
      <c r="R120" s="809">
        <v>1</v>
      </c>
      <c r="S120" s="738">
        <v>4000000</v>
      </c>
      <c r="T120" s="168"/>
      <c r="U120" s="55" t="s">
        <v>341</v>
      </c>
      <c r="V120" s="169">
        <v>1</v>
      </c>
      <c r="W120" s="170">
        <v>4000000</v>
      </c>
      <c r="X120" s="123"/>
      <c r="Y120" s="58"/>
      <c r="AA120" s="120"/>
      <c r="AB120" s="120"/>
    </row>
    <row r="121" spans="1:28" s="121" customFormat="1">
      <c r="A121" s="60"/>
      <c r="B121" s="165"/>
      <c r="C121" s="165"/>
      <c r="D121" s="165"/>
      <c r="E121" s="165"/>
      <c r="F121" s="165"/>
      <c r="G121" s="150" t="s">
        <v>75</v>
      </c>
      <c r="H121" s="61" t="s">
        <v>156</v>
      </c>
      <c r="I121" s="65"/>
      <c r="J121" s="61" t="s">
        <v>101</v>
      </c>
      <c r="K121" s="760" t="s">
        <v>54</v>
      </c>
      <c r="L121" s="65">
        <v>2017</v>
      </c>
      <c r="M121" s="65"/>
      <c r="N121" s="65" t="s">
        <v>76</v>
      </c>
      <c r="O121" s="108" t="s">
        <v>56</v>
      </c>
      <c r="P121" s="169"/>
      <c r="Q121" s="170"/>
      <c r="R121" s="809">
        <v>1</v>
      </c>
      <c r="S121" s="738">
        <v>4000000</v>
      </c>
      <c r="T121" s="168"/>
      <c r="U121" s="55"/>
      <c r="V121" s="169">
        <v>1</v>
      </c>
      <c r="W121" s="170">
        <v>4000000</v>
      </c>
      <c r="X121" s="123"/>
      <c r="Y121" s="119"/>
      <c r="AA121" s="120"/>
      <c r="AB121" s="120"/>
    </row>
    <row r="122" spans="1:28" s="121" customFormat="1">
      <c r="A122" s="60"/>
      <c r="B122" s="165"/>
      <c r="C122" s="165"/>
      <c r="D122" s="165"/>
      <c r="E122" s="165"/>
      <c r="F122" s="165"/>
      <c r="G122" s="150" t="s">
        <v>108</v>
      </c>
      <c r="H122" s="61" t="s">
        <v>198</v>
      </c>
      <c r="I122" s="65"/>
      <c r="J122" s="61" t="s">
        <v>101</v>
      </c>
      <c r="K122" s="760" t="s">
        <v>196</v>
      </c>
      <c r="L122" s="65">
        <v>2017</v>
      </c>
      <c r="M122" s="65"/>
      <c r="N122" s="65" t="s">
        <v>76</v>
      </c>
      <c r="O122" s="108" t="s">
        <v>56</v>
      </c>
      <c r="P122" s="169"/>
      <c r="Q122" s="170"/>
      <c r="R122" s="809">
        <v>1</v>
      </c>
      <c r="S122" s="738">
        <v>2600000</v>
      </c>
      <c r="T122" s="168"/>
      <c r="U122" s="55"/>
      <c r="V122" s="169">
        <v>1</v>
      </c>
      <c r="W122" s="170">
        <v>2600000</v>
      </c>
      <c r="X122" s="123"/>
      <c r="Y122" s="119"/>
      <c r="AA122" s="120"/>
      <c r="AB122" s="120"/>
    </row>
    <row r="123" spans="1:28" s="121" customFormat="1">
      <c r="A123" s="60"/>
      <c r="B123" s="165"/>
      <c r="C123" s="165"/>
      <c r="D123" s="165"/>
      <c r="E123" s="165"/>
      <c r="F123" s="165"/>
      <c r="G123" s="150" t="s">
        <v>108</v>
      </c>
      <c r="H123" s="61" t="s">
        <v>199</v>
      </c>
      <c r="I123" s="65"/>
      <c r="J123" s="61" t="s">
        <v>101</v>
      </c>
      <c r="K123" s="760" t="s">
        <v>196</v>
      </c>
      <c r="L123" s="65">
        <v>2017</v>
      </c>
      <c r="M123" s="65"/>
      <c r="N123" s="65" t="s">
        <v>76</v>
      </c>
      <c r="O123" s="108" t="s">
        <v>56</v>
      </c>
      <c r="P123" s="169"/>
      <c r="Q123" s="170"/>
      <c r="R123" s="809">
        <v>1</v>
      </c>
      <c r="S123" s="738">
        <v>2350000</v>
      </c>
      <c r="T123" s="168"/>
      <c r="U123" s="55"/>
      <c r="V123" s="169">
        <v>1</v>
      </c>
      <c r="W123" s="170">
        <v>2350000</v>
      </c>
      <c r="X123" s="123"/>
      <c r="Y123" s="119"/>
      <c r="AA123" s="120"/>
      <c r="AB123" s="120"/>
    </row>
    <row r="124" spans="1:28" s="121" customFormat="1">
      <c r="A124" s="60"/>
      <c r="B124" s="165"/>
      <c r="C124" s="165"/>
      <c r="D124" s="165"/>
      <c r="E124" s="165"/>
      <c r="F124" s="165"/>
      <c r="G124" s="150" t="s">
        <v>200</v>
      </c>
      <c r="H124" s="61" t="s">
        <v>201</v>
      </c>
      <c r="I124" s="65"/>
      <c r="J124" s="61" t="s">
        <v>146</v>
      </c>
      <c r="K124" s="760" t="s">
        <v>54</v>
      </c>
      <c r="L124" s="65">
        <v>2017</v>
      </c>
      <c r="M124" s="65"/>
      <c r="N124" s="65" t="s">
        <v>76</v>
      </c>
      <c r="O124" s="108" t="s">
        <v>56</v>
      </c>
      <c r="P124" s="169"/>
      <c r="Q124" s="170"/>
      <c r="R124" s="809">
        <v>1</v>
      </c>
      <c r="S124" s="738">
        <v>2000000</v>
      </c>
      <c r="T124" s="168"/>
      <c r="U124" s="55"/>
      <c r="V124" s="169">
        <v>1</v>
      </c>
      <c r="W124" s="170">
        <v>2000000</v>
      </c>
      <c r="X124" s="123"/>
      <c r="Y124" s="119"/>
      <c r="AA124" s="120"/>
      <c r="AB124" s="120"/>
    </row>
    <row r="125" spans="1:28" s="121" customFormat="1">
      <c r="A125" s="60"/>
      <c r="B125" s="165"/>
      <c r="C125" s="165"/>
      <c r="D125" s="165"/>
      <c r="E125" s="165"/>
      <c r="F125" s="165"/>
      <c r="G125" s="150" t="s">
        <v>202</v>
      </c>
      <c r="H125" s="61" t="s">
        <v>142</v>
      </c>
      <c r="I125" s="65"/>
      <c r="J125" s="61" t="s">
        <v>165</v>
      </c>
      <c r="K125" s="760" t="s">
        <v>196</v>
      </c>
      <c r="L125" s="65">
        <v>2017</v>
      </c>
      <c r="M125" s="65"/>
      <c r="N125" s="65" t="s">
        <v>76</v>
      </c>
      <c r="O125" s="108" t="s">
        <v>56</v>
      </c>
      <c r="P125" s="169"/>
      <c r="Q125" s="170"/>
      <c r="R125" s="809">
        <v>8</v>
      </c>
      <c r="S125" s="738">
        <v>4800000</v>
      </c>
      <c r="T125" s="168"/>
      <c r="U125" s="55"/>
      <c r="V125" s="169">
        <v>8</v>
      </c>
      <c r="W125" s="170">
        <v>4800000</v>
      </c>
      <c r="X125" s="123"/>
      <c r="Y125" s="119"/>
      <c r="AA125" s="120"/>
      <c r="AB125" s="120"/>
    </row>
    <row r="126" spans="1:28" s="121" customFormat="1">
      <c r="A126" s="60"/>
      <c r="B126" s="165"/>
      <c r="C126" s="165"/>
      <c r="D126" s="165"/>
      <c r="E126" s="165"/>
      <c r="F126" s="165"/>
      <c r="G126" s="150" t="s">
        <v>203</v>
      </c>
      <c r="H126" s="61" t="s">
        <v>201</v>
      </c>
      <c r="I126" s="65"/>
      <c r="J126" s="61" t="s">
        <v>133</v>
      </c>
      <c r="K126" s="760" t="s">
        <v>196</v>
      </c>
      <c r="L126" s="65">
        <v>2017</v>
      </c>
      <c r="M126" s="65"/>
      <c r="N126" s="65" t="s">
        <v>76</v>
      </c>
      <c r="O126" s="108" t="s">
        <v>56</v>
      </c>
      <c r="P126" s="169"/>
      <c r="Q126" s="170"/>
      <c r="R126" s="809">
        <v>6</v>
      </c>
      <c r="S126" s="738">
        <v>9000000</v>
      </c>
      <c r="T126" s="168"/>
      <c r="U126" s="55"/>
      <c r="V126" s="169">
        <v>6</v>
      </c>
      <c r="W126" s="170">
        <v>9000000</v>
      </c>
      <c r="X126" s="123"/>
      <c r="Y126" s="119"/>
      <c r="AA126" s="120"/>
      <c r="AB126" s="120"/>
    </row>
    <row r="127" spans="1:28" s="121" customFormat="1">
      <c r="A127" s="60"/>
      <c r="B127" s="165"/>
      <c r="C127" s="165"/>
      <c r="D127" s="165"/>
      <c r="E127" s="165"/>
      <c r="F127" s="165"/>
      <c r="G127" s="150" t="s">
        <v>143</v>
      </c>
      <c r="H127" s="61" t="s">
        <v>201</v>
      </c>
      <c r="I127" s="65"/>
      <c r="J127" s="61" t="s">
        <v>91</v>
      </c>
      <c r="K127" s="760" t="s">
        <v>196</v>
      </c>
      <c r="L127" s="65">
        <v>2017</v>
      </c>
      <c r="M127" s="65"/>
      <c r="N127" s="65" t="s">
        <v>76</v>
      </c>
      <c r="O127" s="108" t="s">
        <v>56</v>
      </c>
      <c r="P127" s="169"/>
      <c r="Q127" s="170"/>
      <c r="R127" s="809">
        <v>7</v>
      </c>
      <c r="S127" s="738">
        <v>6965000</v>
      </c>
      <c r="T127" s="168"/>
      <c r="U127" s="55"/>
      <c r="V127" s="169">
        <v>7</v>
      </c>
      <c r="W127" s="170">
        <v>6965000</v>
      </c>
      <c r="X127" s="123"/>
      <c r="Y127" s="119"/>
      <c r="AA127" s="120"/>
      <c r="AB127" s="120"/>
    </row>
    <row r="128" spans="1:28" s="121" customFormat="1">
      <c r="A128" s="106"/>
      <c r="B128" s="83"/>
      <c r="C128" s="83"/>
      <c r="D128" s="83"/>
      <c r="E128" s="83"/>
      <c r="F128" s="152"/>
      <c r="G128" s="150"/>
      <c r="H128" s="65"/>
      <c r="I128" s="61"/>
      <c r="J128" s="61"/>
      <c r="K128" s="760"/>
      <c r="L128" s="65"/>
      <c r="M128" s="65"/>
      <c r="N128" s="65"/>
      <c r="O128" s="90"/>
      <c r="P128" s="54"/>
      <c r="Q128" s="56"/>
      <c r="R128" s="810"/>
      <c r="S128" s="811"/>
      <c r="T128" s="168"/>
      <c r="U128" s="55"/>
      <c r="V128" s="169">
        <f>SUM(V114:V127)</f>
        <v>31</v>
      </c>
      <c r="W128" s="171">
        <f>SUM(W114:W127)</f>
        <v>63821000</v>
      </c>
      <c r="X128" s="123"/>
      <c r="Y128" s="58"/>
      <c r="AA128" s="120"/>
      <c r="AB128" s="120"/>
    </row>
    <row r="129" spans="1:28" s="121" customFormat="1">
      <c r="A129" s="106"/>
      <c r="B129" s="83"/>
      <c r="C129" s="83"/>
      <c r="D129" s="83"/>
      <c r="E129" s="83"/>
      <c r="F129" s="152"/>
      <c r="G129" s="150"/>
      <c r="H129" s="65"/>
      <c r="I129" s="61"/>
      <c r="J129" s="61"/>
      <c r="K129" s="760"/>
      <c r="L129" s="65"/>
      <c r="M129" s="65"/>
      <c r="N129" s="65"/>
      <c r="O129" s="90"/>
      <c r="P129" s="54"/>
      <c r="Q129" s="56"/>
      <c r="R129" s="805"/>
      <c r="S129" s="805"/>
      <c r="T129" s="168"/>
      <c r="U129" s="55"/>
      <c r="V129" s="44"/>
      <c r="W129" s="171"/>
      <c r="X129" s="123"/>
      <c r="Y129" s="58"/>
      <c r="AA129" s="120"/>
      <c r="AB129" s="120"/>
    </row>
    <row r="130" spans="1:28" s="121" customFormat="1">
      <c r="A130" s="106"/>
      <c r="B130" s="83"/>
      <c r="C130" s="83"/>
      <c r="D130" s="83"/>
      <c r="E130" s="83"/>
      <c r="F130" s="152"/>
      <c r="G130" s="150"/>
      <c r="H130" s="65"/>
      <c r="I130" s="61"/>
      <c r="J130" s="61"/>
      <c r="K130" s="760"/>
      <c r="L130" s="65"/>
      <c r="M130" s="65"/>
      <c r="N130" s="65"/>
      <c r="O130" s="90"/>
      <c r="P130" s="54"/>
      <c r="Q130" s="56"/>
      <c r="R130" s="805"/>
      <c r="S130" s="805"/>
      <c r="T130" s="168"/>
      <c r="U130" s="55"/>
      <c r="V130" s="44"/>
      <c r="W130" s="171"/>
      <c r="X130" s="123"/>
      <c r="Y130" s="58"/>
      <c r="AA130" s="120"/>
      <c r="AB130" s="120"/>
    </row>
    <row r="131" spans="1:28" s="121" customFormat="1">
      <c r="A131" s="106"/>
      <c r="B131" s="83"/>
      <c r="C131" s="83"/>
      <c r="D131" s="83"/>
      <c r="E131" s="83"/>
      <c r="F131" s="152"/>
      <c r="G131" s="150"/>
      <c r="H131" s="65"/>
      <c r="I131" s="61"/>
      <c r="J131" s="61"/>
      <c r="K131" s="760"/>
      <c r="L131" s="65"/>
      <c r="M131" s="65"/>
      <c r="N131" s="65"/>
      <c r="O131" s="90"/>
      <c r="P131" s="54"/>
      <c r="Q131" s="56"/>
      <c r="R131" s="805"/>
      <c r="S131" s="805"/>
      <c r="T131" s="168"/>
      <c r="U131" s="55"/>
      <c r="V131" s="44"/>
      <c r="W131" s="171"/>
      <c r="X131" s="123"/>
      <c r="Y131" s="58"/>
      <c r="AA131" s="120"/>
      <c r="AB131" s="120"/>
    </row>
    <row r="132" spans="1:28" s="121" customFormat="1">
      <c r="A132" s="106"/>
      <c r="B132" s="83"/>
      <c r="C132" s="83"/>
      <c r="D132" s="83"/>
      <c r="E132" s="83"/>
      <c r="F132" s="152"/>
      <c r="G132" s="150"/>
      <c r="H132" s="65"/>
      <c r="I132" s="61"/>
      <c r="J132" s="61"/>
      <c r="K132" s="760"/>
      <c r="L132" s="65"/>
      <c r="M132" s="65"/>
      <c r="N132" s="65"/>
      <c r="O132" s="90"/>
      <c r="P132" s="54"/>
      <c r="Q132" s="56"/>
      <c r="R132" s="805"/>
      <c r="S132" s="805"/>
      <c r="T132" s="168"/>
      <c r="U132" s="55"/>
      <c r="V132" s="44"/>
      <c r="W132" s="171"/>
      <c r="X132" s="123"/>
      <c r="Y132" s="58"/>
      <c r="AA132" s="120"/>
      <c r="AB132" s="120"/>
    </row>
    <row r="133" spans="1:28" s="121" customFormat="1">
      <c r="A133" s="106"/>
      <c r="B133" s="83"/>
      <c r="C133" s="83"/>
      <c r="D133" s="83"/>
      <c r="E133" s="83"/>
      <c r="F133" s="152"/>
      <c r="G133" s="150"/>
      <c r="H133" s="65"/>
      <c r="I133" s="61"/>
      <c r="J133" s="61"/>
      <c r="K133" s="760"/>
      <c r="L133" s="65"/>
      <c r="M133" s="65"/>
      <c r="N133" s="65"/>
      <c r="O133" s="90"/>
      <c r="P133" s="54"/>
      <c r="Q133" s="56"/>
      <c r="R133" s="805"/>
      <c r="S133" s="805"/>
      <c r="T133" s="168"/>
      <c r="U133" s="55"/>
      <c r="V133" s="44"/>
      <c r="W133" s="171"/>
      <c r="X133" s="123"/>
      <c r="Y133" s="58"/>
      <c r="AA133" s="120"/>
      <c r="AB133" s="120"/>
    </row>
    <row r="134" spans="1:28" s="4" customFormat="1">
      <c r="A134" s="106"/>
      <c r="B134" s="83"/>
      <c r="C134" s="83"/>
      <c r="D134" s="83"/>
      <c r="E134" s="83"/>
      <c r="F134" s="149"/>
      <c r="G134" s="150"/>
      <c r="H134" s="65"/>
      <c r="I134" s="61"/>
      <c r="J134" s="61"/>
      <c r="K134" s="760"/>
      <c r="L134" s="65"/>
      <c r="M134" s="65"/>
      <c r="N134" s="65"/>
      <c r="O134" s="90"/>
      <c r="P134" s="54"/>
      <c r="Q134" s="56"/>
      <c r="R134" s="805"/>
      <c r="S134" s="805"/>
      <c r="T134" s="168"/>
      <c r="U134" s="55"/>
      <c r="V134" s="54"/>
      <c r="W134" s="172"/>
      <c r="X134" s="123"/>
      <c r="AA134" s="59"/>
      <c r="AB134" s="59"/>
    </row>
    <row r="135" spans="1:28" s="4" customFormat="1">
      <c r="A135" s="106"/>
      <c r="B135" s="83"/>
      <c r="C135" s="83"/>
      <c r="D135" s="83"/>
      <c r="E135" s="83"/>
      <c r="F135" s="149"/>
      <c r="G135" s="150"/>
      <c r="H135" s="65"/>
      <c r="I135" s="61"/>
      <c r="J135" s="61"/>
      <c r="K135" s="760"/>
      <c r="L135" s="65"/>
      <c r="M135" s="65"/>
      <c r="N135" s="65"/>
      <c r="O135" s="90"/>
      <c r="P135" s="52"/>
      <c r="Q135" s="53"/>
      <c r="R135" s="795"/>
      <c r="S135" s="804"/>
      <c r="T135" s="54"/>
      <c r="U135" s="55"/>
      <c r="V135" s="54"/>
      <c r="W135" s="172"/>
      <c r="X135" s="123"/>
      <c r="AA135" s="59"/>
      <c r="AB135" s="59"/>
    </row>
    <row r="136" spans="1:28">
      <c r="A136" s="173"/>
      <c r="B136" s="165"/>
      <c r="C136" s="165"/>
      <c r="D136" s="165"/>
      <c r="E136" s="165"/>
      <c r="F136" s="165"/>
      <c r="G136" s="174" t="s">
        <v>204</v>
      </c>
      <c r="H136" s="61"/>
      <c r="I136" s="65"/>
      <c r="J136" s="61"/>
      <c r="K136" s="764"/>
      <c r="L136" s="65"/>
      <c r="M136" s="65"/>
      <c r="N136" s="65"/>
      <c r="O136" s="90"/>
      <c r="P136" s="52"/>
      <c r="Q136" s="53"/>
      <c r="R136" s="790"/>
      <c r="S136" s="812"/>
      <c r="T136" s="54"/>
      <c r="U136" s="55"/>
      <c r="V136" s="54"/>
      <c r="W136" s="56"/>
      <c r="X136" s="123"/>
    </row>
    <row r="137" spans="1:28">
      <c r="A137" s="60"/>
      <c r="B137" s="83" t="s">
        <v>43</v>
      </c>
      <c r="C137" s="83" t="s">
        <v>43</v>
      </c>
      <c r="D137" s="83" t="s">
        <v>43</v>
      </c>
      <c r="E137" s="83" t="s">
        <v>43</v>
      </c>
      <c r="F137" s="83" t="s">
        <v>43</v>
      </c>
      <c r="G137" s="86" t="s">
        <v>205</v>
      </c>
      <c r="H137" s="72"/>
      <c r="I137" s="61"/>
      <c r="J137" s="70"/>
      <c r="K137" s="761"/>
      <c r="L137" s="70"/>
      <c r="M137" s="61"/>
      <c r="N137" s="65"/>
      <c r="O137" s="175">
        <v>0</v>
      </c>
      <c r="P137" s="176">
        <f>SUM(P138)</f>
        <v>1</v>
      </c>
      <c r="Q137" s="177">
        <f>SUM(Q138)</f>
        <v>1500000</v>
      </c>
      <c r="R137" s="789">
        <f t="shared" ref="R137:W137" si="7">SUM(R138)</f>
        <v>0</v>
      </c>
      <c r="S137" s="813">
        <f t="shared" si="7"/>
        <v>0</v>
      </c>
      <c r="T137" s="77">
        <f t="shared" si="7"/>
        <v>0</v>
      </c>
      <c r="U137" s="175">
        <f t="shared" si="7"/>
        <v>0</v>
      </c>
      <c r="V137" s="77">
        <f t="shared" si="7"/>
        <v>1</v>
      </c>
      <c r="W137" s="178">
        <f t="shared" si="7"/>
        <v>1500000</v>
      </c>
      <c r="X137" s="179"/>
    </row>
    <row r="138" spans="1:28">
      <c r="A138" s="60">
        <v>120</v>
      </c>
      <c r="B138" s="83" t="s">
        <v>45</v>
      </c>
      <c r="C138" s="83" t="s">
        <v>80</v>
      </c>
      <c r="D138" s="83" t="s">
        <v>45</v>
      </c>
      <c r="E138" s="83" t="s">
        <v>80</v>
      </c>
      <c r="F138" s="83" t="s">
        <v>107</v>
      </c>
      <c r="G138" s="63" t="s">
        <v>206</v>
      </c>
      <c r="H138" s="65" t="s">
        <v>82</v>
      </c>
      <c r="I138" s="65" t="s">
        <v>82</v>
      </c>
      <c r="J138" s="61" t="s">
        <v>207</v>
      </c>
      <c r="K138" s="760" t="s">
        <v>54</v>
      </c>
      <c r="L138" s="65">
        <v>2013</v>
      </c>
      <c r="M138" s="65" t="s">
        <v>82</v>
      </c>
      <c r="N138" s="65" t="s">
        <v>76</v>
      </c>
      <c r="O138" s="90" t="s">
        <v>56</v>
      </c>
      <c r="P138" s="52">
        <v>1</v>
      </c>
      <c r="Q138" s="53">
        <v>1500000</v>
      </c>
      <c r="R138" s="784"/>
      <c r="S138" s="791"/>
      <c r="T138" s="54"/>
      <c r="U138" s="55"/>
      <c r="V138" s="44">
        <f>P138+R138-T138</f>
        <v>1</v>
      </c>
      <c r="W138" s="56">
        <f>Q138+S138-U138</f>
        <v>1500000</v>
      </c>
      <c r="X138" s="109"/>
    </row>
    <row r="139" spans="1:28">
      <c r="A139" s="60"/>
      <c r="B139" s="165"/>
      <c r="C139" s="165"/>
      <c r="D139" s="165"/>
      <c r="E139" s="165"/>
      <c r="F139" s="165"/>
      <c r="G139" s="61"/>
      <c r="H139" s="61"/>
      <c r="I139" s="65"/>
      <c r="J139" s="61"/>
      <c r="K139" s="764"/>
      <c r="L139" s="65"/>
      <c r="M139" s="65"/>
      <c r="N139" s="65"/>
      <c r="O139" s="90"/>
      <c r="P139" s="52"/>
      <c r="Q139" s="53"/>
      <c r="R139" s="790"/>
      <c r="S139" s="812"/>
      <c r="T139" s="54"/>
      <c r="U139" s="55"/>
      <c r="V139" s="54"/>
      <c r="W139" s="56"/>
      <c r="X139" s="123"/>
    </row>
    <row r="140" spans="1:28">
      <c r="A140" s="60"/>
      <c r="B140" s="165"/>
      <c r="C140" s="165"/>
      <c r="D140" s="165"/>
      <c r="E140" s="165"/>
      <c r="F140" s="165"/>
      <c r="G140" s="174" t="s">
        <v>208</v>
      </c>
      <c r="H140" s="61"/>
      <c r="I140" s="65"/>
      <c r="J140" s="61"/>
      <c r="K140" s="764"/>
      <c r="L140" s="65"/>
      <c r="M140" s="65"/>
      <c r="N140" s="65"/>
      <c r="O140" s="90"/>
      <c r="P140" s="52"/>
      <c r="Q140" s="53"/>
      <c r="R140" s="790"/>
      <c r="S140" s="812"/>
      <c r="T140" s="54"/>
      <c r="U140" s="55"/>
      <c r="V140" s="54"/>
      <c r="W140" s="56"/>
      <c r="X140" s="123"/>
    </row>
    <row r="141" spans="1:28">
      <c r="A141" s="60"/>
      <c r="B141" s="83" t="s">
        <v>43</v>
      </c>
      <c r="C141" s="83" t="s">
        <v>43</v>
      </c>
      <c r="D141" s="83" t="s">
        <v>43</v>
      </c>
      <c r="E141" s="83" t="s">
        <v>43</v>
      </c>
      <c r="F141" s="83" t="s">
        <v>43</v>
      </c>
      <c r="G141" s="86" t="s">
        <v>209</v>
      </c>
      <c r="H141" s="72"/>
      <c r="I141" s="61"/>
      <c r="J141" s="61"/>
      <c r="K141" s="764"/>
      <c r="L141" s="61"/>
      <c r="M141" s="61"/>
      <c r="N141" s="65"/>
      <c r="O141" s="175">
        <v>0</v>
      </c>
      <c r="P141" s="180">
        <f t="shared" ref="P141:W141" si="8">SUM(P142:P190)</f>
        <v>60</v>
      </c>
      <c r="Q141" s="180">
        <f t="shared" si="8"/>
        <v>391651815</v>
      </c>
      <c r="R141" s="803">
        <f t="shared" si="8"/>
        <v>0</v>
      </c>
      <c r="S141" s="814">
        <f t="shared" si="8"/>
        <v>0</v>
      </c>
      <c r="T141" s="148">
        <f t="shared" si="8"/>
        <v>0</v>
      </c>
      <c r="U141" s="180">
        <f t="shared" si="8"/>
        <v>0</v>
      </c>
      <c r="V141" s="180">
        <f t="shared" si="8"/>
        <v>60</v>
      </c>
      <c r="W141" s="180">
        <f t="shared" si="8"/>
        <v>391651815</v>
      </c>
      <c r="X141" s="181"/>
    </row>
    <row r="142" spans="1:28">
      <c r="A142" s="60">
        <v>126</v>
      </c>
      <c r="B142" s="83">
        <v>2</v>
      </c>
      <c r="C142" s="83">
        <v>6</v>
      </c>
      <c r="D142" s="83">
        <v>1</v>
      </c>
      <c r="E142" s="83">
        <v>13</v>
      </c>
      <c r="F142" s="83">
        <v>2</v>
      </c>
      <c r="G142" s="63" t="s">
        <v>210</v>
      </c>
      <c r="H142" s="65" t="s">
        <v>211</v>
      </c>
      <c r="I142" s="65" t="s">
        <v>212</v>
      </c>
      <c r="J142" s="65" t="s">
        <v>165</v>
      </c>
      <c r="K142" s="760" t="s">
        <v>54</v>
      </c>
      <c r="L142" s="65">
        <v>2007</v>
      </c>
      <c r="M142" s="65"/>
      <c r="N142" s="65" t="s">
        <v>76</v>
      </c>
      <c r="O142" s="90" t="s">
        <v>56</v>
      </c>
      <c r="P142" s="52">
        <v>1</v>
      </c>
      <c r="Q142" s="53">
        <v>11000000</v>
      </c>
      <c r="R142" s="797"/>
      <c r="S142" s="815"/>
      <c r="T142" s="54"/>
      <c r="U142" s="55"/>
      <c r="V142" s="44">
        <f t="shared" ref="V142:W157" si="9">P142+R142-T142</f>
        <v>1</v>
      </c>
      <c r="W142" s="56">
        <f t="shared" si="9"/>
        <v>11000000</v>
      </c>
      <c r="X142" s="137"/>
      <c r="Y142" s="182"/>
    </row>
    <row r="143" spans="1:28">
      <c r="A143" s="60">
        <v>129</v>
      </c>
      <c r="B143" s="83">
        <v>2</v>
      </c>
      <c r="C143" s="83">
        <v>9</v>
      </c>
      <c r="D143" s="83">
        <v>1</v>
      </c>
      <c r="E143" s="83">
        <v>1</v>
      </c>
      <c r="F143" s="83">
        <v>5</v>
      </c>
      <c r="G143" s="63" t="s">
        <v>213</v>
      </c>
      <c r="H143" s="65" t="s">
        <v>214</v>
      </c>
      <c r="I143" s="65" t="s">
        <v>212</v>
      </c>
      <c r="J143" s="65" t="s">
        <v>165</v>
      </c>
      <c r="K143" s="760" t="s">
        <v>54</v>
      </c>
      <c r="L143" s="65">
        <v>2007</v>
      </c>
      <c r="M143" s="65"/>
      <c r="N143" s="65" t="s">
        <v>76</v>
      </c>
      <c r="O143" s="90" t="s">
        <v>56</v>
      </c>
      <c r="P143" s="52">
        <v>1</v>
      </c>
      <c r="Q143" s="53">
        <v>1650000</v>
      </c>
      <c r="R143" s="797"/>
      <c r="S143" s="815"/>
      <c r="T143" s="54"/>
      <c r="U143" s="55"/>
      <c r="V143" s="44">
        <f t="shared" si="9"/>
        <v>1</v>
      </c>
      <c r="W143" s="56">
        <f t="shared" si="9"/>
        <v>1650000</v>
      </c>
      <c r="X143" s="137"/>
      <c r="Y143" s="182"/>
    </row>
    <row r="144" spans="1:28">
      <c r="A144" s="60">
        <v>133</v>
      </c>
      <c r="B144" s="83">
        <v>2</v>
      </c>
      <c r="C144" s="83">
        <v>8</v>
      </c>
      <c r="D144" s="83">
        <v>1</v>
      </c>
      <c r="E144" s="83">
        <v>1</v>
      </c>
      <c r="F144" s="83">
        <v>68</v>
      </c>
      <c r="G144" s="63" t="s">
        <v>215</v>
      </c>
      <c r="H144" s="65" t="s">
        <v>216</v>
      </c>
      <c r="I144" s="65" t="s">
        <v>212</v>
      </c>
      <c r="J144" s="65" t="s">
        <v>165</v>
      </c>
      <c r="K144" s="760" t="s">
        <v>54</v>
      </c>
      <c r="L144" s="65">
        <v>2007</v>
      </c>
      <c r="M144" s="65"/>
      <c r="N144" s="65" t="s">
        <v>76</v>
      </c>
      <c r="O144" s="90" t="s">
        <v>56</v>
      </c>
      <c r="P144" s="52">
        <v>1</v>
      </c>
      <c r="Q144" s="53">
        <v>9325000</v>
      </c>
      <c r="R144" s="797"/>
      <c r="S144" s="815"/>
      <c r="T144" s="54"/>
      <c r="U144" s="55"/>
      <c r="V144" s="44">
        <f t="shared" si="9"/>
        <v>1</v>
      </c>
      <c r="W144" s="56">
        <f t="shared" si="9"/>
        <v>9325000</v>
      </c>
      <c r="X144" s="137"/>
      <c r="Y144" s="182"/>
    </row>
    <row r="145" spans="1:26">
      <c r="A145" s="60">
        <v>145</v>
      </c>
      <c r="B145" s="165">
        <v>2</v>
      </c>
      <c r="C145" s="165">
        <v>8</v>
      </c>
      <c r="D145" s="165">
        <v>1</v>
      </c>
      <c r="E145" s="165">
        <v>1</v>
      </c>
      <c r="F145" s="165">
        <v>68</v>
      </c>
      <c r="G145" s="150" t="s">
        <v>217</v>
      </c>
      <c r="H145" s="61"/>
      <c r="I145" s="65" t="s">
        <v>212</v>
      </c>
      <c r="J145" s="65" t="s">
        <v>165</v>
      </c>
      <c r="K145" s="760" t="s">
        <v>54</v>
      </c>
      <c r="L145" s="65">
        <v>2013</v>
      </c>
      <c r="M145" s="65"/>
      <c r="N145" s="65" t="s">
        <v>76</v>
      </c>
      <c r="O145" s="90" t="s">
        <v>56</v>
      </c>
      <c r="P145" s="52">
        <v>1</v>
      </c>
      <c r="Q145" s="53">
        <v>12375500</v>
      </c>
      <c r="R145" s="790"/>
      <c r="S145" s="812"/>
      <c r="T145" s="54"/>
      <c r="U145" s="55"/>
      <c r="V145" s="44">
        <f t="shared" si="9"/>
        <v>1</v>
      </c>
      <c r="W145" s="56">
        <f t="shared" si="9"/>
        <v>12375500</v>
      </c>
      <c r="X145" s="137"/>
      <c r="Y145" s="182"/>
    </row>
    <row r="146" spans="1:26">
      <c r="A146" s="60">
        <v>146</v>
      </c>
      <c r="B146" s="165">
        <v>2</v>
      </c>
      <c r="C146" s="165">
        <v>8</v>
      </c>
      <c r="D146" s="165">
        <v>1</v>
      </c>
      <c r="E146" s="165">
        <v>13</v>
      </c>
      <c r="F146" s="183" t="s">
        <v>45</v>
      </c>
      <c r="G146" s="184" t="s">
        <v>218</v>
      </c>
      <c r="H146" s="185" t="s">
        <v>219</v>
      </c>
      <c r="I146" s="185" t="s">
        <v>212</v>
      </c>
      <c r="J146" s="185" t="s">
        <v>220</v>
      </c>
      <c r="K146" s="760" t="s">
        <v>54</v>
      </c>
      <c r="L146" s="185">
        <v>2013</v>
      </c>
      <c r="M146" s="186"/>
      <c r="N146" s="65" t="s">
        <v>76</v>
      </c>
      <c r="O146" s="187" t="s">
        <v>56</v>
      </c>
      <c r="P146" s="188">
        <v>1</v>
      </c>
      <c r="Q146" s="53">
        <v>2220000</v>
      </c>
      <c r="R146" s="816"/>
      <c r="S146" s="817"/>
      <c r="T146" s="54"/>
      <c r="U146" s="55"/>
      <c r="V146" s="44">
        <f t="shared" si="9"/>
        <v>1</v>
      </c>
      <c r="W146" s="56">
        <f t="shared" si="9"/>
        <v>2220000</v>
      </c>
      <c r="X146" s="186"/>
      <c r="Y146" s="182"/>
    </row>
    <row r="147" spans="1:26">
      <c r="A147" s="60">
        <v>147</v>
      </c>
      <c r="B147" s="165">
        <v>2</v>
      </c>
      <c r="C147" s="165">
        <v>8</v>
      </c>
      <c r="D147" s="165">
        <v>1</v>
      </c>
      <c r="E147" s="165">
        <v>13</v>
      </c>
      <c r="F147" s="183" t="s">
        <v>45</v>
      </c>
      <c r="G147" s="184" t="s">
        <v>218</v>
      </c>
      <c r="H147" s="185" t="s">
        <v>219</v>
      </c>
      <c r="I147" s="185" t="s">
        <v>212</v>
      </c>
      <c r="J147" s="185" t="s">
        <v>220</v>
      </c>
      <c r="K147" s="760" t="s">
        <v>54</v>
      </c>
      <c r="L147" s="185">
        <v>2013</v>
      </c>
      <c r="M147" s="186"/>
      <c r="N147" s="65" t="s">
        <v>76</v>
      </c>
      <c r="O147" s="187" t="s">
        <v>56</v>
      </c>
      <c r="P147" s="188">
        <v>1</v>
      </c>
      <c r="Q147" s="53">
        <v>2220000</v>
      </c>
      <c r="R147" s="816"/>
      <c r="S147" s="817"/>
      <c r="T147" s="54"/>
      <c r="U147" s="55"/>
      <c r="V147" s="44">
        <f t="shared" si="9"/>
        <v>1</v>
      </c>
      <c r="W147" s="56">
        <f t="shared" si="9"/>
        <v>2220000</v>
      </c>
      <c r="X147" s="186"/>
      <c r="Y147" s="182"/>
    </row>
    <row r="148" spans="1:26">
      <c r="A148" s="60">
        <v>148</v>
      </c>
      <c r="B148" s="165">
        <v>2</v>
      </c>
      <c r="C148" s="165">
        <v>8</v>
      </c>
      <c r="D148" s="165">
        <v>1</v>
      </c>
      <c r="E148" s="165">
        <v>13</v>
      </c>
      <c r="F148" s="183" t="s">
        <v>45</v>
      </c>
      <c r="G148" s="184" t="s">
        <v>218</v>
      </c>
      <c r="H148" s="185" t="s">
        <v>219</v>
      </c>
      <c r="I148" s="185" t="s">
        <v>212</v>
      </c>
      <c r="J148" s="185" t="s">
        <v>220</v>
      </c>
      <c r="K148" s="760" t="s">
        <v>54</v>
      </c>
      <c r="L148" s="185">
        <v>2013</v>
      </c>
      <c r="M148" s="186"/>
      <c r="N148" s="65" t="s">
        <v>76</v>
      </c>
      <c r="O148" s="187" t="s">
        <v>56</v>
      </c>
      <c r="P148" s="188">
        <v>1</v>
      </c>
      <c r="Q148" s="53">
        <v>2220000</v>
      </c>
      <c r="R148" s="816"/>
      <c r="S148" s="817"/>
      <c r="T148" s="54"/>
      <c r="U148" s="55"/>
      <c r="V148" s="44">
        <f t="shared" si="9"/>
        <v>1</v>
      </c>
      <c r="W148" s="56">
        <f t="shared" si="9"/>
        <v>2220000</v>
      </c>
      <c r="X148" s="186"/>
      <c r="Y148" s="182"/>
    </row>
    <row r="149" spans="1:26">
      <c r="A149" s="60">
        <v>149</v>
      </c>
      <c r="B149" s="165">
        <v>2</v>
      </c>
      <c r="C149" s="165">
        <v>8</v>
      </c>
      <c r="D149" s="165">
        <v>1</v>
      </c>
      <c r="E149" s="165">
        <v>13</v>
      </c>
      <c r="F149" s="183" t="s">
        <v>45</v>
      </c>
      <c r="G149" s="184" t="s">
        <v>218</v>
      </c>
      <c r="H149" s="185" t="s">
        <v>219</v>
      </c>
      <c r="I149" s="185" t="s">
        <v>212</v>
      </c>
      <c r="J149" s="185" t="s">
        <v>220</v>
      </c>
      <c r="K149" s="760" t="s">
        <v>54</v>
      </c>
      <c r="L149" s="185">
        <v>2013</v>
      </c>
      <c r="M149" s="186"/>
      <c r="N149" s="65" t="s">
        <v>76</v>
      </c>
      <c r="O149" s="187" t="s">
        <v>56</v>
      </c>
      <c r="P149" s="188">
        <v>1</v>
      </c>
      <c r="Q149" s="53">
        <v>2220000</v>
      </c>
      <c r="R149" s="816"/>
      <c r="S149" s="817"/>
      <c r="T149" s="54"/>
      <c r="U149" s="55"/>
      <c r="V149" s="44">
        <f t="shared" si="9"/>
        <v>1</v>
      </c>
      <c r="W149" s="56">
        <f t="shared" si="9"/>
        <v>2220000</v>
      </c>
      <c r="X149" s="186"/>
      <c r="Y149" s="182"/>
    </row>
    <row r="150" spans="1:26">
      <c r="A150" s="60">
        <v>150</v>
      </c>
      <c r="B150" s="165">
        <v>2</v>
      </c>
      <c r="C150" s="165">
        <v>8</v>
      </c>
      <c r="D150" s="165">
        <v>1</v>
      </c>
      <c r="E150" s="165">
        <v>13</v>
      </c>
      <c r="F150" s="183" t="s">
        <v>45</v>
      </c>
      <c r="G150" s="184" t="s">
        <v>218</v>
      </c>
      <c r="H150" s="185" t="s">
        <v>219</v>
      </c>
      <c r="I150" s="185" t="s">
        <v>212</v>
      </c>
      <c r="J150" s="185" t="s">
        <v>220</v>
      </c>
      <c r="K150" s="760" t="s">
        <v>54</v>
      </c>
      <c r="L150" s="185">
        <v>2013</v>
      </c>
      <c r="M150" s="186"/>
      <c r="N150" s="65" t="s">
        <v>76</v>
      </c>
      <c r="O150" s="187" t="s">
        <v>56</v>
      </c>
      <c r="P150" s="188">
        <v>1</v>
      </c>
      <c r="Q150" s="53">
        <v>2220000</v>
      </c>
      <c r="R150" s="816"/>
      <c r="S150" s="817"/>
      <c r="T150" s="54"/>
      <c r="U150" s="55"/>
      <c r="V150" s="44">
        <f t="shared" si="9"/>
        <v>1</v>
      </c>
      <c r="W150" s="56">
        <f t="shared" si="9"/>
        <v>2220000</v>
      </c>
      <c r="X150" s="186"/>
      <c r="Y150" s="182"/>
    </row>
    <row r="151" spans="1:26">
      <c r="A151" s="60">
        <v>151</v>
      </c>
      <c r="B151" s="165">
        <v>2</v>
      </c>
      <c r="C151" s="165">
        <v>8</v>
      </c>
      <c r="D151" s="165">
        <v>1</v>
      </c>
      <c r="E151" s="165">
        <v>13</v>
      </c>
      <c r="F151" s="183" t="s">
        <v>45</v>
      </c>
      <c r="G151" s="184" t="s">
        <v>218</v>
      </c>
      <c r="H151" s="185" t="s">
        <v>219</v>
      </c>
      <c r="I151" s="185" t="s">
        <v>212</v>
      </c>
      <c r="J151" s="185" t="s">
        <v>220</v>
      </c>
      <c r="K151" s="760" t="s">
        <v>54</v>
      </c>
      <c r="L151" s="185">
        <v>2013</v>
      </c>
      <c r="M151" s="186"/>
      <c r="N151" s="65" t="s">
        <v>76</v>
      </c>
      <c r="O151" s="187" t="s">
        <v>56</v>
      </c>
      <c r="P151" s="188">
        <v>1</v>
      </c>
      <c r="Q151" s="53">
        <v>2220000</v>
      </c>
      <c r="R151" s="816"/>
      <c r="S151" s="817"/>
      <c r="T151" s="54"/>
      <c r="U151" s="55"/>
      <c r="V151" s="44">
        <f t="shared" si="9"/>
        <v>1</v>
      </c>
      <c r="W151" s="56">
        <f t="shared" si="9"/>
        <v>2220000</v>
      </c>
      <c r="X151" s="186"/>
      <c r="Y151" s="182"/>
    </row>
    <row r="152" spans="1:26">
      <c r="A152" s="60">
        <v>152</v>
      </c>
      <c r="B152" s="165">
        <v>2</v>
      </c>
      <c r="C152" s="165">
        <v>6</v>
      </c>
      <c r="D152" s="165">
        <v>1</v>
      </c>
      <c r="E152" s="165">
        <v>13</v>
      </c>
      <c r="F152" s="183" t="s">
        <v>45</v>
      </c>
      <c r="G152" s="189" t="s">
        <v>210</v>
      </c>
      <c r="H152" s="190" t="s">
        <v>221</v>
      </c>
      <c r="I152" s="190" t="s">
        <v>212</v>
      </c>
      <c r="J152" s="190" t="s">
        <v>165</v>
      </c>
      <c r="K152" s="760" t="s">
        <v>54</v>
      </c>
      <c r="L152" s="185">
        <v>2013</v>
      </c>
      <c r="M152" s="186"/>
      <c r="N152" s="65" t="s">
        <v>76</v>
      </c>
      <c r="O152" s="187" t="s">
        <v>56</v>
      </c>
      <c r="P152" s="188">
        <v>1</v>
      </c>
      <c r="Q152" s="53">
        <v>6595000</v>
      </c>
      <c r="R152" s="818"/>
      <c r="S152" s="819"/>
      <c r="T152" s="54"/>
      <c r="U152" s="55"/>
      <c r="V152" s="44">
        <f t="shared" si="9"/>
        <v>1</v>
      </c>
      <c r="W152" s="56">
        <f t="shared" si="9"/>
        <v>6595000</v>
      </c>
      <c r="X152" s="186"/>
      <c r="Y152" s="182"/>
    </row>
    <row r="153" spans="1:26">
      <c r="A153" s="60">
        <v>153</v>
      </c>
      <c r="B153" s="165">
        <v>2</v>
      </c>
      <c r="C153" s="165">
        <v>6</v>
      </c>
      <c r="D153" s="165">
        <v>1</v>
      </c>
      <c r="E153" s="165">
        <v>13</v>
      </c>
      <c r="F153" s="183" t="s">
        <v>45</v>
      </c>
      <c r="G153" s="189" t="s">
        <v>210</v>
      </c>
      <c r="H153" s="190" t="s">
        <v>221</v>
      </c>
      <c r="I153" s="190" t="s">
        <v>212</v>
      </c>
      <c r="J153" s="190" t="s">
        <v>222</v>
      </c>
      <c r="K153" s="760" t="s">
        <v>54</v>
      </c>
      <c r="L153" s="185">
        <v>2013</v>
      </c>
      <c r="M153" s="186"/>
      <c r="N153" s="65" t="s">
        <v>76</v>
      </c>
      <c r="O153" s="187" t="s">
        <v>56</v>
      </c>
      <c r="P153" s="188">
        <v>1</v>
      </c>
      <c r="Q153" s="53">
        <v>6595000</v>
      </c>
      <c r="R153" s="818"/>
      <c r="S153" s="819"/>
      <c r="T153" s="54"/>
      <c r="U153" s="55"/>
      <c r="V153" s="44">
        <f t="shared" si="9"/>
        <v>1</v>
      </c>
      <c r="W153" s="56">
        <f t="shared" si="9"/>
        <v>6595000</v>
      </c>
      <c r="X153" s="186"/>
      <c r="Y153" s="182"/>
    </row>
    <row r="154" spans="1:26">
      <c r="A154" s="60">
        <v>154</v>
      </c>
      <c r="B154" s="165">
        <v>2</v>
      </c>
      <c r="C154" s="165">
        <v>6</v>
      </c>
      <c r="D154" s="165">
        <v>1</v>
      </c>
      <c r="E154" s="165">
        <v>13</v>
      </c>
      <c r="F154" s="183" t="s">
        <v>45</v>
      </c>
      <c r="G154" s="189" t="s">
        <v>210</v>
      </c>
      <c r="H154" s="185" t="s">
        <v>221</v>
      </c>
      <c r="I154" s="185" t="s">
        <v>212</v>
      </c>
      <c r="J154" s="185" t="s">
        <v>222</v>
      </c>
      <c r="K154" s="760" t="s">
        <v>54</v>
      </c>
      <c r="L154" s="185">
        <v>2013</v>
      </c>
      <c r="M154" s="186"/>
      <c r="N154" s="65" t="s">
        <v>76</v>
      </c>
      <c r="O154" s="187" t="s">
        <v>56</v>
      </c>
      <c r="P154" s="188">
        <v>1</v>
      </c>
      <c r="Q154" s="53">
        <v>6595000</v>
      </c>
      <c r="R154" s="818"/>
      <c r="S154" s="819"/>
      <c r="T154" s="54"/>
      <c r="U154" s="55"/>
      <c r="V154" s="44">
        <f t="shared" si="9"/>
        <v>1</v>
      </c>
      <c r="W154" s="56">
        <f t="shared" si="9"/>
        <v>6595000</v>
      </c>
      <c r="X154" s="186"/>
      <c r="Y154" s="182"/>
    </row>
    <row r="155" spans="1:26">
      <c r="A155" s="60">
        <v>155</v>
      </c>
      <c r="B155" s="165">
        <v>2</v>
      </c>
      <c r="C155" s="165">
        <v>6</v>
      </c>
      <c r="D155" s="165">
        <v>1</v>
      </c>
      <c r="E155" s="165">
        <v>13</v>
      </c>
      <c r="F155" s="183" t="s">
        <v>45</v>
      </c>
      <c r="G155" s="189" t="s">
        <v>210</v>
      </c>
      <c r="H155" s="185" t="s">
        <v>221</v>
      </c>
      <c r="I155" s="185" t="s">
        <v>212</v>
      </c>
      <c r="J155" s="185" t="s">
        <v>222</v>
      </c>
      <c r="K155" s="760" t="s">
        <v>54</v>
      </c>
      <c r="L155" s="185">
        <v>2013</v>
      </c>
      <c r="M155" s="186"/>
      <c r="N155" s="65" t="s">
        <v>76</v>
      </c>
      <c r="O155" s="187" t="s">
        <v>56</v>
      </c>
      <c r="P155" s="188">
        <v>1</v>
      </c>
      <c r="Q155" s="53">
        <v>6595000</v>
      </c>
      <c r="R155" s="818"/>
      <c r="S155" s="819"/>
      <c r="T155" s="54"/>
      <c r="U155" s="55"/>
      <c r="V155" s="44">
        <f t="shared" si="9"/>
        <v>1</v>
      </c>
      <c r="W155" s="56">
        <f t="shared" si="9"/>
        <v>6595000</v>
      </c>
      <c r="X155" s="186"/>
      <c r="Y155" s="182"/>
    </row>
    <row r="156" spans="1:26">
      <c r="A156" s="60">
        <v>156</v>
      </c>
      <c r="B156" s="165">
        <v>2</v>
      </c>
      <c r="C156" s="165">
        <v>6</v>
      </c>
      <c r="D156" s="165">
        <v>1</v>
      </c>
      <c r="E156" s="165">
        <v>13</v>
      </c>
      <c r="F156" s="183" t="s">
        <v>45</v>
      </c>
      <c r="G156" s="189" t="s">
        <v>210</v>
      </c>
      <c r="H156" s="185" t="s">
        <v>221</v>
      </c>
      <c r="I156" s="185" t="s">
        <v>212</v>
      </c>
      <c r="J156" s="185" t="s">
        <v>222</v>
      </c>
      <c r="K156" s="760" t="s">
        <v>54</v>
      </c>
      <c r="L156" s="185">
        <v>2013</v>
      </c>
      <c r="M156" s="186"/>
      <c r="N156" s="65" t="s">
        <v>76</v>
      </c>
      <c r="O156" s="187" t="s">
        <v>56</v>
      </c>
      <c r="P156" s="188">
        <v>1</v>
      </c>
      <c r="Q156" s="53">
        <v>6595000</v>
      </c>
      <c r="R156" s="818"/>
      <c r="S156" s="819"/>
      <c r="T156" s="54"/>
      <c r="U156" s="55"/>
      <c r="V156" s="44">
        <f t="shared" si="9"/>
        <v>1</v>
      </c>
      <c r="W156" s="56">
        <f t="shared" si="9"/>
        <v>6595000</v>
      </c>
      <c r="X156" s="186"/>
      <c r="Y156" s="182"/>
    </row>
    <row r="157" spans="1:26">
      <c r="A157" s="60">
        <v>157</v>
      </c>
      <c r="B157" s="165">
        <v>2</v>
      </c>
      <c r="C157" s="165">
        <v>6</v>
      </c>
      <c r="D157" s="165">
        <v>1</v>
      </c>
      <c r="E157" s="165">
        <v>13</v>
      </c>
      <c r="F157" s="183" t="s">
        <v>45</v>
      </c>
      <c r="G157" s="189" t="s">
        <v>210</v>
      </c>
      <c r="H157" s="185" t="s">
        <v>221</v>
      </c>
      <c r="I157" s="185" t="s">
        <v>212</v>
      </c>
      <c r="J157" s="185" t="s">
        <v>222</v>
      </c>
      <c r="K157" s="760" t="s">
        <v>54</v>
      </c>
      <c r="L157" s="185">
        <v>2013</v>
      </c>
      <c r="M157" s="186"/>
      <c r="N157" s="65" t="s">
        <v>76</v>
      </c>
      <c r="O157" s="187" t="s">
        <v>56</v>
      </c>
      <c r="P157" s="188">
        <v>1</v>
      </c>
      <c r="Q157" s="53">
        <v>6595000</v>
      </c>
      <c r="R157" s="818"/>
      <c r="S157" s="819"/>
      <c r="T157" s="54"/>
      <c r="U157" s="55"/>
      <c r="V157" s="44">
        <f t="shared" si="9"/>
        <v>1</v>
      </c>
      <c r="W157" s="56">
        <f t="shared" si="9"/>
        <v>6595000</v>
      </c>
      <c r="X157" s="186"/>
      <c r="Y157" s="182"/>
    </row>
    <row r="158" spans="1:26">
      <c r="A158" s="60">
        <v>158</v>
      </c>
      <c r="B158" s="165">
        <v>2</v>
      </c>
      <c r="C158" s="165">
        <v>6</v>
      </c>
      <c r="D158" s="165">
        <v>1</v>
      </c>
      <c r="E158" s="165">
        <v>13</v>
      </c>
      <c r="F158" s="183" t="s">
        <v>45</v>
      </c>
      <c r="G158" s="189" t="s">
        <v>210</v>
      </c>
      <c r="H158" s="185" t="s">
        <v>221</v>
      </c>
      <c r="I158" s="185" t="s">
        <v>212</v>
      </c>
      <c r="J158" s="185" t="s">
        <v>222</v>
      </c>
      <c r="K158" s="760" t="s">
        <v>54</v>
      </c>
      <c r="L158" s="185">
        <v>2013</v>
      </c>
      <c r="M158" s="186"/>
      <c r="N158" s="65" t="s">
        <v>76</v>
      </c>
      <c r="O158" s="187" t="s">
        <v>56</v>
      </c>
      <c r="P158" s="188">
        <v>1</v>
      </c>
      <c r="Q158" s="53">
        <v>6595000</v>
      </c>
      <c r="R158" s="816"/>
      <c r="S158" s="817"/>
      <c r="T158" s="54"/>
      <c r="U158" s="55"/>
      <c r="V158" s="44">
        <f t="shared" ref="V158:W189" si="10">P158+R158-T158</f>
        <v>1</v>
      </c>
      <c r="W158" s="56">
        <f t="shared" si="10"/>
        <v>6595000</v>
      </c>
      <c r="X158" s="186"/>
      <c r="Y158" s="182"/>
    </row>
    <row r="159" spans="1:26">
      <c r="A159" s="60">
        <v>159</v>
      </c>
      <c r="B159" s="165">
        <v>2</v>
      </c>
      <c r="C159" s="165">
        <v>6</v>
      </c>
      <c r="D159" s="165">
        <v>1</v>
      </c>
      <c r="E159" s="165">
        <v>13</v>
      </c>
      <c r="F159" s="183" t="s">
        <v>45</v>
      </c>
      <c r="G159" s="189" t="s">
        <v>210</v>
      </c>
      <c r="H159" s="185" t="s">
        <v>221</v>
      </c>
      <c r="I159" s="185" t="s">
        <v>212</v>
      </c>
      <c r="J159" s="185" t="s">
        <v>222</v>
      </c>
      <c r="K159" s="760" t="s">
        <v>54</v>
      </c>
      <c r="L159" s="185">
        <v>2013</v>
      </c>
      <c r="M159" s="186"/>
      <c r="N159" s="65" t="s">
        <v>76</v>
      </c>
      <c r="O159" s="187" t="s">
        <v>56</v>
      </c>
      <c r="P159" s="188">
        <v>1</v>
      </c>
      <c r="Q159" s="53">
        <v>6595000</v>
      </c>
      <c r="R159" s="818"/>
      <c r="S159" s="817"/>
      <c r="T159" s="54"/>
      <c r="U159" s="55"/>
      <c r="V159" s="44">
        <f t="shared" si="10"/>
        <v>1</v>
      </c>
      <c r="W159" s="56">
        <f t="shared" si="10"/>
        <v>6595000</v>
      </c>
      <c r="X159" s="186"/>
      <c r="Y159" s="182"/>
    </row>
    <row r="160" spans="1:26">
      <c r="A160" s="60">
        <v>160</v>
      </c>
      <c r="B160" s="165">
        <v>2</v>
      </c>
      <c r="C160" s="165">
        <v>6</v>
      </c>
      <c r="D160" s="165">
        <v>1</v>
      </c>
      <c r="E160" s="165">
        <v>13</v>
      </c>
      <c r="F160" s="183" t="s">
        <v>45</v>
      </c>
      <c r="G160" s="189" t="s">
        <v>223</v>
      </c>
      <c r="H160" s="185" t="s">
        <v>221</v>
      </c>
      <c r="I160" s="185" t="s">
        <v>212</v>
      </c>
      <c r="J160" s="185" t="s">
        <v>222</v>
      </c>
      <c r="K160" s="760" t="s">
        <v>54</v>
      </c>
      <c r="L160" s="185">
        <v>2014</v>
      </c>
      <c r="M160" s="186"/>
      <c r="N160" s="65" t="s">
        <v>76</v>
      </c>
      <c r="O160" s="187" t="s">
        <v>56</v>
      </c>
      <c r="P160" s="188">
        <v>1</v>
      </c>
      <c r="Q160" s="53">
        <v>6595000</v>
      </c>
      <c r="R160" s="816"/>
      <c r="S160" s="817"/>
      <c r="T160" s="54"/>
      <c r="U160" s="55"/>
      <c r="V160" s="44">
        <f t="shared" si="10"/>
        <v>1</v>
      </c>
      <c r="W160" s="56">
        <f t="shared" si="10"/>
        <v>6595000</v>
      </c>
      <c r="X160" s="186"/>
      <c r="Y160" s="182"/>
    </row>
    <row r="161" spans="1:28">
      <c r="A161" s="60">
        <v>161</v>
      </c>
      <c r="B161" s="165">
        <v>2</v>
      </c>
      <c r="C161" s="165">
        <v>6</v>
      </c>
      <c r="D161" s="165">
        <v>1</v>
      </c>
      <c r="E161" s="165">
        <v>13</v>
      </c>
      <c r="F161" s="183" t="s">
        <v>45</v>
      </c>
      <c r="G161" s="189" t="s">
        <v>223</v>
      </c>
      <c r="H161" s="185" t="s">
        <v>221</v>
      </c>
      <c r="I161" s="185" t="s">
        <v>212</v>
      </c>
      <c r="J161" s="185" t="s">
        <v>222</v>
      </c>
      <c r="K161" s="760" t="s">
        <v>54</v>
      </c>
      <c r="L161" s="185">
        <v>2014</v>
      </c>
      <c r="M161" s="186"/>
      <c r="N161" s="65" t="s">
        <v>76</v>
      </c>
      <c r="O161" s="187" t="s">
        <v>56</v>
      </c>
      <c r="P161" s="188">
        <v>1</v>
      </c>
      <c r="Q161" s="53">
        <v>6595000</v>
      </c>
      <c r="R161" s="818"/>
      <c r="S161" s="817"/>
      <c r="T161" s="54"/>
      <c r="U161" s="55"/>
      <c r="V161" s="44">
        <f t="shared" si="10"/>
        <v>1</v>
      </c>
      <c r="W161" s="56">
        <f t="shared" si="10"/>
        <v>6595000</v>
      </c>
      <c r="X161" s="186"/>
      <c r="Y161" s="182"/>
    </row>
    <row r="162" spans="1:28" s="58" customFormat="1">
      <c r="A162" s="60">
        <v>162</v>
      </c>
      <c r="B162" s="165">
        <v>2</v>
      </c>
      <c r="C162" s="165">
        <v>3</v>
      </c>
      <c r="D162" s="165">
        <v>4</v>
      </c>
      <c r="E162" s="165">
        <v>3</v>
      </c>
      <c r="F162" s="191" t="s">
        <v>83</v>
      </c>
      <c r="G162" s="189" t="s">
        <v>224</v>
      </c>
      <c r="H162" s="190"/>
      <c r="I162" s="190" t="s">
        <v>212</v>
      </c>
      <c r="J162" s="190" t="s">
        <v>222</v>
      </c>
      <c r="K162" s="760" t="s">
        <v>54</v>
      </c>
      <c r="L162" s="185">
        <v>2013</v>
      </c>
      <c r="M162" s="186"/>
      <c r="N162" s="65" t="s">
        <v>76</v>
      </c>
      <c r="O162" s="187" t="s">
        <v>56</v>
      </c>
      <c r="P162" s="188">
        <v>1</v>
      </c>
      <c r="Q162" s="53">
        <v>1280000</v>
      </c>
      <c r="R162" s="818"/>
      <c r="S162" s="819"/>
      <c r="T162" s="54"/>
      <c r="U162" s="55"/>
      <c r="V162" s="44">
        <f t="shared" si="10"/>
        <v>1</v>
      </c>
      <c r="W162" s="56">
        <f t="shared" si="10"/>
        <v>1280000</v>
      </c>
      <c r="X162" s="186"/>
      <c r="Y162" s="182"/>
      <c r="AA162" s="59"/>
      <c r="AB162" s="59"/>
    </row>
    <row r="163" spans="1:28" s="58" customFormat="1">
      <c r="A163" s="60">
        <v>163</v>
      </c>
      <c r="B163" s="165">
        <v>2</v>
      </c>
      <c r="C163" s="165">
        <v>3</v>
      </c>
      <c r="D163" s="165">
        <v>4</v>
      </c>
      <c r="E163" s="165">
        <v>3</v>
      </c>
      <c r="F163" s="191" t="s">
        <v>83</v>
      </c>
      <c r="G163" s="189" t="s">
        <v>224</v>
      </c>
      <c r="H163" s="190"/>
      <c r="I163" s="190" t="s">
        <v>212</v>
      </c>
      <c r="J163" s="190" t="s">
        <v>222</v>
      </c>
      <c r="K163" s="760" t="s">
        <v>54</v>
      </c>
      <c r="L163" s="185">
        <v>2013</v>
      </c>
      <c r="M163" s="186"/>
      <c r="N163" s="65" t="s">
        <v>76</v>
      </c>
      <c r="O163" s="187" t="s">
        <v>56</v>
      </c>
      <c r="P163" s="188">
        <v>1</v>
      </c>
      <c r="Q163" s="53">
        <v>1280000</v>
      </c>
      <c r="R163" s="818"/>
      <c r="S163" s="819"/>
      <c r="T163" s="54"/>
      <c r="U163" s="55"/>
      <c r="V163" s="44">
        <f t="shared" si="10"/>
        <v>1</v>
      </c>
      <c r="W163" s="56">
        <f t="shared" si="10"/>
        <v>1280000</v>
      </c>
      <c r="X163" s="186"/>
      <c r="Y163" s="182"/>
      <c r="AA163" s="59"/>
      <c r="AB163" s="59"/>
    </row>
    <row r="164" spans="1:28" s="58" customFormat="1">
      <c r="A164" s="60">
        <v>164</v>
      </c>
      <c r="B164" s="165">
        <v>2</v>
      </c>
      <c r="C164" s="165">
        <v>9</v>
      </c>
      <c r="D164" s="165">
        <v>1</v>
      </c>
      <c r="E164" s="165">
        <v>2</v>
      </c>
      <c r="F164" s="191" t="s">
        <v>45</v>
      </c>
      <c r="G164" s="189" t="s">
        <v>225</v>
      </c>
      <c r="H164" s="190" t="s">
        <v>226</v>
      </c>
      <c r="I164" s="190" t="s">
        <v>212</v>
      </c>
      <c r="J164" s="190" t="s">
        <v>165</v>
      </c>
      <c r="K164" s="760" t="s">
        <v>54</v>
      </c>
      <c r="L164" s="185">
        <v>2013</v>
      </c>
      <c r="M164" s="186"/>
      <c r="N164" s="65" t="s">
        <v>76</v>
      </c>
      <c r="O164" s="187" t="s">
        <v>56</v>
      </c>
      <c r="P164" s="188">
        <v>1</v>
      </c>
      <c r="Q164" s="53">
        <v>4930000</v>
      </c>
      <c r="R164" s="818"/>
      <c r="S164" s="819"/>
      <c r="T164" s="54"/>
      <c r="U164" s="55"/>
      <c r="V164" s="44">
        <f t="shared" si="10"/>
        <v>1</v>
      </c>
      <c r="W164" s="56">
        <f t="shared" si="10"/>
        <v>4930000</v>
      </c>
      <c r="X164" s="186"/>
      <c r="Y164" s="182"/>
      <c r="AA164" s="59"/>
      <c r="AB164" s="59"/>
    </row>
    <row r="165" spans="1:28" s="58" customFormat="1">
      <c r="A165" s="60">
        <v>165</v>
      </c>
      <c r="B165" s="165">
        <v>2</v>
      </c>
      <c r="C165" s="165">
        <v>8</v>
      </c>
      <c r="D165" s="165">
        <v>1</v>
      </c>
      <c r="E165" s="165">
        <v>13</v>
      </c>
      <c r="F165" s="183" t="s">
        <v>47</v>
      </c>
      <c r="G165" s="189" t="s">
        <v>227</v>
      </c>
      <c r="H165" s="190" t="s">
        <v>228</v>
      </c>
      <c r="I165" s="190" t="s">
        <v>229</v>
      </c>
      <c r="J165" s="190" t="s">
        <v>222</v>
      </c>
      <c r="K165" s="760" t="s">
        <v>54</v>
      </c>
      <c r="L165" s="185">
        <v>2013</v>
      </c>
      <c r="M165" s="186"/>
      <c r="N165" s="65" t="s">
        <v>76</v>
      </c>
      <c r="O165" s="187" t="s">
        <v>56</v>
      </c>
      <c r="P165" s="188">
        <v>1</v>
      </c>
      <c r="Q165" s="53">
        <v>9430000</v>
      </c>
      <c r="R165" s="818"/>
      <c r="S165" s="819"/>
      <c r="T165" s="54"/>
      <c r="U165" s="55"/>
      <c r="V165" s="44">
        <f t="shared" si="10"/>
        <v>1</v>
      </c>
      <c r="W165" s="56">
        <f t="shared" si="10"/>
        <v>9430000</v>
      </c>
      <c r="X165" s="186"/>
      <c r="Y165" s="182"/>
      <c r="AA165" s="59"/>
      <c r="AB165" s="59"/>
    </row>
    <row r="166" spans="1:28" s="58" customFormat="1">
      <c r="A166" s="60">
        <v>166</v>
      </c>
      <c r="B166" s="165">
        <v>2</v>
      </c>
      <c r="C166" s="165">
        <v>8</v>
      </c>
      <c r="D166" s="165">
        <v>1</v>
      </c>
      <c r="E166" s="165">
        <v>13</v>
      </c>
      <c r="F166" s="183" t="s">
        <v>47</v>
      </c>
      <c r="G166" s="189" t="s">
        <v>227</v>
      </c>
      <c r="H166" s="190" t="s">
        <v>228</v>
      </c>
      <c r="I166" s="190" t="s">
        <v>229</v>
      </c>
      <c r="J166" s="190" t="s">
        <v>222</v>
      </c>
      <c r="K166" s="760" t="s">
        <v>54</v>
      </c>
      <c r="L166" s="185">
        <v>2013</v>
      </c>
      <c r="M166" s="186"/>
      <c r="N166" s="65" t="s">
        <v>76</v>
      </c>
      <c r="O166" s="187" t="s">
        <v>56</v>
      </c>
      <c r="P166" s="188">
        <v>1</v>
      </c>
      <c r="Q166" s="53">
        <v>9430000</v>
      </c>
      <c r="R166" s="818"/>
      <c r="S166" s="819"/>
      <c r="T166" s="54"/>
      <c r="U166" s="55"/>
      <c r="V166" s="44">
        <f t="shared" si="10"/>
        <v>1</v>
      </c>
      <c r="W166" s="56">
        <f t="shared" si="10"/>
        <v>9430000</v>
      </c>
      <c r="X166" s="186"/>
      <c r="Y166" s="182"/>
      <c r="AA166" s="59"/>
      <c r="AB166" s="59"/>
    </row>
    <row r="167" spans="1:28" s="58" customFormat="1">
      <c r="A167" s="60">
        <v>169</v>
      </c>
      <c r="B167" s="165">
        <v>2</v>
      </c>
      <c r="C167" s="165">
        <v>8</v>
      </c>
      <c r="D167" s="165">
        <v>1</v>
      </c>
      <c r="E167" s="165">
        <v>12</v>
      </c>
      <c r="F167" s="183">
        <v>73</v>
      </c>
      <c r="G167" s="189" t="s">
        <v>230</v>
      </c>
      <c r="H167" s="190" t="s">
        <v>226</v>
      </c>
      <c r="I167" s="190" t="s">
        <v>212</v>
      </c>
      <c r="J167" s="190" t="s">
        <v>165</v>
      </c>
      <c r="K167" s="760" t="s">
        <v>54</v>
      </c>
      <c r="L167" s="185">
        <v>2013</v>
      </c>
      <c r="M167" s="186"/>
      <c r="N167" s="65" t="s">
        <v>76</v>
      </c>
      <c r="O167" s="187" t="s">
        <v>56</v>
      </c>
      <c r="P167" s="188">
        <v>1</v>
      </c>
      <c r="Q167" s="53">
        <v>26848700</v>
      </c>
      <c r="R167" s="818"/>
      <c r="S167" s="819"/>
      <c r="T167" s="54"/>
      <c r="U167" s="55"/>
      <c r="V167" s="44">
        <f t="shared" si="10"/>
        <v>1</v>
      </c>
      <c r="W167" s="56">
        <f t="shared" si="10"/>
        <v>26848700</v>
      </c>
      <c r="X167" s="186"/>
      <c r="Y167" s="182"/>
      <c r="AA167" s="59"/>
      <c r="AB167" s="59"/>
    </row>
    <row r="168" spans="1:28" s="58" customFormat="1">
      <c r="A168" s="60">
        <v>171</v>
      </c>
      <c r="B168" s="165">
        <v>2</v>
      </c>
      <c r="C168" s="165">
        <v>6</v>
      </c>
      <c r="D168" s="165">
        <v>2</v>
      </c>
      <c r="E168" s="165">
        <v>1</v>
      </c>
      <c r="F168" s="183" t="s">
        <v>98</v>
      </c>
      <c r="G168" s="189" t="s">
        <v>231</v>
      </c>
      <c r="H168" s="190" t="s">
        <v>232</v>
      </c>
      <c r="I168" s="190" t="s">
        <v>191</v>
      </c>
      <c r="J168" s="190" t="s">
        <v>191</v>
      </c>
      <c r="K168" s="760" t="s">
        <v>54</v>
      </c>
      <c r="L168" s="185">
        <v>2013</v>
      </c>
      <c r="M168" s="186"/>
      <c r="N168" s="65" t="s">
        <v>76</v>
      </c>
      <c r="O168" s="187" t="s">
        <v>56</v>
      </c>
      <c r="P168" s="188">
        <v>1</v>
      </c>
      <c r="Q168" s="53">
        <v>2750000</v>
      </c>
      <c r="R168" s="818"/>
      <c r="S168" s="819"/>
      <c r="T168" s="54"/>
      <c r="U168" s="55"/>
      <c r="V168" s="44">
        <f t="shared" si="10"/>
        <v>1</v>
      </c>
      <c r="W168" s="56">
        <f t="shared" si="10"/>
        <v>2750000</v>
      </c>
      <c r="X168" s="186"/>
      <c r="Y168" s="182"/>
      <c r="AA168" s="59"/>
      <c r="AB168" s="59"/>
    </row>
    <row r="169" spans="1:28" s="58" customFormat="1">
      <c r="A169" s="60">
        <v>173</v>
      </c>
      <c r="B169" s="165">
        <v>2</v>
      </c>
      <c r="C169" s="165">
        <v>8</v>
      </c>
      <c r="D169" s="165">
        <v>1</v>
      </c>
      <c r="E169" s="165">
        <v>8</v>
      </c>
      <c r="F169" s="183">
        <v>26</v>
      </c>
      <c r="G169" s="189" t="s">
        <v>233</v>
      </c>
      <c r="H169" s="190" t="s">
        <v>226</v>
      </c>
      <c r="I169" s="190" t="s">
        <v>234</v>
      </c>
      <c r="J169" s="190" t="s">
        <v>165</v>
      </c>
      <c r="K169" s="760" t="s">
        <v>54</v>
      </c>
      <c r="L169" s="185">
        <v>2013</v>
      </c>
      <c r="M169" s="186"/>
      <c r="N169" s="65" t="s">
        <v>76</v>
      </c>
      <c r="O169" s="187" t="s">
        <v>56</v>
      </c>
      <c r="P169" s="188">
        <v>1</v>
      </c>
      <c r="Q169" s="53">
        <v>10890000</v>
      </c>
      <c r="R169" s="818"/>
      <c r="S169" s="819"/>
      <c r="T169" s="54"/>
      <c r="U169" s="55"/>
      <c r="V169" s="44">
        <f t="shared" si="10"/>
        <v>1</v>
      </c>
      <c r="W169" s="56">
        <f t="shared" si="10"/>
        <v>10890000</v>
      </c>
      <c r="X169" s="186"/>
      <c r="Y169" s="182"/>
      <c r="AA169" s="59"/>
      <c r="AB169" s="59"/>
    </row>
    <row r="170" spans="1:28" s="58" customFormat="1">
      <c r="A170" s="60">
        <v>174</v>
      </c>
      <c r="B170" s="165">
        <v>2</v>
      </c>
      <c r="C170" s="165">
        <v>8</v>
      </c>
      <c r="D170" s="165">
        <v>1</v>
      </c>
      <c r="E170" s="165">
        <v>10</v>
      </c>
      <c r="F170" s="183">
        <v>47</v>
      </c>
      <c r="G170" s="184" t="s">
        <v>235</v>
      </c>
      <c r="H170" s="185" t="s">
        <v>236</v>
      </c>
      <c r="I170" s="190" t="s">
        <v>212</v>
      </c>
      <c r="J170" s="185" t="s">
        <v>121</v>
      </c>
      <c r="K170" s="760" t="s">
        <v>54</v>
      </c>
      <c r="L170" s="185">
        <v>2013</v>
      </c>
      <c r="M170" s="186"/>
      <c r="N170" s="65" t="s">
        <v>76</v>
      </c>
      <c r="O170" s="187" t="s">
        <v>56</v>
      </c>
      <c r="P170" s="188">
        <v>1</v>
      </c>
      <c r="Q170" s="53">
        <v>1700000</v>
      </c>
      <c r="R170" s="816"/>
      <c r="S170" s="817"/>
      <c r="T170" s="54"/>
      <c r="U170" s="55"/>
      <c r="V170" s="44">
        <f t="shared" si="10"/>
        <v>1</v>
      </c>
      <c r="W170" s="56">
        <f t="shared" si="10"/>
        <v>1700000</v>
      </c>
      <c r="X170" s="186"/>
      <c r="Y170" s="182"/>
      <c r="AA170" s="59"/>
      <c r="AB170" s="59"/>
    </row>
    <row r="171" spans="1:28" s="58" customFormat="1">
      <c r="A171" s="60">
        <v>175</v>
      </c>
      <c r="B171" s="165">
        <v>2</v>
      </c>
      <c r="C171" s="165">
        <v>8</v>
      </c>
      <c r="D171" s="165">
        <v>1</v>
      </c>
      <c r="E171" s="165">
        <v>10</v>
      </c>
      <c r="F171" s="183">
        <v>47</v>
      </c>
      <c r="G171" s="184" t="s">
        <v>235</v>
      </c>
      <c r="H171" s="185"/>
      <c r="I171" s="190" t="s">
        <v>212</v>
      </c>
      <c r="J171" s="185" t="s">
        <v>121</v>
      </c>
      <c r="K171" s="760" t="s">
        <v>54</v>
      </c>
      <c r="L171" s="185">
        <v>2013</v>
      </c>
      <c r="M171" s="186"/>
      <c r="N171" s="65" t="s">
        <v>76</v>
      </c>
      <c r="O171" s="187" t="s">
        <v>56</v>
      </c>
      <c r="P171" s="188">
        <v>1</v>
      </c>
      <c r="Q171" s="53">
        <v>1700000</v>
      </c>
      <c r="R171" s="816"/>
      <c r="S171" s="817"/>
      <c r="T171" s="54"/>
      <c r="U171" s="55"/>
      <c r="V171" s="44">
        <f t="shared" si="10"/>
        <v>1</v>
      </c>
      <c r="W171" s="56">
        <f t="shared" si="10"/>
        <v>1700000</v>
      </c>
      <c r="X171" s="186"/>
      <c r="Y171" s="182"/>
      <c r="AA171" s="59"/>
      <c r="AB171" s="59"/>
    </row>
    <row r="172" spans="1:28" s="58" customFormat="1">
      <c r="A172" s="60">
        <v>182</v>
      </c>
      <c r="B172" s="165">
        <v>2</v>
      </c>
      <c r="C172" s="165">
        <v>8</v>
      </c>
      <c r="D172" s="165">
        <v>1</v>
      </c>
      <c r="E172" s="165">
        <v>1</v>
      </c>
      <c r="F172" s="183" t="s">
        <v>47</v>
      </c>
      <c r="G172" s="184" t="s">
        <v>213</v>
      </c>
      <c r="H172" s="185"/>
      <c r="I172" s="190" t="s">
        <v>212</v>
      </c>
      <c r="J172" s="185" t="s">
        <v>222</v>
      </c>
      <c r="K172" s="760" t="s">
        <v>54</v>
      </c>
      <c r="L172" s="185">
        <v>2013</v>
      </c>
      <c r="M172" s="186"/>
      <c r="N172" s="65" t="s">
        <v>76</v>
      </c>
      <c r="O172" s="187" t="s">
        <v>56</v>
      </c>
      <c r="P172" s="188">
        <v>1</v>
      </c>
      <c r="Q172" s="53">
        <v>2500000</v>
      </c>
      <c r="R172" s="816"/>
      <c r="S172" s="820"/>
      <c r="T172" s="54"/>
      <c r="U172" s="55"/>
      <c r="V172" s="44">
        <f t="shared" si="10"/>
        <v>1</v>
      </c>
      <c r="W172" s="56">
        <f t="shared" si="10"/>
        <v>2500000</v>
      </c>
      <c r="X172" s="186"/>
      <c r="Y172" s="182"/>
      <c r="AA172" s="59"/>
      <c r="AB172" s="59"/>
    </row>
    <row r="173" spans="1:28" s="58" customFormat="1">
      <c r="A173" s="60">
        <v>183</v>
      </c>
      <c r="B173" s="165">
        <v>2</v>
      </c>
      <c r="C173" s="165">
        <v>8</v>
      </c>
      <c r="D173" s="165">
        <v>1</v>
      </c>
      <c r="E173" s="165">
        <v>1</v>
      </c>
      <c r="F173" s="183" t="s">
        <v>47</v>
      </c>
      <c r="G173" s="189" t="s">
        <v>213</v>
      </c>
      <c r="H173" s="190" t="s">
        <v>226</v>
      </c>
      <c r="I173" s="190" t="s">
        <v>237</v>
      </c>
      <c r="J173" s="190" t="s">
        <v>165</v>
      </c>
      <c r="K173" s="760" t="s">
        <v>54</v>
      </c>
      <c r="L173" s="185">
        <v>2013</v>
      </c>
      <c r="M173" s="186"/>
      <c r="N173" s="65" t="s">
        <v>76</v>
      </c>
      <c r="O173" s="187" t="s">
        <v>56</v>
      </c>
      <c r="P173" s="188">
        <v>1</v>
      </c>
      <c r="Q173" s="53">
        <v>2500000</v>
      </c>
      <c r="R173" s="818"/>
      <c r="S173" s="820"/>
      <c r="T173" s="54"/>
      <c r="U173" s="55"/>
      <c r="V173" s="44">
        <f t="shared" si="10"/>
        <v>1</v>
      </c>
      <c r="W173" s="56">
        <f t="shared" si="10"/>
        <v>2500000</v>
      </c>
      <c r="X173" s="186"/>
      <c r="Y173" s="182"/>
      <c r="AA173" s="59"/>
      <c r="AB173" s="59"/>
    </row>
    <row r="174" spans="1:28" s="58" customFormat="1">
      <c r="A174" s="60">
        <v>184</v>
      </c>
      <c r="B174" s="165">
        <v>2</v>
      </c>
      <c r="C174" s="165">
        <v>8</v>
      </c>
      <c r="D174" s="165">
        <v>1</v>
      </c>
      <c r="E174" s="165">
        <v>9</v>
      </c>
      <c r="F174" s="183">
        <v>57</v>
      </c>
      <c r="G174" s="184" t="s">
        <v>238</v>
      </c>
      <c r="H174" s="185" t="s">
        <v>239</v>
      </c>
      <c r="I174" s="190" t="s">
        <v>212</v>
      </c>
      <c r="J174" s="185" t="s">
        <v>121</v>
      </c>
      <c r="K174" s="760" t="s">
        <v>54</v>
      </c>
      <c r="L174" s="185">
        <v>2013</v>
      </c>
      <c r="M174" s="186"/>
      <c r="N174" s="65" t="s">
        <v>76</v>
      </c>
      <c r="O174" s="187" t="s">
        <v>56</v>
      </c>
      <c r="P174" s="188">
        <v>1</v>
      </c>
      <c r="Q174" s="53">
        <v>5550000</v>
      </c>
      <c r="R174" s="816"/>
      <c r="S174" s="817"/>
      <c r="T174" s="54"/>
      <c r="U174" s="55"/>
      <c r="V174" s="44">
        <f t="shared" si="10"/>
        <v>1</v>
      </c>
      <c r="W174" s="56">
        <f t="shared" si="10"/>
        <v>5550000</v>
      </c>
      <c r="X174" s="186"/>
      <c r="Y174" s="182"/>
      <c r="AA174" s="59"/>
      <c r="AB174" s="59"/>
    </row>
    <row r="175" spans="1:28" s="58" customFormat="1">
      <c r="A175" s="60">
        <v>185</v>
      </c>
      <c r="B175" s="165">
        <v>2</v>
      </c>
      <c r="C175" s="165">
        <v>8</v>
      </c>
      <c r="D175" s="165">
        <v>1</v>
      </c>
      <c r="E175" s="165">
        <v>3</v>
      </c>
      <c r="F175" s="183">
        <v>65</v>
      </c>
      <c r="G175" s="189" t="s">
        <v>240</v>
      </c>
      <c r="H175" s="190"/>
      <c r="I175" s="190" t="s">
        <v>234</v>
      </c>
      <c r="J175" s="190" t="s">
        <v>53</v>
      </c>
      <c r="K175" s="760" t="s">
        <v>54</v>
      </c>
      <c r="L175" s="185">
        <v>2013</v>
      </c>
      <c r="M175" s="186"/>
      <c r="N175" s="65" t="s">
        <v>76</v>
      </c>
      <c r="O175" s="187" t="s">
        <v>56</v>
      </c>
      <c r="P175" s="188">
        <v>1</v>
      </c>
      <c r="Q175" s="53">
        <v>3000000</v>
      </c>
      <c r="R175" s="818"/>
      <c r="S175" s="819"/>
      <c r="T175" s="54"/>
      <c r="U175" s="55"/>
      <c r="V175" s="44">
        <f t="shared" si="10"/>
        <v>1</v>
      </c>
      <c r="W175" s="56">
        <f t="shared" si="10"/>
        <v>3000000</v>
      </c>
      <c r="X175" s="186"/>
      <c r="Y175" s="182"/>
      <c r="AA175" s="59"/>
      <c r="AB175" s="59"/>
    </row>
    <row r="176" spans="1:28" s="58" customFormat="1">
      <c r="A176" s="60">
        <v>196</v>
      </c>
      <c r="B176" s="165">
        <v>2</v>
      </c>
      <c r="C176" s="165">
        <v>8</v>
      </c>
      <c r="D176" s="165">
        <v>1</v>
      </c>
      <c r="E176" s="165">
        <v>11</v>
      </c>
      <c r="F176" s="183" t="s">
        <v>80</v>
      </c>
      <c r="G176" s="189" t="s">
        <v>241</v>
      </c>
      <c r="H176" s="190" t="s">
        <v>226</v>
      </c>
      <c r="I176" s="190" t="s">
        <v>237</v>
      </c>
      <c r="J176" s="190" t="s">
        <v>165</v>
      </c>
      <c r="K176" s="760" t="s">
        <v>54</v>
      </c>
      <c r="L176" s="185">
        <v>2013</v>
      </c>
      <c r="M176" s="186"/>
      <c r="N176" s="65" t="s">
        <v>76</v>
      </c>
      <c r="O176" s="187" t="s">
        <v>56</v>
      </c>
      <c r="P176" s="188">
        <v>1</v>
      </c>
      <c r="Q176" s="53">
        <v>3100000</v>
      </c>
      <c r="R176" s="818"/>
      <c r="S176" s="819"/>
      <c r="T176" s="54"/>
      <c r="U176" s="55"/>
      <c r="V176" s="44">
        <f t="shared" si="10"/>
        <v>1</v>
      </c>
      <c r="W176" s="56">
        <f t="shared" si="10"/>
        <v>3100000</v>
      </c>
      <c r="X176" s="186"/>
      <c r="Y176" s="182"/>
      <c r="AA176" s="59"/>
      <c r="AB176" s="59"/>
    </row>
    <row r="177" spans="1:28" s="58" customFormat="1">
      <c r="A177" s="60">
        <v>197</v>
      </c>
      <c r="B177" s="165">
        <v>2</v>
      </c>
      <c r="C177" s="165">
        <v>87</v>
      </c>
      <c r="D177" s="165">
        <v>1</v>
      </c>
      <c r="E177" s="165">
        <v>11</v>
      </c>
      <c r="F177" s="183">
        <v>6</v>
      </c>
      <c r="G177" s="184" t="s">
        <v>242</v>
      </c>
      <c r="H177" s="185" t="s">
        <v>239</v>
      </c>
      <c r="I177" s="190" t="s">
        <v>234</v>
      </c>
      <c r="J177" s="185" t="s">
        <v>222</v>
      </c>
      <c r="K177" s="760" t="s">
        <v>54</v>
      </c>
      <c r="L177" s="185">
        <v>2013</v>
      </c>
      <c r="M177" s="186"/>
      <c r="N177" s="65" t="s">
        <v>76</v>
      </c>
      <c r="O177" s="187" t="s">
        <v>56</v>
      </c>
      <c r="P177" s="188">
        <v>1</v>
      </c>
      <c r="Q177" s="53">
        <v>5100000</v>
      </c>
      <c r="R177" s="816"/>
      <c r="S177" s="817"/>
      <c r="T177" s="54"/>
      <c r="U177" s="55"/>
      <c r="V177" s="44">
        <f t="shared" si="10"/>
        <v>1</v>
      </c>
      <c r="W177" s="56">
        <f t="shared" si="10"/>
        <v>5100000</v>
      </c>
      <c r="X177" s="186"/>
      <c r="Y177" s="182"/>
      <c r="AA177" s="59"/>
      <c r="AB177" s="59"/>
    </row>
    <row r="178" spans="1:28">
      <c r="A178" s="60">
        <v>199</v>
      </c>
      <c r="B178" s="165">
        <v>2</v>
      </c>
      <c r="C178" s="165">
        <v>8</v>
      </c>
      <c r="D178" s="165">
        <v>1</v>
      </c>
      <c r="E178" s="165">
        <v>1</v>
      </c>
      <c r="F178" s="165">
        <v>1</v>
      </c>
      <c r="G178" s="150" t="s">
        <v>213</v>
      </c>
      <c r="H178" s="66" t="s">
        <v>243</v>
      </c>
      <c r="I178" s="65" t="s">
        <v>212</v>
      </c>
      <c r="J178" s="61" t="s">
        <v>165</v>
      </c>
      <c r="K178" s="760" t="s">
        <v>54</v>
      </c>
      <c r="L178" s="65">
        <v>2007</v>
      </c>
      <c r="M178" s="65"/>
      <c r="N178" s="65" t="s">
        <v>76</v>
      </c>
      <c r="O178" s="187" t="s">
        <v>56</v>
      </c>
      <c r="P178" s="188">
        <v>1</v>
      </c>
      <c r="Q178" s="53">
        <v>1650000</v>
      </c>
      <c r="R178" s="818"/>
      <c r="S178" s="812"/>
      <c r="T178" s="54"/>
      <c r="U178" s="55"/>
      <c r="V178" s="44">
        <f t="shared" si="10"/>
        <v>1</v>
      </c>
      <c r="W178" s="56">
        <f t="shared" si="10"/>
        <v>1650000</v>
      </c>
      <c r="X178" s="137"/>
      <c r="Y178" s="182"/>
    </row>
    <row r="179" spans="1:28">
      <c r="A179" s="60">
        <v>200</v>
      </c>
      <c r="B179" s="165">
        <v>2</v>
      </c>
      <c r="C179" s="165">
        <v>8</v>
      </c>
      <c r="D179" s="165">
        <v>1</v>
      </c>
      <c r="E179" s="165">
        <v>1</v>
      </c>
      <c r="F179" s="165">
        <v>1</v>
      </c>
      <c r="G179" s="150" t="s">
        <v>213</v>
      </c>
      <c r="H179" s="66" t="s">
        <v>243</v>
      </c>
      <c r="I179" s="65" t="s">
        <v>212</v>
      </c>
      <c r="J179" s="61" t="s">
        <v>165</v>
      </c>
      <c r="K179" s="760" t="s">
        <v>54</v>
      </c>
      <c r="L179" s="65">
        <v>2013</v>
      </c>
      <c r="M179" s="65"/>
      <c r="N179" s="65" t="s">
        <v>76</v>
      </c>
      <c r="O179" s="187" t="s">
        <v>56</v>
      </c>
      <c r="P179" s="188">
        <v>1</v>
      </c>
      <c r="Q179" s="53">
        <v>2500000</v>
      </c>
      <c r="R179" s="818"/>
      <c r="S179" s="812"/>
      <c r="T179" s="54"/>
      <c r="U179" s="55"/>
      <c r="V179" s="44">
        <f t="shared" si="10"/>
        <v>1</v>
      </c>
      <c r="W179" s="56">
        <f t="shared" si="10"/>
        <v>2500000</v>
      </c>
      <c r="X179" s="137"/>
      <c r="Y179" s="182"/>
    </row>
    <row r="180" spans="1:28">
      <c r="A180" s="60">
        <v>201</v>
      </c>
      <c r="B180" s="165">
        <v>2</v>
      </c>
      <c r="C180" s="165">
        <v>8</v>
      </c>
      <c r="D180" s="165">
        <v>1</v>
      </c>
      <c r="E180" s="165">
        <v>1</v>
      </c>
      <c r="F180" s="165">
        <v>87</v>
      </c>
      <c r="G180" s="150" t="s">
        <v>244</v>
      </c>
      <c r="H180" s="66" t="s">
        <v>245</v>
      </c>
      <c r="I180" s="65" t="s">
        <v>212</v>
      </c>
      <c r="J180" s="61" t="s">
        <v>53</v>
      </c>
      <c r="K180" s="760" t="s">
        <v>54</v>
      </c>
      <c r="L180" s="65">
        <v>2013</v>
      </c>
      <c r="M180" s="65"/>
      <c r="N180" s="65" t="s">
        <v>76</v>
      </c>
      <c r="O180" s="187" t="s">
        <v>56</v>
      </c>
      <c r="P180" s="188">
        <v>1</v>
      </c>
      <c r="Q180" s="192">
        <v>11000000</v>
      </c>
      <c r="R180" s="821"/>
      <c r="S180" s="822"/>
      <c r="T180" s="193"/>
      <c r="U180" s="194"/>
      <c r="V180" s="44">
        <f t="shared" si="10"/>
        <v>1</v>
      </c>
      <c r="W180" s="56">
        <f t="shared" si="10"/>
        <v>11000000</v>
      </c>
      <c r="X180" s="137"/>
      <c r="Y180" s="182"/>
    </row>
    <row r="181" spans="1:28">
      <c r="A181" s="60">
        <v>209</v>
      </c>
      <c r="B181" s="165">
        <v>2</v>
      </c>
      <c r="C181" s="165">
        <v>8</v>
      </c>
      <c r="D181" s="165">
        <v>1</v>
      </c>
      <c r="E181" s="165">
        <v>1</v>
      </c>
      <c r="F181" s="165">
        <v>86</v>
      </c>
      <c r="G181" s="150" t="s">
        <v>246</v>
      </c>
      <c r="H181" s="61" t="s">
        <v>247</v>
      </c>
      <c r="I181" s="65" t="s">
        <v>212</v>
      </c>
      <c r="J181" s="61"/>
      <c r="K181" s="760" t="s">
        <v>113</v>
      </c>
      <c r="L181" s="65">
        <v>2015</v>
      </c>
      <c r="M181" s="65"/>
      <c r="N181" s="195" t="s">
        <v>76</v>
      </c>
      <c r="O181" s="90" t="s">
        <v>56</v>
      </c>
      <c r="P181" s="196">
        <v>1</v>
      </c>
      <c r="Q181" s="197">
        <v>1471800</v>
      </c>
      <c r="R181" s="795"/>
      <c r="S181" s="793"/>
      <c r="T181" s="44"/>
      <c r="U181" s="55"/>
      <c r="V181" s="44">
        <f t="shared" si="10"/>
        <v>1</v>
      </c>
      <c r="W181" s="56">
        <f t="shared" si="10"/>
        <v>1471800</v>
      </c>
      <c r="X181" s="137"/>
      <c r="Y181" s="182"/>
    </row>
    <row r="182" spans="1:28">
      <c r="A182" s="60">
        <v>211</v>
      </c>
      <c r="B182" s="165">
        <v>2</v>
      </c>
      <c r="C182" s="165">
        <v>8</v>
      </c>
      <c r="D182" s="165">
        <v>1</v>
      </c>
      <c r="E182" s="165">
        <v>1</v>
      </c>
      <c r="F182" s="165">
        <v>86</v>
      </c>
      <c r="G182" s="150" t="s">
        <v>248</v>
      </c>
      <c r="H182" s="61" t="s">
        <v>249</v>
      </c>
      <c r="I182" s="65" t="s">
        <v>212</v>
      </c>
      <c r="J182" s="61" t="s">
        <v>140</v>
      </c>
      <c r="K182" s="760" t="s">
        <v>113</v>
      </c>
      <c r="L182" s="65">
        <v>2015</v>
      </c>
      <c r="M182" s="65"/>
      <c r="N182" s="195" t="s">
        <v>76</v>
      </c>
      <c r="O182" s="90" t="s">
        <v>56</v>
      </c>
      <c r="P182" s="196">
        <v>1</v>
      </c>
      <c r="Q182" s="197">
        <v>14483700</v>
      </c>
      <c r="R182" s="795"/>
      <c r="S182" s="793"/>
      <c r="T182" s="44"/>
      <c r="U182" s="55"/>
      <c r="V182" s="44">
        <f t="shared" si="10"/>
        <v>1</v>
      </c>
      <c r="W182" s="56">
        <f t="shared" si="10"/>
        <v>14483700</v>
      </c>
      <c r="X182" s="137"/>
      <c r="Y182" s="182"/>
    </row>
    <row r="183" spans="1:28">
      <c r="A183" s="60">
        <v>213</v>
      </c>
      <c r="B183" s="165">
        <v>2</v>
      </c>
      <c r="C183" s="165">
        <v>8</v>
      </c>
      <c r="D183" s="165">
        <v>1</v>
      </c>
      <c r="E183" s="165">
        <v>1</v>
      </c>
      <c r="F183" s="165">
        <v>68</v>
      </c>
      <c r="G183" s="150" t="s">
        <v>250</v>
      </c>
      <c r="H183" s="61"/>
      <c r="I183" s="65" t="s">
        <v>212</v>
      </c>
      <c r="J183" s="61" t="s">
        <v>191</v>
      </c>
      <c r="K183" s="760" t="s">
        <v>54</v>
      </c>
      <c r="L183" s="65">
        <v>2015</v>
      </c>
      <c r="M183" s="65"/>
      <c r="N183" s="65" t="s">
        <v>76</v>
      </c>
      <c r="O183" s="90" t="s">
        <v>56</v>
      </c>
      <c r="P183" s="52">
        <v>1</v>
      </c>
      <c r="Q183" s="198">
        <v>2000000</v>
      </c>
      <c r="R183" s="823"/>
      <c r="S183" s="824"/>
      <c r="T183" s="54"/>
      <c r="U183" s="55"/>
      <c r="V183" s="44">
        <f t="shared" si="10"/>
        <v>1</v>
      </c>
      <c r="W183" s="56">
        <f t="shared" si="10"/>
        <v>2000000</v>
      </c>
      <c r="X183" s="137"/>
      <c r="Y183" s="182"/>
    </row>
    <row r="184" spans="1:28">
      <c r="A184" s="60">
        <v>214</v>
      </c>
      <c r="B184" s="165">
        <v>2</v>
      </c>
      <c r="C184" s="165">
        <v>8</v>
      </c>
      <c r="D184" s="165">
        <v>1</v>
      </c>
      <c r="E184" s="165">
        <v>1</v>
      </c>
      <c r="F184" s="165">
        <v>69</v>
      </c>
      <c r="G184" s="150" t="s">
        <v>251</v>
      </c>
      <c r="H184" s="61" t="s">
        <v>252</v>
      </c>
      <c r="I184" s="65" t="s">
        <v>212</v>
      </c>
      <c r="J184" s="61" t="s">
        <v>191</v>
      </c>
      <c r="K184" s="760" t="s">
        <v>188</v>
      </c>
      <c r="L184" s="65">
        <v>2015</v>
      </c>
      <c r="M184" s="65"/>
      <c r="N184" s="65" t="s">
        <v>76</v>
      </c>
      <c r="O184" s="90" t="s">
        <v>56</v>
      </c>
      <c r="P184" s="52">
        <v>1</v>
      </c>
      <c r="Q184" s="198">
        <v>71182115</v>
      </c>
      <c r="R184" s="823"/>
      <c r="S184" s="824"/>
      <c r="T184" s="54"/>
      <c r="U184" s="55"/>
      <c r="V184" s="44">
        <f t="shared" si="10"/>
        <v>1</v>
      </c>
      <c r="W184" s="56">
        <f t="shared" si="10"/>
        <v>71182115</v>
      </c>
      <c r="X184" s="137"/>
      <c r="Y184" s="182"/>
    </row>
    <row r="185" spans="1:28">
      <c r="A185" s="60">
        <v>215</v>
      </c>
      <c r="B185" s="165">
        <v>2</v>
      </c>
      <c r="C185" s="165">
        <v>8</v>
      </c>
      <c r="D185" s="165">
        <v>1</v>
      </c>
      <c r="E185" s="165">
        <v>1</v>
      </c>
      <c r="F185" s="165">
        <v>68</v>
      </c>
      <c r="G185" s="150" t="s">
        <v>253</v>
      </c>
      <c r="H185" s="61" t="s">
        <v>254</v>
      </c>
      <c r="I185" s="65" t="s">
        <v>212</v>
      </c>
      <c r="J185" s="61" t="s">
        <v>220</v>
      </c>
      <c r="K185" s="760" t="s">
        <v>161</v>
      </c>
      <c r="L185" s="65">
        <v>2016</v>
      </c>
      <c r="M185" s="65"/>
      <c r="N185" s="65" t="s">
        <v>76</v>
      </c>
      <c r="O185" s="90" t="s">
        <v>56</v>
      </c>
      <c r="P185" s="52">
        <v>2</v>
      </c>
      <c r="Q185" s="198">
        <v>600000</v>
      </c>
      <c r="R185" s="823"/>
      <c r="S185" s="824"/>
      <c r="T185" s="54"/>
      <c r="U185" s="55"/>
      <c r="V185" s="44">
        <f t="shared" si="10"/>
        <v>2</v>
      </c>
      <c r="W185" s="56">
        <f t="shared" si="10"/>
        <v>600000</v>
      </c>
      <c r="X185" s="137"/>
      <c r="Y185" s="182"/>
    </row>
    <row r="186" spans="1:28">
      <c r="A186" s="60">
        <v>219</v>
      </c>
      <c r="B186" s="165" t="s">
        <v>45</v>
      </c>
      <c r="C186" s="165" t="s">
        <v>255</v>
      </c>
      <c r="D186" s="165" t="s">
        <v>47</v>
      </c>
      <c r="E186" s="165" t="s">
        <v>256</v>
      </c>
      <c r="F186" s="165" t="s">
        <v>257</v>
      </c>
      <c r="G186" s="150" t="s">
        <v>258</v>
      </c>
      <c r="H186" s="61"/>
      <c r="I186" s="65" t="s">
        <v>212</v>
      </c>
      <c r="J186" s="61" t="s">
        <v>101</v>
      </c>
      <c r="K186" s="760" t="s">
        <v>161</v>
      </c>
      <c r="L186" s="65">
        <v>2016</v>
      </c>
      <c r="M186" s="65"/>
      <c r="N186" s="65" t="s">
        <v>76</v>
      </c>
      <c r="O186" s="90" t="s">
        <v>56</v>
      </c>
      <c r="P186" s="52">
        <v>1</v>
      </c>
      <c r="Q186" s="198">
        <v>25500000</v>
      </c>
      <c r="R186" s="823"/>
      <c r="S186" s="824"/>
      <c r="T186" s="54"/>
      <c r="U186" s="199"/>
      <c r="V186" s="44">
        <f t="shared" si="10"/>
        <v>1</v>
      </c>
      <c r="W186" s="56">
        <f t="shared" si="10"/>
        <v>25500000</v>
      </c>
      <c r="X186" s="137"/>
      <c r="Y186" s="182"/>
    </row>
    <row r="187" spans="1:28">
      <c r="A187" s="60">
        <v>233</v>
      </c>
      <c r="B187" s="165" t="s">
        <v>45</v>
      </c>
      <c r="C187" s="165" t="s">
        <v>255</v>
      </c>
      <c r="D187" s="165" t="s">
        <v>47</v>
      </c>
      <c r="E187" s="165" t="s">
        <v>47</v>
      </c>
      <c r="F187" s="165" t="s">
        <v>47</v>
      </c>
      <c r="G187" s="150" t="s">
        <v>259</v>
      </c>
      <c r="H187" s="61" t="s">
        <v>260</v>
      </c>
      <c r="I187" s="65" t="s">
        <v>212</v>
      </c>
      <c r="J187" s="61" t="s">
        <v>165</v>
      </c>
      <c r="K187" s="760" t="s">
        <v>161</v>
      </c>
      <c r="L187" s="65">
        <v>2016</v>
      </c>
      <c r="M187" s="65"/>
      <c r="N187" s="65" t="s">
        <v>76</v>
      </c>
      <c r="O187" s="90" t="s">
        <v>56</v>
      </c>
      <c r="P187" s="52">
        <v>1</v>
      </c>
      <c r="Q187" s="198">
        <v>2565000</v>
      </c>
      <c r="R187" s="823"/>
      <c r="S187" s="824"/>
      <c r="T187" s="54"/>
      <c r="U187" s="200"/>
      <c r="V187" s="44">
        <f t="shared" si="10"/>
        <v>1</v>
      </c>
      <c r="W187" s="56">
        <f t="shared" si="10"/>
        <v>2565000</v>
      </c>
      <c r="X187" s="137"/>
      <c r="Y187" s="182"/>
    </row>
    <row r="188" spans="1:28">
      <c r="A188" s="60">
        <v>235</v>
      </c>
      <c r="B188" s="165" t="s">
        <v>45</v>
      </c>
      <c r="C188" s="165" t="s">
        <v>255</v>
      </c>
      <c r="D188" s="165" t="s">
        <v>47</v>
      </c>
      <c r="E188" s="165" t="s">
        <v>47</v>
      </c>
      <c r="F188" s="165" t="s">
        <v>261</v>
      </c>
      <c r="G188" s="150" t="s">
        <v>262</v>
      </c>
      <c r="H188" s="61" t="s">
        <v>263</v>
      </c>
      <c r="I188" s="65" t="s">
        <v>212</v>
      </c>
      <c r="J188" s="61" t="s">
        <v>220</v>
      </c>
      <c r="K188" s="760" t="s">
        <v>161</v>
      </c>
      <c r="L188" s="65">
        <v>2016</v>
      </c>
      <c r="M188" s="65"/>
      <c r="N188" s="65" t="s">
        <v>76</v>
      </c>
      <c r="O188" s="90" t="s">
        <v>56</v>
      </c>
      <c r="P188" s="52">
        <v>10</v>
      </c>
      <c r="Q188" s="198">
        <v>2090000</v>
      </c>
      <c r="R188" s="823"/>
      <c r="S188" s="824"/>
      <c r="T188" s="54"/>
      <c r="U188" s="200"/>
      <c r="V188" s="44">
        <f t="shared" si="10"/>
        <v>10</v>
      </c>
      <c r="W188" s="56">
        <f t="shared" si="10"/>
        <v>2090000</v>
      </c>
      <c r="X188" s="137"/>
      <c r="Y188" s="182"/>
    </row>
    <row r="189" spans="1:28">
      <c r="A189" s="60">
        <v>244</v>
      </c>
      <c r="B189" s="165" t="s">
        <v>45</v>
      </c>
      <c r="C189" s="165" t="s">
        <v>255</v>
      </c>
      <c r="D189" s="165" t="s">
        <v>47</v>
      </c>
      <c r="E189" s="165" t="s">
        <v>47</v>
      </c>
      <c r="F189" s="165" t="s">
        <v>261</v>
      </c>
      <c r="G189" s="150" t="s">
        <v>264</v>
      </c>
      <c r="H189" s="61" t="s">
        <v>265</v>
      </c>
      <c r="I189" s="65" t="s">
        <v>212</v>
      </c>
      <c r="J189" s="61" t="s">
        <v>165</v>
      </c>
      <c r="K189" s="760" t="s">
        <v>161</v>
      </c>
      <c r="L189" s="65">
        <v>2016</v>
      </c>
      <c r="M189" s="65"/>
      <c r="N189" s="65" t="s">
        <v>76</v>
      </c>
      <c r="O189" s="108" t="s">
        <v>56</v>
      </c>
      <c r="P189" s="108">
        <v>2</v>
      </c>
      <c r="Q189" s="167">
        <v>9000000</v>
      </c>
      <c r="R189" s="808"/>
      <c r="S189" s="825"/>
      <c r="T189" s="54"/>
      <c r="U189" s="200"/>
      <c r="V189" s="44">
        <f t="shared" si="10"/>
        <v>2</v>
      </c>
      <c r="W189" s="56">
        <f t="shared" si="10"/>
        <v>9000000</v>
      </c>
      <c r="X189" s="137"/>
      <c r="Y189" s="182"/>
    </row>
    <row r="190" spans="1:28" s="120" customFormat="1">
      <c r="A190" s="201"/>
      <c r="B190" s="202"/>
      <c r="C190" s="202"/>
      <c r="D190" s="202"/>
      <c r="E190" s="202"/>
      <c r="F190" s="202"/>
      <c r="G190" s="159" t="s">
        <v>266</v>
      </c>
      <c r="H190" s="112"/>
      <c r="I190" s="113" t="s">
        <v>212</v>
      </c>
      <c r="J190" s="112"/>
      <c r="K190" s="760" t="s">
        <v>54</v>
      </c>
      <c r="L190" s="113">
        <v>2007</v>
      </c>
      <c r="M190" s="113"/>
      <c r="N190" s="113" t="s">
        <v>267</v>
      </c>
      <c r="O190" s="203" t="s">
        <v>56</v>
      </c>
      <c r="P190" s="203">
        <v>1</v>
      </c>
      <c r="Q190" s="204">
        <v>42000000</v>
      </c>
      <c r="R190" s="808"/>
      <c r="S190" s="825"/>
      <c r="T190" s="160"/>
      <c r="U190" s="162"/>
      <c r="V190" s="206">
        <f>P190+R190-T190</f>
        <v>1</v>
      </c>
      <c r="W190" s="161">
        <f>Q190+S190-U190</f>
        <v>42000000</v>
      </c>
      <c r="X190" s="137"/>
      <c r="Y190" s="207"/>
      <c r="Z190" s="119"/>
    </row>
    <row r="191" spans="1:28" s="700" customFormat="1">
      <c r="A191" s="687"/>
      <c r="B191" s="688"/>
      <c r="C191" s="688"/>
      <c r="D191" s="688"/>
      <c r="E191" s="688"/>
      <c r="F191" s="688"/>
      <c r="G191" s="689"/>
      <c r="H191" s="690"/>
      <c r="I191" s="691"/>
      <c r="J191" s="690"/>
      <c r="K191" s="760"/>
      <c r="L191" s="691"/>
      <c r="M191" s="691"/>
      <c r="N191" s="691"/>
      <c r="O191" s="692"/>
      <c r="P191" s="693"/>
      <c r="Q191" s="694"/>
      <c r="R191" s="808"/>
      <c r="S191" s="807"/>
      <c r="T191" s="701"/>
      <c r="U191" s="696"/>
      <c r="V191" s="702"/>
      <c r="W191" s="694"/>
      <c r="X191" s="703"/>
      <c r="Y191" s="704"/>
      <c r="Z191" s="698"/>
    </row>
    <row r="192" spans="1:28" s="120" customFormat="1">
      <c r="A192" s="60"/>
      <c r="B192" s="165"/>
      <c r="C192" s="165"/>
      <c r="D192" s="165"/>
      <c r="E192" s="165"/>
      <c r="F192" s="165"/>
      <c r="G192" s="150" t="s">
        <v>271</v>
      </c>
      <c r="H192" s="61">
        <v>700377</v>
      </c>
      <c r="I192" s="65" t="s">
        <v>212</v>
      </c>
      <c r="J192" s="61" t="s">
        <v>165</v>
      </c>
      <c r="K192" s="760" t="s">
        <v>54</v>
      </c>
      <c r="L192" s="65">
        <v>2017</v>
      </c>
      <c r="M192" s="65"/>
      <c r="N192" s="65" t="s">
        <v>76</v>
      </c>
      <c r="O192" s="108" t="s">
        <v>56</v>
      </c>
      <c r="P192" s="166">
        <v>3</v>
      </c>
      <c r="Q192" s="167"/>
      <c r="R192" s="808">
        <v>3</v>
      </c>
      <c r="S192" s="807">
        <v>3000000</v>
      </c>
      <c r="T192" s="54"/>
      <c r="U192" s="55"/>
      <c r="V192" s="44">
        <v>3</v>
      </c>
      <c r="W192" s="167">
        <v>3000000</v>
      </c>
      <c r="X192" s="137"/>
      <c r="Y192" s="207"/>
      <c r="Z192" s="119"/>
    </row>
    <row r="193" spans="1:26" s="120" customFormat="1">
      <c r="A193" s="60"/>
      <c r="B193" s="165"/>
      <c r="C193" s="165"/>
      <c r="D193" s="165"/>
      <c r="E193" s="165"/>
      <c r="F193" s="165"/>
      <c r="G193" s="150"/>
      <c r="H193" s="61"/>
      <c r="I193" s="65"/>
      <c r="J193" s="61"/>
      <c r="K193" s="760"/>
      <c r="L193" s="65"/>
      <c r="M193" s="65"/>
      <c r="N193" s="65"/>
      <c r="O193" s="108"/>
      <c r="P193" s="166"/>
      <c r="Q193" s="167"/>
      <c r="R193" s="808"/>
      <c r="S193" s="825"/>
      <c r="T193" s="54"/>
      <c r="U193" s="55"/>
      <c r="V193" s="44">
        <f>SUM(V191:V192)</f>
        <v>3</v>
      </c>
      <c r="W193" s="56">
        <f>SUM(W191:W192)</f>
        <v>3000000</v>
      </c>
      <c r="X193" s="137"/>
      <c r="Y193" s="207"/>
      <c r="Z193" s="119"/>
    </row>
    <row r="194" spans="1:26" s="120" customFormat="1">
      <c r="A194" s="60"/>
      <c r="B194" s="165"/>
      <c r="C194" s="165"/>
      <c r="D194" s="165"/>
      <c r="E194" s="165"/>
      <c r="F194" s="165"/>
      <c r="G194" s="150"/>
      <c r="H194" s="61"/>
      <c r="I194" s="65"/>
      <c r="J194" s="61"/>
      <c r="K194" s="760"/>
      <c r="L194" s="65"/>
      <c r="M194" s="65"/>
      <c r="N194" s="65"/>
      <c r="O194" s="108"/>
      <c r="P194" s="166"/>
      <c r="Q194" s="167"/>
      <c r="R194" s="808"/>
      <c r="S194" s="825"/>
      <c r="T194" s="54"/>
      <c r="U194" s="55"/>
      <c r="V194" s="44"/>
      <c r="W194" s="56"/>
      <c r="X194" s="137"/>
      <c r="Y194" s="207"/>
      <c r="Z194" s="119"/>
    </row>
    <row r="195" spans="1:26" s="120" customFormat="1">
      <c r="A195" s="60"/>
      <c r="B195" s="165"/>
      <c r="C195" s="165"/>
      <c r="D195" s="165"/>
      <c r="E195" s="165"/>
      <c r="F195" s="165"/>
      <c r="G195" s="150"/>
      <c r="H195" s="61"/>
      <c r="I195" s="65"/>
      <c r="J195" s="61"/>
      <c r="K195" s="760"/>
      <c r="L195" s="65"/>
      <c r="M195" s="65"/>
      <c r="N195" s="65"/>
      <c r="O195" s="108"/>
      <c r="P195" s="166"/>
      <c r="Q195" s="167"/>
      <c r="R195" s="808"/>
      <c r="S195" s="825"/>
      <c r="T195" s="54"/>
      <c r="U195" s="55"/>
      <c r="V195" s="44"/>
      <c r="W195" s="56"/>
      <c r="X195" s="137"/>
      <c r="Y195" s="207"/>
      <c r="Z195" s="119"/>
    </row>
    <row r="196" spans="1:26">
      <c r="A196" s="60"/>
      <c r="B196" s="165"/>
      <c r="C196" s="165"/>
      <c r="D196" s="165"/>
      <c r="E196" s="165"/>
      <c r="F196" s="165"/>
      <c r="G196" s="150"/>
      <c r="H196" s="61"/>
      <c r="I196" s="65"/>
      <c r="J196" s="61"/>
      <c r="K196" s="760"/>
      <c r="L196" s="65"/>
      <c r="M196" s="65"/>
      <c r="N196" s="65"/>
      <c r="O196" s="108"/>
      <c r="P196" s="169"/>
      <c r="Q196" s="170"/>
      <c r="R196" s="741"/>
      <c r="S196" s="826"/>
      <c r="T196" s="54"/>
      <c r="U196" s="55"/>
      <c r="V196" s="54"/>
      <c r="W196" s="56"/>
      <c r="X196" s="137"/>
    </row>
    <row r="197" spans="1:26">
      <c r="A197" s="60"/>
      <c r="B197" s="165"/>
      <c r="C197" s="165"/>
      <c r="D197" s="165"/>
      <c r="E197" s="165"/>
      <c r="F197" s="165"/>
      <c r="G197" s="150"/>
      <c r="H197" s="61"/>
      <c r="I197" s="65"/>
      <c r="J197" s="61"/>
      <c r="K197" s="760"/>
      <c r="L197" s="65"/>
      <c r="M197" s="65"/>
      <c r="N197" s="65"/>
      <c r="O197" s="108"/>
      <c r="P197" s="169"/>
      <c r="Q197" s="170"/>
      <c r="R197" s="741"/>
      <c r="S197" s="826"/>
      <c r="T197" s="168"/>
      <c r="U197" s="208"/>
      <c r="V197" s="54"/>
      <c r="W197" s="56"/>
      <c r="X197" s="137"/>
    </row>
    <row r="198" spans="1:26">
      <c r="A198" s="60"/>
      <c r="B198" s="165"/>
      <c r="C198" s="165"/>
      <c r="D198" s="165"/>
      <c r="E198" s="165"/>
      <c r="F198" s="165"/>
      <c r="G198" s="150"/>
      <c r="H198" s="61"/>
      <c r="I198" s="65"/>
      <c r="J198" s="61"/>
      <c r="K198" s="760"/>
      <c r="L198" s="65"/>
      <c r="M198" s="65"/>
      <c r="N198" s="65"/>
      <c r="O198" s="108"/>
      <c r="P198" s="169"/>
      <c r="Q198" s="170"/>
      <c r="R198" s="741"/>
      <c r="S198" s="826"/>
      <c r="T198" s="168"/>
      <c r="U198" s="208"/>
      <c r="V198" s="54"/>
      <c r="W198" s="56"/>
      <c r="X198" s="137"/>
    </row>
    <row r="199" spans="1:26">
      <c r="A199" s="60"/>
      <c r="B199" s="165"/>
      <c r="C199" s="165"/>
      <c r="D199" s="165"/>
      <c r="E199" s="165"/>
      <c r="F199" s="165"/>
      <c r="G199" s="150"/>
      <c r="H199" s="61"/>
      <c r="I199" s="65"/>
      <c r="J199" s="61"/>
      <c r="K199" s="760"/>
      <c r="L199" s="65"/>
      <c r="M199" s="65"/>
      <c r="N199" s="65"/>
      <c r="O199" s="108"/>
      <c r="P199" s="169"/>
      <c r="Q199" s="170"/>
      <c r="R199" s="741"/>
      <c r="S199" s="826"/>
      <c r="T199" s="168"/>
      <c r="U199" s="208"/>
      <c r="V199" s="54"/>
      <c r="W199" s="56"/>
      <c r="X199" s="137"/>
    </row>
    <row r="200" spans="1:26">
      <c r="A200" s="60"/>
      <c r="B200" s="165"/>
      <c r="C200" s="165"/>
      <c r="D200" s="165"/>
      <c r="E200" s="165"/>
      <c r="F200" s="165"/>
      <c r="G200" s="150"/>
      <c r="H200" s="61"/>
      <c r="I200" s="65"/>
      <c r="J200" s="61"/>
      <c r="K200" s="760"/>
      <c r="L200" s="65"/>
      <c r="M200" s="65"/>
      <c r="N200" s="65"/>
      <c r="O200" s="108"/>
      <c r="P200" s="169"/>
      <c r="Q200" s="170"/>
      <c r="R200" s="741"/>
      <c r="S200" s="826"/>
      <c r="T200" s="168"/>
      <c r="U200" s="208"/>
      <c r="V200" s="54"/>
      <c r="W200" s="56"/>
      <c r="X200" s="137"/>
    </row>
    <row r="201" spans="1:26">
      <c r="A201" s="60"/>
      <c r="B201" s="165"/>
      <c r="C201" s="165"/>
      <c r="D201" s="165"/>
      <c r="E201" s="165"/>
      <c r="F201" s="165"/>
      <c r="G201" s="150"/>
      <c r="H201" s="61"/>
      <c r="I201" s="65"/>
      <c r="J201" s="61"/>
      <c r="K201" s="760"/>
      <c r="L201" s="65"/>
      <c r="M201" s="65"/>
      <c r="N201" s="65"/>
      <c r="O201" s="108"/>
      <c r="P201" s="169"/>
      <c r="Q201" s="170"/>
      <c r="R201" s="741"/>
      <c r="S201" s="826"/>
      <c r="T201" s="54"/>
      <c r="U201" s="55"/>
      <c r="V201" s="54"/>
      <c r="W201" s="56"/>
      <c r="X201" s="137"/>
    </row>
    <row r="202" spans="1:26">
      <c r="A202" s="60"/>
      <c r="B202" s="165"/>
      <c r="C202" s="165"/>
      <c r="D202" s="165"/>
      <c r="E202" s="165"/>
      <c r="F202" s="165"/>
      <c r="G202" s="150"/>
      <c r="H202" s="61"/>
      <c r="I202" s="65"/>
      <c r="J202" s="61"/>
      <c r="K202" s="760"/>
      <c r="L202" s="65"/>
      <c r="M202" s="65"/>
      <c r="N202" s="65"/>
      <c r="O202" s="108"/>
      <c r="P202" s="169"/>
      <c r="Q202" s="170"/>
      <c r="R202" s="741"/>
      <c r="S202" s="826"/>
      <c r="T202" s="54"/>
      <c r="U202" s="55"/>
      <c r="V202" s="54"/>
      <c r="W202" s="56"/>
      <c r="X202" s="137"/>
    </row>
    <row r="203" spans="1:26">
      <c r="A203" s="60"/>
      <c r="B203" s="165"/>
      <c r="C203" s="165"/>
      <c r="D203" s="165"/>
      <c r="E203" s="165"/>
      <c r="F203" s="165"/>
      <c r="G203" s="150"/>
      <c r="H203" s="61"/>
      <c r="I203" s="65"/>
      <c r="J203" s="61"/>
      <c r="K203" s="760"/>
      <c r="L203" s="65"/>
      <c r="M203" s="65"/>
      <c r="N203" s="65"/>
      <c r="O203" s="108"/>
      <c r="P203" s="169"/>
      <c r="Q203" s="170"/>
      <c r="R203" s="741"/>
      <c r="S203" s="826"/>
      <c r="T203" s="54"/>
      <c r="U203" s="55"/>
      <c r="V203" s="54"/>
      <c r="W203" s="56"/>
      <c r="X203" s="137"/>
    </row>
    <row r="204" spans="1:26">
      <c r="A204" s="60"/>
      <c r="B204" s="165"/>
      <c r="C204" s="165"/>
      <c r="D204" s="165"/>
      <c r="E204" s="165"/>
      <c r="F204" s="165"/>
      <c r="G204" s="150"/>
      <c r="H204" s="61"/>
      <c r="I204" s="65"/>
      <c r="J204" s="61"/>
      <c r="K204" s="760"/>
      <c r="L204" s="65"/>
      <c r="M204" s="65"/>
      <c r="N204" s="65"/>
      <c r="O204" s="108"/>
      <c r="P204" s="108"/>
      <c r="Q204" s="170"/>
      <c r="R204" s="741"/>
      <c r="S204" s="826"/>
      <c r="T204" s="54"/>
      <c r="U204" s="55"/>
      <c r="V204" s="54"/>
      <c r="W204" s="56"/>
      <c r="X204" s="137"/>
    </row>
    <row r="205" spans="1:26">
      <c r="A205" s="173"/>
      <c r="B205" s="165"/>
      <c r="C205" s="165"/>
      <c r="D205" s="165"/>
      <c r="E205" s="165"/>
      <c r="F205" s="165"/>
      <c r="G205" s="174" t="s">
        <v>272</v>
      </c>
      <c r="H205" s="61"/>
      <c r="I205" s="65"/>
      <c r="J205" s="61"/>
      <c r="K205" s="764"/>
      <c r="L205" s="65"/>
      <c r="M205" s="65"/>
      <c r="N205" s="65"/>
      <c r="O205" s="108"/>
      <c r="P205" s="108"/>
      <c r="Q205" s="170"/>
      <c r="R205" s="741"/>
      <c r="S205" s="826"/>
      <c r="T205" s="54"/>
      <c r="U205" s="55"/>
      <c r="V205" s="54"/>
      <c r="W205" s="56"/>
      <c r="X205" s="123"/>
    </row>
    <row r="206" spans="1:26">
      <c r="A206" s="60"/>
      <c r="B206" s="83" t="s">
        <v>43</v>
      </c>
      <c r="C206" s="83" t="s">
        <v>43</v>
      </c>
      <c r="D206" s="83" t="s">
        <v>43</v>
      </c>
      <c r="E206" s="83" t="s">
        <v>43</v>
      </c>
      <c r="F206" s="83" t="s">
        <v>43</v>
      </c>
      <c r="G206" s="86" t="s">
        <v>273</v>
      </c>
      <c r="H206" s="61"/>
      <c r="I206" s="65"/>
      <c r="J206" s="61"/>
      <c r="K206" s="764"/>
      <c r="L206" s="65"/>
      <c r="M206" s="65"/>
      <c r="N206" s="65"/>
      <c r="O206" s="178">
        <v>0</v>
      </c>
      <c r="P206" s="209">
        <f t="shared" ref="P206:W206" si="11">SUM(P207:P209)</f>
        <v>3</v>
      </c>
      <c r="Q206" s="210">
        <f t="shared" si="11"/>
        <v>36000000</v>
      </c>
      <c r="R206" s="786">
        <f t="shared" si="11"/>
        <v>0</v>
      </c>
      <c r="S206" s="827">
        <f t="shared" si="11"/>
        <v>0</v>
      </c>
      <c r="T206" s="77">
        <f t="shared" si="11"/>
        <v>0</v>
      </c>
      <c r="U206" s="76">
        <f t="shared" si="11"/>
        <v>0</v>
      </c>
      <c r="V206" s="77">
        <f t="shared" si="11"/>
        <v>3</v>
      </c>
      <c r="W206" s="178">
        <f t="shared" si="11"/>
        <v>36000000</v>
      </c>
      <c r="X206" s="109"/>
    </row>
    <row r="207" spans="1:26">
      <c r="A207" s="60">
        <v>246</v>
      </c>
      <c r="B207" s="92">
        <v>2</v>
      </c>
      <c r="C207" s="92">
        <v>9</v>
      </c>
      <c r="D207" s="92">
        <v>1</v>
      </c>
      <c r="E207" s="92">
        <v>2</v>
      </c>
      <c r="F207" s="92">
        <v>10</v>
      </c>
      <c r="G207" s="93" t="s">
        <v>274</v>
      </c>
      <c r="H207" s="93"/>
      <c r="I207" s="93"/>
      <c r="J207" s="93" t="s">
        <v>53</v>
      </c>
      <c r="K207" s="769" t="s">
        <v>113</v>
      </c>
      <c r="L207" s="93">
        <v>2014</v>
      </c>
      <c r="M207" s="93"/>
      <c r="N207" s="93" t="s">
        <v>76</v>
      </c>
      <c r="O207" s="108" t="s">
        <v>56</v>
      </c>
      <c r="P207" s="108">
        <v>1</v>
      </c>
      <c r="Q207" s="170">
        <v>26000000</v>
      </c>
      <c r="R207" s="828"/>
      <c r="S207" s="804"/>
      <c r="T207" s="54"/>
      <c r="U207" s="55"/>
      <c r="V207" s="44">
        <f t="shared" ref="V207:W209" si="12">P207+R207-T207</f>
        <v>1</v>
      </c>
      <c r="W207" s="56">
        <f t="shared" si="12"/>
        <v>26000000</v>
      </c>
      <c r="X207" s="55"/>
    </row>
    <row r="208" spans="1:26">
      <c r="A208" s="60">
        <v>248</v>
      </c>
      <c r="B208" s="92">
        <v>2</v>
      </c>
      <c r="C208" s="92">
        <v>9</v>
      </c>
      <c r="D208" s="92">
        <v>2</v>
      </c>
      <c r="E208" s="92">
        <v>5</v>
      </c>
      <c r="F208" s="92">
        <v>59</v>
      </c>
      <c r="G208" s="93" t="s">
        <v>275</v>
      </c>
      <c r="H208" s="93"/>
      <c r="I208" s="93"/>
      <c r="J208" s="93" t="s">
        <v>191</v>
      </c>
      <c r="K208" s="769" t="s">
        <v>276</v>
      </c>
      <c r="L208" s="93">
        <v>2007</v>
      </c>
      <c r="M208" s="93"/>
      <c r="N208" s="93" t="s">
        <v>76</v>
      </c>
      <c r="O208" s="108" t="s">
        <v>56</v>
      </c>
      <c r="P208" s="108">
        <v>1</v>
      </c>
      <c r="Q208" s="170">
        <v>5000000</v>
      </c>
      <c r="R208" s="828"/>
      <c r="S208" s="804"/>
      <c r="T208" s="54"/>
      <c r="U208" s="55"/>
      <c r="V208" s="44">
        <f t="shared" si="12"/>
        <v>1</v>
      </c>
      <c r="W208" s="56">
        <f t="shared" si="12"/>
        <v>5000000</v>
      </c>
      <c r="X208" s="55"/>
    </row>
    <row r="209" spans="1:28">
      <c r="A209" s="60">
        <v>249</v>
      </c>
      <c r="B209" s="92">
        <v>2</v>
      </c>
      <c r="C209" s="92">
        <v>9</v>
      </c>
      <c r="D209" s="92">
        <v>1</v>
      </c>
      <c r="E209" s="92">
        <v>15</v>
      </c>
      <c r="F209" s="92">
        <v>9</v>
      </c>
      <c r="G209" s="93" t="s">
        <v>277</v>
      </c>
      <c r="H209" s="93"/>
      <c r="I209" s="93"/>
      <c r="J209" s="93" t="s">
        <v>191</v>
      </c>
      <c r="K209" s="769" t="s">
        <v>276</v>
      </c>
      <c r="L209" s="93">
        <v>2013</v>
      </c>
      <c r="M209" s="93"/>
      <c r="N209" s="93" t="s">
        <v>76</v>
      </c>
      <c r="O209" s="108" t="s">
        <v>56</v>
      </c>
      <c r="P209" s="108">
        <v>1</v>
      </c>
      <c r="Q209" s="170">
        <v>5000000</v>
      </c>
      <c r="R209" s="828"/>
      <c r="S209" s="804"/>
      <c r="T209" s="54"/>
      <c r="U209" s="55"/>
      <c r="V209" s="44">
        <f t="shared" si="12"/>
        <v>1</v>
      </c>
      <c r="W209" s="56">
        <f t="shared" si="12"/>
        <v>5000000</v>
      </c>
      <c r="X209" s="55"/>
    </row>
    <row r="210" spans="1:28" s="58" customFormat="1">
      <c r="A210" s="211"/>
      <c r="B210" s="212"/>
      <c r="C210" s="212"/>
      <c r="D210" s="212"/>
      <c r="E210" s="212"/>
      <c r="F210" s="212"/>
      <c r="G210" s="213"/>
      <c r="H210" s="214"/>
      <c r="I210" s="214"/>
      <c r="J210" s="214"/>
      <c r="K210" s="770"/>
      <c r="L210" s="214"/>
      <c r="M210" s="214"/>
      <c r="N210" s="214"/>
      <c r="O210" s="215"/>
      <c r="P210" s="215"/>
      <c r="Q210" s="216"/>
      <c r="R210" s="829"/>
      <c r="S210" s="830"/>
      <c r="T210" s="217"/>
      <c r="U210" s="218"/>
      <c r="V210" s="217"/>
      <c r="W210" s="219"/>
      <c r="X210" s="220"/>
      <c r="Y210" s="221"/>
      <c r="AA210" s="59"/>
      <c r="AB210" s="59"/>
    </row>
    <row r="211" spans="1:28" s="58" customFormat="1">
      <c r="A211" s="60"/>
      <c r="B211" s="83"/>
      <c r="C211" s="83"/>
      <c r="D211" s="83"/>
      <c r="E211" s="83"/>
      <c r="F211" s="83"/>
      <c r="G211" s="72" t="s">
        <v>278</v>
      </c>
      <c r="H211" s="65"/>
      <c r="I211" s="65"/>
      <c r="J211" s="65"/>
      <c r="K211" s="764"/>
      <c r="L211" s="65"/>
      <c r="M211" s="65"/>
      <c r="N211" s="65"/>
      <c r="O211" s="178">
        <v>0</v>
      </c>
      <c r="P211" s="178">
        <f t="shared" ref="P211:U211" si="13">SUM(P212:P216)</f>
        <v>4</v>
      </c>
      <c r="Q211" s="178">
        <f t="shared" si="13"/>
        <v>1766603875.0007939</v>
      </c>
      <c r="R211" s="827">
        <f t="shared" si="13"/>
        <v>0</v>
      </c>
      <c r="S211" s="827">
        <f t="shared" si="13"/>
        <v>0</v>
      </c>
      <c r="T211" s="178">
        <f t="shared" si="13"/>
        <v>0</v>
      </c>
      <c r="U211" s="178">
        <f t="shared" si="13"/>
        <v>0</v>
      </c>
      <c r="V211" s="178">
        <f>P211+R211-T211</f>
        <v>4</v>
      </c>
      <c r="W211" s="178">
        <f>Q211+S211-U211</f>
        <v>1766603875.0007939</v>
      </c>
      <c r="X211" s="222"/>
      <c r="Y211" s="223"/>
      <c r="AA211" s="59"/>
      <c r="AB211" s="59"/>
    </row>
    <row r="212" spans="1:28" s="58" customFormat="1">
      <c r="A212" s="173">
        <v>254</v>
      </c>
      <c r="B212" s="224" t="s">
        <v>46</v>
      </c>
      <c r="C212" s="224" t="s">
        <v>102</v>
      </c>
      <c r="D212" s="224" t="s">
        <v>47</v>
      </c>
      <c r="E212" s="224" t="s">
        <v>80</v>
      </c>
      <c r="F212" s="224" t="s">
        <v>279</v>
      </c>
      <c r="G212" s="131" t="s">
        <v>280</v>
      </c>
      <c r="H212" s="131"/>
      <c r="I212" s="131" t="s">
        <v>82</v>
      </c>
      <c r="J212" s="131" t="s">
        <v>82</v>
      </c>
      <c r="K212" s="771" t="s">
        <v>54</v>
      </c>
      <c r="L212" s="131">
        <v>2007</v>
      </c>
      <c r="M212" s="131"/>
      <c r="N212" s="131" t="s">
        <v>76</v>
      </c>
      <c r="O212" s="225" t="s">
        <v>56</v>
      </c>
      <c r="P212" s="225">
        <v>1</v>
      </c>
      <c r="Q212" s="170">
        <v>844818000.00079405</v>
      </c>
      <c r="R212" s="831"/>
      <c r="S212" s="832">
        <v>0</v>
      </c>
      <c r="T212" s="54"/>
      <c r="U212" s="55"/>
      <c r="V212" s="44">
        <f t="shared" ref="V212:W214" si="14">P212+R212-T212</f>
        <v>1</v>
      </c>
      <c r="W212" s="56">
        <f t="shared" si="14"/>
        <v>844818000.00079405</v>
      </c>
      <c r="X212" s="706"/>
      <c r="Y212" s="223"/>
      <c r="AA212" s="59"/>
      <c r="AB212" s="59"/>
    </row>
    <row r="213" spans="1:28" s="58" customFormat="1">
      <c r="A213" s="173">
        <v>255</v>
      </c>
      <c r="B213" s="224" t="s">
        <v>46</v>
      </c>
      <c r="C213" s="224" t="s">
        <v>102</v>
      </c>
      <c r="D213" s="224" t="s">
        <v>47</v>
      </c>
      <c r="E213" s="224" t="s">
        <v>80</v>
      </c>
      <c r="F213" s="224" t="s">
        <v>279</v>
      </c>
      <c r="G213" s="131" t="s">
        <v>281</v>
      </c>
      <c r="H213" s="131"/>
      <c r="I213" s="131" t="s">
        <v>82</v>
      </c>
      <c r="J213" s="131" t="s">
        <v>82</v>
      </c>
      <c r="K213" s="771" t="s">
        <v>54</v>
      </c>
      <c r="L213" s="131">
        <v>2007</v>
      </c>
      <c r="M213" s="131"/>
      <c r="N213" s="131" t="s">
        <v>76</v>
      </c>
      <c r="O213" s="225" t="s">
        <v>56</v>
      </c>
      <c r="P213" s="225">
        <v>1</v>
      </c>
      <c r="Q213" s="170">
        <v>133145000</v>
      </c>
      <c r="R213" s="831"/>
      <c r="S213" s="832"/>
      <c r="T213" s="54"/>
      <c r="U213" s="55"/>
      <c r="V213" s="44">
        <f t="shared" si="14"/>
        <v>1</v>
      </c>
      <c r="W213" s="56">
        <f t="shared" si="14"/>
        <v>133145000</v>
      </c>
      <c r="X213" s="227"/>
      <c r="Y213" s="223"/>
      <c r="AA213" s="59"/>
      <c r="AB213" s="59"/>
    </row>
    <row r="214" spans="1:28" s="58" customFormat="1">
      <c r="A214" s="173">
        <v>256</v>
      </c>
      <c r="B214" s="228">
        <v>3</v>
      </c>
      <c r="C214" s="228">
        <v>11</v>
      </c>
      <c r="D214" s="228">
        <v>1</v>
      </c>
      <c r="E214" s="228">
        <v>6</v>
      </c>
      <c r="F214" s="228">
        <v>1</v>
      </c>
      <c r="G214" s="131" t="s">
        <v>282</v>
      </c>
      <c r="H214" s="131"/>
      <c r="I214" s="131"/>
      <c r="J214" s="131"/>
      <c r="K214" s="771" t="s">
        <v>54</v>
      </c>
      <c r="L214" s="131"/>
      <c r="M214" s="131"/>
      <c r="N214" s="131"/>
      <c r="O214" s="225"/>
      <c r="P214" s="225">
        <v>1</v>
      </c>
      <c r="Q214" s="170">
        <v>240500875</v>
      </c>
      <c r="R214" s="831"/>
      <c r="S214" s="832"/>
      <c r="T214" s="54"/>
      <c r="U214" s="55"/>
      <c r="V214" s="44">
        <f t="shared" si="14"/>
        <v>1</v>
      </c>
      <c r="W214" s="56">
        <f t="shared" si="14"/>
        <v>240500875</v>
      </c>
      <c r="X214" s="229"/>
      <c r="Y214" s="4"/>
      <c r="AA214" s="59"/>
      <c r="AB214" s="59"/>
    </row>
    <row r="215" spans="1:28" s="58" customFormat="1">
      <c r="A215" s="173">
        <v>257</v>
      </c>
      <c r="B215" s="224" t="s">
        <v>46</v>
      </c>
      <c r="C215" s="224" t="s">
        <v>102</v>
      </c>
      <c r="D215" s="224" t="s">
        <v>47</v>
      </c>
      <c r="E215" s="224" t="s">
        <v>80</v>
      </c>
      <c r="F215" s="224" t="s">
        <v>279</v>
      </c>
      <c r="G215" s="131" t="s">
        <v>283</v>
      </c>
      <c r="H215" s="131"/>
      <c r="I215" s="131"/>
      <c r="J215" s="131"/>
      <c r="K215" s="771" t="s">
        <v>284</v>
      </c>
      <c r="L215" s="131">
        <v>2015</v>
      </c>
      <c r="M215" s="131" t="s">
        <v>285</v>
      </c>
      <c r="N215" s="131"/>
      <c r="O215" s="225" t="s">
        <v>56</v>
      </c>
      <c r="P215" s="230">
        <v>1</v>
      </c>
      <c r="Q215" s="226">
        <v>548140000</v>
      </c>
      <c r="R215" s="776"/>
      <c r="S215" s="805"/>
      <c r="T215" s="54"/>
      <c r="U215" s="55"/>
      <c r="V215" s="44">
        <v>1</v>
      </c>
      <c r="W215" s="56">
        <v>548140000</v>
      </c>
      <c r="X215" s="229" t="s">
        <v>73</v>
      </c>
      <c r="Y215" s="4"/>
      <c r="AA215" s="59"/>
      <c r="AB215" s="59"/>
    </row>
    <row r="216" spans="1:28" s="58" customFormat="1">
      <c r="A216" s="231"/>
      <c r="B216" s="232"/>
      <c r="C216" s="232"/>
      <c r="D216" s="232"/>
      <c r="E216" s="232"/>
      <c r="F216" s="232"/>
      <c r="G216" s="232"/>
      <c r="H216" s="232"/>
      <c r="I216" s="232"/>
      <c r="J216" s="232"/>
      <c r="K216" s="771"/>
      <c r="L216" s="232"/>
      <c r="M216" s="232"/>
      <c r="N216" s="232"/>
      <c r="O216" s="233"/>
      <c r="P216" s="233"/>
      <c r="Q216" s="234"/>
      <c r="R216" s="833"/>
      <c r="S216" s="805"/>
      <c r="T216" s="160"/>
      <c r="U216" s="162"/>
      <c r="V216" s="206"/>
      <c r="W216" s="161"/>
      <c r="X216" s="229"/>
      <c r="Y216" s="7"/>
      <c r="AA216" s="59"/>
      <c r="AB216" s="59"/>
    </row>
    <row r="217" spans="1:28" s="58" customFormat="1">
      <c r="A217" s="173"/>
      <c r="B217" s="131"/>
      <c r="C217" s="131"/>
      <c r="D217" s="131"/>
      <c r="E217" s="131"/>
      <c r="F217" s="131"/>
      <c r="G217" s="131"/>
      <c r="H217" s="131"/>
      <c r="I217" s="131"/>
      <c r="J217" s="131"/>
      <c r="K217" s="771"/>
      <c r="L217" s="131"/>
      <c r="M217" s="131"/>
      <c r="N217" s="131"/>
      <c r="O217" s="225"/>
      <c r="P217" s="235"/>
      <c r="Q217" s="226"/>
      <c r="R217" s="833"/>
      <c r="S217" s="832"/>
      <c r="T217" s="54"/>
      <c r="U217" s="55"/>
      <c r="V217" s="44"/>
      <c r="W217" s="226"/>
      <c r="X217" s="229"/>
      <c r="Y217" s="7"/>
      <c r="AA217" s="59"/>
      <c r="AB217" s="59"/>
    </row>
    <row r="218" spans="1:28" s="58" customFormat="1">
      <c r="A218" s="173"/>
      <c r="B218" s="131"/>
      <c r="C218" s="131"/>
      <c r="D218" s="131"/>
      <c r="E218" s="131"/>
      <c r="F218" s="131"/>
      <c r="G218" s="131"/>
      <c r="H218" s="131"/>
      <c r="I218" s="131"/>
      <c r="J218" s="131"/>
      <c r="K218" s="771"/>
      <c r="L218" s="131"/>
      <c r="M218" s="131"/>
      <c r="N218" s="131"/>
      <c r="O218" s="225"/>
      <c r="P218" s="236"/>
      <c r="Q218" s="226"/>
      <c r="R218" s="833"/>
      <c r="S218" s="832"/>
      <c r="T218" s="54"/>
      <c r="U218" s="55"/>
      <c r="V218" s="44"/>
      <c r="W218" s="226"/>
      <c r="X218" s="229"/>
      <c r="Y218" s="7"/>
      <c r="AA218" s="59"/>
      <c r="AB218" s="59"/>
    </row>
    <row r="219" spans="1:28" s="58" customFormat="1">
      <c r="A219" s="173"/>
      <c r="B219" s="131"/>
      <c r="C219" s="131"/>
      <c r="D219" s="131"/>
      <c r="E219" s="131"/>
      <c r="F219" s="131"/>
      <c r="G219" s="131"/>
      <c r="H219" s="131"/>
      <c r="I219" s="131"/>
      <c r="J219" s="131"/>
      <c r="K219" s="771"/>
      <c r="L219" s="131"/>
      <c r="M219" s="131"/>
      <c r="N219" s="131"/>
      <c r="O219" s="225"/>
      <c r="P219" s="236"/>
      <c r="Q219" s="226"/>
      <c r="R219" s="833"/>
      <c r="S219" s="811">
        <f>SUM(S217:S218)</f>
        <v>0</v>
      </c>
      <c r="T219" s="54"/>
      <c r="U219" s="55"/>
      <c r="V219" s="44"/>
      <c r="W219" s="56">
        <f>SUM(W217:W218)</f>
        <v>0</v>
      </c>
      <c r="X219" s="229"/>
      <c r="Y219" s="7"/>
      <c r="AA219" s="59"/>
      <c r="AB219" s="59"/>
    </row>
    <row r="220" spans="1:28" s="58" customFormat="1">
      <c r="A220" s="173"/>
      <c r="B220" s="131"/>
      <c r="C220" s="131"/>
      <c r="D220" s="131"/>
      <c r="E220" s="131"/>
      <c r="F220" s="131"/>
      <c r="G220" s="131"/>
      <c r="H220" s="131"/>
      <c r="I220" s="131"/>
      <c r="J220" s="131"/>
      <c r="K220" s="771"/>
      <c r="L220" s="131"/>
      <c r="M220" s="131"/>
      <c r="N220" s="131"/>
      <c r="O220" s="225"/>
      <c r="P220" s="236"/>
      <c r="Q220" s="226"/>
      <c r="R220" s="831"/>
      <c r="S220" s="4"/>
      <c r="T220" s="54"/>
      <c r="U220" s="55"/>
      <c r="V220" s="44"/>
      <c r="W220" s="56"/>
      <c r="X220" s="229"/>
      <c r="Y220" s="7"/>
      <c r="AA220" s="59"/>
      <c r="AB220" s="59"/>
    </row>
    <row r="221" spans="1:28" s="58" customFormat="1">
      <c r="A221" s="60"/>
      <c r="B221" s="93"/>
      <c r="C221" s="93"/>
      <c r="D221" s="93"/>
      <c r="E221" s="93"/>
      <c r="F221" s="93"/>
      <c r="G221" s="93"/>
      <c r="H221" s="93"/>
      <c r="I221" s="93"/>
      <c r="J221" s="93"/>
      <c r="K221" s="769"/>
      <c r="L221" s="93"/>
      <c r="M221" s="93"/>
      <c r="N221" s="93"/>
      <c r="O221" s="56"/>
      <c r="P221" s="237"/>
      <c r="Q221" s="170"/>
      <c r="R221" s="828"/>
      <c r="S221" s="804"/>
      <c r="T221" s="54"/>
      <c r="U221" s="55"/>
      <c r="V221" s="54"/>
      <c r="W221" s="56"/>
      <c r="X221" s="55"/>
      <c r="Y221" s="4"/>
      <c r="AA221" s="59"/>
      <c r="AB221" s="59"/>
    </row>
    <row r="222" spans="1:28" s="58" customFormat="1">
      <c r="A222" s="60"/>
      <c r="B222" s="83"/>
      <c r="C222" s="83"/>
      <c r="D222" s="83"/>
      <c r="E222" s="83"/>
      <c r="F222" s="83"/>
      <c r="G222" s="72" t="s">
        <v>286</v>
      </c>
      <c r="H222" s="65"/>
      <c r="I222" s="65"/>
      <c r="J222" s="65"/>
      <c r="K222" s="760"/>
      <c r="L222" s="65"/>
      <c r="M222" s="65"/>
      <c r="N222" s="65"/>
      <c r="O222" s="238">
        <v>0</v>
      </c>
      <c r="P222" s="239">
        <f t="shared" ref="P222:W222" si="15">P224+P229</f>
        <v>5</v>
      </c>
      <c r="Q222" s="88">
        <f t="shared" si="15"/>
        <v>27420000</v>
      </c>
      <c r="R222" s="834">
        <f t="shared" si="15"/>
        <v>0</v>
      </c>
      <c r="S222" s="835">
        <f t="shared" si="15"/>
        <v>1700000</v>
      </c>
      <c r="T222" s="238">
        <f t="shared" si="15"/>
        <v>0</v>
      </c>
      <c r="U222" s="238">
        <f t="shared" si="15"/>
        <v>0</v>
      </c>
      <c r="V222" s="87">
        <f t="shared" si="15"/>
        <v>5</v>
      </c>
      <c r="W222" s="238">
        <f t="shared" si="15"/>
        <v>29120000</v>
      </c>
      <c r="X222" s="109"/>
      <c r="Y222" s="4"/>
      <c r="AA222" s="59"/>
      <c r="AB222" s="59"/>
    </row>
    <row r="223" spans="1:28" s="58" customFormat="1">
      <c r="A223" s="60"/>
      <c r="B223" s="83"/>
      <c r="C223" s="83"/>
      <c r="D223" s="83"/>
      <c r="E223" s="83"/>
      <c r="F223" s="83"/>
      <c r="G223" s="72"/>
      <c r="H223" s="65"/>
      <c r="I223" s="65"/>
      <c r="J223" s="65"/>
      <c r="K223" s="760"/>
      <c r="L223" s="65"/>
      <c r="M223" s="65"/>
      <c r="N223" s="65"/>
      <c r="O223" s="238"/>
      <c r="P223" s="240"/>
      <c r="Q223" s="88"/>
      <c r="R223" s="834"/>
      <c r="S223" s="835"/>
      <c r="T223" s="73"/>
      <c r="U223" s="241"/>
      <c r="V223" s="73"/>
      <c r="W223" s="238"/>
      <c r="X223" s="109"/>
      <c r="Y223" s="4"/>
      <c r="AA223" s="59"/>
      <c r="AB223" s="59"/>
    </row>
    <row r="224" spans="1:28" s="58" customFormat="1">
      <c r="A224" s="60"/>
      <c r="B224" s="83"/>
      <c r="C224" s="83"/>
      <c r="D224" s="83"/>
      <c r="E224" s="83"/>
      <c r="F224" s="83"/>
      <c r="G224" s="72" t="s">
        <v>287</v>
      </c>
      <c r="H224" s="65"/>
      <c r="I224" s="65"/>
      <c r="J224" s="65"/>
      <c r="K224" s="760"/>
      <c r="L224" s="65"/>
      <c r="M224" s="65"/>
      <c r="N224" s="65"/>
      <c r="O224" s="238"/>
      <c r="P224" s="242">
        <f t="shared" ref="P224:U224" si="16">SUM(P225:P227)</f>
        <v>3</v>
      </c>
      <c r="Q224" s="243">
        <f t="shared" si="16"/>
        <v>15001000</v>
      </c>
      <c r="R224" s="836">
        <f t="shared" si="16"/>
        <v>0</v>
      </c>
      <c r="S224" s="837">
        <f t="shared" si="16"/>
        <v>0</v>
      </c>
      <c r="T224" s="244">
        <f t="shared" si="16"/>
        <v>0</v>
      </c>
      <c r="U224" s="244">
        <f t="shared" si="16"/>
        <v>0</v>
      </c>
      <c r="V224" s="245">
        <f t="shared" ref="V224:W227" si="17">P224+R224-T224</f>
        <v>3</v>
      </c>
      <c r="W224" s="241">
        <f t="shared" si="17"/>
        <v>15001000</v>
      </c>
      <c r="X224" s="109"/>
      <c r="Y224" s="4"/>
      <c r="AA224" s="59"/>
      <c r="AB224" s="59"/>
    </row>
    <row r="225" spans="1:28" s="58" customFormat="1">
      <c r="A225" s="60">
        <v>259</v>
      </c>
      <c r="B225" s="147">
        <v>4</v>
      </c>
      <c r="C225" s="147">
        <v>15</v>
      </c>
      <c r="D225" s="147">
        <v>1</v>
      </c>
      <c r="E225" s="147">
        <v>4</v>
      </c>
      <c r="F225" s="147">
        <v>4</v>
      </c>
      <c r="G225" s="93" t="s">
        <v>288</v>
      </c>
      <c r="H225" s="93"/>
      <c r="I225" s="93"/>
      <c r="J225" s="93" t="s">
        <v>53</v>
      </c>
      <c r="K225" s="769" t="s">
        <v>113</v>
      </c>
      <c r="L225" s="93">
        <v>2014</v>
      </c>
      <c r="M225" s="93"/>
      <c r="N225" s="93" t="s">
        <v>76</v>
      </c>
      <c r="O225" s="95" t="s">
        <v>56</v>
      </c>
      <c r="P225" s="96">
        <v>1</v>
      </c>
      <c r="Q225" s="53">
        <v>3401000</v>
      </c>
      <c r="R225" s="838"/>
      <c r="S225" s="793"/>
      <c r="T225" s="54"/>
      <c r="U225" s="55"/>
      <c r="V225" s="44">
        <f t="shared" si="17"/>
        <v>1</v>
      </c>
      <c r="W225" s="247">
        <f t="shared" si="17"/>
        <v>3401000</v>
      </c>
      <c r="X225" s="55"/>
      <c r="Y225" s="4"/>
      <c r="AA225" s="59"/>
      <c r="AB225" s="59"/>
    </row>
    <row r="226" spans="1:28" s="58" customFormat="1">
      <c r="A226" s="60">
        <v>260</v>
      </c>
      <c r="B226" s="248" t="s">
        <v>83</v>
      </c>
      <c r="C226" s="248" t="s">
        <v>256</v>
      </c>
      <c r="D226" s="248" t="s">
        <v>46</v>
      </c>
      <c r="E226" s="248" t="s">
        <v>47</v>
      </c>
      <c r="F226" s="248" t="s">
        <v>47</v>
      </c>
      <c r="G226" s="93" t="s">
        <v>289</v>
      </c>
      <c r="H226" s="93"/>
      <c r="I226" s="93"/>
      <c r="J226" s="93"/>
      <c r="K226" s="769"/>
      <c r="L226" s="93">
        <v>2014</v>
      </c>
      <c r="M226" s="93"/>
      <c r="N226" s="93" t="s">
        <v>76</v>
      </c>
      <c r="O226" s="95" t="s">
        <v>56</v>
      </c>
      <c r="P226" s="246">
        <v>1</v>
      </c>
      <c r="Q226" s="97">
        <v>10100000</v>
      </c>
      <c r="R226" s="795"/>
      <c r="S226" s="805"/>
      <c r="T226" s="54"/>
      <c r="U226" s="55"/>
      <c r="V226" s="44">
        <f t="shared" si="17"/>
        <v>1</v>
      </c>
      <c r="W226" s="247">
        <f t="shared" si="17"/>
        <v>10100000</v>
      </c>
      <c r="X226" s="55" t="s">
        <v>73</v>
      </c>
      <c r="Y226" s="4"/>
      <c r="AA226" s="59"/>
      <c r="AB226" s="59"/>
    </row>
    <row r="227" spans="1:28" s="58" customFormat="1">
      <c r="A227" s="60">
        <v>261</v>
      </c>
      <c r="B227" s="248" t="s">
        <v>83</v>
      </c>
      <c r="C227" s="248" t="s">
        <v>256</v>
      </c>
      <c r="D227" s="248" t="s">
        <v>47</v>
      </c>
      <c r="E227" s="248" t="s">
        <v>45</v>
      </c>
      <c r="F227" s="248" t="s">
        <v>47</v>
      </c>
      <c r="G227" s="93" t="s">
        <v>290</v>
      </c>
      <c r="H227" s="93"/>
      <c r="I227" s="93"/>
      <c r="J227" s="93"/>
      <c r="K227" s="769" t="s">
        <v>54</v>
      </c>
      <c r="L227" s="93">
        <v>2013</v>
      </c>
      <c r="M227" s="93"/>
      <c r="N227" s="93" t="s">
        <v>76</v>
      </c>
      <c r="O227" s="95" t="s">
        <v>56</v>
      </c>
      <c r="P227" s="246">
        <v>1</v>
      </c>
      <c r="Q227" s="97">
        <v>1500000</v>
      </c>
      <c r="R227" s="795"/>
      <c r="S227" s="805"/>
      <c r="T227" s="54"/>
      <c r="U227" s="55"/>
      <c r="V227" s="44">
        <f t="shared" si="17"/>
        <v>1</v>
      </c>
      <c r="W227" s="247">
        <f t="shared" si="17"/>
        <v>1500000</v>
      </c>
      <c r="X227" s="55" t="s">
        <v>73</v>
      </c>
      <c r="Y227" s="4"/>
      <c r="AA227" s="59"/>
      <c r="AB227" s="59"/>
    </row>
    <row r="228" spans="1:28" s="58" customFormat="1">
      <c r="A228" s="60"/>
      <c r="B228" s="249"/>
      <c r="C228" s="249"/>
      <c r="D228" s="249"/>
      <c r="E228" s="249"/>
      <c r="F228" s="249"/>
      <c r="G228" s="93"/>
      <c r="H228" s="93"/>
      <c r="I228" s="93"/>
      <c r="J228" s="93"/>
      <c r="K228" s="769"/>
      <c r="L228" s="93"/>
      <c r="M228" s="93"/>
      <c r="N228" s="93"/>
      <c r="O228" s="95"/>
      <c r="P228" s="250"/>
      <c r="Q228" s="53"/>
      <c r="R228" s="838"/>
      <c r="S228" s="793"/>
      <c r="T228" s="54"/>
      <c r="U228" s="55"/>
      <c r="V228" s="44"/>
      <c r="W228" s="56"/>
      <c r="X228" s="55"/>
      <c r="Y228" s="4"/>
      <c r="AA228" s="59"/>
      <c r="AB228" s="59"/>
    </row>
    <row r="229" spans="1:28" s="58" customFormat="1">
      <c r="A229" s="68"/>
      <c r="B229" s="251"/>
      <c r="C229" s="251"/>
      <c r="D229" s="251"/>
      <c r="E229" s="251"/>
      <c r="F229" s="251"/>
      <c r="G229" s="252" t="s">
        <v>291</v>
      </c>
      <c r="H229" s="252"/>
      <c r="I229" s="252"/>
      <c r="J229" s="252"/>
      <c r="K229" s="772"/>
      <c r="L229" s="252"/>
      <c r="M229" s="252"/>
      <c r="N229" s="252"/>
      <c r="O229" s="253"/>
      <c r="P229" s="254">
        <v>2</v>
      </c>
      <c r="Q229" s="255">
        <f>SUM(Q230:Q231)</f>
        <v>12419000</v>
      </c>
      <c r="R229" s="839">
        <f>SUM(R230:R231)</f>
        <v>0</v>
      </c>
      <c r="S229" s="840">
        <f>SUM(S230:S231)</f>
        <v>1700000</v>
      </c>
      <c r="T229" s="254">
        <f>SUM(T230:T231)</f>
        <v>0</v>
      </c>
      <c r="U229" s="254">
        <f>SUM(U230:U231)</f>
        <v>0</v>
      </c>
      <c r="V229" s="254">
        <f t="shared" ref="V229:W231" si="18">P229+R229-T229</f>
        <v>2</v>
      </c>
      <c r="W229" s="255">
        <f t="shared" si="18"/>
        <v>14119000</v>
      </c>
      <c r="X229" s="256"/>
      <c r="Y229" s="80"/>
      <c r="AA229" s="59"/>
      <c r="AB229" s="59"/>
    </row>
    <row r="230" spans="1:28" s="58" customFormat="1">
      <c r="A230" s="60">
        <v>262</v>
      </c>
      <c r="B230" s="151" t="s">
        <v>83</v>
      </c>
      <c r="C230" s="83">
        <v>15</v>
      </c>
      <c r="D230" s="151" t="s">
        <v>80</v>
      </c>
      <c r="E230" s="151" t="s">
        <v>47</v>
      </c>
      <c r="F230" s="151" t="s">
        <v>83</v>
      </c>
      <c r="G230" s="61" t="s">
        <v>292</v>
      </c>
      <c r="H230" s="65"/>
      <c r="I230" s="65"/>
      <c r="J230" s="65"/>
      <c r="K230" s="760" t="s">
        <v>54</v>
      </c>
      <c r="L230" s="60">
        <v>2013</v>
      </c>
      <c r="M230" s="65"/>
      <c r="N230" s="65"/>
      <c r="O230" s="90" t="s">
        <v>56</v>
      </c>
      <c r="P230" s="52">
        <v>1</v>
      </c>
      <c r="Q230" s="99">
        <v>4400000</v>
      </c>
      <c r="R230" s="776"/>
      <c r="S230" s="4"/>
      <c r="T230" s="54"/>
      <c r="U230" s="55"/>
      <c r="V230" s="54">
        <f t="shared" si="18"/>
        <v>1</v>
      </c>
      <c r="W230" s="250">
        <f t="shared" si="18"/>
        <v>4400000</v>
      </c>
      <c r="X230" s="257" t="s">
        <v>73</v>
      </c>
      <c r="Y230" s="4"/>
      <c r="AA230" s="59"/>
      <c r="AB230" s="59"/>
    </row>
    <row r="231" spans="1:28" s="698" customFormat="1" ht="24.75">
      <c r="A231" s="687">
        <v>263</v>
      </c>
      <c r="B231" s="707" t="s">
        <v>83</v>
      </c>
      <c r="C231" s="708">
        <v>15</v>
      </c>
      <c r="D231" s="707" t="s">
        <v>80</v>
      </c>
      <c r="E231" s="707" t="s">
        <v>47</v>
      </c>
      <c r="F231" s="707" t="s">
        <v>83</v>
      </c>
      <c r="G231" s="709" t="s">
        <v>293</v>
      </c>
      <c r="H231" s="709"/>
      <c r="I231" s="709"/>
      <c r="J231" s="709"/>
      <c r="K231" s="769" t="s">
        <v>54</v>
      </c>
      <c r="L231" s="709">
        <v>2015</v>
      </c>
      <c r="M231" s="709"/>
      <c r="N231" s="709"/>
      <c r="O231" s="710" t="s">
        <v>56</v>
      </c>
      <c r="P231" s="711">
        <v>1</v>
      </c>
      <c r="Q231" s="712">
        <v>8019000</v>
      </c>
      <c r="R231" s="776"/>
      <c r="S231" s="4">
        <v>1700000</v>
      </c>
      <c r="T231" s="701"/>
      <c r="U231" s="696"/>
      <c r="V231" s="701">
        <f t="shared" si="18"/>
        <v>1</v>
      </c>
      <c r="W231" s="713">
        <f t="shared" si="18"/>
        <v>9719000</v>
      </c>
      <c r="X231" s="714" t="s">
        <v>500</v>
      </c>
      <c r="Y231" s="699"/>
      <c r="AA231" s="700"/>
      <c r="AB231" s="700"/>
    </row>
    <row r="232" spans="1:28" s="58" customFormat="1">
      <c r="A232" s="60"/>
      <c r="B232" s="249"/>
      <c r="C232" s="249"/>
      <c r="D232" s="249"/>
      <c r="E232" s="249"/>
      <c r="F232" s="249"/>
      <c r="G232" s="93"/>
      <c r="H232" s="93"/>
      <c r="I232" s="93"/>
      <c r="J232" s="93"/>
      <c r="K232" s="769"/>
      <c r="L232" s="93"/>
      <c r="M232" s="93"/>
      <c r="N232" s="93"/>
      <c r="O232" s="95"/>
      <c r="P232" s="54"/>
      <c r="Q232" s="53"/>
      <c r="R232" s="841"/>
      <c r="S232" s="842"/>
      <c r="T232" s="54"/>
      <c r="U232" s="55"/>
      <c r="V232" s="254">
        <v>1</v>
      </c>
      <c r="W232" s="53">
        <v>1700000</v>
      </c>
      <c r="X232" s="55"/>
      <c r="Y232" s="4"/>
      <c r="AA232" s="59"/>
      <c r="AB232" s="59"/>
    </row>
    <row r="233" spans="1:28" s="58" customFormat="1">
      <c r="A233" s="60"/>
      <c r="B233" s="249"/>
      <c r="C233" s="249"/>
      <c r="D233" s="249"/>
      <c r="E233" s="249"/>
      <c r="F233" s="249"/>
      <c r="G233" s="93"/>
      <c r="H233" s="93"/>
      <c r="I233" s="93"/>
      <c r="J233" s="93"/>
      <c r="K233" s="769"/>
      <c r="L233" s="93"/>
      <c r="M233" s="93"/>
      <c r="N233" s="93"/>
      <c r="O233" s="95"/>
      <c r="P233" s="54"/>
      <c r="Q233" s="53"/>
      <c r="R233" s="841"/>
      <c r="S233" s="793"/>
      <c r="T233" s="54"/>
      <c r="U233" s="55"/>
      <c r="V233" s="44"/>
      <c r="W233" s="56"/>
      <c r="X233" s="55"/>
      <c r="Y233" s="4"/>
      <c r="AA233" s="59"/>
      <c r="AB233" s="59"/>
    </row>
    <row r="234" spans="1:28" s="58" customFormat="1">
      <c r="A234" s="93"/>
      <c r="B234" s="93"/>
      <c r="C234" s="93"/>
      <c r="D234" s="93"/>
      <c r="E234" s="93"/>
      <c r="F234" s="93"/>
      <c r="G234" s="93"/>
      <c r="H234" s="93"/>
      <c r="I234" s="93"/>
      <c r="J234" s="93"/>
      <c r="K234" s="763"/>
      <c r="L234" s="93"/>
      <c r="M234" s="93"/>
      <c r="N234" s="93"/>
      <c r="O234" s="55"/>
      <c r="P234" s="250"/>
      <c r="Q234" s="53"/>
      <c r="R234" s="795"/>
      <c r="S234" s="805"/>
      <c r="T234" s="54"/>
      <c r="U234" s="55"/>
      <c r="V234" s="54"/>
      <c r="W234" s="56"/>
      <c r="X234" s="57"/>
      <c r="Y234" s="4"/>
      <c r="AA234" s="59"/>
      <c r="AB234" s="59"/>
    </row>
    <row r="235" spans="1:28" s="58" customFormat="1">
      <c r="A235" s="60"/>
      <c r="B235" s="83"/>
      <c r="C235" s="83"/>
      <c r="D235" s="83"/>
      <c r="E235" s="83"/>
      <c r="F235" s="83"/>
      <c r="G235" s="72" t="s">
        <v>294</v>
      </c>
      <c r="H235" s="65"/>
      <c r="I235" s="65"/>
      <c r="J235" s="65"/>
      <c r="K235" s="764"/>
      <c r="L235" s="65"/>
      <c r="M235" s="65"/>
      <c r="N235" s="65"/>
      <c r="O235" s="90"/>
      <c r="P235" s="52"/>
      <c r="Q235" s="53"/>
      <c r="R235" s="843">
        <v>0</v>
      </c>
      <c r="S235" s="844">
        <v>0</v>
      </c>
      <c r="T235" s="73">
        <v>0</v>
      </c>
      <c r="U235" s="241">
        <v>0</v>
      </c>
      <c r="V235" s="73">
        <v>0</v>
      </c>
      <c r="W235" s="238">
        <v>0</v>
      </c>
      <c r="X235" s="57"/>
      <c r="Y235" s="4"/>
      <c r="AA235" s="59"/>
      <c r="AB235" s="59"/>
    </row>
    <row r="236" spans="1:28" s="58" customFormat="1">
      <c r="A236" s="93"/>
      <c r="B236" s="93"/>
      <c r="C236" s="93"/>
      <c r="D236" s="93"/>
      <c r="E236" s="93"/>
      <c r="F236" s="93"/>
      <c r="G236" s="93"/>
      <c r="H236" s="93"/>
      <c r="I236" s="93"/>
      <c r="J236" s="93"/>
      <c r="K236" s="763"/>
      <c r="L236" s="93"/>
      <c r="M236" s="93"/>
      <c r="N236" s="93"/>
      <c r="O236" s="55"/>
      <c r="P236" s="250"/>
      <c r="Q236" s="53"/>
      <c r="R236" s="795"/>
      <c r="S236" s="805"/>
      <c r="T236" s="54"/>
      <c r="U236" s="55"/>
      <c r="V236" s="54"/>
      <c r="W236" s="56"/>
      <c r="X236" s="57"/>
      <c r="Y236" s="4"/>
      <c r="AA236" s="59"/>
      <c r="AB236" s="59"/>
    </row>
    <row r="237" spans="1:28" s="58" customFormat="1">
      <c r="A237" s="258"/>
      <c r="B237" s="987"/>
      <c r="C237" s="987"/>
      <c r="D237" s="987"/>
      <c r="E237" s="987"/>
      <c r="F237" s="259"/>
      <c r="G237" s="258"/>
      <c r="H237" s="258"/>
      <c r="I237" s="258"/>
      <c r="J237" s="258"/>
      <c r="K237" s="773"/>
      <c r="L237" s="258"/>
      <c r="M237" s="258"/>
      <c r="N237" s="260"/>
      <c r="O237" s="41"/>
      <c r="P237" s="261"/>
      <c r="Q237" s="53"/>
      <c r="R237" s="782"/>
      <c r="S237" s="758"/>
      <c r="T237" s="54"/>
      <c r="U237" s="55"/>
      <c r="V237" s="54"/>
      <c r="W237" s="56"/>
      <c r="X237" s="40"/>
      <c r="Y237" s="4"/>
      <c r="AA237" s="59"/>
      <c r="AB237" s="59"/>
    </row>
    <row r="238" spans="1:28" s="58" customFormat="1">
      <c r="A238" s="262"/>
      <c r="B238" s="262"/>
      <c r="C238" s="262"/>
      <c r="D238" s="262"/>
      <c r="E238" s="262"/>
      <c r="F238" s="262"/>
      <c r="G238" s="262" t="s">
        <v>295</v>
      </c>
      <c r="H238" s="262"/>
      <c r="I238" s="262"/>
      <c r="J238" s="262"/>
      <c r="K238" s="774"/>
      <c r="L238" s="262"/>
      <c r="M238" s="262"/>
      <c r="N238" s="263"/>
      <c r="O238" s="264">
        <v>0</v>
      </c>
      <c r="P238" s="42">
        <f t="shared" ref="P238:U238" si="19">P21+P29+P137+P141+P206+P211+P222+P235</f>
        <v>251</v>
      </c>
      <c r="Q238" s="265">
        <f t="shared" si="19"/>
        <v>3085449152.0007939</v>
      </c>
      <c r="R238" s="828">
        <f t="shared" si="19"/>
        <v>0</v>
      </c>
      <c r="S238" s="845">
        <f t="shared" si="19"/>
        <v>1700000</v>
      </c>
      <c r="T238" s="44">
        <f t="shared" si="19"/>
        <v>1</v>
      </c>
      <c r="U238" s="108">
        <f t="shared" si="19"/>
        <v>1750000</v>
      </c>
      <c r="V238" s="42">
        <f>V19+V211+V222+V235</f>
        <v>250</v>
      </c>
      <c r="W238" s="264">
        <f>Q238+S238-U238</f>
        <v>3085399152.0007939</v>
      </c>
      <c r="X238" s="40"/>
      <c r="Y238" s="4"/>
      <c r="AA238" s="59"/>
      <c r="AB238" s="59"/>
    </row>
    <row r="239" spans="1:28" s="58" customForma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4"/>
      <c r="L239" s="7"/>
      <c r="M239" s="7"/>
      <c r="N239" s="7"/>
      <c r="O239" s="7"/>
      <c r="P239" s="11"/>
      <c r="Q239" s="266"/>
      <c r="R239" s="776"/>
      <c r="S239" s="846"/>
      <c r="T239" s="13"/>
      <c r="U239" s="267"/>
      <c r="V239" s="13"/>
      <c r="W239" s="267"/>
      <c r="X239" s="7"/>
      <c r="Y239" s="4"/>
      <c r="AA239" s="59"/>
      <c r="AB239" s="59"/>
    </row>
    <row r="240" spans="1:28" s="58" customFormat="1">
      <c r="A240" s="7"/>
      <c r="B240" s="7"/>
      <c r="C240" s="7"/>
      <c r="D240" s="268"/>
      <c r="E240" s="269"/>
      <c r="F240" s="268"/>
      <c r="G240" s="268"/>
      <c r="H240" s="268"/>
      <c r="I240" s="9" t="s">
        <v>296</v>
      </c>
      <c r="J240" s="268"/>
      <c r="K240" s="155"/>
      <c r="L240" s="7"/>
      <c r="M240" s="7"/>
      <c r="N240" s="270"/>
      <c r="O240" s="7"/>
      <c r="P240" s="11"/>
      <c r="Q240" s="266"/>
      <c r="R240" s="776"/>
      <c r="S240" s="4"/>
      <c r="T240" s="13" t="str">
        <f>'[3]Rekap 2015'!F48</f>
        <v>Demak,   31 Desember 2015</v>
      </c>
      <c r="U240" s="7"/>
      <c r="V240" s="13"/>
      <c r="W240" s="267"/>
      <c r="X240" s="7"/>
      <c r="Y240" s="4"/>
      <c r="AA240" s="59"/>
      <c r="AB240" s="59"/>
    </row>
    <row r="241" spans="1:28" s="58" customFormat="1">
      <c r="A241" s="7"/>
      <c r="B241" s="7"/>
      <c r="C241" s="7"/>
      <c r="D241" s="271"/>
      <c r="E241" s="271"/>
      <c r="F241" s="268"/>
      <c r="G241" s="269"/>
      <c r="H241" s="268"/>
      <c r="I241" s="9" t="s">
        <v>297</v>
      </c>
      <c r="J241" s="268"/>
      <c r="K241" s="775"/>
      <c r="L241" s="7"/>
      <c r="M241" s="7"/>
      <c r="N241" s="270"/>
      <c r="O241" s="7"/>
      <c r="P241" s="11"/>
      <c r="Q241" s="266"/>
      <c r="R241" s="776"/>
      <c r="S241" s="4"/>
      <c r="T241" s="13"/>
      <c r="U241" s="7"/>
      <c r="V241" s="13"/>
      <c r="W241" s="267"/>
      <c r="X241" s="7"/>
      <c r="Y241" s="4"/>
      <c r="AA241" s="59"/>
      <c r="AB241" s="59"/>
    </row>
    <row r="242" spans="1:28">
      <c r="D242" s="271"/>
      <c r="E242" s="269"/>
      <c r="F242" s="268"/>
      <c r="G242" s="269"/>
      <c r="H242" s="268"/>
      <c r="I242" s="9"/>
      <c r="J242" s="268"/>
      <c r="K242" s="155"/>
      <c r="N242" s="270"/>
      <c r="T242" s="13" t="s">
        <v>298</v>
      </c>
      <c r="U242" s="7"/>
    </row>
    <row r="243" spans="1:28">
      <c r="D243" s="271"/>
      <c r="E243" s="269"/>
      <c r="F243" s="268"/>
      <c r="G243" s="269"/>
      <c r="H243" s="268"/>
      <c r="J243" s="268"/>
      <c r="K243" s="155"/>
      <c r="N243" s="270"/>
      <c r="R243" s="4">
        <v>195</v>
      </c>
      <c r="S243" s="776">
        <v>1165954115</v>
      </c>
      <c r="U243" s="7">
        <v>273</v>
      </c>
      <c r="V243" s="13">
        <v>378465129.18000001</v>
      </c>
    </row>
    <row r="244" spans="1:28" s="13" customFormat="1" ht="14.25">
      <c r="A244" s="7"/>
      <c r="B244" s="7"/>
      <c r="C244" s="7"/>
      <c r="D244" s="268"/>
      <c r="E244" s="269"/>
      <c r="F244" s="268"/>
      <c r="G244" s="269"/>
      <c r="H244" s="268"/>
      <c r="I244" s="7"/>
      <c r="J244" s="268"/>
      <c r="K244" s="155"/>
      <c r="L244" s="7"/>
      <c r="M244" s="7"/>
      <c r="N244" s="7"/>
      <c r="O244" s="7"/>
      <c r="P244" s="11"/>
      <c r="Q244" s="266"/>
      <c r="R244" s="847">
        <f>R243-R238</f>
        <v>195</v>
      </c>
      <c r="S244" s="155">
        <f>S243-S238</f>
        <v>1164254115</v>
      </c>
      <c r="T244" s="273"/>
      <c r="U244" s="274">
        <f>U243-T238</f>
        <v>272</v>
      </c>
      <c r="V244" s="272">
        <f>V243-U238</f>
        <v>376715129.18000001</v>
      </c>
      <c r="W244" s="267"/>
      <c r="X244" s="7"/>
      <c r="Y244" s="4"/>
      <c r="Z244" s="275"/>
    </row>
    <row r="245" spans="1:28" s="13" customFormat="1" ht="14.25">
      <c r="A245" s="7"/>
      <c r="B245" s="7"/>
      <c r="C245" s="7"/>
      <c r="D245" s="268"/>
      <c r="E245" s="269"/>
      <c r="F245" s="268"/>
      <c r="G245" s="269"/>
      <c r="H245" s="268"/>
      <c r="I245" s="276" t="s">
        <v>299</v>
      </c>
      <c r="J245" s="268"/>
      <c r="K245" s="155"/>
      <c r="L245" s="7"/>
      <c r="M245" s="7"/>
      <c r="N245" s="7"/>
      <c r="O245" s="7"/>
      <c r="P245" s="11"/>
      <c r="Q245" s="266"/>
      <c r="R245" s="776"/>
      <c r="S245" s="4"/>
      <c r="U245" s="7"/>
      <c r="W245" s="267"/>
      <c r="X245" s="7"/>
      <c r="Y245" s="4"/>
      <c r="Z245" s="275"/>
    </row>
    <row r="246" spans="1:28" s="13" customFormat="1" ht="14.25">
      <c r="A246" s="7"/>
      <c r="B246" s="7"/>
      <c r="C246" s="7"/>
      <c r="D246" s="277"/>
      <c r="E246" s="269"/>
      <c r="F246" s="268"/>
      <c r="G246" s="269"/>
      <c r="H246" s="268"/>
      <c r="I246" s="9" t="s">
        <v>300</v>
      </c>
      <c r="J246" s="268"/>
      <c r="K246" s="155"/>
      <c r="L246" s="7"/>
      <c r="M246" s="7"/>
      <c r="N246" s="7"/>
      <c r="O246" s="7"/>
      <c r="P246" s="11"/>
      <c r="Q246" s="266"/>
      <c r="R246" s="776"/>
      <c r="S246" s="4"/>
      <c r="T246" s="278" t="s">
        <v>301</v>
      </c>
      <c r="U246" s="7"/>
      <c r="W246" s="267"/>
      <c r="X246" s="7"/>
      <c r="Y246" s="4"/>
      <c r="Z246" s="275"/>
    </row>
    <row r="247" spans="1:28" s="13" customFormat="1" ht="14.25">
      <c r="A247" s="7"/>
      <c r="B247" s="7"/>
      <c r="C247" s="7"/>
      <c r="D247" s="271"/>
      <c r="E247" s="269"/>
      <c r="F247" s="268"/>
      <c r="G247" s="269"/>
      <c r="H247" s="268"/>
      <c r="I247" s="7"/>
      <c r="J247" s="268"/>
      <c r="K247" s="155"/>
      <c r="L247" s="7"/>
      <c r="M247" s="7"/>
      <c r="N247" s="7"/>
      <c r="O247" s="7"/>
      <c r="P247" s="11"/>
      <c r="Q247" s="266"/>
      <c r="R247" s="776"/>
      <c r="S247" s="4"/>
      <c r="T247" s="13" t="s">
        <v>302</v>
      </c>
      <c r="U247" s="7"/>
      <c r="W247" s="267"/>
      <c r="X247" s="7"/>
      <c r="Y247" s="4"/>
      <c r="Z247" s="275"/>
    </row>
    <row r="248" spans="1:28" s="13" customFormat="1" ht="14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4"/>
      <c r="L248" s="7"/>
      <c r="M248" s="7"/>
      <c r="N248" s="7"/>
      <c r="O248" s="7"/>
      <c r="P248" s="11"/>
      <c r="Q248" s="266"/>
      <c r="R248" s="776"/>
      <c r="S248" s="155"/>
      <c r="U248" s="269"/>
      <c r="W248" s="267"/>
      <c r="X248" s="7"/>
      <c r="Y248" s="4"/>
      <c r="Z248" s="275"/>
    </row>
    <row r="249" spans="1:28" s="13" customFormat="1" ht="14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4"/>
      <c r="L249" s="7"/>
      <c r="M249" s="7"/>
      <c r="N249" s="7"/>
      <c r="O249" s="7"/>
      <c r="P249" s="11"/>
      <c r="Q249" s="266"/>
      <c r="R249" s="776"/>
      <c r="S249" s="4"/>
      <c r="U249" s="7">
        <v>427427129.18000001</v>
      </c>
      <c r="W249" s="267"/>
      <c r="X249" s="7"/>
      <c r="Y249" s="4"/>
      <c r="Z249" s="275"/>
    </row>
    <row r="250" spans="1:28" s="13" customFormat="1" ht="14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4"/>
      <c r="L250" s="7"/>
      <c r="M250" s="7"/>
      <c r="N250" s="7"/>
      <c r="O250" s="7"/>
      <c r="P250" s="11"/>
      <c r="Q250" s="266"/>
      <c r="R250" s="776"/>
      <c r="S250" s="155"/>
      <c r="U250" s="269">
        <f>U249-U238</f>
        <v>425677129.18000001</v>
      </c>
      <c r="W250" s="267"/>
      <c r="X250" s="7"/>
      <c r="Y250" s="4"/>
      <c r="Z250" s="275"/>
    </row>
  </sheetData>
  <mergeCells count="20">
    <mergeCell ref="B16:E16"/>
    <mergeCell ref="B237:E237"/>
    <mergeCell ref="T11:U11"/>
    <mergeCell ref="V11:W11"/>
    <mergeCell ref="X11:X15"/>
    <mergeCell ref="T12:T15"/>
    <mergeCell ref="V12:V15"/>
    <mergeCell ref="A1:S1"/>
    <mergeCell ref="A2:S2"/>
    <mergeCell ref="A3:S3"/>
    <mergeCell ref="G11:I11"/>
    <mergeCell ref="J11:J15"/>
    <mergeCell ref="N11:N15"/>
    <mergeCell ref="P11:Q11"/>
    <mergeCell ref="R11:S11"/>
    <mergeCell ref="A12:A15"/>
    <mergeCell ref="B12:E15"/>
    <mergeCell ref="F12:F15"/>
    <mergeCell ref="P12:P15"/>
    <mergeCell ref="R12:R15"/>
  </mergeCells>
  <pageMargins left="0.27559055118110237" right="0.19685039370078741" top="0.74803149606299213" bottom="0.34" header="0.31496062992125984" footer="0.31496062992125984"/>
  <pageSetup paperSize="256" scale="55" orientation="landscape" horizontalDpi="4294967292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B21"/>
  <sheetViews>
    <sheetView zoomScale="85" zoomScaleNormal="85" workbookViewId="0">
      <selection activeCell="L32" sqref="L32"/>
    </sheetView>
  </sheetViews>
  <sheetFormatPr defaultRowHeight="15"/>
  <cols>
    <col min="7" max="7" width="19" bestFit="1" customWidth="1"/>
    <col min="17" max="17" width="16.85546875" bestFit="1" customWidth="1"/>
    <col min="19" max="19" width="15.7109375" bestFit="1" customWidth="1"/>
    <col min="21" max="21" width="12.42578125" bestFit="1" customWidth="1"/>
    <col min="23" max="23" width="15.7109375" bestFit="1" customWidth="1"/>
    <col min="24" max="24" width="8.85546875" bestFit="1" customWidth="1"/>
  </cols>
  <sheetData>
    <row r="1" spans="1:28">
      <c r="A1" t="s">
        <v>508</v>
      </c>
    </row>
    <row r="2" spans="1:28" s="699" customFormat="1">
      <c r="A2" s="687"/>
      <c r="B2" s="688"/>
      <c r="C2" s="688"/>
      <c r="D2" s="688"/>
      <c r="E2" s="688"/>
      <c r="F2" s="688"/>
      <c r="G2" s="689" t="s">
        <v>186</v>
      </c>
      <c r="H2" s="690" t="s">
        <v>187</v>
      </c>
      <c r="I2" s="691"/>
      <c r="J2" s="690" t="s">
        <v>165</v>
      </c>
      <c r="K2" s="113" t="s">
        <v>188</v>
      </c>
      <c r="L2" s="691">
        <v>2017</v>
      </c>
      <c r="M2" s="691"/>
      <c r="N2" s="691" t="s">
        <v>76</v>
      </c>
      <c r="O2" s="692" t="s">
        <v>56</v>
      </c>
      <c r="P2" s="693"/>
      <c r="Q2" s="694"/>
      <c r="R2" s="716">
        <v>1</v>
      </c>
      <c r="S2" s="204">
        <v>3400000</v>
      </c>
      <c r="T2" s="695"/>
      <c r="U2" s="696"/>
      <c r="V2" s="693">
        <v>1</v>
      </c>
      <c r="W2" s="694">
        <v>3400000</v>
      </c>
      <c r="X2" s="697"/>
      <c r="Y2" s="698"/>
      <c r="AA2" s="700"/>
      <c r="AB2" s="700"/>
    </row>
    <row r="3" spans="1:28" s="699" customFormat="1">
      <c r="A3" s="687"/>
      <c r="B3" s="688"/>
      <c r="C3" s="688"/>
      <c r="D3" s="688"/>
      <c r="E3" s="688"/>
      <c r="F3" s="688"/>
      <c r="G3" s="689" t="s">
        <v>189</v>
      </c>
      <c r="H3" s="690" t="s">
        <v>190</v>
      </c>
      <c r="I3" s="691"/>
      <c r="J3" s="690" t="s">
        <v>191</v>
      </c>
      <c r="K3" s="113" t="s">
        <v>188</v>
      </c>
      <c r="L3" s="691">
        <v>2017</v>
      </c>
      <c r="M3" s="691"/>
      <c r="N3" s="691" t="s">
        <v>76</v>
      </c>
      <c r="O3" s="692" t="s">
        <v>56</v>
      </c>
      <c r="P3" s="693"/>
      <c r="Q3" s="694"/>
      <c r="R3" s="716">
        <v>1</v>
      </c>
      <c r="S3" s="204">
        <v>1606000</v>
      </c>
      <c r="T3" s="695"/>
      <c r="U3" s="696"/>
      <c r="V3" s="693">
        <v>1</v>
      </c>
      <c r="W3" s="694">
        <v>1606000</v>
      </c>
      <c r="X3" s="697"/>
      <c r="Y3" s="698"/>
      <c r="AA3" s="700"/>
      <c r="AB3" s="700"/>
    </row>
    <row r="4" spans="1:28" s="699" customFormat="1">
      <c r="A4" s="687"/>
      <c r="B4" s="688"/>
      <c r="C4" s="688"/>
      <c r="D4" s="688"/>
      <c r="E4" s="688"/>
      <c r="F4" s="688"/>
      <c r="G4" s="689" t="s">
        <v>92</v>
      </c>
      <c r="H4" s="690" t="s">
        <v>171</v>
      </c>
      <c r="I4" s="691"/>
      <c r="J4" s="690" t="s">
        <v>101</v>
      </c>
      <c r="K4" s="113" t="s">
        <v>188</v>
      </c>
      <c r="L4" s="691">
        <v>2017</v>
      </c>
      <c r="M4" s="691"/>
      <c r="N4" s="691" t="s">
        <v>76</v>
      </c>
      <c r="O4" s="692" t="s">
        <v>56</v>
      </c>
      <c r="P4" s="693"/>
      <c r="Q4" s="694"/>
      <c r="R4" s="716">
        <v>1</v>
      </c>
      <c r="S4" s="204">
        <v>6830000</v>
      </c>
      <c r="T4" s="695"/>
      <c r="U4" s="696"/>
      <c r="V4" s="693">
        <v>1</v>
      </c>
      <c r="W4" s="694">
        <v>6830000</v>
      </c>
      <c r="X4" s="697"/>
      <c r="Y4" s="698"/>
      <c r="AA4" s="700"/>
      <c r="AB4" s="700"/>
    </row>
    <row r="5" spans="1:28" s="699" customFormat="1">
      <c r="A5" s="687"/>
      <c r="B5" s="688"/>
      <c r="C5" s="688"/>
      <c r="D5" s="688"/>
      <c r="E5" s="688"/>
      <c r="F5" s="688"/>
      <c r="G5" s="689" t="s">
        <v>192</v>
      </c>
      <c r="H5" s="690" t="s">
        <v>193</v>
      </c>
      <c r="I5" s="691"/>
      <c r="J5" s="690" t="s">
        <v>191</v>
      </c>
      <c r="K5" s="113" t="s">
        <v>188</v>
      </c>
      <c r="L5" s="691">
        <v>2017</v>
      </c>
      <c r="M5" s="691"/>
      <c r="N5" s="691" t="s">
        <v>76</v>
      </c>
      <c r="O5" s="692" t="s">
        <v>56</v>
      </c>
      <c r="P5" s="693"/>
      <c r="Q5" s="694"/>
      <c r="R5" s="716">
        <v>1</v>
      </c>
      <c r="S5" s="204">
        <v>13300000</v>
      </c>
      <c r="T5" s="695"/>
      <c r="U5" s="696"/>
      <c r="V5" s="693">
        <v>1</v>
      </c>
      <c r="W5" s="694">
        <v>13300000</v>
      </c>
      <c r="X5" s="697"/>
      <c r="Y5" s="698"/>
      <c r="AA5" s="700"/>
      <c r="AB5" s="700"/>
    </row>
    <row r="6" spans="1:28" s="700" customFormat="1" ht="36.75">
      <c r="A6" s="687"/>
      <c r="B6" s="688"/>
      <c r="C6" s="688"/>
      <c r="D6" s="688"/>
      <c r="E6" s="688"/>
      <c r="F6" s="688"/>
      <c r="G6" s="689" t="s">
        <v>268</v>
      </c>
      <c r="H6" s="690" t="s">
        <v>269</v>
      </c>
      <c r="I6" s="691" t="s">
        <v>212</v>
      </c>
      <c r="J6" s="690" t="s">
        <v>270</v>
      </c>
      <c r="K6" s="721" t="s">
        <v>502</v>
      </c>
      <c r="L6" s="691">
        <v>2017</v>
      </c>
      <c r="M6" s="691"/>
      <c r="N6" s="691" t="s">
        <v>76</v>
      </c>
      <c r="O6" s="692" t="s">
        <v>56</v>
      </c>
      <c r="P6" s="693">
        <v>1</v>
      </c>
      <c r="Q6" s="694"/>
      <c r="R6" s="205">
        <v>1</v>
      </c>
      <c r="S6" s="204">
        <v>2970000</v>
      </c>
      <c r="T6" s="701"/>
      <c r="U6" s="696"/>
      <c r="V6" s="702">
        <v>1</v>
      </c>
      <c r="W6" s="694">
        <v>2970000</v>
      </c>
      <c r="X6" s="703"/>
      <c r="Y6" s="704"/>
      <c r="Z6" s="698"/>
    </row>
    <row r="7" spans="1:28" s="121" customFormat="1">
      <c r="A7" s="60"/>
      <c r="B7" s="165"/>
      <c r="C7" s="165"/>
      <c r="D7" s="165"/>
      <c r="E7" s="165"/>
      <c r="F7" s="165"/>
      <c r="G7" s="150" t="s">
        <v>194</v>
      </c>
      <c r="H7" s="61"/>
      <c r="I7" s="65"/>
      <c r="J7" s="61" t="s">
        <v>195</v>
      </c>
      <c r="K7" s="113" t="s">
        <v>196</v>
      </c>
      <c r="L7" s="65">
        <v>2017</v>
      </c>
      <c r="M7" s="65"/>
      <c r="N7" s="65" t="s">
        <v>76</v>
      </c>
      <c r="O7" s="108" t="s">
        <v>56</v>
      </c>
      <c r="P7" s="166"/>
      <c r="Q7" s="167"/>
      <c r="R7" s="716">
        <v>1</v>
      </c>
      <c r="S7" s="204">
        <v>1750000</v>
      </c>
      <c r="T7" s="705">
        <f>R7</f>
        <v>1</v>
      </c>
      <c r="U7" s="100">
        <f>S7</f>
        <v>1750000</v>
      </c>
      <c r="V7" s="166">
        <f>R7-T7</f>
        <v>0</v>
      </c>
      <c r="W7" s="166">
        <f>S7-U7</f>
        <v>0</v>
      </c>
      <c r="X7" s="123"/>
      <c r="Y7" s="58"/>
      <c r="AA7" s="120"/>
      <c r="AB7" s="120"/>
    </row>
    <row r="8" spans="1:28" s="121" customFormat="1">
      <c r="A8" s="60"/>
      <c r="B8" s="165"/>
      <c r="C8" s="165"/>
      <c r="D8" s="165"/>
      <c r="E8" s="165"/>
      <c r="F8" s="165"/>
      <c r="G8" s="150" t="s">
        <v>192</v>
      </c>
      <c r="H8" s="61" t="s">
        <v>197</v>
      </c>
      <c r="I8" s="65"/>
      <c r="J8" s="61" t="s">
        <v>191</v>
      </c>
      <c r="K8" s="113" t="s">
        <v>54</v>
      </c>
      <c r="L8" s="65">
        <v>2017</v>
      </c>
      <c r="M8" s="65"/>
      <c r="N8" s="65" t="s">
        <v>76</v>
      </c>
      <c r="O8" s="108" t="s">
        <v>56</v>
      </c>
      <c r="P8" s="169"/>
      <c r="Q8" s="170"/>
      <c r="R8" s="717">
        <v>1</v>
      </c>
      <c r="S8" s="718">
        <v>4000000</v>
      </c>
      <c r="T8" s="168"/>
      <c r="U8" s="55" t="s">
        <v>341</v>
      </c>
      <c r="V8" s="169">
        <v>1</v>
      </c>
      <c r="W8" s="170">
        <v>4000000</v>
      </c>
      <c r="X8" s="123"/>
      <c r="Y8" s="58"/>
      <c r="AA8" s="120"/>
      <c r="AB8" s="120"/>
    </row>
    <row r="9" spans="1:28" s="121" customFormat="1">
      <c r="A9" s="60"/>
      <c r="B9" s="165"/>
      <c r="C9" s="165"/>
      <c r="D9" s="165"/>
      <c r="E9" s="165"/>
      <c r="F9" s="165"/>
      <c r="G9" s="150" t="s">
        <v>75</v>
      </c>
      <c r="H9" s="61" t="s">
        <v>156</v>
      </c>
      <c r="I9" s="65"/>
      <c r="J9" s="61" t="s">
        <v>101</v>
      </c>
      <c r="K9" s="113" t="s">
        <v>54</v>
      </c>
      <c r="L9" s="65">
        <v>2017</v>
      </c>
      <c r="M9" s="65"/>
      <c r="N9" s="65" t="s">
        <v>76</v>
      </c>
      <c r="O9" s="108" t="s">
        <v>56</v>
      </c>
      <c r="P9" s="169"/>
      <c r="Q9" s="170"/>
      <c r="R9" s="717">
        <v>1</v>
      </c>
      <c r="S9" s="718">
        <v>4000000</v>
      </c>
      <c r="T9" s="168"/>
      <c r="U9" s="55"/>
      <c r="V9" s="169">
        <v>1</v>
      </c>
      <c r="W9" s="170">
        <v>4000000</v>
      </c>
      <c r="X9" s="123"/>
      <c r="Y9" s="58"/>
      <c r="AA9" s="120"/>
      <c r="AB9" s="120"/>
    </row>
    <row r="10" spans="1:28" s="121" customFormat="1">
      <c r="A10" s="60"/>
      <c r="B10" s="165"/>
      <c r="C10" s="165"/>
      <c r="D10" s="165"/>
      <c r="E10" s="165"/>
      <c r="F10" s="165"/>
      <c r="G10" s="150" t="s">
        <v>108</v>
      </c>
      <c r="H10" s="61" t="s">
        <v>198</v>
      </c>
      <c r="I10" s="65"/>
      <c r="J10" s="61" t="s">
        <v>101</v>
      </c>
      <c r="K10" s="113" t="s">
        <v>196</v>
      </c>
      <c r="L10" s="65">
        <v>2017</v>
      </c>
      <c r="M10" s="65"/>
      <c r="N10" s="65" t="s">
        <v>76</v>
      </c>
      <c r="O10" s="108" t="s">
        <v>56</v>
      </c>
      <c r="P10" s="169"/>
      <c r="Q10" s="170"/>
      <c r="R10" s="717">
        <v>1</v>
      </c>
      <c r="S10" s="718">
        <v>2600000</v>
      </c>
      <c r="T10" s="168"/>
      <c r="U10" s="55"/>
      <c r="V10" s="169">
        <v>1</v>
      </c>
      <c r="W10" s="170">
        <v>2600000</v>
      </c>
      <c r="X10" s="123"/>
      <c r="Y10" s="58"/>
      <c r="AA10" s="120"/>
      <c r="AB10" s="120"/>
    </row>
    <row r="11" spans="1:28" s="121" customFormat="1">
      <c r="A11" s="60"/>
      <c r="B11" s="165"/>
      <c r="C11" s="165"/>
      <c r="D11" s="165"/>
      <c r="E11" s="165"/>
      <c r="F11" s="165"/>
      <c r="G11" s="150" t="s">
        <v>108</v>
      </c>
      <c r="H11" s="61" t="s">
        <v>199</v>
      </c>
      <c r="I11" s="65"/>
      <c r="J11" s="61" t="s">
        <v>101</v>
      </c>
      <c r="K11" s="113" t="s">
        <v>196</v>
      </c>
      <c r="L11" s="65">
        <v>2017</v>
      </c>
      <c r="M11" s="65"/>
      <c r="N11" s="65" t="s">
        <v>76</v>
      </c>
      <c r="O11" s="108" t="s">
        <v>56</v>
      </c>
      <c r="P11" s="169"/>
      <c r="Q11" s="170"/>
      <c r="R11" s="717">
        <v>1</v>
      </c>
      <c r="S11" s="718">
        <v>2350000</v>
      </c>
      <c r="T11" s="168"/>
      <c r="U11" s="55"/>
      <c r="V11" s="169">
        <v>1</v>
      </c>
      <c r="W11" s="170">
        <v>2350000</v>
      </c>
      <c r="X11" s="123"/>
      <c r="Y11" s="58"/>
      <c r="AA11" s="120"/>
      <c r="AB11" s="120"/>
    </row>
    <row r="12" spans="1:28" s="121" customFormat="1">
      <c r="A12" s="60"/>
      <c r="B12" s="165"/>
      <c r="C12" s="165"/>
      <c r="D12" s="165"/>
      <c r="E12" s="165"/>
      <c r="F12" s="165"/>
      <c r="G12" s="150" t="s">
        <v>200</v>
      </c>
      <c r="H12" s="61" t="s">
        <v>201</v>
      </c>
      <c r="I12" s="65"/>
      <c r="J12" s="61" t="s">
        <v>146</v>
      </c>
      <c r="K12" s="113" t="s">
        <v>54</v>
      </c>
      <c r="L12" s="65">
        <v>2017</v>
      </c>
      <c r="M12" s="65"/>
      <c r="N12" s="65" t="s">
        <v>76</v>
      </c>
      <c r="O12" s="108" t="s">
        <v>56</v>
      </c>
      <c r="P12" s="169"/>
      <c r="Q12" s="170"/>
      <c r="R12" s="717">
        <v>1</v>
      </c>
      <c r="S12" s="718">
        <v>2000000</v>
      </c>
      <c r="T12" s="168"/>
      <c r="U12" s="55"/>
      <c r="V12" s="169">
        <v>1</v>
      </c>
      <c r="W12" s="170">
        <v>2000000</v>
      </c>
      <c r="X12" s="123"/>
      <c r="Y12" s="58"/>
      <c r="AA12" s="120"/>
      <c r="AB12" s="120"/>
    </row>
    <row r="13" spans="1:28" s="121" customFormat="1">
      <c r="A13" s="60"/>
      <c r="B13" s="165"/>
      <c r="C13" s="165"/>
      <c r="D13" s="165"/>
      <c r="E13" s="165"/>
      <c r="F13" s="165"/>
      <c r="G13" s="150" t="s">
        <v>202</v>
      </c>
      <c r="H13" s="61" t="s">
        <v>142</v>
      </c>
      <c r="I13" s="65"/>
      <c r="J13" s="61" t="s">
        <v>165</v>
      </c>
      <c r="K13" s="113" t="s">
        <v>196</v>
      </c>
      <c r="L13" s="65">
        <v>2017</v>
      </c>
      <c r="M13" s="65"/>
      <c r="N13" s="65" t="s">
        <v>76</v>
      </c>
      <c r="O13" s="108" t="s">
        <v>56</v>
      </c>
      <c r="P13" s="169"/>
      <c r="Q13" s="170"/>
      <c r="R13" s="717">
        <v>8</v>
      </c>
      <c r="S13" s="718">
        <v>4800000</v>
      </c>
      <c r="T13" s="168"/>
      <c r="U13" s="55"/>
      <c r="V13" s="169">
        <v>8</v>
      </c>
      <c r="W13" s="170">
        <v>4800000</v>
      </c>
      <c r="X13" s="123"/>
      <c r="Y13" s="58"/>
      <c r="AA13" s="120"/>
      <c r="AB13" s="120"/>
    </row>
    <row r="14" spans="1:28" s="121" customFormat="1">
      <c r="A14" s="60"/>
      <c r="B14" s="165"/>
      <c r="C14" s="165"/>
      <c r="D14" s="165"/>
      <c r="E14" s="165"/>
      <c r="F14" s="165"/>
      <c r="G14" s="150" t="s">
        <v>203</v>
      </c>
      <c r="H14" s="61" t="s">
        <v>201</v>
      </c>
      <c r="I14" s="65"/>
      <c r="J14" s="61" t="s">
        <v>133</v>
      </c>
      <c r="K14" s="113" t="s">
        <v>196</v>
      </c>
      <c r="L14" s="65">
        <v>2017</v>
      </c>
      <c r="M14" s="65"/>
      <c r="N14" s="65" t="s">
        <v>76</v>
      </c>
      <c r="O14" s="108" t="s">
        <v>56</v>
      </c>
      <c r="P14" s="169"/>
      <c r="Q14" s="170"/>
      <c r="R14" s="717">
        <v>6</v>
      </c>
      <c r="S14" s="718">
        <v>9000000</v>
      </c>
      <c r="T14" s="168"/>
      <c r="U14" s="55"/>
      <c r="V14" s="169">
        <v>6</v>
      </c>
      <c r="W14" s="170">
        <v>9000000</v>
      </c>
      <c r="X14" s="123"/>
      <c r="Y14" s="58"/>
      <c r="AA14" s="120"/>
      <c r="AB14" s="120"/>
    </row>
    <row r="15" spans="1:28" s="121" customFormat="1">
      <c r="A15" s="60"/>
      <c r="B15" s="165"/>
      <c r="C15" s="165"/>
      <c r="D15" s="165"/>
      <c r="E15" s="165"/>
      <c r="F15" s="165"/>
      <c r="G15" s="150" t="s">
        <v>143</v>
      </c>
      <c r="H15" s="61" t="s">
        <v>201</v>
      </c>
      <c r="I15" s="65"/>
      <c r="J15" s="61" t="s">
        <v>91</v>
      </c>
      <c r="K15" s="113" t="s">
        <v>196</v>
      </c>
      <c r="L15" s="65">
        <v>2017</v>
      </c>
      <c r="M15" s="65"/>
      <c r="N15" s="65" t="s">
        <v>76</v>
      </c>
      <c r="O15" s="108" t="s">
        <v>56</v>
      </c>
      <c r="P15" s="169"/>
      <c r="Q15" s="170"/>
      <c r="R15" s="717">
        <v>7</v>
      </c>
      <c r="S15" s="718">
        <v>6965000</v>
      </c>
      <c r="T15" s="168"/>
      <c r="U15" s="55"/>
      <c r="V15" s="169">
        <v>7</v>
      </c>
      <c r="W15" s="170">
        <v>6965000</v>
      </c>
      <c r="X15" s="123"/>
      <c r="Y15" s="58"/>
      <c r="AA15" s="120"/>
      <c r="AB15" s="120"/>
    </row>
    <row r="16" spans="1:28">
      <c r="A16" t="s">
        <v>379</v>
      </c>
    </row>
    <row r="17" spans="1:28" s="120" customFormat="1">
      <c r="A17" s="60"/>
      <c r="B17" s="165"/>
      <c r="C17" s="165"/>
      <c r="D17" s="165"/>
      <c r="E17" s="165"/>
      <c r="F17" s="165"/>
      <c r="G17" s="150" t="s">
        <v>271</v>
      </c>
      <c r="H17" s="61">
        <v>700377</v>
      </c>
      <c r="I17" s="65" t="s">
        <v>212</v>
      </c>
      <c r="J17" s="61" t="s">
        <v>165</v>
      </c>
      <c r="K17" s="113" t="s">
        <v>54</v>
      </c>
      <c r="L17" s="65">
        <v>2017</v>
      </c>
      <c r="M17" s="65"/>
      <c r="N17" s="65" t="s">
        <v>76</v>
      </c>
      <c r="O17" s="108" t="s">
        <v>56</v>
      </c>
      <c r="P17" s="166">
        <v>3</v>
      </c>
      <c r="Q17" s="167"/>
      <c r="R17" s="205">
        <v>3</v>
      </c>
      <c r="S17" s="204">
        <v>3000000</v>
      </c>
      <c r="T17" s="54"/>
      <c r="U17" s="55"/>
      <c r="V17" s="44">
        <v>3</v>
      </c>
      <c r="W17" s="167">
        <v>3000000</v>
      </c>
      <c r="X17" s="137"/>
      <c r="Y17" s="207"/>
      <c r="Z17" s="119"/>
    </row>
    <row r="18" spans="1:28">
      <c r="A18" t="s">
        <v>510</v>
      </c>
    </row>
    <row r="19" spans="1:28" s="58" customFormat="1" ht="84">
      <c r="A19" s="173">
        <v>254</v>
      </c>
      <c r="B19" s="224" t="s">
        <v>46</v>
      </c>
      <c r="C19" s="224" t="s">
        <v>102</v>
      </c>
      <c r="D19" s="224" t="s">
        <v>47</v>
      </c>
      <c r="E19" s="224" t="s">
        <v>80</v>
      </c>
      <c r="F19" s="224" t="s">
        <v>279</v>
      </c>
      <c r="G19" s="131" t="s">
        <v>280</v>
      </c>
      <c r="H19" s="131"/>
      <c r="I19" s="131" t="s">
        <v>82</v>
      </c>
      <c r="J19" s="131" t="s">
        <v>82</v>
      </c>
      <c r="K19" s="232" t="s">
        <v>54</v>
      </c>
      <c r="L19" s="131">
        <v>2007</v>
      </c>
      <c r="M19" s="131"/>
      <c r="N19" s="131" t="s">
        <v>76</v>
      </c>
      <c r="O19" s="225" t="s">
        <v>56</v>
      </c>
      <c r="P19" s="225">
        <v>1</v>
      </c>
      <c r="Q19" s="170">
        <v>844818000.00079405</v>
      </c>
      <c r="R19" s="719"/>
      <c r="S19" s="234">
        <v>47140000</v>
      </c>
      <c r="T19" s="54"/>
      <c r="U19" s="55"/>
      <c r="V19" s="44">
        <f t="shared" ref="V19:W19" si="0">P19+R19-T19</f>
        <v>1</v>
      </c>
      <c r="W19" s="56">
        <f t="shared" si="0"/>
        <v>891958000.00079405</v>
      </c>
      <c r="X19" s="706" t="s">
        <v>499</v>
      </c>
      <c r="Y19" s="223"/>
      <c r="AA19" s="59"/>
      <c r="AB19" s="59"/>
    </row>
    <row r="20" spans="1:28">
      <c r="A20" t="s">
        <v>509</v>
      </c>
    </row>
    <row r="21" spans="1:28" s="698" customFormat="1" ht="48.75">
      <c r="A21" s="687">
        <v>263</v>
      </c>
      <c r="B21" s="707" t="s">
        <v>83</v>
      </c>
      <c r="C21" s="708">
        <v>15</v>
      </c>
      <c r="D21" s="707" t="s">
        <v>80</v>
      </c>
      <c r="E21" s="707" t="s">
        <v>47</v>
      </c>
      <c r="F21" s="707" t="s">
        <v>83</v>
      </c>
      <c r="G21" s="709" t="s">
        <v>293</v>
      </c>
      <c r="H21" s="709"/>
      <c r="I21" s="709"/>
      <c r="J21" s="709"/>
      <c r="K21" s="720" t="s">
        <v>54</v>
      </c>
      <c r="L21" s="709">
        <v>2015</v>
      </c>
      <c r="M21" s="709"/>
      <c r="N21" s="709"/>
      <c r="O21" s="710" t="s">
        <v>56</v>
      </c>
      <c r="P21" s="711">
        <v>1</v>
      </c>
      <c r="Q21" s="712">
        <v>8019000</v>
      </c>
      <c r="R21" s="715"/>
      <c r="S21" s="121">
        <v>1700000</v>
      </c>
      <c r="T21" s="701"/>
      <c r="U21" s="696"/>
      <c r="V21" s="701">
        <f t="shared" ref="V21:W21" si="1">P21+R21-T21</f>
        <v>1</v>
      </c>
      <c r="W21" s="713">
        <f t="shared" si="1"/>
        <v>9719000</v>
      </c>
      <c r="X21" s="714" t="s">
        <v>500</v>
      </c>
      <c r="Y21" s="699"/>
      <c r="AA21" s="700"/>
      <c r="AB21" s="700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LAMP. REKON 1</vt:lpstr>
      <vt:lpstr>LAMP.BA REKON 2</vt:lpstr>
      <vt:lpstr>BA REKON INTERN</vt:lpstr>
      <vt:lpstr>BA REKON EKSTERN</vt:lpstr>
      <vt:lpstr>REKAPMUTASI 2016</vt:lpstr>
      <vt:lpstr>Rekap BI</vt:lpstr>
      <vt:lpstr>mutasi baru</vt:lpstr>
      <vt:lpstr>Sheet8</vt:lpstr>
      <vt:lpstr>'BA REKON EKSTERN'!Print_Area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2017-07-13T04:46:20Z</cp:lastPrinted>
  <dcterms:created xsi:type="dcterms:W3CDTF">2017-07-11T04:01:59Z</dcterms:created>
  <dcterms:modified xsi:type="dcterms:W3CDTF">2017-07-20T04:47:36Z</dcterms:modified>
</cp:coreProperties>
</file>