
<file path=[Content_Types].xml><?xml version="1.0" encoding="utf-8"?>
<Types xmlns="http://schemas.openxmlformats.org/package/2006/content-types">
  <Default Extension="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815" windowHeight="5520" activeTab="5"/>
  </bookViews>
  <sheets>
    <sheet name="validasi " sheetId="5" r:id="rId1"/>
    <sheet name="LAMP REKON 2 " sheetId="2" r:id="rId2"/>
    <sheet name="BA EKTERNAL" sheetId="3" r:id="rId3"/>
    <sheet name="BA INTERNAL" sheetId="4" r:id="rId4"/>
    <sheet name="Rekap BI" sheetId="7" r:id="rId5"/>
    <sheet name="Rekap Mutasi " sheetId="9" r:id="rId6"/>
    <sheet name="daftar mutasi" sheetId="8" state="hidden" r:id="rId7"/>
    <sheet name="B.I" sheetId="6" state="hidden" r:id="rId8"/>
  </sheets>
  <externalReferences>
    <externalReference r:id="rId9"/>
    <externalReference r:id="rId10"/>
  </externalReferences>
  <definedNames>
    <definedName name="KIBA">#REF!</definedName>
    <definedName name="KIBB">#REF!</definedName>
    <definedName name="KIBD">#REF!</definedName>
  </definedNames>
  <calcPr calcId="125725"/>
</workbook>
</file>

<file path=xl/calcChain.xml><?xml version="1.0" encoding="utf-8"?>
<calcChain xmlns="http://schemas.openxmlformats.org/spreadsheetml/2006/main">
  <c r="F22" i="3"/>
  <c r="E22"/>
  <c r="F21"/>
  <c r="E21"/>
  <c r="F20"/>
  <c r="E20"/>
  <c r="G27"/>
  <c r="G26"/>
  <c r="R47" i="5"/>
  <c r="Q47"/>
  <c r="P47"/>
  <c r="O47"/>
  <c r="Z161" i="8"/>
  <c r="Z162"/>
  <c r="I33" i="2" l="1"/>
  <c r="AA258" i="8"/>
  <c r="H30" i="2"/>
  <c r="E34" i="4" l="1"/>
  <c r="G38"/>
  <c r="G35"/>
  <c r="G36"/>
  <c r="F34"/>
  <c r="F33"/>
  <c r="F32"/>
  <c r="E33"/>
  <c r="G21" i="3"/>
  <c r="G22"/>
  <c r="G23"/>
  <c r="G24"/>
  <c r="F18"/>
  <c r="F29" s="1"/>
  <c r="U26" i="5"/>
  <c r="I19" i="2"/>
  <c r="H19"/>
  <c r="I15"/>
  <c r="H15"/>
  <c r="I12"/>
  <c r="H12"/>
  <c r="I5"/>
  <c r="H5"/>
  <c r="U260" i="6"/>
  <c r="V156"/>
  <c r="V158"/>
  <c r="V159"/>
  <c r="V155"/>
  <c r="V283"/>
  <c r="V267"/>
  <c r="U251" i="8"/>
  <c r="V251"/>
  <c r="W251"/>
  <c r="T251"/>
  <c r="S253" i="6"/>
  <c r="R253"/>
  <c r="V247"/>
  <c r="V161"/>
  <c r="V152"/>
  <c r="G36" i="9"/>
  <c r="H36"/>
  <c r="I36"/>
  <c r="J36"/>
  <c r="G34"/>
  <c r="H34"/>
  <c r="I34"/>
  <c r="J34"/>
  <c r="G18"/>
  <c r="H18"/>
  <c r="I18"/>
  <c r="J18"/>
  <c r="L42"/>
  <c r="K42"/>
  <c r="L39"/>
  <c r="K39"/>
  <c r="L38"/>
  <c r="K38"/>
  <c r="J38"/>
  <c r="I38"/>
  <c r="H38"/>
  <c r="G38"/>
  <c r="F38"/>
  <c r="E38"/>
  <c r="L33"/>
  <c r="K33"/>
  <c r="L30"/>
  <c r="K30"/>
  <c r="L27"/>
  <c r="K27"/>
  <c r="L26"/>
  <c r="K26"/>
  <c r="L22"/>
  <c r="K22"/>
  <c r="L20"/>
  <c r="K20"/>
  <c r="L19"/>
  <c r="K19"/>
  <c r="L17"/>
  <c r="K17"/>
  <c r="L14"/>
  <c r="K14"/>
  <c r="Y288" i="8"/>
  <c r="X288"/>
  <c r="Y287"/>
  <c r="X287"/>
  <c r="X278"/>
  <c r="Y278"/>
  <c r="X279"/>
  <c r="Y279"/>
  <c r="X280"/>
  <c r="Y280"/>
  <c r="X281"/>
  <c r="Y281"/>
  <c r="X282"/>
  <c r="Y282"/>
  <c r="X283"/>
  <c r="Y283"/>
  <c r="X284"/>
  <c r="Y284"/>
  <c r="Y277"/>
  <c r="X277"/>
  <c r="S276"/>
  <c r="F35" i="9" s="1"/>
  <c r="T276" i="8"/>
  <c r="G35" i="9" s="1"/>
  <c r="G32" s="1"/>
  <c r="U276" i="8"/>
  <c r="H35" i="9" s="1"/>
  <c r="V276" i="8"/>
  <c r="I35" i="9" s="1"/>
  <c r="W276" i="8"/>
  <c r="J35" i="9" s="1"/>
  <c r="J32" s="1"/>
  <c r="X261" i="8"/>
  <c r="Y261"/>
  <c r="X262"/>
  <c r="Y262"/>
  <c r="X263"/>
  <c r="Y263"/>
  <c r="X264"/>
  <c r="Y264"/>
  <c r="X265"/>
  <c r="Y265"/>
  <c r="X266"/>
  <c r="Y266"/>
  <c r="X267"/>
  <c r="Y267"/>
  <c r="X268"/>
  <c r="Y268"/>
  <c r="X269"/>
  <c r="Y269"/>
  <c r="T260"/>
  <c r="G29" i="9" s="1"/>
  <c r="G28" s="1"/>
  <c r="U260" i="8"/>
  <c r="H29" i="9" s="1"/>
  <c r="H28" s="1"/>
  <c r="V260" i="8"/>
  <c r="I29" i="9" s="1"/>
  <c r="I28" s="1"/>
  <c r="W260" i="8"/>
  <c r="J29" i="9" s="1"/>
  <c r="J28" s="1"/>
  <c r="X250" i="8"/>
  <c r="Y250"/>
  <c r="X252"/>
  <c r="Y252"/>
  <c r="X253"/>
  <c r="Y253"/>
  <c r="X254"/>
  <c r="Y254"/>
  <c r="X255"/>
  <c r="Y255"/>
  <c r="X256"/>
  <c r="Y256"/>
  <c r="X259"/>
  <c r="Y259"/>
  <c r="S251"/>
  <c r="F25" i="9" s="1"/>
  <c r="G25"/>
  <c r="H25"/>
  <c r="I25"/>
  <c r="J25"/>
  <c r="S183" i="8"/>
  <c r="F24" i="9" s="1"/>
  <c r="T183" i="8"/>
  <c r="G24" i="9" s="1"/>
  <c r="U183" i="8"/>
  <c r="H24" i="9" s="1"/>
  <c r="V183" i="8"/>
  <c r="I24" i="9" s="1"/>
  <c r="W183" i="8"/>
  <c r="J24" i="9" s="1"/>
  <c r="S168" i="8"/>
  <c r="F23" i="9" s="1"/>
  <c r="T168" i="8"/>
  <c r="G23" i="9" s="1"/>
  <c r="U168" i="8"/>
  <c r="H23" i="9" s="1"/>
  <c r="V168" i="8"/>
  <c r="I23" i="9" s="1"/>
  <c r="W168" i="8"/>
  <c r="J23" i="9" s="1"/>
  <c r="R168" i="8"/>
  <c r="X168" s="1"/>
  <c r="S27"/>
  <c r="F21" i="9" s="1"/>
  <c r="T27" i="8"/>
  <c r="G21" i="9" s="1"/>
  <c r="U27" i="8"/>
  <c r="U18" s="1"/>
  <c r="V27"/>
  <c r="I21" i="9" s="1"/>
  <c r="W27" i="8"/>
  <c r="W18" s="1"/>
  <c r="R27"/>
  <c r="X27" s="1"/>
  <c r="X29"/>
  <c r="Y29"/>
  <c r="X30"/>
  <c r="Y30"/>
  <c r="X31"/>
  <c r="Y31"/>
  <c r="X32"/>
  <c r="Y32"/>
  <c r="X33"/>
  <c r="Y33"/>
  <c r="X34"/>
  <c r="Y34"/>
  <c r="X35"/>
  <c r="Y35"/>
  <c r="X36"/>
  <c r="Y36"/>
  <c r="X37"/>
  <c r="Y37"/>
  <c r="X38"/>
  <c r="Y38"/>
  <c r="X39"/>
  <c r="Y39"/>
  <c r="X40"/>
  <c r="Y40"/>
  <c r="X41"/>
  <c r="Y41"/>
  <c r="X42"/>
  <c r="Y42"/>
  <c r="X43"/>
  <c r="Y43"/>
  <c r="X44"/>
  <c r="Y44"/>
  <c r="X45"/>
  <c r="Y45"/>
  <c r="X46"/>
  <c r="Y46"/>
  <c r="X47"/>
  <c r="Y47"/>
  <c r="X48"/>
  <c r="Y48"/>
  <c r="X49"/>
  <c r="Y49"/>
  <c r="X50"/>
  <c r="Y50"/>
  <c r="X51"/>
  <c r="Y51"/>
  <c r="X52"/>
  <c r="Y52"/>
  <c r="X53"/>
  <c r="Y53"/>
  <c r="X54"/>
  <c r="Y54"/>
  <c r="X55"/>
  <c r="Y55"/>
  <c r="X56"/>
  <c r="Y56"/>
  <c r="X57"/>
  <c r="Y57"/>
  <c r="X58"/>
  <c r="Y58"/>
  <c r="X59"/>
  <c r="Y59"/>
  <c r="X60"/>
  <c r="Y60"/>
  <c r="X61"/>
  <c r="Y61"/>
  <c r="X62"/>
  <c r="Y62"/>
  <c r="X63"/>
  <c r="Y63"/>
  <c r="X64"/>
  <c r="Y64"/>
  <c r="X65"/>
  <c r="Y65"/>
  <c r="X66"/>
  <c r="Y66"/>
  <c r="X67"/>
  <c r="Y67"/>
  <c r="X68"/>
  <c r="Y68"/>
  <c r="X69"/>
  <c r="Y69"/>
  <c r="X70"/>
  <c r="Y70"/>
  <c r="X71"/>
  <c r="Y71"/>
  <c r="X72"/>
  <c r="Y72"/>
  <c r="X73"/>
  <c r="Y73"/>
  <c r="X74"/>
  <c r="Y74"/>
  <c r="X75"/>
  <c r="Y75"/>
  <c r="X76"/>
  <c r="Y76"/>
  <c r="X77"/>
  <c r="Y77"/>
  <c r="X78"/>
  <c r="Y78"/>
  <c r="X79"/>
  <c r="Y79"/>
  <c r="X80"/>
  <c r="Y80"/>
  <c r="X81"/>
  <c r="Y81"/>
  <c r="X82"/>
  <c r="Y82"/>
  <c r="X83"/>
  <c r="Y83"/>
  <c r="X84"/>
  <c r="Y84"/>
  <c r="X85"/>
  <c r="Y85"/>
  <c r="X86"/>
  <c r="Y86"/>
  <c r="X87"/>
  <c r="Y87"/>
  <c r="X88"/>
  <c r="Y88"/>
  <c r="X89"/>
  <c r="Y89"/>
  <c r="X90"/>
  <c r="Y90"/>
  <c r="X91"/>
  <c r="Y91"/>
  <c r="X92"/>
  <c r="Y92"/>
  <c r="X93"/>
  <c r="Y93"/>
  <c r="X94"/>
  <c r="Y94"/>
  <c r="X95"/>
  <c r="Y95"/>
  <c r="X96"/>
  <c r="Y96"/>
  <c r="X97"/>
  <c r="Y97"/>
  <c r="X98"/>
  <c r="Y98"/>
  <c r="X99"/>
  <c r="Y99"/>
  <c r="X100"/>
  <c r="Y100"/>
  <c r="X101"/>
  <c r="Y101"/>
  <c r="X102"/>
  <c r="Y102"/>
  <c r="X103"/>
  <c r="Y103"/>
  <c r="X104"/>
  <c r="Y104"/>
  <c r="X105"/>
  <c r="Y105"/>
  <c r="X106"/>
  <c r="Y106"/>
  <c r="X107"/>
  <c r="Y107"/>
  <c r="X108"/>
  <c r="Y108"/>
  <c r="X109"/>
  <c r="Y109"/>
  <c r="X110"/>
  <c r="Y110"/>
  <c r="X111"/>
  <c r="Y111"/>
  <c r="X112"/>
  <c r="Y112"/>
  <c r="X113"/>
  <c r="Y113"/>
  <c r="X114"/>
  <c r="Y114"/>
  <c r="X115"/>
  <c r="Y115"/>
  <c r="X116"/>
  <c r="Y116"/>
  <c r="X117"/>
  <c r="Y117"/>
  <c r="X118"/>
  <c r="Y118"/>
  <c r="X119"/>
  <c r="Y119"/>
  <c r="X120"/>
  <c r="Y120"/>
  <c r="X121"/>
  <c r="Y121"/>
  <c r="X122"/>
  <c r="Y122"/>
  <c r="X123"/>
  <c r="Y123"/>
  <c r="X124"/>
  <c r="Y124"/>
  <c r="X125"/>
  <c r="Y125"/>
  <c r="X126"/>
  <c r="Y126"/>
  <c r="X127"/>
  <c r="Y127"/>
  <c r="X128"/>
  <c r="Y128"/>
  <c r="X129"/>
  <c r="Y129"/>
  <c r="X130"/>
  <c r="Y130"/>
  <c r="X131"/>
  <c r="Y131"/>
  <c r="X132"/>
  <c r="Y132"/>
  <c r="X133"/>
  <c r="Y133"/>
  <c r="X134"/>
  <c r="Y134"/>
  <c r="X135"/>
  <c r="Y135"/>
  <c r="X136"/>
  <c r="Y136"/>
  <c r="X137"/>
  <c r="Y137"/>
  <c r="X138"/>
  <c r="Y138"/>
  <c r="X139"/>
  <c r="Y139"/>
  <c r="X140"/>
  <c r="Y140"/>
  <c r="X141"/>
  <c r="Y141"/>
  <c r="X142"/>
  <c r="Y142"/>
  <c r="X143"/>
  <c r="Y143"/>
  <c r="X144"/>
  <c r="Y144"/>
  <c r="X145"/>
  <c r="Y145"/>
  <c r="X146"/>
  <c r="Y146"/>
  <c r="X147"/>
  <c r="Y147"/>
  <c r="X148"/>
  <c r="Y148"/>
  <c r="X149"/>
  <c r="Y149"/>
  <c r="X150"/>
  <c r="Y150"/>
  <c r="X151"/>
  <c r="Y151"/>
  <c r="X152"/>
  <c r="Y152"/>
  <c r="X153"/>
  <c r="Y153"/>
  <c r="X154"/>
  <c r="Y154"/>
  <c r="X155"/>
  <c r="Y155"/>
  <c r="X156"/>
  <c r="Y156"/>
  <c r="X157"/>
  <c r="Y157"/>
  <c r="X158"/>
  <c r="Y158"/>
  <c r="X159"/>
  <c r="Y159"/>
  <c r="X160"/>
  <c r="Y160"/>
  <c r="X161"/>
  <c r="Y161"/>
  <c r="X162"/>
  <c r="Y162"/>
  <c r="X163"/>
  <c r="Y163"/>
  <c r="X164"/>
  <c r="Y164"/>
  <c r="X165"/>
  <c r="Y165"/>
  <c r="X166"/>
  <c r="Y166"/>
  <c r="X167"/>
  <c r="Y167"/>
  <c r="X169"/>
  <c r="Y169"/>
  <c r="X170"/>
  <c r="Y170"/>
  <c r="X171"/>
  <c r="Y171"/>
  <c r="X172"/>
  <c r="Y172"/>
  <c r="X173"/>
  <c r="Y173"/>
  <c r="X174"/>
  <c r="Y174"/>
  <c r="X175"/>
  <c r="Y175"/>
  <c r="X176"/>
  <c r="Y176"/>
  <c r="X177"/>
  <c r="Y177"/>
  <c r="X178"/>
  <c r="Y178"/>
  <c r="X179"/>
  <c r="Y179"/>
  <c r="X180"/>
  <c r="Y180"/>
  <c r="X181"/>
  <c r="Y181"/>
  <c r="X182"/>
  <c r="Y182"/>
  <c r="X184"/>
  <c r="Y184"/>
  <c r="X185"/>
  <c r="Y185"/>
  <c r="X186"/>
  <c r="Y186"/>
  <c r="X187"/>
  <c r="Y187"/>
  <c r="X188"/>
  <c r="Y188"/>
  <c r="X189"/>
  <c r="Y189"/>
  <c r="X190"/>
  <c r="Y190"/>
  <c r="X191"/>
  <c r="Y191"/>
  <c r="X192"/>
  <c r="Y192"/>
  <c r="X193"/>
  <c r="Y193"/>
  <c r="X194"/>
  <c r="Y194"/>
  <c r="X195"/>
  <c r="Y195"/>
  <c r="X196"/>
  <c r="Y196"/>
  <c r="X197"/>
  <c r="Y197"/>
  <c r="X198"/>
  <c r="Y198"/>
  <c r="X199"/>
  <c r="Y199"/>
  <c r="X200"/>
  <c r="Y200"/>
  <c r="X201"/>
  <c r="Y201"/>
  <c r="X202"/>
  <c r="Y202"/>
  <c r="X203"/>
  <c r="Y203"/>
  <c r="X204"/>
  <c r="Y204"/>
  <c r="X205"/>
  <c r="Y205"/>
  <c r="X206"/>
  <c r="Y206"/>
  <c r="X207"/>
  <c r="Y207"/>
  <c r="X208"/>
  <c r="Y208"/>
  <c r="X209"/>
  <c r="Y209"/>
  <c r="X210"/>
  <c r="Y210"/>
  <c r="X211"/>
  <c r="Y211"/>
  <c r="X212"/>
  <c r="Y212"/>
  <c r="X213"/>
  <c r="Y213"/>
  <c r="X214"/>
  <c r="Y214"/>
  <c r="X215"/>
  <c r="Y215"/>
  <c r="X216"/>
  <c r="Y216"/>
  <c r="X217"/>
  <c r="Y217"/>
  <c r="X218"/>
  <c r="Y218"/>
  <c r="X219"/>
  <c r="Y219"/>
  <c r="X220"/>
  <c r="Y220"/>
  <c r="X221"/>
  <c r="Y221"/>
  <c r="X222"/>
  <c r="Y222"/>
  <c r="X223"/>
  <c r="Y223"/>
  <c r="X224"/>
  <c r="Y224"/>
  <c r="X225"/>
  <c r="Y225"/>
  <c r="X226"/>
  <c r="Y226"/>
  <c r="X227"/>
  <c r="Y227"/>
  <c r="X228"/>
  <c r="Y228"/>
  <c r="X229"/>
  <c r="Y229"/>
  <c r="X230"/>
  <c r="Y230"/>
  <c r="X231"/>
  <c r="Y231"/>
  <c r="X232"/>
  <c r="Y232"/>
  <c r="X233"/>
  <c r="Y233"/>
  <c r="X234"/>
  <c r="Y234"/>
  <c r="X235"/>
  <c r="Y235"/>
  <c r="X236"/>
  <c r="Y236"/>
  <c r="X237"/>
  <c r="Y237"/>
  <c r="X238"/>
  <c r="Y238"/>
  <c r="X239"/>
  <c r="Y239"/>
  <c r="X240"/>
  <c r="Y240"/>
  <c r="X241"/>
  <c r="Y241"/>
  <c r="X242"/>
  <c r="Y242"/>
  <c r="X243"/>
  <c r="Y243"/>
  <c r="X244"/>
  <c r="Y244"/>
  <c r="X245"/>
  <c r="Y245"/>
  <c r="X246"/>
  <c r="Y246"/>
  <c r="X247"/>
  <c r="Y247"/>
  <c r="X248"/>
  <c r="Y248"/>
  <c r="X257"/>
  <c r="Y257"/>
  <c r="X258"/>
  <c r="Y258"/>
  <c r="X249"/>
  <c r="Y249"/>
  <c r="Y28"/>
  <c r="X28"/>
  <c r="X21"/>
  <c r="Y21"/>
  <c r="X22"/>
  <c r="Y22"/>
  <c r="X23"/>
  <c r="Y23"/>
  <c r="X24"/>
  <c r="Y24"/>
  <c r="X25"/>
  <c r="Y25"/>
  <c r="Y20"/>
  <c r="X20"/>
  <c r="S286"/>
  <c r="Y286" s="1"/>
  <c r="R286"/>
  <c r="X286" s="1"/>
  <c r="R276"/>
  <c r="E35" i="9" s="1"/>
  <c r="K35" s="1"/>
  <c r="S272" i="8"/>
  <c r="F34" i="9" s="1"/>
  <c r="R272" i="8"/>
  <c r="E34" i="9" s="1"/>
  <c r="H262" i="8"/>
  <c r="G262"/>
  <c r="F262"/>
  <c r="E262"/>
  <c r="D262"/>
  <c r="C262"/>
  <c r="B262"/>
  <c r="H261"/>
  <c r="G261"/>
  <c r="F261"/>
  <c r="E261"/>
  <c r="D261"/>
  <c r="C261"/>
  <c r="B261"/>
  <c r="S260"/>
  <c r="Y260" s="1"/>
  <c r="R260"/>
  <c r="X260" s="1"/>
  <c r="R251"/>
  <c r="X251" s="1"/>
  <c r="G188"/>
  <c r="F188"/>
  <c r="E188"/>
  <c r="D188"/>
  <c r="C188"/>
  <c r="Y183"/>
  <c r="R183"/>
  <c r="E24" i="9" s="1"/>
  <c r="C183" i="8"/>
  <c r="G179"/>
  <c r="F179"/>
  <c r="E179"/>
  <c r="D179"/>
  <c r="C179"/>
  <c r="Y168"/>
  <c r="G47"/>
  <c r="F47"/>
  <c r="E47"/>
  <c r="D47"/>
  <c r="C47"/>
  <c r="G46"/>
  <c r="F46"/>
  <c r="E46"/>
  <c r="D46"/>
  <c r="C46"/>
  <c r="G45"/>
  <c r="F45"/>
  <c r="E45"/>
  <c r="D45"/>
  <c r="C45"/>
  <c r="G44"/>
  <c r="F44"/>
  <c r="E44"/>
  <c r="D44"/>
  <c r="C44"/>
  <c r="G43"/>
  <c r="F43"/>
  <c r="E43"/>
  <c r="D43"/>
  <c r="C43"/>
  <c r="G42"/>
  <c r="F42"/>
  <c r="E42"/>
  <c r="D42"/>
  <c r="C42"/>
  <c r="G41"/>
  <c r="F41"/>
  <c r="E41"/>
  <c r="D41"/>
  <c r="C41"/>
  <c r="G40"/>
  <c r="F40"/>
  <c r="E40"/>
  <c r="D40"/>
  <c r="C40"/>
  <c r="G38"/>
  <c r="F38"/>
  <c r="E38"/>
  <c r="D38"/>
  <c r="C38"/>
  <c r="G37"/>
  <c r="F37"/>
  <c r="E37"/>
  <c r="D37"/>
  <c r="C37"/>
  <c r="G36"/>
  <c r="F36"/>
  <c r="E36"/>
  <c r="D36"/>
  <c r="C36"/>
  <c r="G35"/>
  <c r="F35"/>
  <c r="E35"/>
  <c r="D35"/>
  <c r="C35"/>
  <c r="G34"/>
  <c r="F34"/>
  <c r="E34"/>
  <c r="D34"/>
  <c r="C34"/>
  <c r="G33"/>
  <c r="F33"/>
  <c r="E33"/>
  <c r="D33"/>
  <c r="C33"/>
  <c r="G32"/>
  <c r="F32"/>
  <c r="E32"/>
  <c r="D32"/>
  <c r="C32"/>
  <c r="G31"/>
  <c r="F31"/>
  <c r="E31"/>
  <c r="D31"/>
  <c r="C31"/>
  <c r="G30"/>
  <c r="F30"/>
  <c r="E30"/>
  <c r="D30"/>
  <c r="C30"/>
  <c r="G29"/>
  <c r="F29"/>
  <c r="E29"/>
  <c r="D29"/>
  <c r="C29"/>
  <c r="G28"/>
  <c r="F28"/>
  <c r="E28"/>
  <c r="D28"/>
  <c r="C28"/>
  <c r="S19"/>
  <c r="Y19" s="1"/>
  <c r="R19"/>
  <c r="X19" s="1"/>
  <c r="G19"/>
  <c r="F19"/>
  <c r="E19"/>
  <c r="D19"/>
  <c r="C19"/>
  <c r="S16"/>
  <c r="R16"/>
  <c r="F14" i="7"/>
  <c r="E14"/>
  <c r="S288" i="6"/>
  <c r="F36" i="7" s="1"/>
  <c r="R288" i="6"/>
  <c r="E36" i="7" s="1"/>
  <c r="S278" i="6"/>
  <c r="F35" i="7" s="1"/>
  <c r="R278" i="6"/>
  <c r="E35" i="7" s="1"/>
  <c r="S260" i="6"/>
  <c r="F29" i="7" s="1"/>
  <c r="F28" s="1"/>
  <c r="R260" i="6"/>
  <c r="E29" i="7" s="1"/>
  <c r="E28" s="1"/>
  <c r="F25"/>
  <c r="E25"/>
  <c r="S182" i="6"/>
  <c r="F24" i="7" s="1"/>
  <c r="R182" i="6"/>
  <c r="E24" i="7" s="1"/>
  <c r="S167" i="6"/>
  <c r="F23" i="7" s="1"/>
  <c r="R167" i="6"/>
  <c r="E23" i="7" s="1"/>
  <c r="S27" i="6"/>
  <c r="F21" i="7" s="1"/>
  <c r="R27" i="6"/>
  <c r="E21" i="7" s="1"/>
  <c r="S19" i="6"/>
  <c r="F18" i="7" s="1"/>
  <c r="R19" i="6"/>
  <c r="E18" i="7" s="1"/>
  <c r="S274" i="6"/>
  <c r="F34" i="7" s="1"/>
  <c r="F32" s="1"/>
  <c r="R274" i="6"/>
  <c r="E34" i="7" s="1"/>
  <c r="S272" i="6"/>
  <c r="R272"/>
  <c r="H262"/>
  <c r="G262"/>
  <c r="F262"/>
  <c r="E262"/>
  <c r="D262"/>
  <c r="C262"/>
  <c r="B262"/>
  <c r="H261"/>
  <c r="G261"/>
  <c r="F261"/>
  <c r="E261"/>
  <c r="D261"/>
  <c r="C261"/>
  <c r="B261"/>
  <c r="G187"/>
  <c r="F187"/>
  <c r="E187"/>
  <c r="D187"/>
  <c r="C187"/>
  <c r="C182"/>
  <c r="G178"/>
  <c r="F178"/>
  <c r="E178"/>
  <c r="D178"/>
  <c r="C178"/>
  <c r="Y149"/>
  <c r="Y148"/>
  <c r="T148"/>
  <c r="Y147"/>
  <c r="X147"/>
  <c r="U74"/>
  <c r="G47"/>
  <c r="F47"/>
  <c r="E47"/>
  <c r="D47"/>
  <c r="C47"/>
  <c r="G46"/>
  <c r="F46"/>
  <c r="E46"/>
  <c r="D46"/>
  <c r="C46"/>
  <c r="G45"/>
  <c r="F45"/>
  <c r="E45"/>
  <c r="D45"/>
  <c r="C45"/>
  <c r="G44"/>
  <c r="F44"/>
  <c r="E44"/>
  <c r="D44"/>
  <c r="C44"/>
  <c r="G43"/>
  <c r="F43"/>
  <c r="E43"/>
  <c r="D43"/>
  <c r="C43"/>
  <c r="G42"/>
  <c r="F42"/>
  <c r="E42"/>
  <c r="D42"/>
  <c r="C42"/>
  <c r="G41"/>
  <c r="F41"/>
  <c r="E41"/>
  <c r="D41"/>
  <c r="C41"/>
  <c r="G40"/>
  <c r="F40"/>
  <c r="E40"/>
  <c r="D40"/>
  <c r="C40"/>
  <c r="G38"/>
  <c r="F38"/>
  <c r="E38"/>
  <c r="D38"/>
  <c r="C38"/>
  <c r="G37"/>
  <c r="F37"/>
  <c r="E37"/>
  <c r="D37"/>
  <c r="C37"/>
  <c r="G36"/>
  <c r="F36"/>
  <c r="E36"/>
  <c r="D36"/>
  <c r="C36"/>
  <c r="G35"/>
  <c r="F35"/>
  <c r="E35"/>
  <c r="D35"/>
  <c r="C35"/>
  <c r="G34"/>
  <c r="F34"/>
  <c r="E34"/>
  <c r="D34"/>
  <c r="C34"/>
  <c r="G33"/>
  <c r="F33"/>
  <c r="E33"/>
  <c r="D33"/>
  <c r="C33"/>
  <c r="G32"/>
  <c r="F32"/>
  <c r="E32"/>
  <c r="D32"/>
  <c r="C32"/>
  <c r="G31"/>
  <c r="F31"/>
  <c r="E31"/>
  <c r="D31"/>
  <c r="C31"/>
  <c r="G30"/>
  <c r="F30"/>
  <c r="E30"/>
  <c r="D30"/>
  <c r="C30"/>
  <c r="G29"/>
  <c r="F29"/>
  <c r="E29"/>
  <c r="D29"/>
  <c r="C29"/>
  <c r="G28"/>
  <c r="F28"/>
  <c r="E28"/>
  <c r="D28"/>
  <c r="C28"/>
  <c r="V20"/>
  <c r="G19"/>
  <c r="F19"/>
  <c r="E19"/>
  <c r="D19"/>
  <c r="C19"/>
  <c r="S16"/>
  <c r="R16"/>
  <c r="E32" i="7" l="1"/>
  <c r="H32" i="9"/>
  <c r="H46" s="1"/>
  <c r="F16" i="7"/>
  <c r="F50" s="1"/>
  <c r="K24" i="9"/>
  <c r="K34"/>
  <c r="I32"/>
  <c r="G34" i="4"/>
  <c r="F30"/>
  <c r="G33"/>
  <c r="I23" i="2"/>
  <c r="L34" i="9"/>
  <c r="L32" s="1"/>
  <c r="L24"/>
  <c r="L35"/>
  <c r="I16"/>
  <c r="I46" s="1"/>
  <c r="G16"/>
  <c r="U293" i="8"/>
  <c r="L23" i="9"/>
  <c r="L25"/>
  <c r="W270" i="8"/>
  <c r="W293" s="1"/>
  <c r="U270"/>
  <c r="S270"/>
  <c r="Y270" s="1"/>
  <c r="V18"/>
  <c r="T18"/>
  <c r="T293" s="1"/>
  <c r="F18" i="9"/>
  <c r="J21"/>
  <c r="J16" s="1"/>
  <c r="J46" s="1"/>
  <c r="H21"/>
  <c r="H16" s="1"/>
  <c r="F29"/>
  <c r="F36"/>
  <c r="L36" s="1"/>
  <c r="V270" i="8"/>
  <c r="T270"/>
  <c r="S18"/>
  <c r="Y18" s="1"/>
  <c r="E18" i="9"/>
  <c r="E21"/>
  <c r="K21" s="1"/>
  <c r="E23"/>
  <c r="K23" s="1"/>
  <c r="E25"/>
  <c r="K25" s="1"/>
  <c r="E29"/>
  <c r="E36"/>
  <c r="K36" s="1"/>
  <c r="K32" s="1"/>
  <c r="V23" i="6"/>
  <c r="R18"/>
  <c r="R295" s="1"/>
  <c r="E32" i="9"/>
  <c r="G46"/>
  <c r="E16" i="7"/>
  <c r="E50" s="1"/>
  <c r="Y276" i="8"/>
  <c r="R270"/>
  <c r="X270" s="1"/>
  <c r="Y251"/>
  <c r="X276"/>
  <c r="Y27"/>
  <c r="X183"/>
  <c r="R18"/>
  <c r="S18" i="6"/>
  <c r="V18" s="1"/>
  <c r="R293" i="8" l="1"/>
  <c r="X18"/>
  <c r="K29" i="9"/>
  <c r="K28" s="1"/>
  <c r="E28"/>
  <c r="K18"/>
  <c r="K16" s="1"/>
  <c r="K46" s="1"/>
  <c r="E16"/>
  <c r="L18"/>
  <c r="F16"/>
  <c r="V293" i="8"/>
  <c r="X293" s="1"/>
  <c r="L21" i="9"/>
  <c r="F32"/>
  <c r="L29"/>
  <c r="L28" s="1"/>
  <c r="F28"/>
  <c r="S293" i="8"/>
  <c r="Y293" s="1"/>
  <c r="S295" i="6"/>
  <c r="E46" i="9" l="1"/>
  <c r="F46"/>
  <c r="L46" s="1"/>
  <c r="L16"/>
  <c r="W40" i="5" l="1"/>
  <c r="V40"/>
  <c r="X40" s="1"/>
  <c r="U40"/>
  <c r="F40"/>
  <c r="W38"/>
  <c r="V38"/>
  <c r="U38"/>
  <c r="X38" s="1"/>
  <c r="F38"/>
  <c r="W37"/>
  <c r="V37"/>
  <c r="X37" s="1"/>
  <c r="U37"/>
  <c r="F37"/>
  <c r="W36"/>
  <c r="W35" s="1"/>
  <c r="V36"/>
  <c r="U36"/>
  <c r="X36" s="1"/>
  <c r="X35" s="1"/>
  <c r="F36"/>
  <c r="V35"/>
  <c r="T35"/>
  <c r="S35"/>
  <c r="R35"/>
  <c r="Q35"/>
  <c r="P35"/>
  <c r="O35"/>
  <c r="N35"/>
  <c r="M35"/>
  <c r="L35"/>
  <c r="K35"/>
  <c r="J35"/>
  <c r="I35"/>
  <c r="H35"/>
  <c r="G35"/>
  <c r="F35"/>
  <c r="E35"/>
  <c r="D35"/>
  <c r="C35"/>
  <c r="W33"/>
  <c r="V33"/>
  <c r="X33" s="1"/>
  <c r="U33"/>
  <c r="F33"/>
  <c r="W32"/>
  <c r="V32"/>
  <c r="U32"/>
  <c r="X32" s="1"/>
  <c r="F32"/>
  <c r="W31"/>
  <c r="V31"/>
  <c r="X31" s="1"/>
  <c r="U31"/>
  <c r="F31"/>
  <c r="W30"/>
  <c r="W29" s="1"/>
  <c r="V30"/>
  <c r="U30"/>
  <c r="X30" s="1"/>
  <c r="F30"/>
  <c r="V29"/>
  <c r="T29"/>
  <c r="S29"/>
  <c r="R29"/>
  <c r="Q29"/>
  <c r="P29"/>
  <c r="O29"/>
  <c r="N29"/>
  <c r="M29"/>
  <c r="L29"/>
  <c r="K29"/>
  <c r="J29"/>
  <c r="I29"/>
  <c r="H29"/>
  <c r="G29"/>
  <c r="F29"/>
  <c r="E29"/>
  <c r="D29"/>
  <c r="C29"/>
  <c r="W27"/>
  <c r="V27"/>
  <c r="U27"/>
  <c r="F27"/>
  <c r="W26"/>
  <c r="W25" s="1"/>
  <c r="V26"/>
  <c r="X26"/>
  <c r="F26"/>
  <c r="V25"/>
  <c r="T25"/>
  <c r="S25"/>
  <c r="R25"/>
  <c r="Q25"/>
  <c r="P25"/>
  <c r="O25"/>
  <c r="N25"/>
  <c r="M25"/>
  <c r="L25"/>
  <c r="K25"/>
  <c r="J25"/>
  <c r="I25"/>
  <c r="H25"/>
  <c r="G25"/>
  <c r="F25"/>
  <c r="E25"/>
  <c r="D25"/>
  <c r="C25"/>
  <c r="W23"/>
  <c r="V23"/>
  <c r="X23" s="1"/>
  <c r="U23"/>
  <c r="F23"/>
  <c r="W22"/>
  <c r="V22"/>
  <c r="U22"/>
  <c r="X22" s="1"/>
  <c r="F22"/>
  <c r="W21"/>
  <c r="V21"/>
  <c r="U21"/>
  <c r="F21"/>
  <c r="W20"/>
  <c r="V20"/>
  <c r="U20"/>
  <c r="X20" s="1"/>
  <c r="F20"/>
  <c r="W19"/>
  <c r="V19"/>
  <c r="U19"/>
  <c r="U14" s="1"/>
  <c r="F19"/>
  <c r="W18"/>
  <c r="V18"/>
  <c r="U18"/>
  <c r="X18" s="1"/>
  <c r="F18"/>
  <c r="W17"/>
  <c r="V17"/>
  <c r="X17" s="1"/>
  <c r="U17"/>
  <c r="F17"/>
  <c r="W16"/>
  <c r="V16"/>
  <c r="U16"/>
  <c r="X16" s="1"/>
  <c r="F16"/>
  <c r="W15"/>
  <c r="V15"/>
  <c r="X15" s="1"/>
  <c r="U15"/>
  <c r="F15"/>
  <c r="F14" s="1"/>
  <c r="W14"/>
  <c r="T14"/>
  <c r="T42" s="1"/>
  <c r="S14"/>
  <c r="S42" s="1"/>
  <c r="R14"/>
  <c r="R42" s="1"/>
  <c r="Q14"/>
  <c r="Q42" s="1"/>
  <c r="P14"/>
  <c r="P42" s="1"/>
  <c r="O14"/>
  <c r="O42" s="1"/>
  <c r="N14"/>
  <c r="M14"/>
  <c r="M42" s="1"/>
  <c r="L14"/>
  <c r="L42" s="1"/>
  <c r="K14"/>
  <c r="K42" s="1"/>
  <c r="J14"/>
  <c r="J42" s="1"/>
  <c r="I14"/>
  <c r="I42" s="1"/>
  <c r="H14"/>
  <c r="H42" s="1"/>
  <c r="G14"/>
  <c r="G42" s="1"/>
  <c r="E14"/>
  <c r="E42" s="1"/>
  <c r="D14"/>
  <c r="D42" s="1"/>
  <c r="C14"/>
  <c r="C42" s="1"/>
  <c r="W12"/>
  <c r="W42" s="1"/>
  <c r="V12"/>
  <c r="U12"/>
  <c r="F12"/>
  <c r="E32" i="4" l="1"/>
  <c r="G20" i="3"/>
  <c r="G18" s="1"/>
  <c r="G29" s="1"/>
  <c r="E18"/>
  <c r="E29" s="1"/>
  <c r="N42" i="5"/>
  <c r="X27"/>
  <c r="X25" s="1"/>
  <c r="N43"/>
  <c r="X21"/>
  <c r="X19"/>
  <c r="X14" s="1"/>
  <c r="F42"/>
  <c r="R43"/>
  <c r="X29"/>
  <c r="X12"/>
  <c r="V14"/>
  <c r="V42" s="1"/>
  <c r="U25"/>
  <c r="U29"/>
  <c r="U35"/>
  <c r="G32" i="4" l="1"/>
  <c r="G30" s="1"/>
  <c r="E30"/>
  <c r="U42" i="5"/>
  <c r="X42"/>
</calcChain>
</file>

<file path=xl/comments1.xml><?xml version="1.0" encoding="utf-8"?>
<comments xmlns="http://schemas.openxmlformats.org/spreadsheetml/2006/main">
  <authors>
    <author>user</author>
  </authors>
  <commentList>
    <comment ref="R98" authorId="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R98"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<sst xmlns="http://schemas.openxmlformats.org/spreadsheetml/2006/main" count="3606" uniqueCount="657">
  <si>
    <t>I.</t>
  </si>
  <si>
    <t>REKONSILIASI KARTU INVENTARIS BARANG DAN NERACA</t>
  </si>
  <si>
    <t>NO</t>
  </si>
  <si>
    <t>JENIS BARANG</t>
  </si>
  <si>
    <t>SALDO AWAL</t>
  </si>
  <si>
    <t>MUTASI</t>
  </si>
  <si>
    <t>KIB - NERACA</t>
  </si>
  <si>
    <t>SALDO AKHIR</t>
  </si>
  <si>
    <t>KIB</t>
  </si>
  <si>
    <t>ASET LAINNYA</t>
  </si>
  <si>
    <t>EKSTRA                   KOMPTABLE</t>
  </si>
  <si>
    <t>NERACA</t>
  </si>
  <si>
    <t>PENAMBAHAN</t>
  </si>
  <si>
    <t>PENGURANGAN</t>
  </si>
  <si>
    <t xml:space="preserve">ASET LAINNYA      </t>
  </si>
  <si>
    <t>EKSTRA       KOMPTABEL</t>
  </si>
  <si>
    <t>BELANJA MODAL</t>
  </si>
  <si>
    <t xml:space="preserve">BELANJA NON MODAL               </t>
  </si>
  <si>
    <t>HIBAH</t>
  </si>
  <si>
    <t>MUTASI SKPD TAMBAH</t>
  </si>
  <si>
    <t>KOREKSI</t>
  </si>
  <si>
    <t>PENGHAPUSAN</t>
  </si>
  <si>
    <t>MUTASI SKPD KELUAR</t>
  </si>
  <si>
    <t>EKSTRA   KOMPTABEL</t>
  </si>
  <si>
    <t>ATRIBUSI</t>
  </si>
  <si>
    <t>SALAH PENGGANGGARAN (BELANJA YG MEMBENTUK ASET)</t>
  </si>
  <si>
    <t xml:space="preserve">APBN </t>
  </si>
  <si>
    <t>APBD PROP.</t>
  </si>
  <si>
    <t>SPI</t>
  </si>
  <si>
    <t>PIHAK KE III</t>
  </si>
  <si>
    <t>3= (4+5+6)</t>
  </si>
  <si>
    <t>6=(3-4-5)</t>
  </si>
  <si>
    <t>17= (3) + (7 s/d 11)  -       (12 s/d 14 )</t>
  </si>
  <si>
    <t>18= (4+16)</t>
  </si>
  <si>
    <t>19= (5+15)</t>
  </si>
  <si>
    <t>20= (17-18-19)</t>
  </si>
  <si>
    <t>A.1</t>
  </si>
  <si>
    <t>TANAH</t>
  </si>
  <si>
    <t xml:space="preserve"> </t>
  </si>
  <si>
    <t>B</t>
  </si>
  <si>
    <t>PERALATAN DAN MESIN</t>
  </si>
  <si>
    <t>ALAT BESAR</t>
  </si>
  <si>
    <t>ALAT ANGKUTAN</t>
  </si>
  <si>
    <t>ALAT BENGKEL DAN UKUR</t>
  </si>
  <si>
    <t>ALAT PERTANIAN</t>
  </si>
  <si>
    <t>ALAT KANTOR DAN RUMAH TANGGA</t>
  </si>
  <si>
    <t>ALAT STUDIO DAN KOMUNIKASI</t>
  </si>
  <si>
    <t>ALAT KEDOKTERAN</t>
  </si>
  <si>
    <t>ALAT LABORATORIUM</t>
  </si>
  <si>
    <t>ALAT PERSENJATAAN/KEAMANAN</t>
  </si>
  <si>
    <t>C</t>
  </si>
  <si>
    <t>GEDUNG DAN BANGUNAN</t>
  </si>
  <si>
    <t>BANGUNAN GEDUNG</t>
  </si>
  <si>
    <t>MONUMEN</t>
  </si>
  <si>
    <t>D</t>
  </si>
  <si>
    <t>JALAN, JEMBATAN DAN JARINGAN</t>
  </si>
  <si>
    <t>JALAN DAN JEMBATAN</t>
  </si>
  <si>
    <t>BANGUNAN AIR/IRIGASI</t>
  </si>
  <si>
    <t>INSTALASI</t>
  </si>
  <si>
    <t>JARINGAN</t>
  </si>
  <si>
    <t>E</t>
  </si>
  <si>
    <t>ASET TETAP LAINNYA</t>
  </si>
  <si>
    <t>BUKU DAN PERPUSTAKAAN</t>
  </si>
  <si>
    <t>BARANG BERCORAK KEBUDAYAAN</t>
  </si>
  <si>
    <t>HEWAN DAN TERNAK SERTA TANAMAN</t>
  </si>
  <si>
    <t>F.20</t>
  </si>
  <si>
    <t>KONSTRUKSI DALAM PENGERJAAN</t>
  </si>
  <si>
    <t>TOTAL ASET (A+B+C+D+E+F)</t>
  </si>
  <si>
    <t>JUMLAH MUTASI TAMBAH =</t>
  </si>
  <si>
    <t>JUMLAH MUTASI KURANG =</t>
  </si>
  <si>
    <t>II.</t>
  </si>
  <si>
    <t>JUMLAH BARANG</t>
  </si>
  <si>
    <t>KETERANGAN</t>
  </si>
  <si>
    <t>Alat rumah tangga</t>
  </si>
  <si>
    <t>Meja Kerja</t>
  </si>
  <si>
    <t>Kursi Lipat</t>
  </si>
  <si>
    <t>Kursi kerja</t>
  </si>
  <si>
    <t>Printer  Canon Pixma ip 2770</t>
  </si>
  <si>
    <t xml:space="preserve">Printer </t>
  </si>
  <si>
    <t>Filling Kabinet</t>
  </si>
  <si>
    <t>Printer</t>
  </si>
  <si>
    <t>Alat komunikasi</t>
  </si>
  <si>
    <t xml:space="preserve">Alat Kedokteran </t>
  </si>
  <si>
    <t>Minor Surgery Set</t>
  </si>
  <si>
    <t>Comperator Kimia Air</t>
  </si>
  <si>
    <t>Peralatan Gigi</t>
  </si>
  <si>
    <t>Simple water tes kit</t>
  </si>
  <si>
    <t>HB meter + reagen cyomed</t>
  </si>
  <si>
    <t>Intalasi telepon</t>
  </si>
  <si>
    <t>EKSTRAKOMPTABLE</t>
  </si>
  <si>
    <t>Kursi Rapat</t>
  </si>
  <si>
    <t>Kursi Putar</t>
  </si>
  <si>
    <t>Meja Komputer</t>
  </si>
  <si>
    <t>Kursi Kerja</t>
  </si>
  <si>
    <t>Kipas Angin</t>
  </si>
  <si>
    <t>PENGUNGKAPAN LAIN-LAIN</t>
  </si>
  <si>
    <t>No.</t>
  </si>
  <si>
    <t>Nama Barang</t>
  </si>
  <si>
    <t xml:space="preserve">Kode Barang </t>
  </si>
  <si>
    <t xml:space="preserve">Jumlah Barang </t>
  </si>
  <si>
    <t xml:space="preserve">Harga </t>
  </si>
  <si>
    <t>Keterangan</t>
  </si>
  <si>
    <t xml:space="preserve">Porlable Pressure Stem </t>
  </si>
  <si>
    <t>Elektricaly Heated</t>
  </si>
  <si>
    <t>Spring Dial Hoist Scale</t>
  </si>
  <si>
    <t>JUMLAH TOTAL</t>
  </si>
  <si>
    <t xml:space="preserve">Parkiran Sepeda motor </t>
  </si>
  <si>
    <t>Garasi Ambulance</t>
  </si>
  <si>
    <t>Jumlah</t>
  </si>
  <si>
    <t>Komputer</t>
  </si>
  <si>
    <t xml:space="preserve">Meja Tulis </t>
  </si>
  <si>
    <t>Meja Kursi Tamu</t>
  </si>
  <si>
    <t>Kursi putar</t>
  </si>
  <si>
    <t>Almari Obat</t>
  </si>
  <si>
    <t>Implant Kit</t>
  </si>
  <si>
    <t>Casy Touch</t>
  </si>
  <si>
    <t>PEJABAT REKON KIB DAN NERACA</t>
  </si>
  <si>
    <t>TANDA TANGAN</t>
  </si>
  <si>
    <t>dr. Nura Ma'Shumah</t>
  </si>
  <si>
    <t>Kepala Puskesmas Guntur 2</t>
  </si>
  <si>
    <t>………………………</t>
  </si>
  <si>
    <t>NIP. 19721017 200604 2 016</t>
  </si>
  <si>
    <t>Bendahara Pengeluaran</t>
  </si>
  <si>
    <t>Pengurus Barang</t>
  </si>
  <si>
    <t>PEMERINTAH  KABUPATEN DEMAK</t>
  </si>
  <si>
    <t>BERITA ACARA REKONSILIASI INTERNAL DATA BARANG MILIK DAERAH</t>
  </si>
  <si>
    <t>PADA KANTOR PUSKESMAS GUNTUR II</t>
  </si>
  <si>
    <t xml:space="preserve">I. </t>
  </si>
  <si>
    <t>Nama</t>
  </si>
  <si>
    <t>:</t>
  </si>
  <si>
    <t xml:space="preserve">Parmo Margo </t>
  </si>
  <si>
    <t>NIP</t>
  </si>
  <si>
    <t>Jabatan</t>
  </si>
  <si>
    <t>Bendahara Barang</t>
  </si>
  <si>
    <t>dalam hal ini bertindak untuk dan atas nama penanggung jawab Barang pada Kantor Puskesmas Guntur II untuk selanjutnya disebut Pihak Pertama ;</t>
  </si>
  <si>
    <t>Supirman</t>
  </si>
  <si>
    <t>dalam hal ini bertindak untuk dan atas nama penanggung jawab Keuangan pada Kantor Puskesmas Guntur II                                                                    Kab. Demak, untuk selanjutnya disebut Pihak Kedua ;</t>
  </si>
  <si>
    <t>Hasil Rekonsiliasi Data :</t>
  </si>
  <si>
    <t>No</t>
  </si>
  <si>
    <t>Akun Neraca</t>
  </si>
  <si>
    <t>SELISIH</t>
  </si>
  <si>
    <t>(1)</t>
  </si>
  <si>
    <t>(2)</t>
  </si>
  <si>
    <t>(3)</t>
  </si>
  <si>
    <t>(4)</t>
  </si>
  <si>
    <t xml:space="preserve">(5) </t>
  </si>
  <si>
    <t>A</t>
  </si>
  <si>
    <t>ASET TETAP</t>
  </si>
  <si>
    <t>Tanah</t>
  </si>
  <si>
    <t>Peralatan dan Mesin</t>
  </si>
  <si>
    <t>Gedung dan Bangunan</t>
  </si>
  <si>
    <t>jalan, Irigasi dan Jaringan</t>
  </si>
  <si>
    <t>Aset Tetap Lainnya</t>
  </si>
  <si>
    <t>Konstruksi Dalam Pengerjaan</t>
  </si>
  <si>
    <t>Aset Lain-Lain</t>
  </si>
  <si>
    <t xml:space="preserve">TOTAL ASET </t>
  </si>
  <si>
    <t>Rincian terlampir</t>
  </si>
  <si>
    <t>Hal-hal penting lainnya mengenai data BMD terkait penyusunan laporan keuangan disajikan dalam Lampiran berita Acara ini, yang merupakan bagian yang tidak terpisahkan dari Berita Acara ini.</t>
  </si>
  <si>
    <t>NIP. 19630922 200604 1 006</t>
  </si>
  <si>
    <t>NIP. 19680705 199103 1 012</t>
  </si>
  <si>
    <t>Mengetahui;</t>
  </si>
  <si>
    <t xml:space="preserve"> Kepala Puskesmas Guntur 2</t>
  </si>
  <si>
    <t>dr.Nura Ma'Shumah</t>
  </si>
  <si>
    <t>PEMERINTAH KABUPATEN DEMAK</t>
  </si>
  <si>
    <t>BERITA ACARA REKONSILIASI BARANG MILIK DAERAH</t>
  </si>
  <si>
    <t>Dengan hasil sebagai berikut :</t>
  </si>
  <si>
    <t>Demikian Berita Acara ini dibuat untuk dilaksanakan, dan apabila di kemudian hari terdapat kekeliruan akan dilakukan perbaikan sebagaimana mestinya.</t>
  </si>
  <si>
    <t>An. Pembantu Pengelola Barang</t>
  </si>
  <si>
    <t>An. Pengguna Barang</t>
  </si>
  <si>
    <t>Kepala Bidang Aset Daerah</t>
  </si>
  <si>
    <t>Kepala Puskesmas Guntur II</t>
  </si>
  <si>
    <t>BETTI SUSILOWATI, S.Sos,MM</t>
  </si>
  <si>
    <t>NIP. 19690821 199001 2 001</t>
  </si>
  <si>
    <t>BARANG INVENTARIS PUSKESMAS GUNTUR II</t>
  </si>
  <si>
    <t xml:space="preserve"> SEMESTER II TAHUN 2016</t>
  </si>
  <si>
    <t>PROPINSI                           :  JAWA TENGAN</t>
  </si>
  <si>
    <t>KABUPATEN/KOTA           :  DEMAK</t>
  </si>
  <si>
    <t>UNIT KERJA                       :  PUSKESMAS GUNTUR II</t>
  </si>
  <si>
    <t xml:space="preserve">SATUAN KERJA                :  DINAS KESEHATAN KABUPATEN DEMAK </t>
  </si>
  <si>
    <t>Nomor</t>
  </si>
  <si>
    <t>Spesifikasi Barang</t>
  </si>
  <si>
    <t>Asal / Cara Perolehan Barang</t>
  </si>
  <si>
    <t>Tahun Beli/ Perolehan</t>
  </si>
  <si>
    <t>Ukuran Barang / Konstruksi PSD</t>
  </si>
  <si>
    <t>Satuan</t>
  </si>
  <si>
    <t>Keadaan Barang B/RR/RB</t>
  </si>
  <si>
    <t xml:space="preserve">Jumlah </t>
  </si>
  <si>
    <t>No. Urut</t>
  </si>
  <si>
    <t>KODE_GAB</t>
  </si>
  <si>
    <t>Kode Barang</t>
  </si>
  <si>
    <t>Register</t>
  </si>
  <si>
    <t>Nama / Jenis Barang</t>
  </si>
  <si>
    <t>Merk / Type</t>
  </si>
  <si>
    <t>No.Sertifikat</t>
  </si>
  <si>
    <t xml:space="preserve">Bahan </t>
  </si>
  <si>
    <t>No.Pabrik</t>
  </si>
  <si>
    <t>Harga</t>
  </si>
  <si>
    <t>No.Chasis</t>
  </si>
  <si>
    <t>No.Mesin</t>
  </si>
  <si>
    <t>02.03</t>
  </si>
  <si>
    <t>02.03.01.05.001 Sepeda Motor</t>
  </si>
  <si>
    <t>02.03.01.05.01</t>
  </si>
  <si>
    <t>Sepeda Motor</t>
  </si>
  <si>
    <t>Honda 125</t>
  </si>
  <si>
    <t>JB81E1015190</t>
  </si>
  <si>
    <t>Besi</t>
  </si>
  <si>
    <t>APBD</t>
  </si>
  <si>
    <t>-</t>
  </si>
  <si>
    <t xml:space="preserve">Unit </t>
  </si>
  <si>
    <t>H 9995 HE</t>
  </si>
  <si>
    <t>02.03.01.04.01</t>
  </si>
  <si>
    <t xml:space="preserve">Mobil Puskesling  </t>
  </si>
  <si>
    <t>Izuzu Panter</t>
  </si>
  <si>
    <t>MHCTBR5487K138303</t>
  </si>
  <si>
    <t>Unit</t>
  </si>
  <si>
    <t>H 9596 HE</t>
  </si>
  <si>
    <t>Honda Supra</t>
  </si>
  <si>
    <t>JB01E1033324</t>
  </si>
  <si>
    <t>H 9686 HE</t>
  </si>
  <si>
    <t>Honda NF</t>
  </si>
  <si>
    <t>HB41E1764432</t>
  </si>
  <si>
    <t>H 9787 GE</t>
  </si>
  <si>
    <t>Yamaha RX</t>
  </si>
  <si>
    <t>3KA-781594</t>
  </si>
  <si>
    <t xml:space="preserve">  Unit</t>
  </si>
  <si>
    <t xml:space="preserve">H 9650 GE </t>
  </si>
  <si>
    <t>Ambulace APV</t>
  </si>
  <si>
    <t xml:space="preserve">APV </t>
  </si>
  <si>
    <t>HYGDN42DJ-40101</t>
  </si>
  <si>
    <t>APBN</t>
  </si>
  <si>
    <t>H 9596 KE</t>
  </si>
  <si>
    <t>02.06</t>
  </si>
  <si>
    <t>02.06.02.06.050 Alat Rumah Tangga Lain-lain</t>
  </si>
  <si>
    <t>Buah</t>
  </si>
  <si>
    <t>Aset Lainnya</t>
  </si>
  <si>
    <t>02.06.04.01.009 Meja Kerja Pejabat Lain-lain</t>
  </si>
  <si>
    <t xml:space="preserve">RB </t>
  </si>
  <si>
    <t>02.06.02.01.034 Kursi Lipat</t>
  </si>
  <si>
    <t>02.06.02.01.001 Lemari Kayu</t>
  </si>
  <si>
    <t>Almari Kayu ( Mikroskup )</t>
  </si>
  <si>
    <t>02.06.02.06.039 Dispenser</t>
  </si>
  <si>
    <t>Dispenser</t>
  </si>
  <si>
    <t>02.06.02.04.006 Kipas Angin</t>
  </si>
  <si>
    <t>Kipas angin</t>
  </si>
  <si>
    <t>02.06.02.01.006 Kursi Kayu/Rotan/Bambu</t>
  </si>
  <si>
    <t>Kursi kayu jati</t>
  </si>
  <si>
    <t>02.06.04.03.009 Kursi Kerja Pejabat Lain-lain</t>
  </si>
  <si>
    <t>kayu</t>
  </si>
  <si>
    <t>elektronik</t>
  </si>
  <si>
    <t>Almari Kayu Jati</t>
  </si>
  <si>
    <t>02</t>
  </si>
  <si>
    <t>06</t>
  </si>
  <si>
    <t>01</t>
  </si>
  <si>
    <t>006</t>
  </si>
  <si>
    <t>Kursi Karyu Jati</t>
  </si>
  <si>
    <t>Ekstrakompatable</t>
  </si>
  <si>
    <t>02.09.01.15.028 Stabilizer</t>
  </si>
  <si>
    <t>UPS/Stabiliser</t>
  </si>
  <si>
    <t>02.06.03.04.008 Printer</t>
  </si>
  <si>
    <t>02.06.03.02.003 Note Book</t>
  </si>
  <si>
    <t>Notebook</t>
  </si>
  <si>
    <t>Komputer Notebook  HP Pavilion G4</t>
  </si>
  <si>
    <t>02.06.03.02.002 Lap Top</t>
  </si>
  <si>
    <t xml:space="preserve">Laptop </t>
  </si>
  <si>
    <t>Laptop HP Sleek Book 14</t>
  </si>
  <si>
    <t>Kursi lipat Chitose</t>
  </si>
  <si>
    <t>Meja kursi mahoni Uk. 150x75x55 cm</t>
  </si>
  <si>
    <t>AC LG 09 LTG</t>
  </si>
  <si>
    <t>LG</t>
  </si>
  <si>
    <t>AC Merk SHARP AHA-05 NCY</t>
  </si>
  <si>
    <t>Sharp</t>
  </si>
  <si>
    <t>Almari Es Merk SANYO SR-D 177</t>
  </si>
  <si>
    <t>Sanyo</t>
  </si>
  <si>
    <t>Brother</t>
  </si>
  <si>
    <t>JKN/BPJS</t>
  </si>
  <si>
    <t>Epson</t>
  </si>
  <si>
    <t>HP Deskjet</t>
  </si>
  <si>
    <t>Kursi rapat</t>
  </si>
  <si>
    <t>Olympic</t>
  </si>
  <si>
    <t>Rak Buku / rak status</t>
  </si>
  <si>
    <t>TV LED</t>
  </si>
  <si>
    <t>Kulkas/Almari es</t>
  </si>
  <si>
    <t>Toshiba</t>
  </si>
  <si>
    <t>Polytron 16 KTV</t>
  </si>
  <si>
    <t>Almari etalase panjang 2 m</t>
  </si>
  <si>
    <t>Laptop</t>
  </si>
  <si>
    <t>ACER V5-42112</t>
  </si>
  <si>
    <t>Meja Tamu</t>
  </si>
  <si>
    <t>Kursi Tamu</t>
  </si>
  <si>
    <t>AC 1 pk</t>
  </si>
  <si>
    <t>AC 0,5 pk</t>
  </si>
  <si>
    <t>02.06.01.04.12</t>
  </si>
  <si>
    <t>Lokal</t>
  </si>
  <si>
    <t>Kayu</t>
  </si>
  <si>
    <t>02.06.02.04.01</t>
  </si>
  <si>
    <t>Lemari Es</t>
  </si>
  <si>
    <t>Dometik</t>
  </si>
  <si>
    <t>Plastik</t>
  </si>
  <si>
    <t>Dinkes</t>
  </si>
  <si>
    <t>02.06.01.01.02</t>
  </si>
  <si>
    <t>Mesin Ketik</t>
  </si>
  <si>
    <t>Olivit</t>
  </si>
  <si>
    <t>Jica</t>
  </si>
  <si>
    <t>Puskesmas</t>
  </si>
  <si>
    <t>02.06.01.04.04</t>
  </si>
  <si>
    <t>Inpres</t>
  </si>
  <si>
    <t>02.06.02.01.34</t>
  </si>
  <si>
    <t>Bed Pasien</t>
  </si>
  <si>
    <t>02.06.02.01.11</t>
  </si>
  <si>
    <t>Meja Ruang Pertemuan</t>
  </si>
  <si>
    <t xml:space="preserve">Meja </t>
  </si>
  <si>
    <t>Meja Periksa</t>
  </si>
  <si>
    <t>Lokal/anti gores</t>
  </si>
  <si>
    <t>Meja Gucci</t>
  </si>
  <si>
    <t>Meja</t>
  </si>
  <si>
    <t>02.06.02.01.28</t>
  </si>
  <si>
    <t>02.06.02.01.37</t>
  </si>
  <si>
    <t>Meja kerja</t>
  </si>
  <si>
    <t>Meja tamu</t>
  </si>
  <si>
    <t>02.06.02.06.03</t>
  </si>
  <si>
    <t>TV</t>
  </si>
  <si>
    <t>02.06.02.01.06</t>
  </si>
  <si>
    <t>Kursi Panjang</t>
  </si>
  <si>
    <t xml:space="preserve">Kursi Panjang </t>
  </si>
  <si>
    <t>Duma 4 dudukan</t>
  </si>
  <si>
    <t>Stenlist</t>
  </si>
  <si>
    <t>JKN</t>
  </si>
  <si>
    <t>Kursi Lipat chitos</t>
  </si>
  <si>
    <t>Chitos</t>
  </si>
  <si>
    <t>02.06.02.01.30</t>
  </si>
  <si>
    <t>400000</t>
  </si>
  <si>
    <t>kAYU</t>
  </si>
  <si>
    <t>02.06.01.04.03</t>
  </si>
  <si>
    <t>Rak</t>
  </si>
  <si>
    <t>Rak Televisi</t>
  </si>
  <si>
    <t>Rak Besi</t>
  </si>
  <si>
    <t>Almari</t>
  </si>
  <si>
    <t>Almari Kecil</t>
  </si>
  <si>
    <t>Almari Buku</t>
  </si>
  <si>
    <t>Almari kaca</t>
  </si>
  <si>
    <t xml:space="preserve">Almari </t>
  </si>
  <si>
    <t>Almari Pasien</t>
  </si>
  <si>
    <t>Almari Kaca</t>
  </si>
  <si>
    <t>Almari  Etalase</t>
  </si>
  <si>
    <t>b</t>
  </si>
  <si>
    <t>02.06.02.06.39</t>
  </si>
  <si>
    <t>Kirin</t>
  </si>
  <si>
    <t>02.06.02.06.01</t>
  </si>
  <si>
    <t>Nasional</t>
  </si>
  <si>
    <t>Miyako</t>
  </si>
  <si>
    <t>Maspion MOF-401 P</t>
  </si>
  <si>
    <t>Teralis besi</t>
  </si>
  <si>
    <t>Dab</t>
  </si>
  <si>
    <t>02.06.03.05.03</t>
  </si>
  <si>
    <t>Cannon MP237</t>
  </si>
  <si>
    <t>02.06.03.02.02</t>
  </si>
  <si>
    <t>Lap Top</t>
  </si>
  <si>
    <t>Toshiba L 645</t>
  </si>
  <si>
    <t>Logam</t>
  </si>
  <si>
    <t>Note Book</t>
  </si>
  <si>
    <t>Toshiba NB 510</t>
  </si>
  <si>
    <t>Pavilion G4-1208 AU</t>
  </si>
  <si>
    <t>HP Nokia 130</t>
  </si>
  <si>
    <t>Nokia</t>
  </si>
  <si>
    <t xml:space="preserve">Kursi Chitos </t>
  </si>
  <si>
    <t xml:space="preserve">Brangkas Chubb Safes </t>
  </si>
  <si>
    <t>Tabung Pemadam Kebakaran</t>
  </si>
  <si>
    <t>Lemari Kayu Jati</t>
  </si>
  <si>
    <t>Neon Book</t>
  </si>
  <si>
    <t xml:space="preserve">Komputer / PC </t>
  </si>
  <si>
    <t>Kulkas/Lemari ES</t>
  </si>
  <si>
    <t xml:space="preserve">Dispenser </t>
  </si>
  <si>
    <t xml:space="preserve">Meja Receptionis Multipleks </t>
  </si>
  <si>
    <t xml:space="preserve">Meja Kerja </t>
  </si>
  <si>
    <t xml:space="preserve">Panel </t>
  </si>
  <si>
    <t>Lemari Mobile file</t>
  </si>
  <si>
    <t xml:space="preserve">JKN </t>
  </si>
  <si>
    <t xml:space="preserve">Pintu Besi </t>
  </si>
  <si>
    <t xml:space="preserve">unit </t>
  </si>
  <si>
    <t>O2.07</t>
  </si>
  <si>
    <t>02.07.02.01.024 Alat Komunikasi Lain-lain</t>
  </si>
  <si>
    <t>RB</t>
  </si>
  <si>
    <t xml:space="preserve">Aset Lainnya </t>
  </si>
  <si>
    <t>02.09.07.03.001 Tape Recorder</t>
  </si>
  <si>
    <t>02.07.02.06.01</t>
  </si>
  <si>
    <t>Tape Recorder</t>
  </si>
  <si>
    <t>Elektronik</t>
  </si>
  <si>
    <t>02.06.01.05.041 LCD Projector</t>
  </si>
  <si>
    <t>02.07.01.01.82</t>
  </si>
  <si>
    <t>LCD Proyektor</t>
  </si>
  <si>
    <t>Layar  LCD Proyektor</t>
  </si>
  <si>
    <t>Audio Mixer</t>
  </si>
  <si>
    <t>Kamera Digital</t>
  </si>
  <si>
    <t>Sony</t>
  </si>
  <si>
    <t>Portable Wereles</t>
  </si>
  <si>
    <t>02.07.01.01.83</t>
  </si>
  <si>
    <t>Radio rig VHF 136-174 MHZ</t>
  </si>
  <si>
    <t>Alinco/DR-135</t>
  </si>
  <si>
    <t>Set</t>
  </si>
  <si>
    <t>Power Supply</t>
  </si>
  <si>
    <t>Sulcom/DMZ-330</t>
  </si>
  <si>
    <t>Pipa Galvanis dan kawat spaner</t>
  </si>
  <si>
    <t>02.06.02.06.023 Tustel</t>
  </si>
  <si>
    <t>02.08 ( ALAT  KEDOKTERAN )</t>
  </si>
  <si>
    <t>08</t>
  </si>
  <si>
    <t>19</t>
  </si>
  <si>
    <t>005</t>
  </si>
  <si>
    <t>Sterilisator</t>
  </si>
  <si>
    <t>Ellitech</t>
  </si>
  <si>
    <t>02.08.01.01.068 ALat Kedokteran Umum Lain Lain</t>
  </si>
  <si>
    <t>068</t>
  </si>
  <si>
    <t>Vakum set</t>
  </si>
  <si>
    <t>Medela</t>
  </si>
  <si>
    <t>02.08.01.02.055 Alat Kedokteran Gigi Lain Lain</t>
  </si>
  <si>
    <t>055</t>
  </si>
  <si>
    <t xml:space="preserve">Skeler Dewasa </t>
  </si>
  <si>
    <t>ASA</t>
  </si>
  <si>
    <t>015</t>
  </si>
  <si>
    <t>Aesculap</t>
  </si>
  <si>
    <t xml:space="preserve">Gynecolog BED </t>
  </si>
  <si>
    <t>09</t>
  </si>
  <si>
    <t>007</t>
  </si>
  <si>
    <t>Hanna</t>
  </si>
  <si>
    <t>Hanging Scale</t>
  </si>
  <si>
    <t>Five Goats</t>
  </si>
  <si>
    <t>02.08.01.01.01</t>
  </si>
  <si>
    <t>Sterilisator Rebus</t>
  </si>
  <si>
    <t>Spekulum Stenlis</t>
  </si>
  <si>
    <t>02.08.01.01.75</t>
  </si>
  <si>
    <t>Patwal/Vaious</t>
  </si>
  <si>
    <t>Emergency Kit</t>
  </si>
  <si>
    <t>Various</t>
  </si>
  <si>
    <t>Germany</t>
  </si>
  <si>
    <t>Generator set</t>
  </si>
  <si>
    <t>Honda/Elemek</t>
  </si>
  <si>
    <t xml:space="preserve">Besi </t>
  </si>
  <si>
    <t>02.08.01.01.73</t>
  </si>
  <si>
    <t>Lampu Operasi</t>
  </si>
  <si>
    <t>Choongwae/CHS</t>
  </si>
  <si>
    <t>02.08.01.01.71</t>
  </si>
  <si>
    <t>Vaccine strorage</t>
  </si>
  <si>
    <t>Dometic/RCW4</t>
  </si>
  <si>
    <t>Termos vaksin</t>
  </si>
  <si>
    <t>Teromos Vaksin</t>
  </si>
  <si>
    <t>02.08.01.02.01</t>
  </si>
  <si>
    <t>Dental Chair</t>
  </si>
  <si>
    <t>02.08.01.01.62</t>
  </si>
  <si>
    <t>Tabung Oksigen</t>
  </si>
  <si>
    <t>02.08.01.01.69</t>
  </si>
  <si>
    <t>APBD I</t>
  </si>
  <si>
    <t>Hematology Analizer</t>
  </si>
  <si>
    <t>2014</t>
  </si>
  <si>
    <t>Suction Pump Zeiner AC-15</t>
  </si>
  <si>
    <t>Nebulizer</t>
  </si>
  <si>
    <t>Bad Pasien</t>
  </si>
  <si>
    <t>Incubator</t>
  </si>
  <si>
    <t>Baby Scale</t>
  </si>
  <si>
    <t>Troley Linen kecil</t>
  </si>
  <si>
    <t>EKG</t>
  </si>
  <si>
    <t>Blender Obat</t>
  </si>
  <si>
    <t xml:space="preserve">Termos Vaksin/Coaler Bok </t>
  </si>
  <si>
    <t xml:space="preserve">Ekstrakompatable </t>
  </si>
  <si>
    <t>Minor Set</t>
  </si>
  <si>
    <t>Ice Park</t>
  </si>
  <si>
    <t xml:space="preserve">Blender Obat </t>
  </si>
  <si>
    <t xml:space="preserve">Mesin Kantong Puyer </t>
  </si>
  <si>
    <t xml:space="preserve">Contra Angle - 4 Hole </t>
  </si>
  <si>
    <t>Led Curing Light</t>
  </si>
  <si>
    <t>Mata Bor arrow Sharp Burs</t>
  </si>
  <si>
    <t xml:space="preserve">Standart Infus </t>
  </si>
  <si>
    <t xml:space="preserve">Buah </t>
  </si>
  <si>
    <t xml:space="preserve">Resusisator </t>
  </si>
  <si>
    <t xml:space="preserve">Oximeter </t>
  </si>
  <si>
    <t>Kursi roda 3 in 1</t>
  </si>
  <si>
    <t>Termos Vaksin</t>
  </si>
  <si>
    <t>Ice Parck</t>
  </si>
  <si>
    <t xml:space="preserve">Emergency Mobile Strecher </t>
  </si>
  <si>
    <t>Examination Table</t>
  </si>
  <si>
    <t>Baby Taffle</t>
  </si>
  <si>
    <t xml:space="preserve">Lampu Tindakan </t>
  </si>
  <si>
    <t xml:space="preserve">Matras </t>
  </si>
  <si>
    <t>Plabotomo Chair</t>
  </si>
  <si>
    <t xml:space="preserve">Inatrumen Cabinet 1 Pintu </t>
  </si>
  <si>
    <t>Biological Safety Cabinet</t>
  </si>
  <si>
    <t>Bed Screen Daouble S/S</t>
  </si>
  <si>
    <t>Visual Chart Light Bok</t>
  </si>
  <si>
    <t xml:space="preserve">Examinator lamp </t>
  </si>
  <si>
    <t>IntrumenTrolly 1 Drawer</t>
  </si>
  <si>
    <t>Baby Cot</t>
  </si>
  <si>
    <t>Bed Set Cabinet</t>
  </si>
  <si>
    <t>Emergency Trolly</t>
  </si>
  <si>
    <t>Potometer</t>
  </si>
  <si>
    <t>Dental Unit</t>
  </si>
  <si>
    <t xml:space="preserve">Scaller Electrik </t>
  </si>
  <si>
    <t>ALAT- ALAT  LABORATORIUM</t>
  </si>
  <si>
    <t>Colesterol Necco</t>
  </si>
  <si>
    <t>Mikroskup</t>
  </si>
  <si>
    <t>02.09.01.12.100</t>
  </si>
  <si>
    <t>02.09.01.02.09</t>
  </si>
  <si>
    <t xml:space="preserve">Hemacue/120   </t>
  </si>
  <si>
    <t>Centrifuge</t>
  </si>
  <si>
    <t>2015</t>
  </si>
  <si>
    <t>GEDUNG &amp; BANGUNAN</t>
  </si>
  <si>
    <t>Gedung PKM Guntur 2</t>
  </si>
  <si>
    <t>Gedung PUSTU Gaji Pusk. Guntur 2</t>
  </si>
  <si>
    <t>03.11.01.01.01</t>
  </si>
  <si>
    <t>Gedung Perumahan dokter</t>
  </si>
  <si>
    <t>M2</t>
  </si>
  <si>
    <t>Gedung  Perumahan Paramedis</t>
  </si>
  <si>
    <t>JALAN, IRIGASI DAN JARINGAN</t>
  </si>
  <si>
    <t>a. Jalan dan Jembatan</t>
  </si>
  <si>
    <t>b. Bangunan Air/Irigasi</t>
  </si>
  <si>
    <t>04.15.01.05.005 Instalasi Air Bersih Lain-lain</t>
  </si>
  <si>
    <t>04</t>
  </si>
  <si>
    <t>15</t>
  </si>
  <si>
    <t>05</t>
  </si>
  <si>
    <t>001</t>
  </si>
  <si>
    <t>Pemasangan PAM</t>
  </si>
  <si>
    <t>c. Instalasi</t>
  </si>
  <si>
    <t>Tambah Daya Listrik 1300 VA-2200VA</t>
  </si>
  <si>
    <t>PLN</t>
  </si>
  <si>
    <t>Tambah Daya Listrik 2200VA-3500 watt</t>
  </si>
  <si>
    <t>Tambah Daya Listrik 4400 VA - 5500 VA</t>
  </si>
  <si>
    <t>Tambah Daya Listrik 3500 Watt</t>
  </si>
  <si>
    <t>d. Jaringan</t>
  </si>
  <si>
    <t xml:space="preserve">Aset Laiinya </t>
  </si>
  <si>
    <t>Wifi/Internet</t>
  </si>
  <si>
    <t>TOTAL ASSET</t>
  </si>
  <si>
    <t>Mengetahui :</t>
  </si>
  <si>
    <t>Pengurus Baraang Pkm Guntur II</t>
  </si>
  <si>
    <t>Kepala Puskesmas Gutnur II</t>
  </si>
  <si>
    <t>dr. Nura Ma'shumah</t>
  </si>
  <si>
    <t>NIP. 19721917 200604 2 016</t>
  </si>
  <si>
    <t xml:space="preserve">Komputer PC </t>
  </si>
  <si>
    <t>Leptop</t>
  </si>
  <si>
    <t xml:space="preserve">mesin Antrian </t>
  </si>
  <si>
    <t>Pointer Bloetooth</t>
  </si>
  <si>
    <t>Stabilizer</t>
  </si>
  <si>
    <t>bm</t>
  </si>
  <si>
    <t xml:space="preserve">Epson L360 </t>
  </si>
  <si>
    <t>Asus</t>
  </si>
  <si>
    <t xml:space="preserve">Acer </t>
  </si>
  <si>
    <t>targus</t>
  </si>
  <si>
    <t>Matsunaga</t>
  </si>
  <si>
    <t>APAR</t>
  </si>
  <si>
    <t>Gunnebo</t>
  </si>
  <si>
    <t>Korden  anti Bakteri</t>
  </si>
  <si>
    <t>AC</t>
  </si>
  <si>
    <t>Canon Pixma MP 287</t>
  </si>
  <si>
    <t>Mutasi SKPD</t>
  </si>
  <si>
    <t xml:space="preserve">Studio Visual </t>
  </si>
  <si>
    <t>Yamaha</t>
  </si>
  <si>
    <t>BM</t>
  </si>
  <si>
    <t xml:space="preserve">Micropipet Adjutsble </t>
  </si>
  <si>
    <t>MicropipetPro Vic</t>
  </si>
  <si>
    <t>JKn</t>
  </si>
  <si>
    <t>Panasinoc</t>
  </si>
  <si>
    <t>1 PK</t>
  </si>
  <si>
    <t>Domestik Medical</t>
  </si>
  <si>
    <t>C0ldCain</t>
  </si>
  <si>
    <t>Bangunan IPAL</t>
  </si>
  <si>
    <t xml:space="preserve">2x2 </t>
  </si>
  <si>
    <t xml:space="preserve">Bangunan Gedung Puskesmas </t>
  </si>
  <si>
    <t xml:space="preserve">Instalasi Jaringan Listrik Gedung PKM </t>
  </si>
  <si>
    <t xml:space="preserve">Instalasi IPAL </t>
  </si>
  <si>
    <t>M\Lemari Narkotik</t>
  </si>
  <si>
    <t>Genset Tenaga Baterai</t>
  </si>
  <si>
    <t>Lemari Alokon</t>
  </si>
  <si>
    <t>SKPD</t>
  </si>
  <si>
    <t xml:space="preserve"> : PUSKESMAS GUNTUR II</t>
  </si>
  <si>
    <t>KABUPATEN</t>
  </si>
  <si>
    <t xml:space="preserve"> : Demak</t>
  </si>
  <si>
    <t>PROVINSI</t>
  </si>
  <si>
    <t xml:space="preserve"> : Jawa Tengah</t>
  </si>
  <si>
    <t xml:space="preserve">KODE LOKASI : - </t>
  </si>
  <si>
    <t>REKAPITULASI BUKU INVENTARIS</t>
  </si>
  <si>
    <t>NO. URUT</t>
  </si>
  <si>
    <t>GOL</t>
  </si>
  <si>
    <t>KODE</t>
  </si>
  <si>
    <t>NAMA BIDANG BARANG</t>
  </si>
  <si>
    <t>JUMLAH HARGA</t>
  </si>
  <si>
    <t>BIDANG</t>
  </si>
  <si>
    <t>DLM RIBUAN</t>
  </si>
  <si>
    <t>BARANG</t>
  </si>
  <si>
    <t>(Rp.)</t>
  </si>
  <si>
    <t>a. Alat-alat Besar</t>
  </si>
  <si>
    <t>03</t>
  </si>
  <si>
    <t>b. Alat-alat Angkutan</t>
  </si>
  <si>
    <t>c. Alat-alat Bengkel dan Alat Ukur</t>
  </si>
  <si>
    <t>d. Alat-alat Pertanian/Peternakan</t>
  </si>
  <si>
    <t>e. Alat-alat Kantor dan Rumah Tangga &amp;</t>
  </si>
  <si>
    <t xml:space="preserve">    Alat Komputer</t>
  </si>
  <si>
    <t>07</t>
  </si>
  <si>
    <t>g. Alat-alat Studio dan Komunikasi</t>
  </si>
  <si>
    <t>h. Alat-alat Kedokteran</t>
  </si>
  <si>
    <t>i. Alat-alat Laboratorium</t>
  </si>
  <si>
    <t>j. Alat-alat Keamanan</t>
  </si>
  <si>
    <t>a. Bangunan Gedung</t>
  </si>
  <si>
    <t>b. Bangunan Monumen</t>
  </si>
  <si>
    <t>a. Buku Perpustakaan</t>
  </si>
  <si>
    <t>b. Barang Bercorak Kesenian/Kebudayaan</t>
  </si>
  <si>
    <t>c. Hewan Ternak dan Tumbuhan</t>
  </si>
  <si>
    <t>d. Aset Tak berwujud</t>
  </si>
  <si>
    <t>ASSET TAK BERWUJUD</t>
  </si>
  <si>
    <t>Total</t>
  </si>
  <si>
    <t>Kabupaten Demak</t>
  </si>
  <si>
    <t>P</t>
  </si>
  <si>
    <t>Bertambah</t>
  </si>
  <si>
    <t>Berkurang</t>
  </si>
  <si>
    <t>Mutasi perubahan Selama 1 Januari  s/d 30 Juni 2017</t>
  </si>
  <si>
    <t>Jumlah Akhir 30 Juni 2017</t>
  </si>
  <si>
    <t xml:space="preserve">REKAPITULASI MUTASI </t>
  </si>
  <si>
    <t>Nama Bidang Barang</t>
  </si>
  <si>
    <t>Mutasi/Perubahan selama</t>
  </si>
  <si>
    <t>Kode</t>
  </si>
  <si>
    <t>Bidang</t>
  </si>
  <si>
    <t>Barang</t>
  </si>
  <si>
    <t>6</t>
  </si>
  <si>
    <t>8</t>
  </si>
  <si>
    <t>10</t>
  </si>
  <si>
    <t>12</t>
  </si>
  <si>
    <t xml:space="preserve">   Alat Komputer</t>
  </si>
  <si>
    <t xml:space="preserve"> SEMESTER I TAHUN 2017</t>
  </si>
  <si>
    <t>Demak, 30 Juni 2017</t>
  </si>
  <si>
    <t>Guntur, 30 Juni 2017</t>
  </si>
  <si>
    <t>Ari Wismono</t>
  </si>
  <si>
    <t>NIP. 19760223 200212 1004</t>
  </si>
  <si>
    <t>Keadaan 01-01-2017</t>
  </si>
  <si>
    <t>1 Januari s/d 30 Juni  2017</t>
  </si>
  <si>
    <t>Keadaan 30 Juni 2017</t>
  </si>
  <si>
    <t xml:space="preserve">Demak, 30 Juni 2017 </t>
  </si>
  <si>
    <t>II</t>
  </si>
  <si>
    <t xml:space="preserve">Alat Kantor dan Rumah Tangga </t>
  </si>
  <si>
    <t>Lemari Narkotik</t>
  </si>
  <si>
    <t xml:space="preserve">Gedung dan Bangunan </t>
  </si>
  <si>
    <t xml:space="preserve">Instalasi </t>
  </si>
  <si>
    <t xml:space="preserve">Fika Hariyanti </t>
  </si>
  <si>
    <t>NIP.19870623 2001001 2 016</t>
  </si>
  <si>
    <t>Pada hari ini Senin,  tanggal Tiga bulan Juli  tahun Dua ribu tujuh belas  telah  diselenggarakan rekonsiliasi barang milik daerah antara OPD Kator Puskesmas Guntur II, yang selanjutnya disebut Pengguna Barang, dengan Badan Pengelolaan Keuangan Pendapatan dan Aset Daerah Kabupaten Demak, yang selanjutnya disebut Pembantu Pengelola Barang Milik Pemerintah Kabupaten Demak.</t>
  </si>
  <si>
    <t>Pada hari ini Senin,  tanggal Tiga bulan Juli tahun Dua Ribu Tujuh  belas bertempat Puskesmas Guntur II kami yang bertanda tangan di bawah ini:</t>
  </si>
  <si>
    <t>NOMOR : 440/        /2017</t>
  </si>
  <si>
    <t xml:space="preserve"> 19760223 200212 1004</t>
  </si>
  <si>
    <t>19870623 2001001 2 016</t>
  </si>
  <si>
    <t>Per-30 Juni 2017</t>
  </si>
  <si>
    <t>Terdapat Mutasi Masuk OPD Sebesar Rp.2.0520953.490 dengan rincian sebagai berikut :</t>
  </si>
  <si>
    <t>Gorden</t>
  </si>
  <si>
    <t>Micropippet</t>
  </si>
  <si>
    <t>Alat kantor dan Rumah tangga</t>
  </si>
  <si>
    <t>Terdapat Mutasi keluar Karena  BHP Se besar Rp.22.275.000 dengan rincian sebagai berikut:</t>
  </si>
  <si>
    <t>APBD/dkk</t>
  </si>
  <si>
    <t>APBD/DINPERMASDES-P2KB</t>
  </si>
  <si>
    <t>APBD/DKK</t>
  </si>
  <si>
    <t>DKK</t>
  </si>
  <si>
    <t>DINPERMASDES-P2KB</t>
  </si>
  <si>
    <t xml:space="preserve">Rekonsiliasi dilaksanakan secara bersama-sama yang hasilnya dituangkan dalam Berita Acara Rekonsiliasi ini dengan dilampiri laporan hasil Rekonsiliasi Internal OPD yang merupakan bagian yang tidak terpisahkan dari Berita Acara Rekonsiliasi ini. </t>
  </si>
  <si>
    <t>menyatakan  bahwa  telah  melakukan  Rekonsiliasi  Data  Barang  Milik  Daerah  (BMD)  pada lingkup internal Kantor Puskesmas Guntur II dengan cara membandingkan data BMD  pada Laporan Barang Pengguna/Kuasa Pengguna yang disusun oleh Bendahara  Barang dengan Laporan Keuangan OPD  yang disusun oleh Pejabat Penatausahaan Keuangan/Bendaraha Pengeluaran untuk periode 3 Juli 2017 dengan hasil sebagai berikut:</t>
  </si>
  <si>
    <t>Demikian Berita Acara ini dibuat untuk bahan penyusunan Laporan BMD  Periode 3 Juli 2017  dan apabila di kemudian hari terdapat kekeliruan akan dilakukan perbaikan sebagaimana mestinya.</t>
  </si>
</sst>
</file>

<file path=xl/styles.xml><?xml version="1.0" encoding="utf-8"?>
<styleSheet xmlns="http://schemas.openxmlformats.org/spreadsheetml/2006/main">
  <numFmts count="13">
    <numFmt numFmtId="5" formatCode="&quot;Rp&quot;#,##0_);\(&quot;Rp&quot;#,##0\)"/>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0;\(#,##0\)"/>
    <numFmt numFmtId="168" formatCode="00"/>
    <numFmt numFmtId="169" formatCode="[$€-2]\ #,##0.00_);[Red]\([$€-2]\ #,##0.00\)"/>
    <numFmt numFmtId="170" formatCode="dd/mm/yyyy;@"/>
    <numFmt numFmtId="171" formatCode="_(* #,##0_);_(* \(#,##0\);_(* &quot;-&quot;??_);_(@_)"/>
    <numFmt numFmtId="172" formatCode="_-* #,##0.00_-;\-* #,##0.00_-;_-* &quot;-&quot;_-;_-@_-"/>
    <numFmt numFmtId="173" formatCode="[$-421]dd\ mmmm\ yyyy;@"/>
  </numFmts>
  <fonts count="78">
    <font>
      <sz val="11"/>
      <color theme="1"/>
      <name val="Calibri"/>
      <family val="2"/>
      <charset val="1"/>
      <scheme val="minor"/>
    </font>
    <font>
      <sz val="11"/>
      <color theme="1"/>
      <name val="Calibri"/>
      <family val="2"/>
      <charset val="1"/>
      <scheme val="minor"/>
    </font>
    <font>
      <sz val="11"/>
      <color indexed="8"/>
      <name val="Calibri"/>
      <family val="2"/>
      <charset val="1"/>
    </font>
    <font>
      <sz val="11"/>
      <color indexed="8"/>
      <name val="Arial"/>
      <family val="2"/>
    </font>
    <font>
      <b/>
      <sz val="9"/>
      <color indexed="8"/>
      <name val="Arial"/>
      <family val="2"/>
    </font>
    <font>
      <sz val="10"/>
      <color indexed="8"/>
      <name val="Arial"/>
      <family val="2"/>
    </font>
    <font>
      <sz val="10"/>
      <name val="Arial"/>
      <family val="2"/>
    </font>
    <font>
      <sz val="11"/>
      <color indexed="8"/>
      <name val="Calibri"/>
      <family val="2"/>
    </font>
    <font>
      <sz val="9"/>
      <color indexed="8"/>
      <name val="Cambria"/>
      <family val="2"/>
      <charset val="1"/>
    </font>
    <font>
      <sz val="9"/>
      <color indexed="8"/>
      <name val="Arial"/>
      <family val="2"/>
    </font>
    <font>
      <sz val="11"/>
      <color theme="1"/>
      <name val="Calibri"/>
      <family val="2"/>
      <scheme val="minor"/>
    </font>
    <font>
      <b/>
      <sz val="9"/>
      <color rgb="FF000000"/>
      <name val="Arial"/>
      <family val="2"/>
    </font>
    <font>
      <b/>
      <sz val="8"/>
      <color rgb="FF000000"/>
      <name val="Arial"/>
      <family val="2"/>
    </font>
    <font>
      <sz val="8"/>
      <color rgb="FF000000"/>
      <name val="Arial"/>
      <family val="2"/>
    </font>
    <font>
      <b/>
      <u/>
      <sz val="8"/>
      <color rgb="FF000000"/>
      <name val="Arial"/>
      <family val="2"/>
    </font>
    <font>
      <sz val="12"/>
      <color theme="1"/>
      <name val="Calibri"/>
      <family val="2"/>
      <scheme val="minor"/>
    </font>
    <font>
      <b/>
      <sz val="11"/>
      <color theme="1"/>
      <name val="Calibri"/>
      <family val="2"/>
      <scheme val="minor"/>
    </font>
    <font>
      <b/>
      <sz val="9"/>
      <color theme="1"/>
      <name val="Calibri"/>
      <family val="2"/>
      <scheme val="minor"/>
    </font>
    <font>
      <b/>
      <u/>
      <sz val="11"/>
      <color theme="1"/>
      <name val="Calibri"/>
      <family val="2"/>
      <scheme val="minor"/>
    </font>
    <font>
      <b/>
      <sz val="12"/>
      <name val="Arial"/>
      <family val="2"/>
    </font>
    <font>
      <sz val="11"/>
      <name val="Arial"/>
      <family val="2"/>
    </font>
    <font>
      <b/>
      <sz val="11"/>
      <color indexed="8"/>
      <name val="Calibri"/>
      <family val="2"/>
    </font>
    <font>
      <b/>
      <sz val="10"/>
      <color indexed="8"/>
      <name val="Arial"/>
      <family val="2"/>
    </font>
    <font>
      <sz val="10"/>
      <color indexed="8"/>
      <name val="Calibri"/>
      <family val="2"/>
    </font>
    <font>
      <b/>
      <sz val="11"/>
      <color indexed="8"/>
      <name val="Arial"/>
      <family val="2"/>
    </font>
    <font>
      <sz val="12"/>
      <color indexed="8"/>
      <name val="Calibri"/>
      <family val="2"/>
    </font>
    <font>
      <sz val="10"/>
      <name val="Arial"/>
      <family val="2"/>
      <charset val="134"/>
    </font>
    <font>
      <sz val="12"/>
      <name val="Arial"/>
      <family val="2"/>
    </font>
    <font>
      <sz val="12"/>
      <color indexed="8"/>
      <name val="Arial"/>
      <family val="2"/>
    </font>
    <font>
      <b/>
      <i/>
      <sz val="11"/>
      <name val="Arial"/>
      <family val="2"/>
    </font>
    <font>
      <i/>
      <sz val="11"/>
      <name val="Arial"/>
      <family val="2"/>
    </font>
    <font>
      <b/>
      <sz val="17"/>
      <name val="Times New Roman"/>
      <family val="1"/>
    </font>
    <font>
      <b/>
      <u/>
      <sz val="9"/>
      <color indexed="8"/>
      <name val="Arial"/>
      <family val="2"/>
    </font>
    <font>
      <b/>
      <i/>
      <sz val="11"/>
      <color indexed="8"/>
      <name val="Arial"/>
      <family val="2"/>
    </font>
    <font>
      <i/>
      <sz val="11"/>
      <color indexed="8"/>
      <name val="Arial"/>
      <family val="2"/>
    </font>
    <font>
      <b/>
      <u/>
      <sz val="11"/>
      <color indexed="8"/>
      <name val="Arial"/>
      <family val="2"/>
    </font>
    <font>
      <b/>
      <sz val="16"/>
      <color indexed="8"/>
      <name val="Arial"/>
      <family val="2"/>
    </font>
    <font>
      <b/>
      <sz val="12"/>
      <color indexed="8"/>
      <name val="Arial"/>
      <family val="2"/>
    </font>
    <font>
      <sz val="11"/>
      <color indexed="8"/>
      <name val="Times New Roman"/>
      <family val="1"/>
    </font>
    <font>
      <b/>
      <u/>
      <sz val="12"/>
      <color indexed="8"/>
      <name val="Arial"/>
      <family val="2"/>
    </font>
    <font>
      <b/>
      <sz val="14"/>
      <color indexed="10"/>
      <name val="Times New Roman"/>
      <family val="1"/>
    </font>
    <font>
      <b/>
      <sz val="15"/>
      <color indexed="10"/>
      <name val="Arial Black"/>
      <family val="2"/>
    </font>
    <font>
      <sz val="10"/>
      <color indexed="10"/>
      <name val="Arial"/>
      <family val="2"/>
    </font>
    <font>
      <sz val="11"/>
      <color indexed="10"/>
      <name val="Calibri"/>
      <family val="2"/>
    </font>
    <font>
      <b/>
      <sz val="18"/>
      <color indexed="8"/>
      <name val="Calibri"/>
      <family val="2"/>
    </font>
    <font>
      <b/>
      <sz val="10"/>
      <color indexed="8"/>
      <name val="Calibri"/>
      <family val="2"/>
    </font>
    <font>
      <sz val="10"/>
      <name val="Calibri"/>
      <family val="2"/>
    </font>
    <font>
      <b/>
      <sz val="10"/>
      <name val="Calibri"/>
      <family val="2"/>
    </font>
    <font>
      <b/>
      <u/>
      <sz val="10"/>
      <color indexed="8"/>
      <name val="Arial"/>
      <family val="2"/>
    </font>
    <font>
      <b/>
      <u val="singleAccounting"/>
      <sz val="9"/>
      <color indexed="8"/>
      <name val="Arial"/>
      <family val="2"/>
    </font>
    <font>
      <sz val="11"/>
      <color rgb="FFFF0000"/>
      <name val="Calibri"/>
      <family val="2"/>
      <charset val="1"/>
      <scheme val="minor"/>
    </font>
    <font>
      <b/>
      <sz val="11"/>
      <color theme="1"/>
      <name val="Calibri"/>
      <family val="2"/>
      <charset val="1"/>
      <scheme val="minor"/>
    </font>
    <font>
      <b/>
      <sz val="14"/>
      <color theme="1"/>
      <name val="Calibri"/>
      <family val="2"/>
      <scheme val="minor"/>
    </font>
    <font>
      <sz val="11"/>
      <color theme="1"/>
      <name val="Arial"/>
      <family val="2"/>
    </font>
    <font>
      <b/>
      <sz val="18"/>
      <color indexed="8"/>
      <name val="Arial"/>
      <family val="2"/>
    </font>
    <font>
      <sz val="9"/>
      <name val="Arial"/>
      <family val="2"/>
    </font>
    <font>
      <b/>
      <i/>
      <sz val="12"/>
      <name val="Arial"/>
      <family val="2"/>
    </font>
    <font>
      <b/>
      <i/>
      <sz val="12"/>
      <color indexed="8"/>
      <name val="Arial"/>
      <family val="2"/>
    </font>
    <font>
      <sz val="12"/>
      <name val="Calibri"/>
      <family val="2"/>
    </font>
    <font>
      <b/>
      <sz val="14"/>
      <color indexed="8"/>
      <name val="Calibri"/>
      <family val="2"/>
    </font>
    <font>
      <sz val="14"/>
      <color indexed="8"/>
      <name val="Calibri"/>
      <family val="2"/>
    </font>
    <font>
      <b/>
      <sz val="12"/>
      <color indexed="8"/>
      <name val="Calibri"/>
      <family val="2"/>
    </font>
    <font>
      <b/>
      <sz val="12"/>
      <name val="Calibri"/>
      <family val="2"/>
    </font>
    <font>
      <sz val="12"/>
      <color indexed="40"/>
      <name val="Arial"/>
      <family val="2"/>
    </font>
    <font>
      <sz val="11"/>
      <color indexed="40"/>
      <name val="Arial"/>
      <family val="2"/>
    </font>
    <font>
      <sz val="9"/>
      <color indexed="40"/>
      <name val="Arial"/>
      <family val="2"/>
    </font>
    <font>
      <b/>
      <sz val="14"/>
      <color indexed="8"/>
      <name val="Arial"/>
      <family val="2"/>
    </font>
    <font>
      <sz val="14"/>
      <color indexed="8"/>
      <name val="Arial"/>
      <family val="2"/>
    </font>
    <font>
      <b/>
      <u/>
      <sz val="14"/>
      <color indexed="8"/>
      <name val="Arial"/>
      <family val="2"/>
    </font>
    <font>
      <u/>
      <sz val="12"/>
      <color indexed="8"/>
      <name val="Arial"/>
      <family val="2"/>
    </font>
    <font>
      <u/>
      <sz val="9"/>
      <color indexed="8"/>
      <name val="Arial"/>
      <family val="2"/>
    </font>
    <font>
      <b/>
      <sz val="9"/>
      <color indexed="81"/>
      <name val="Tahoma"/>
      <family val="2"/>
    </font>
    <font>
      <sz val="9"/>
      <color indexed="81"/>
      <name val="Tahoma"/>
      <family val="2"/>
    </font>
    <font>
      <b/>
      <i/>
      <sz val="14"/>
      <color indexed="8"/>
      <name val="Arial"/>
      <family val="2"/>
    </font>
    <font>
      <u/>
      <sz val="11"/>
      <color indexed="8"/>
      <name val="Arial"/>
      <family val="2"/>
    </font>
    <font>
      <sz val="12"/>
      <color indexed="8"/>
      <name val="Calibri"/>
      <family val="2"/>
      <charset val="1"/>
    </font>
    <font>
      <sz val="12"/>
      <color theme="1"/>
      <name val="Calibri"/>
      <family val="2"/>
      <charset val="1"/>
      <scheme val="minor"/>
    </font>
    <font>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FF0000"/>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double">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338">
    <xf numFmtId="0" fontId="0" fillId="0" borderId="0"/>
    <xf numFmtId="43" fontId="1" fillId="0" borderId="0" applyFont="0" applyFill="0" applyBorder="0" applyAlignment="0" applyProtection="0"/>
    <xf numFmtId="41" fontId="7" fillId="0" borderId="0" applyFont="0" applyFill="0" applyBorder="0" applyAlignment="0" applyProtection="0"/>
    <xf numFmtId="41"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1" fontId="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7" fillId="0" borderId="0" applyFont="0" applyFill="0" applyBorder="0" applyAlignment="0" applyProtection="0"/>
    <xf numFmtId="41" fontId="6" fillId="0" borderId="0" applyFont="0" applyFill="0" applyBorder="0" applyAlignment="0" applyProtection="0"/>
    <xf numFmtId="41" fontId="7"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5" fillId="0" borderId="0" applyFont="0" applyFill="0" applyBorder="0" applyAlignment="0" applyProtection="0">
      <alignment vertical="top"/>
    </xf>
    <xf numFmtId="41" fontId="5" fillId="0" borderId="0" applyFont="0" applyFill="0" applyBorder="0" applyAlignment="0" applyProtection="0">
      <alignment vertical="top"/>
    </xf>
    <xf numFmtId="41"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6" fillId="0" borderId="0" applyFont="0" applyFill="0" applyBorder="0" applyAlignment="0" applyProtection="0"/>
    <xf numFmtId="169" fontId="6" fillId="0" borderId="0" applyFont="0" applyFill="0" applyBorder="0" applyAlignment="0" applyProtection="0"/>
    <xf numFmtId="41" fontId="2" fillId="0" borderId="0" applyFont="0" applyFill="0" applyBorder="0" applyAlignment="0" applyProtection="0"/>
    <xf numFmtId="41" fontId="7" fillId="0" borderId="0" applyFont="0" applyFill="0" applyBorder="0" applyAlignment="0" applyProtection="0"/>
    <xf numFmtId="41" fontId="10" fillId="0" borderId="0" applyFont="0" applyFill="0" applyBorder="0" applyAlignment="0" applyProtection="0"/>
    <xf numFmtId="5"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8" fontId="6" fillId="0" borderId="0" applyFont="0" applyFill="0" applyBorder="0" applyAlignment="0" applyProtection="0"/>
    <xf numFmtId="41" fontId="8" fillId="0" borderId="0" applyFont="0" applyFill="0" applyBorder="0" applyAlignment="0" applyProtection="0"/>
    <xf numFmtId="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1" fontId="7" fillId="0" borderId="0" applyFont="0" applyFill="0" applyBorder="0" applyAlignment="0" applyProtection="0"/>
    <xf numFmtId="164" fontId="6" fillId="0" borderId="0" applyFont="0" applyFill="0" applyBorder="0" applyAlignment="0" applyProtection="0"/>
    <xf numFmtId="41" fontId="7" fillId="0" borderId="0" applyFont="0" applyFill="0" applyBorder="0" applyAlignment="0" applyProtection="0"/>
    <xf numFmtId="41" fontId="10"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43" fontId="10" fillId="0" borderId="0" applyFont="0" applyFill="0" applyBorder="0" applyAlignment="0" applyProtection="0"/>
    <xf numFmtId="5" fontId="6"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7" fontId="6" fillId="0" borderId="0" applyFont="0" applyFill="0" applyBorder="0" applyAlignment="0" applyProtection="0"/>
    <xf numFmtId="0" fontId="6" fillId="0" borderId="0"/>
    <xf numFmtId="0" fontId="10" fillId="0" borderId="0"/>
    <xf numFmtId="0" fontId="10" fillId="0" borderId="0"/>
    <xf numFmtId="0" fontId="6" fillId="0" borderId="0"/>
    <xf numFmtId="0" fontId="6" fillId="0" borderId="0"/>
    <xf numFmtId="0" fontId="6" fillId="0" borderId="0"/>
    <xf numFmtId="0" fontId="7" fillId="0" borderId="0"/>
    <xf numFmtId="0" fontId="10" fillId="0" borderId="0"/>
    <xf numFmtId="0" fontId="7" fillId="0" borderId="0"/>
    <xf numFmtId="0" fontId="10" fillId="0" borderId="0"/>
    <xf numFmtId="0" fontId="7" fillId="0" borderId="0"/>
    <xf numFmtId="0" fontId="10" fillId="0" borderId="0"/>
    <xf numFmtId="0" fontId="6" fillId="0" borderId="0">
      <alignment vertical="center"/>
    </xf>
    <xf numFmtId="0" fontId="6" fillId="0" borderId="0"/>
    <xf numFmtId="0" fontId="5" fillId="0" borderId="0">
      <alignment vertical="top"/>
    </xf>
    <xf numFmtId="0" fontId="6" fillId="0" borderId="0"/>
    <xf numFmtId="0" fontId="7" fillId="0" borderId="0"/>
    <xf numFmtId="0" fontId="7" fillId="0" borderId="0"/>
    <xf numFmtId="0" fontId="10" fillId="0" borderId="0"/>
    <xf numFmtId="0" fontId="6" fillId="0" borderId="0"/>
    <xf numFmtId="0" fontId="10" fillId="0" borderId="0"/>
    <xf numFmtId="0" fontId="7"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5" fillId="0" borderId="0">
      <alignment vertical="top"/>
    </xf>
    <xf numFmtId="0" fontId="6" fillId="0" borderId="0">
      <alignment vertical="center"/>
    </xf>
    <xf numFmtId="0" fontId="7" fillId="0" borderId="0"/>
    <xf numFmtId="0" fontId="10" fillId="0" borderId="0"/>
    <xf numFmtId="0" fontId="6" fillId="0" borderId="0"/>
    <xf numFmtId="0" fontId="6" fillId="0" borderId="0"/>
    <xf numFmtId="0" fontId="6" fillId="0" borderId="0"/>
    <xf numFmtId="0" fontId="7" fillId="0" borderId="0"/>
    <xf numFmtId="0" fontId="7" fillId="0" borderId="0"/>
    <xf numFmtId="0" fontId="10" fillId="0" borderId="0"/>
    <xf numFmtId="0" fontId="10" fillId="0" borderId="0"/>
    <xf numFmtId="0" fontId="7" fillId="0" borderId="0"/>
    <xf numFmtId="0" fontId="6" fillId="0" borderId="0"/>
    <xf numFmtId="0" fontId="6" fillId="0" borderId="0"/>
    <xf numFmtId="0" fontId="6" fillId="0" borderId="0"/>
    <xf numFmtId="0" fontId="1" fillId="0" borderId="0"/>
    <xf numFmtId="0" fontId="1" fillId="0" borderId="0"/>
    <xf numFmtId="0" fontId="6" fillId="0" borderId="0"/>
    <xf numFmtId="0" fontId="7" fillId="0" borderId="0"/>
    <xf numFmtId="0" fontId="6" fillId="0" borderId="0"/>
    <xf numFmtId="0" fontId="10" fillId="0" borderId="0"/>
    <xf numFmtId="0" fontId="6" fillId="0" borderId="0"/>
    <xf numFmtId="0" fontId="7" fillId="0" borderId="0"/>
    <xf numFmtId="0" fontId="10" fillId="0" borderId="0"/>
    <xf numFmtId="0" fontId="6" fillId="0" borderId="0"/>
    <xf numFmtId="0" fontId="6" fillId="0" borderId="0"/>
    <xf numFmtId="0" fontId="11" fillId="0" borderId="0">
      <alignment horizontal="center" vertical="center"/>
    </xf>
    <xf numFmtId="0" fontId="12" fillId="0" borderId="0">
      <alignment horizontal="left" vertical="center"/>
    </xf>
    <xf numFmtId="0" fontId="12" fillId="0" borderId="0">
      <alignment horizontal="center" vertical="center"/>
    </xf>
    <xf numFmtId="0" fontId="13" fillId="0" borderId="0">
      <alignment horizontal="center" vertical="top"/>
    </xf>
    <xf numFmtId="0" fontId="13" fillId="0" borderId="0">
      <alignment horizontal="left" vertical="top"/>
    </xf>
    <xf numFmtId="0" fontId="13" fillId="0" borderId="0">
      <alignment horizontal="right" vertical="top"/>
    </xf>
    <xf numFmtId="0" fontId="13" fillId="0" borderId="0">
      <alignment horizontal="right" vertical="top"/>
    </xf>
    <xf numFmtId="0" fontId="12" fillId="0" borderId="0">
      <alignment horizontal="center" vertical="top"/>
    </xf>
    <xf numFmtId="0" fontId="14" fillId="0" borderId="0">
      <alignment horizontal="center" vertical="top"/>
    </xf>
    <xf numFmtId="43" fontId="7"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6" fillId="0" borderId="0">
      <alignment vertical="center"/>
    </xf>
    <xf numFmtId="0" fontId="10"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0"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cellStyleXfs>
  <cellXfs count="1489">
    <xf numFmtId="0" fontId="0" fillId="0" borderId="0" xfId="0"/>
    <xf numFmtId="0" fontId="0" fillId="0" borderId="0" xfId="0"/>
    <xf numFmtId="0" fontId="0" fillId="0" borderId="0" xfId="0" applyProtection="1">
      <protection locked="0"/>
    </xf>
    <xf numFmtId="0" fontId="0" fillId="0" borderId="0" xfId="0" applyAlignment="1" applyProtection="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0" borderId="0" xfId="0" applyAlignment="1">
      <alignment vertical="center"/>
    </xf>
    <xf numFmtId="43" fontId="17" fillId="3" borderId="4" xfId="1" applyFont="1" applyFill="1" applyBorder="1" applyAlignment="1" applyProtection="1">
      <alignment horizontal="center" vertical="center" wrapText="1" shrinkToFit="1"/>
      <protection locked="0"/>
    </xf>
    <xf numFmtId="0" fontId="16" fillId="3" borderId="5" xfId="0" applyFont="1" applyFill="1" applyBorder="1" applyAlignment="1">
      <alignment horizontal="center" vertical="center" wrapText="1"/>
    </xf>
    <xf numFmtId="0" fontId="0" fillId="0" borderId="4" xfId="0" applyBorder="1" applyAlignment="1">
      <alignment horizontal="center" vertical="top" wrapText="1"/>
    </xf>
    <xf numFmtId="0" fontId="0" fillId="0" borderId="1" xfId="0" applyBorder="1" applyAlignment="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6" xfId="0" applyBorder="1" applyAlignment="1">
      <alignment horizontal="center" vertical="top" wrapText="1"/>
    </xf>
    <xf numFmtId="0" fontId="0" fillId="0" borderId="3" xfId="0" applyBorder="1" applyAlignment="1" applyProtection="1">
      <alignment horizontal="center" vertical="top" wrapText="1"/>
      <protection locked="0"/>
    </xf>
    <xf numFmtId="0" fontId="0" fillId="0" borderId="7" xfId="0" applyBorder="1" applyAlignment="1">
      <alignment horizontal="center" vertical="top" wrapText="1"/>
    </xf>
    <xf numFmtId="0" fontId="0" fillId="0" borderId="3" xfId="0" applyBorder="1" applyAlignment="1" applyProtection="1">
      <alignment horizontal="center" vertical="top" wrapText="1"/>
    </xf>
    <xf numFmtId="0" fontId="0" fillId="0" borderId="4" xfId="0" applyBorder="1" applyAlignment="1" applyProtection="1">
      <alignment horizontal="center" vertical="top" wrapText="1"/>
    </xf>
    <xf numFmtId="0" fontId="16" fillId="2" borderId="4" xfId="0" applyFont="1" applyFill="1" applyBorder="1" applyAlignment="1" applyProtection="1">
      <alignment horizontal="center" vertical="center"/>
      <protection locked="0"/>
    </xf>
    <xf numFmtId="0" fontId="16" fillId="2" borderId="1" xfId="0" applyFont="1" applyFill="1" applyBorder="1" applyProtection="1">
      <protection locked="0"/>
    </xf>
    <xf numFmtId="43" fontId="16" fillId="2" borderId="6" xfId="1" applyFont="1" applyFill="1" applyBorder="1" applyAlignment="1" applyProtection="1">
      <alignment horizontal="left" shrinkToFit="1"/>
      <protection locked="0"/>
    </xf>
    <xf numFmtId="43" fontId="16" fillId="2" borderId="4" xfId="1" applyFont="1" applyFill="1" applyBorder="1" applyAlignment="1" applyProtection="1">
      <alignment shrinkToFit="1"/>
      <protection locked="0"/>
    </xf>
    <xf numFmtId="43" fontId="16" fillId="2" borderId="4" xfId="1" applyFont="1" applyFill="1" applyBorder="1" applyAlignment="1" applyProtection="1">
      <alignment shrinkToFit="1"/>
    </xf>
    <xf numFmtId="43" fontId="16" fillId="2" borderId="6" xfId="1" applyFont="1" applyFill="1" applyBorder="1" applyAlignment="1" applyProtection="1">
      <alignment shrinkToFit="1"/>
      <protection locked="0"/>
    </xf>
    <xf numFmtId="43" fontId="16" fillId="2" borderId="3" xfId="1" applyFont="1" applyFill="1" applyBorder="1" applyAlignment="1" applyProtection="1">
      <alignment shrinkToFit="1"/>
      <protection locked="0"/>
    </xf>
    <xf numFmtId="43" fontId="16" fillId="2" borderId="7" xfId="1" applyFont="1" applyFill="1" applyBorder="1" applyAlignment="1" applyProtection="1">
      <alignment shrinkToFit="1"/>
      <protection locked="0"/>
    </xf>
    <xf numFmtId="43" fontId="16" fillId="2" borderId="3" xfId="1" applyFont="1" applyFill="1" applyBorder="1" applyAlignment="1" applyProtection="1">
      <alignment shrinkToFit="1"/>
    </xf>
    <xf numFmtId="0" fontId="0" fillId="0" borderId="4" xfId="0" applyBorder="1"/>
    <xf numFmtId="0" fontId="0" fillId="0" borderId="1" xfId="0" applyBorder="1"/>
    <xf numFmtId="43" fontId="10" fillId="0" borderId="6" xfId="1" applyFont="1" applyBorder="1" applyAlignment="1" applyProtection="1">
      <alignment shrinkToFit="1"/>
    </xf>
    <xf numFmtId="43" fontId="10" fillId="0" borderId="4" xfId="1" applyFont="1" applyBorder="1" applyAlignment="1">
      <alignment shrinkToFit="1"/>
    </xf>
    <xf numFmtId="43" fontId="10" fillId="0" borderId="7" xfId="1" applyFont="1" applyBorder="1" applyAlignment="1" applyProtection="1">
      <alignment shrinkToFit="1"/>
    </xf>
    <xf numFmtId="43" fontId="10" fillId="0" borderId="6" xfId="1" applyFont="1" applyBorder="1" applyAlignment="1">
      <alignment shrinkToFit="1"/>
    </xf>
    <xf numFmtId="43" fontId="10" fillId="0" borderId="3" xfId="1" applyFont="1" applyBorder="1" applyAlignment="1" applyProtection="1">
      <alignment shrinkToFit="1"/>
      <protection locked="0"/>
    </xf>
    <xf numFmtId="43" fontId="10" fillId="0" borderId="7" xfId="1" applyFont="1" applyBorder="1" applyAlignment="1">
      <alignment shrinkToFit="1"/>
    </xf>
    <xf numFmtId="43" fontId="10" fillId="0" borderId="3" xfId="1" applyFont="1" applyBorder="1" applyAlignment="1" applyProtection="1">
      <alignment shrinkToFit="1"/>
    </xf>
    <xf numFmtId="43" fontId="10" fillId="0" borderId="4" xfId="1" applyFont="1" applyBorder="1" applyAlignment="1" applyProtection="1">
      <alignment shrinkToFit="1"/>
    </xf>
    <xf numFmtId="0" fontId="16" fillId="2" borderId="4" xfId="0" applyFont="1" applyFill="1" applyBorder="1" applyAlignment="1">
      <alignment horizontal="center" vertical="center"/>
    </xf>
    <xf numFmtId="0" fontId="0" fillId="2" borderId="1" xfId="0" applyFill="1" applyBorder="1"/>
    <xf numFmtId="43" fontId="16" fillId="2" borderId="6" xfId="1" applyFont="1" applyFill="1" applyBorder="1" applyAlignment="1" applyProtection="1">
      <alignment shrinkToFit="1"/>
    </xf>
    <xf numFmtId="43" fontId="16" fillId="2" borderId="4" xfId="1" applyFont="1" applyFill="1" applyBorder="1" applyAlignment="1">
      <alignment shrinkToFit="1"/>
    </xf>
    <xf numFmtId="43" fontId="16" fillId="2" borderId="6" xfId="1" applyFont="1" applyFill="1" applyBorder="1" applyAlignment="1">
      <alignment shrinkToFit="1"/>
    </xf>
    <xf numFmtId="43" fontId="16" fillId="2" borderId="7" xfId="1" applyFont="1" applyFill="1" applyBorder="1" applyAlignment="1">
      <alignment shrinkToFit="1"/>
    </xf>
    <xf numFmtId="0" fontId="0" fillId="0" borderId="1" xfId="0" applyBorder="1" applyAlignment="1">
      <alignment shrinkToFit="1"/>
    </xf>
    <xf numFmtId="43" fontId="10" fillId="0" borderId="6" xfId="1" applyFont="1" applyBorder="1" applyAlignment="1" applyProtection="1">
      <alignment shrinkToFit="1"/>
      <protection locked="0"/>
    </xf>
    <xf numFmtId="43" fontId="10" fillId="0" borderId="4" xfId="1" applyFont="1" applyBorder="1" applyAlignment="1" applyProtection="1">
      <alignment shrinkToFit="1"/>
      <protection locked="0"/>
    </xf>
    <xf numFmtId="43" fontId="10" fillId="0" borderId="7" xfId="1" applyFont="1" applyBorder="1" applyAlignment="1" applyProtection="1">
      <alignment shrinkToFit="1"/>
      <protection locked="0"/>
    </xf>
    <xf numFmtId="0" fontId="16" fillId="2" borderId="1" xfId="0" applyFont="1" applyFill="1" applyBorder="1"/>
    <xf numFmtId="43" fontId="16" fillId="2" borderId="7" xfId="1" applyFont="1" applyFill="1" applyBorder="1" applyAlignment="1" applyProtection="1">
      <alignment shrinkToFit="1"/>
    </xf>
    <xf numFmtId="0" fontId="4" fillId="0" borderId="0" xfId="0" applyFont="1" applyAlignment="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center"/>
      <protection locked="0"/>
    </xf>
    <xf numFmtId="0" fontId="5" fillId="0" borderId="0" xfId="0" applyFont="1" applyAlignment="1">
      <alignment vertical="top" wrapText="1"/>
    </xf>
    <xf numFmtId="43" fontId="16" fillId="2" borderId="8" xfId="1" applyFont="1" applyFill="1" applyBorder="1" applyAlignment="1">
      <alignment vertical="center" shrinkToFit="1"/>
    </xf>
    <xf numFmtId="43" fontId="16" fillId="2" borderId="4" xfId="1" applyFont="1" applyFill="1" applyBorder="1" applyAlignment="1">
      <alignment vertical="center" shrinkToFit="1"/>
    </xf>
    <xf numFmtId="43" fontId="16" fillId="2" borderId="3" xfId="1" applyFont="1" applyFill="1" applyBorder="1" applyAlignment="1">
      <alignment vertical="center" shrinkToFit="1"/>
    </xf>
    <xf numFmtId="43" fontId="16" fillId="2" borderId="7" xfId="1" applyFont="1" applyFill="1" applyBorder="1" applyAlignment="1">
      <alignment vertical="center" shrinkToFit="1"/>
    </xf>
    <xf numFmtId="43" fontId="16" fillId="2" borderId="6" xfId="1" applyFont="1" applyFill="1" applyBorder="1" applyAlignment="1">
      <alignment vertical="center" shrinkToFit="1"/>
    </xf>
    <xf numFmtId="43" fontId="16" fillId="2" borderId="9" xfId="1" applyFont="1" applyFill="1" applyBorder="1" applyAlignment="1">
      <alignment vertical="center" shrinkToFit="1"/>
    </xf>
    <xf numFmtId="0" fontId="18" fillId="0" borderId="0" xfId="0" applyFont="1" applyAlignment="1" applyProtection="1">
      <protection locked="0"/>
    </xf>
    <xf numFmtId="0" fontId="6" fillId="0" borderId="0" xfId="0" applyFont="1" applyAlignment="1" applyProtection="1">
      <protection locked="0"/>
    </xf>
    <xf numFmtId="0" fontId="0" fillId="0" borderId="0" xfId="0" applyAlignment="1" applyProtection="1">
      <alignment horizontal="center"/>
      <protection locked="0"/>
    </xf>
    <xf numFmtId="0" fontId="16" fillId="3" borderId="6"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166" fontId="47" fillId="0" borderId="4" xfId="2" applyNumberFormat="1" applyFont="1" applyFill="1" applyBorder="1" applyAlignment="1">
      <alignment horizontal="center"/>
    </xf>
    <xf numFmtId="0" fontId="10" fillId="0" borderId="0" xfId="88"/>
    <xf numFmtId="0" fontId="34" fillId="0" borderId="0" xfId="88" applyFont="1" applyFill="1" applyProtection="1">
      <protection locked="0"/>
    </xf>
    <xf numFmtId="0" fontId="20" fillId="0" borderId="10" xfId="91" applyFont="1" applyFill="1" applyBorder="1"/>
    <xf numFmtId="0" fontId="28" fillId="0" borderId="10" xfId="135" applyFont="1" applyFill="1" applyBorder="1"/>
    <xf numFmtId="0" fontId="28" fillId="0" borderId="30" xfId="135" applyFont="1" applyFill="1" applyBorder="1"/>
    <xf numFmtId="0" fontId="27" fillId="0" borderId="0" xfId="135" applyFont="1" applyFill="1"/>
    <xf numFmtId="0" fontId="27" fillId="0" borderId="10" xfId="91" applyFont="1" applyFill="1" applyBorder="1"/>
    <xf numFmtId="0" fontId="27" fillId="0" borderId="10" xfId="135" applyFont="1" applyFill="1" applyBorder="1"/>
    <xf numFmtId="0" fontId="28" fillId="0" borderId="10" xfId="135" applyFont="1" applyFill="1" applyBorder="1" applyAlignment="1">
      <alignment horizontal="justify" wrapText="1"/>
    </xf>
    <xf numFmtId="0" fontId="9" fillId="0" borderId="0" xfId="135" applyFont="1" applyFill="1" applyBorder="1"/>
    <xf numFmtId="0" fontId="27" fillId="0" borderId="0" xfId="135" applyFont="1" applyFill="1" applyBorder="1"/>
    <xf numFmtId="43" fontId="20" fillId="0" borderId="10" xfId="150" applyFont="1" applyFill="1" applyBorder="1"/>
    <xf numFmtId="0" fontId="28" fillId="0" borderId="30" xfId="135" quotePrefix="1" applyNumberFormat="1" applyFont="1" applyFill="1" applyBorder="1" applyAlignment="1">
      <alignment horizontal="center"/>
    </xf>
    <xf numFmtId="0" fontId="28" fillId="0" borderId="10" xfId="135" quotePrefix="1" applyNumberFormat="1" applyFont="1" applyFill="1" applyBorder="1" applyAlignment="1">
      <alignment horizontal="center"/>
    </xf>
    <xf numFmtId="0" fontId="27" fillId="0" borderId="10" xfId="135" quotePrefix="1" applyNumberFormat="1" applyFont="1" applyFill="1" applyBorder="1" applyAlignment="1">
      <alignment horizontal="center"/>
    </xf>
    <xf numFmtId="0" fontId="27" fillId="0" borderId="30" xfId="91" applyNumberFormat="1" applyFont="1" applyFill="1" applyBorder="1" applyAlignment="1">
      <alignment horizontal="center"/>
    </xf>
    <xf numFmtId="0" fontId="28" fillId="0" borderId="10" xfId="100" applyNumberFormat="1" applyFont="1" applyFill="1" applyBorder="1" applyAlignment="1">
      <alignment horizontal="center" vertical="top"/>
    </xf>
    <xf numFmtId="43" fontId="28" fillId="0" borderId="30" xfId="150" applyFont="1" applyFill="1" applyBorder="1"/>
    <xf numFmtId="43" fontId="28" fillId="0" borderId="10" xfId="150" applyFont="1" applyFill="1" applyBorder="1"/>
    <xf numFmtId="43" fontId="27" fillId="0" borderId="10" xfId="150" applyFont="1" applyFill="1" applyBorder="1"/>
    <xf numFmtId="43" fontId="28" fillId="0" borderId="10" xfId="150" applyFont="1" applyFill="1" applyBorder="1" applyAlignment="1">
      <alignment horizontal="right"/>
    </xf>
    <xf numFmtId="43" fontId="28" fillId="0" borderId="12" xfId="150" applyFont="1" applyFill="1" applyBorder="1"/>
    <xf numFmtId="43" fontId="27" fillId="0" borderId="30" xfId="150" applyFont="1" applyFill="1" applyBorder="1"/>
    <xf numFmtId="43" fontId="20" fillId="0" borderId="10" xfId="150" applyFont="1" applyFill="1" applyBorder="1" applyAlignment="1">
      <alignment horizontal="right"/>
    </xf>
    <xf numFmtId="43" fontId="28" fillId="0" borderId="30" xfId="150" applyFont="1" applyFill="1" applyBorder="1" applyAlignment="1">
      <alignment horizontal="right"/>
    </xf>
    <xf numFmtId="0" fontId="28" fillId="0" borderId="28" xfId="135" quotePrefix="1" applyNumberFormat="1" applyFont="1" applyFill="1" applyBorder="1" applyAlignment="1">
      <alignment horizontal="center"/>
    </xf>
    <xf numFmtId="0" fontId="9" fillId="0" borderId="0" xfId="171" applyFont="1" applyFill="1" applyProtection="1">
      <protection locked="0"/>
    </xf>
    <xf numFmtId="0" fontId="9" fillId="0" borderId="0" xfId="171" applyFont="1" applyFill="1" applyAlignment="1" applyProtection="1">
      <protection locked="0"/>
    </xf>
    <xf numFmtId="0" fontId="32" fillId="0" borderId="0" xfId="171" applyFont="1" applyFill="1" applyAlignment="1" applyProtection="1">
      <protection locked="0"/>
    </xf>
    <xf numFmtId="0" fontId="9" fillId="0" borderId="0" xfId="171" applyFont="1" applyFill="1" applyBorder="1"/>
    <xf numFmtId="0" fontId="9" fillId="0" borderId="0" xfId="171" applyFont="1" applyFill="1" applyAlignment="1" applyProtection="1">
      <alignment horizontal="center"/>
      <protection locked="0"/>
    </xf>
    <xf numFmtId="43" fontId="9" fillId="0" borderId="0" xfId="171" applyNumberFormat="1" applyFont="1" applyFill="1" applyProtection="1">
      <protection locked="0"/>
    </xf>
    <xf numFmtId="0" fontId="9" fillId="0" borderId="0" xfId="171" applyFont="1" applyFill="1"/>
    <xf numFmtId="0" fontId="4" fillId="0" borderId="0" xfId="171" applyFont="1" applyFill="1" applyAlignment="1">
      <alignment vertical="center"/>
    </xf>
    <xf numFmtId="43" fontId="4" fillId="0" borderId="0" xfId="171" applyNumberFormat="1" applyFont="1" applyFill="1" applyAlignment="1">
      <alignment vertical="center"/>
    </xf>
    <xf numFmtId="41" fontId="9" fillId="0" borderId="0" xfId="6" applyFont="1" applyFill="1" applyBorder="1"/>
    <xf numFmtId="0" fontId="9" fillId="0" borderId="0" xfId="171" applyFont="1" applyFill="1" applyAlignment="1" applyProtection="1">
      <alignment vertical="center"/>
      <protection locked="0"/>
    </xf>
    <xf numFmtId="0" fontId="22" fillId="6" borderId="4" xfId="171" applyFont="1" applyFill="1" applyBorder="1" applyAlignment="1" applyProtection="1">
      <alignment horizontal="center" vertical="center"/>
      <protection locked="0"/>
    </xf>
    <xf numFmtId="0" fontId="22" fillId="6" borderId="4" xfId="171" applyFont="1" applyFill="1" applyBorder="1" applyAlignment="1">
      <alignment horizontal="center" vertical="center"/>
    </xf>
    <xf numFmtId="0" fontId="22" fillId="6" borderId="4" xfId="171" applyFont="1" applyFill="1" applyBorder="1" applyAlignment="1" applyProtection="1">
      <alignment horizontal="center" vertical="center" wrapText="1"/>
      <protection locked="0"/>
    </xf>
    <xf numFmtId="43" fontId="22" fillId="6" borderId="4" xfId="171" applyNumberFormat="1" applyFont="1" applyFill="1" applyBorder="1" applyAlignment="1" applyProtection="1">
      <alignment horizontal="center" vertical="center"/>
      <protection locked="0"/>
    </xf>
    <xf numFmtId="0" fontId="27" fillId="0" borderId="0" xfId="91" applyFont="1" applyFill="1" applyBorder="1" applyAlignment="1">
      <alignment horizontal="center"/>
    </xf>
    <xf numFmtId="0" fontId="27" fillId="0" borderId="0" xfId="91" applyFont="1" applyFill="1" applyBorder="1" applyAlignment="1">
      <alignment horizontal="center" vertical="top"/>
    </xf>
    <xf numFmtId="0" fontId="27" fillId="0" borderId="0" xfId="91" applyNumberFormat="1" applyFont="1" applyFill="1" applyBorder="1" applyAlignment="1">
      <alignment horizontal="center"/>
    </xf>
    <xf numFmtId="43" fontId="27" fillId="0" borderId="0" xfId="159" applyFont="1" applyFill="1" applyAlignment="1">
      <alignment horizontal="right"/>
    </xf>
    <xf numFmtId="166" fontId="9" fillId="0" borderId="0" xfId="6" applyNumberFormat="1" applyFont="1" applyFill="1" applyBorder="1"/>
    <xf numFmtId="0" fontId="4" fillId="0" borderId="0" xfId="171" applyFont="1" applyFill="1" applyProtection="1">
      <protection locked="0"/>
    </xf>
    <xf numFmtId="0" fontId="48" fillId="0" borderId="0" xfId="171" applyFont="1" applyFill="1" applyAlignment="1">
      <alignment vertical="center"/>
    </xf>
    <xf numFmtId="0" fontId="32" fillId="0" borderId="0" xfId="171" applyFont="1" applyFill="1" applyAlignment="1">
      <alignment vertical="center"/>
    </xf>
    <xf numFmtId="43" fontId="49" fillId="0" borderId="0" xfId="171" applyNumberFormat="1" applyFont="1" applyFill="1" applyAlignment="1" applyProtection="1">
      <alignment horizontal="center" vertical="center"/>
      <protection locked="0"/>
    </xf>
    <xf numFmtId="0" fontId="3" fillId="0" borderId="0" xfId="171" applyFont="1" applyFill="1" applyAlignment="1" applyProtection="1">
      <alignment horizontal="center"/>
      <protection locked="0"/>
    </xf>
    <xf numFmtId="0" fontId="3" fillId="0" borderId="0" xfId="287" applyFont="1" applyFill="1" applyAlignment="1" applyProtection="1">
      <protection locked="0"/>
    </xf>
    <xf numFmtId="0" fontId="3" fillId="0" borderId="0" xfId="171" applyFont="1" applyFill="1" applyProtection="1">
      <protection locked="0"/>
    </xf>
    <xf numFmtId="43" fontId="9" fillId="0" borderId="0" xfId="171" applyNumberFormat="1" applyFont="1" applyFill="1"/>
    <xf numFmtId="0" fontId="24" fillId="0" borderId="0" xfId="100" applyFont="1" applyFill="1" applyBorder="1"/>
    <xf numFmtId="0" fontId="33" fillId="0" borderId="0" xfId="100" applyFont="1" applyFill="1" applyBorder="1"/>
    <xf numFmtId="0" fontId="5" fillId="0" borderId="0" xfId="100" applyFont="1" applyFill="1" applyBorder="1" applyAlignment="1">
      <alignment horizontal="left"/>
    </xf>
    <xf numFmtId="0" fontId="3" fillId="0" borderId="0" xfId="100" applyFont="1" applyFill="1" applyBorder="1" applyAlignment="1">
      <alignment horizontal="left"/>
    </xf>
    <xf numFmtId="0" fontId="3" fillId="0" borderId="0" xfId="171" applyFont="1" applyFill="1" applyAlignment="1" applyProtection="1">
      <protection locked="0"/>
    </xf>
    <xf numFmtId="0" fontId="32" fillId="0" borderId="0" xfId="287" applyFont="1" applyFill="1" applyAlignment="1" applyProtection="1">
      <protection locked="0"/>
    </xf>
    <xf numFmtId="0" fontId="3" fillId="0" borderId="0" xfId="171" applyFont="1" applyFill="1" applyAlignment="1" applyProtection="1">
      <alignment horizontal="left" vertical="center"/>
      <protection locked="0"/>
    </xf>
    <xf numFmtId="0" fontId="9" fillId="0" borderId="0" xfId="287" applyFont="1" applyFill="1" applyAlignment="1" applyProtection="1">
      <protection locked="0"/>
    </xf>
    <xf numFmtId="0" fontId="35" fillId="0" borderId="0" xfId="171" applyFont="1" applyFill="1" applyAlignment="1" applyProtection="1">
      <protection locked="0"/>
    </xf>
    <xf numFmtId="0" fontId="46" fillId="0" borderId="0" xfId="135" applyFont="1" applyFill="1" applyBorder="1" applyAlignment="1">
      <alignment horizontal="right"/>
    </xf>
    <xf numFmtId="0" fontId="46" fillId="0" borderId="0" xfId="91" applyFont="1" applyFill="1" applyBorder="1"/>
    <xf numFmtId="168" fontId="46" fillId="0" borderId="0" xfId="91" applyNumberFormat="1" applyFont="1" applyFill="1" applyBorder="1" applyAlignment="1">
      <alignment horizontal="center"/>
    </xf>
    <xf numFmtId="168" fontId="46" fillId="0" borderId="0" xfId="91" applyNumberFormat="1" applyFont="1" applyFill="1" applyBorder="1" applyAlignment="1">
      <alignment horizontal="right"/>
    </xf>
    <xf numFmtId="0" fontId="46" fillId="0" borderId="0" xfId="91" applyNumberFormat="1" applyFont="1" applyFill="1" applyBorder="1" applyAlignment="1">
      <alignment horizontal="right"/>
    </xf>
    <xf numFmtId="166" fontId="23" fillId="0" borderId="0" xfId="6" applyNumberFormat="1" applyFont="1" applyFill="1" applyBorder="1"/>
    <xf numFmtId="49" fontId="46" fillId="0" borderId="0" xfId="135" applyNumberFormat="1" applyFont="1" applyFill="1" applyBorder="1" applyAlignment="1">
      <alignment horizontal="left"/>
    </xf>
    <xf numFmtId="0" fontId="46" fillId="0" borderId="4" xfId="135" applyFont="1" applyFill="1" applyBorder="1" applyAlignment="1">
      <alignment horizontal="right"/>
    </xf>
    <xf numFmtId="0" fontId="46" fillId="0" borderId="4" xfId="91" applyFont="1" applyFill="1" applyBorder="1"/>
    <xf numFmtId="166" fontId="23" fillId="0" borderId="4" xfId="6" applyNumberFormat="1" applyFont="1" applyFill="1" applyBorder="1"/>
    <xf numFmtId="0" fontId="22" fillId="0" borderId="4" xfId="171" applyFont="1" applyFill="1" applyBorder="1" applyAlignment="1" applyProtection="1">
      <alignment vertical="center"/>
      <protection locked="0"/>
    </xf>
    <xf numFmtId="41" fontId="9" fillId="0" borderId="0" xfId="2" applyFont="1" applyFill="1" applyBorder="1"/>
    <xf numFmtId="41" fontId="27" fillId="0" borderId="0" xfId="2" applyFont="1" applyFill="1"/>
    <xf numFmtId="0" fontId="9" fillId="0" borderId="0" xfId="171" applyFont="1" applyFill="1" applyAlignment="1" applyProtection="1">
      <alignment horizontal="left"/>
      <protection locked="0"/>
    </xf>
    <xf numFmtId="166" fontId="23" fillId="0" borderId="4" xfId="2" applyNumberFormat="1" applyFont="1" applyFill="1" applyBorder="1"/>
    <xf numFmtId="0" fontId="46" fillId="0" borderId="0" xfId="135" applyFont="1" applyFill="1" applyBorder="1" applyAlignment="1">
      <alignment horizontal="center"/>
    </xf>
    <xf numFmtId="0" fontId="10" fillId="0" borderId="0" xfId="166"/>
    <xf numFmtId="0" fontId="33" fillId="0" borderId="0" xfId="166" applyFont="1" applyFill="1" applyProtection="1">
      <protection locked="0"/>
    </xf>
    <xf numFmtId="0" fontId="34" fillId="0" borderId="0" xfId="166" applyFont="1" applyFill="1" applyProtection="1">
      <protection locked="0"/>
    </xf>
    <xf numFmtId="0" fontId="28" fillId="0" borderId="0" xfId="110" applyFont="1" applyFill="1" applyBorder="1" applyAlignment="1">
      <alignment horizontal="center"/>
    </xf>
    <xf numFmtId="0" fontId="36" fillId="0" borderId="0" xfId="110" applyFont="1" applyFill="1" applyBorder="1" applyAlignment="1">
      <alignment horizontal="center"/>
    </xf>
    <xf numFmtId="0" fontId="5" fillId="0" borderId="0" xfId="110" applyFont="1" applyFill="1" applyBorder="1" applyAlignment="1">
      <alignment horizontal="center"/>
    </xf>
    <xf numFmtId="0" fontId="2" fillId="0" borderId="0" xfId="110" applyFont="1" applyFill="1" applyAlignment="1">
      <alignment vertical="center"/>
    </xf>
    <xf numFmtId="0" fontId="10" fillId="0" borderId="0" xfId="166" applyFont="1" applyFill="1" applyAlignment="1"/>
    <xf numFmtId="0" fontId="2" fillId="0" borderId="0" xfId="110" applyFont="1" applyFill="1" applyAlignment="1"/>
    <xf numFmtId="0" fontId="2" fillId="0" borderId="0" xfId="110" applyFont="1" applyFill="1" applyProtection="1">
      <protection locked="0"/>
    </xf>
    <xf numFmtId="0" fontId="2" fillId="0" borderId="0" xfId="110" applyFont="1" applyFill="1" applyAlignment="1" applyProtection="1">
      <alignment horizontal="center"/>
      <protection locked="0"/>
    </xf>
    <xf numFmtId="0" fontId="2" fillId="0" borderId="0" xfId="110" applyFont="1" applyFill="1" applyAlignment="1" applyProtection="1">
      <protection locked="0"/>
    </xf>
    <xf numFmtId="0" fontId="3" fillId="0" borderId="0" xfId="110" applyFont="1" applyFill="1" applyProtection="1">
      <protection locked="0"/>
    </xf>
    <xf numFmtId="0" fontId="3" fillId="0" borderId="0" xfId="110" applyFont="1" applyFill="1" applyAlignment="1" applyProtection="1">
      <alignment horizontal="center"/>
      <protection locked="0"/>
    </xf>
    <xf numFmtId="0" fontId="3" fillId="0" borderId="0" xfId="110" applyFont="1" applyFill="1"/>
    <xf numFmtId="0" fontId="3" fillId="0" borderId="0" xfId="110" applyFont="1" applyFill="1" applyAlignment="1">
      <alignment horizontal="center"/>
    </xf>
    <xf numFmtId="0" fontId="22" fillId="0" borderId="4" xfId="110" applyFont="1" applyFill="1" applyBorder="1" applyAlignment="1">
      <alignment horizontal="center"/>
    </xf>
    <xf numFmtId="0" fontId="5" fillId="0" borderId="4" xfId="110" quotePrefix="1" applyFont="1" applyFill="1" applyBorder="1" applyAlignment="1">
      <alignment horizontal="center"/>
    </xf>
    <xf numFmtId="0" fontId="22" fillId="0" borderId="4" xfId="110" applyFont="1" applyFill="1" applyBorder="1" applyAlignment="1">
      <alignment horizontal="center" vertical="center"/>
    </xf>
    <xf numFmtId="43" fontId="22" fillId="0" borderId="4" xfId="68" applyFont="1" applyFill="1" applyBorder="1" applyAlignment="1">
      <alignment vertical="center"/>
    </xf>
    <xf numFmtId="0" fontId="5" fillId="0" borderId="4" xfId="110" applyFont="1" applyFill="1" applyBorder="1" applyAlignment="1">
      <alignment horizontal="center"/>
    </xf>
    <xf numFmtId="43" fontId="5" fillId="0" borderId="4" xfId="68" applyFont="1" applyFill="1" applyBorder="1" applyProtection="1">
      <protection locked="0"/>
    </xf>
    <xf numFmtId="43" fontId="22" fillId="0" borderId="4" xfId="335" applyFont="1" applyFill="1" applyBorder="1" applyAlignment="1">
      <alignment vertical="center"/>
    </xf>
    <xf numFmtId="0" fontId="5" fillId="0" borderId="4" xfId="110" applyFont="1" applyFill="1" applyBorder="1" applyAlignment="1">
      <alignment horizontal="center" vertical="center"/>
    </xf>
    <xf numFmtId="43" fontId="5" fillId="0" borderId="4" xfId="335" applyFont="1" applyFill="1" applyBorder="1" applyAlignment="1">
      <alignment vertical="center"/>
    </xf>
    <xf numFmtId="43" fontId="5" fillId="0" borderId="4" xfId="335" applyFont="1" applyFill="1" applyBorder="1" applyAlignment="1" applyProtection="1">
      <alignment vertical="center"/>
      <protection locked="0"/>
    </xf>
    <xf numFmtId="0" fontId="22" fillId="0" borderId="1" xfId="110" applyFont="1" applyFill="1" applyBorder="1" applyAlignment="1">
      <alignment horizontal="left"/>
    </xf>
    <xf numFmtId="0" fontId="22" fillId="0" borderId="3" xfId="110" applyFont="1" applyFill="1" applyBorder="1" applyAlignment="1">
      <alignment horizontal="left"/>
    </xf>
    <xf numFmtId="43" fontId="22" fillId="0" borderId="4" xfId="68" applyFont="1" applyFill="1" applyBorder="1"/>
    <xf numFmtId="41" fontId="22" fillId="0" borderId="4" xfId="24" applyFont="1" applyFill="1" applyBorder="1"/>
    <xf numFmtId="166" fontId="22" fillId="0" borderId="4" xfId="24" applyNumberFormat="1" applyFont="1" applyFill="1" applyBorder="1"/>
    <xf numFmtId="0" fontId="34" fillId="0" borderId="0" xfId="110" applyFont="1" applyFill="1"/>
    <xf numFmtId="0" fontId="3" fillId="0" borderId="0" xfId="110" applyFont="1" applyFill="1" applyAlignment="1">
      <alignment horizontal="left"/>
    </xf>
    <xf numFmtId="0" fontId="38" fillId="0" borderId="0" xfId="166" applyFont="1" applyFill="1" applyAlignment="1" applyProtection="1">
      <alignment horizontal="left" indent="8"/>
      <protection locked="0"/>
    </xf>
    <xf numFmtId="0" fontId="38" fillId="0" borderId="0" xfId="166" applyFont="1" applyFill="1" applyProtection="1">
      <protection locked="0"/>
    </xf>
    <xf numFmtId="0" fontId="38" fillId="0" borderId="0" xfId="166" applyFont="1" applyFill="1" applyAlignment="1" applyProtection="1">
      <alignment horizontal="left" indent="12"/>
      <protection locked="0"/>
    </xf>
    <xf numFmtId="0" fontId="35" fillId="0" borderId="0" xfId="110" applyFont="1" applyFill="1" applyProtection="1">
      <protection locked="0"/>
    </xf>
    <xf numFmtId="0" fontId="3" fillId="0" borderId="0" xfId="166" applyFont="1" applyFill="1" applyProtection="1">
      <protection locked="0"/>
    </xf>
    <xf numFmtId="43" fontId="3" fillId="0" borderId="0" xfId="335" applyFont="1" applyFill="1"/>
    <xf numFmtId="43" fontId="2" fillId="0" borderId="0" xfId="335" applyFont="1" applyFill="1"/>
    <xf numFmtId="43" fontId="5" fillId="4" borderId="4" xfId="68" applyFont="1" applyFill="1" applyBorder="1" applyProtection="1">
      <protection locked="0"/>
    </xf>
    <xf numFmtId="0" fontId="29" fillId="0" borderId="0" xfId="100" applyFont="1" applyFill="1" applyBorder="1"/>
    <xf numFmtId="0" fontId="30" fillId="0" borderId="0" xfId="100" applyFont="1" applyFill="1" applyBorder="1" applyAlignment="1">
      <alignment horizontal="left"/>
    </xf>
    <xf numFmtId="0" fontId="34" fillId="0" borderId="0" xfId="166" applyFont="1"/>
    <xf numFmtId="41" fontId="3" fillId="0" borderId="0" xfId="2" applyFont="1" applyFill="1"/>
    <xf numFmtId="41" fontId="2" fillId="0" borderId="0" xfId="2" applyFont="1" applyFill="1"/>
    <xf numFmtId="41" fontId="3" fillId="0" borderId="0" xfId="2" applyFont="1" applyFill="1" applyAlignment="1">
      <alignment horizontal="left"/>
    </xf>
    <xf numFmtId="0" fontId="10" fillId="0" borderId="0" xfId="166"/>
    <xf numFmtId="0" fontId="28" fillId="0" borderId="0" xfId="110" applyFont="1" applyFill="1"/>
    <xf numFmtId="0" fontId="2" fillId="0" borderId="0" xfId="110" applyFont="1" applyFill="1" applyAlignment="1"/>
    <xf numFmtId="0" fontId="37" fillId="0" borderId="0" xfId="110" applyFont="1" applyFill="1" applyAlignment="1"/>
    <xf numFmtId="0" fontId="2" fillId="0" borderId="0" xfId="110" applyFont="1" applyFill="1" applyProtection="1">
      <protection locked="0"/>
    </xf>
    <xf numFmtId="0" fontId="2" fillId="0" borderId="0" xfId="110" applyFont="1" applyFill="1" applyAlignment="1" applyProtection="1">
      <alignment horizontal="center"/>
      <protection locked="0"/>
    </xf>
    <xf numFmtId="0" fontId="2" fillId="0" borderId="0" xfId="110" applyFont="1" applyFill="1" applyAlignment="1" applyProtection="1">
      <protection locked="0"/>
    </xf>
    <xf numFmtId="0" fontId="3" fillId="0" borderId="0" xfId="110" applyFont="1" applyFill="1" applyProtection="1">
      <protection locked="0"/>
    </xf>
    <xf numFmtId="0" fontId="3" fillId="0" borderId="0" xfId="110" applyFont="1" applyFill="1" applyAlignment="1" applyProtection="1">
      <alignment horizontal="center"/>
      <protection locked="0"/>
    </xf>
    <xf numFmtId="0" fontId="3" fillId="0" borderId="0" xfId="110" applyFont="1" applyFill="1"/>
    <xf numFmtId="0" fontId="3" fillId="0" borderId="0" xfId="110" applyFont="1" applyFill="1" applyAlignment="1">
      <alignment horizontal="center"/>
    </xf>
    <xf numFmtId="0" fontId="22" fillId="0" borderId="4" xfId="110" applyFont="1" applyFill="1" applyBorder="1" applyAlignment="1">
      <alignment horizontal="center"/>
    </xf>
    <xf numFmtId="0" fontId="5" fillId="0" borderId="4" xfId="110" quotePrefix="1" applyFont="1" applyFill="1" applyBorder="1" applyAlignment="1">
      <alignment horizontal="center"/>
    </xf>
    <xf numFmtId="0" fontId="22" fillId="0" borderId="4" xfId="110" applyFont="1" applyFill="1" applyBorder="1" applyAlignment="1">
      <alignment horizontal="center" vertical="center"/>
    </xf>
    <xf numFmtId="43" fontId="22" fillId="0" borderId="4" xfId="68" applyFont="1" applyFill="1" applyBorder="1" applyAlignment="1">
      <alignment vertical="center"/>
    </xf>
    <xf numFmtId="0" fontId="5" fillId="0" borderId="4" xfId="110" applyFont="1" applyFill="1" applyBorder="1" applyAlignment="1">
      <alignment horizontal="center"/>
    </xf>
    <xf numFmtId="43" fontId="5" fillId="0" borderId="4" xfId="68" applyFont="1" applyFill="1" applyBorder="1" applyProtection="1">
      <protection locked="0"/>
    </xf>
    <xf numFmtId="43" fontId="2" fillId="0" borderId="0" xfId="68" applyFont="1" applyFill="1"/>
    <xf numFmtId="0" fontId="2" fillId="0" borderId="0" xfId="110" applyFont="1" applyFill="1" applyAlignment="1">
      <alignment horizontal="justify"/>
    </xf>
    <xf numFmtId="43" fontId="22" fillId="0" borderId="4" xfId="336" applyFont="1" applyFill="1" applyBorder="1" applyAlignment="1">
      <alignment vertical="center"/>
    </xf>
    <xf numFmtId="0" fontId="22" fillId="0" borderId="1" xfId="110" applyFont="1" applyFill="1" applyBorder="1" applyAlignment="1">
      <alignment horizontal="left"/>
    </xf>
    <xf numFmtId="0" fontId="22" fillId="0" borderId="3" xfId="110" applyFont="1" applyFill="1" applyBorder="1" applyAlignment="1">
      <alignment horizontal="left"/>
    </xf>
    <xf numFmtId="43" fontId="22" fillId="0" borderId="4" xfId="68" applyFont="1" applyFill="1" applyBorder="1"/>
    <xf numFmtId="41" fontId="22" fillId="0" borderId="4" xfId="24" applyFont="1" applyFill="1" applyBorder="1"/>
    <xf numFmtId="43" fontId="3" fillId="0" borderId="0" xfId="110" applyNumberFormat="1" applyFont="1" applyFill="1"/>
    <xf numFmtId="0" fontId="34" fillId="0" borderId="0" xfId="110" applyFont="1" applyFill="1"/>
    <xf numFmtId="0" fontId="2" fillId="0" borderId="35" xfId="110" applyFont="1" applyFill="1" applyBorder="1"/>
    <xf numFmtId="0" fontId="2" fillId="0" borderId="35" xfId="110" applyFont="1" applyFill="1" applyBorder="1" applyAlignment="1">
      <alignment horizontal="center"/>
    </xf>
    <xf numFmtId="2" fontId="2" fillId="0" borderId="0" xfId="110" applyNumberFormat="1" applyFont="1" applyFill="1"/>
    <xf numFmtId="43" fontId="5" fillId="0" borderId="4" xfId="336" applyFont="1" applyFill="1" applyBorder="1" applyProtection="1">
      <protection locked="0"/>
    </xf>
    <xf numFmtId="41" fontId="22" fillId="0" borderId="4" xfId="24" applyFont="1" applyFill="1" applyBorder="1" applyAlignment="1">
      <alignment vertical="center"/>
    </xf>
    <xf numFmtId="0" fontId="3" fillId="0" borderId="0" xfId="110" applyFont="1" applyFill="1" applyAlignment="1" applyProtection="1">
      <alignment horizontal="left" indent="8"/>
      <protection locked="0"/>
    </xf>
    <xf numFmtId="0" fontId="3" fillId="0" borderId="0" xfId="166" applyFont="1" applyFill="1" applyAlignment="1" applyProtection="1">
      <alignment horizontal="left" indent="12"/>
      <protection locked="0"/>
    </xf>
    <xf numFmtId="0" fontId="28" fillId="0" borderId="0" xfId="110" applyFont="1" applyFill="1" applyProtection="1">
      <protection locked="0"/>
    </xf>
    <xf numFmtId="0" fontId="3" fillId="0" borderId="0" xfId="110" applyFont="1" applyFill="1" applyAlignment="1"/>
    <xf numFmtId="0" fontId="3" fillId="0" borderId="0" xfId="110" applyFont="1" applyFill="1" applyAlignment="1" applyProtection="1">
      <alignment horizontal="left"/>
      <protection locked="0"/>
    </xf>
    <xf numFmtId="0" fontId="35" fillId="0" borderId="0" xfId="110" applyFont="1" applyFill="1" applyAlignment="1" applyProtection="1">
      <alignment horizontal="left"/>
      <protection locked="0"/>
    </xf>
    <xf numFmtId="43" fontId="10" fillId="0" borderId="0" xfId="166" applyNumberFormat="1" applyFont="1" applyFill="1"/>
    <xf numFmtId="41" fontId="7" fillId="0" borderId="0" xfId="2" applyFont="1" applyFill="1"/>
    <xf numFmtId="43" fontId="3" fillId="0" borderId="0" xfId="336" applyFont="1" applyFill="1"/>
    <xf numFmtId="166" fontId="22" fillId="0" borderId="4" xfId="24" applyNumberFormat="1" applyFont="1" applyFill="1" applyBorder="1" applyAlignment="1">
      <alignment vertical="center"/>
    </xf>
    <xf numFmtId="166" fontId="47" fillId="0" borderId="4" xfId="2" applyNumberFormat="1" applyFont="1" applyFill="1" applyBorder="1" applyAlignment="1">
      <alignment horizontal="center"/>
    </xf>
    <xf numFmtId="0" fontId="52" fillId="0" borderId="0" xfId="0" applyFont="1" applyAlignment="1" applyProtection="1">
      <protection locked="0"/>
    </xf>
    <xf numFmtId="0" fontId="3" fillId="0" borderId="0" xfId="0" applyFont="1" applyBorder="1" applyAlignment="1"/>
    <xf numFmtId="0" fontId="53" fillId="0" borderId="0" xfId="0" applyFont="1" applyBorder="1" applyAlignment="1">
      <alignment horizontal="left"/>
    </xf>
    <xf numFmtId="0" fontId="15" fillId="0" borderId="0" xfId="0" applyFont="1" applyAlignment="1" applyProtection="1">
      <alignment vertical="center"/>
      <protection locked="0"/>
    </xf>
    <xf numFmtId="0" fontId="15" fillId="0" borderId="0" xfId="0" applyFont="1" applyAlignment="1">
      <alignment vertical="center"/>
    </xf>
    <xf numFmtId="0" fontId="52" fillId="0" borderId="44" xfId="0" applyFont="1" applyBorder="1" applyAlignment="1" applyProtection="1">
      <protection locked="0"/>
    </xf>
    <xf numFmtId="0" fontId="0" fillId="3" borderId="0" xfId="0" applyFill="1"/>
    <xf numFmtId="41" fontId="27" fillId="4" borderId="0" xfId="2" applyFont="1" applyFill="1"/>
    <xf numFmtId="41" fontId="28" fillId="4" borderId="0" xfId="2" applyFont="1" applyFill="1"/>
    <xf numFmtId="0" fontId="3" fillId="4" borderId="0" xfId="135" applyFont="1" applyFill="1"/>
    <xf numFmtId="0" fontId="9" fillId="4" borderId="0" xfId="135" applyFont="1" applyFill="1"/>
    <xf numFmtId="41" fontId="27" fillId="4" borderId="0" xfId="2" applyFont="1" applyFill="1" applyAlignment="1">
      <alignment horizontal="center"/>
    </xf>
    <xf numFmtId="41" fontId="28" fillId="4" borderId="0" xfId="2" applyFont="1" applyFill="1" applyAlignment="1">
      <alignment horizontal="center"/>
    </xf>
    <xf numFmtId="0" fontId="3" fillId="4" borderId="0" xfId="135" applyFont="1" applyFill="1" applyAlignment="1">
      <alignment horizontal="center"/>
    </xf>
    <xf numFmtId="0" fontId="9" fillId="4" borderId="0" xfId="135" applyFont="1" applyFill="1" applyAlignment="1">
      <alignment horizontal="center"/>
    </xf>
    <xf numFmtId="0" fontId="9" fillId="4" borderId="0" xfId="135" applyFont="1" applyFill="1" applyAlignment="1">
      <alignment horizontal="right"/>
    </xf>
    <xf numFmtId="0" fontId="9" fillId="4" borderId="0" xfId="135" applyFont="1" applyFill="1" applyAlignment="1">
      <alignment horizontal="left"/>
    </xf>
    <xf numFmtId="0" fontId="9" fillId="4" borderId="0" xfId="135" applyFont="1" applyFill="1" applyBorder="1" applyAlignment="1">
      <alignment horizontal="center"/>
    </xf>
    <xf numFmtId="0" fontId="9" fillId="4" borderId="0" xfId="135" applyFont="1" applyFill="1" applyAlignment="1"/>
    <xf numFmtId="0" fontId="9" fillId="4" borderId="0" xfId="135" applyFont="1" applyFill="1" applyBorder="1"/>
    <xf numFmtId="43" fontId="9" fillId="4" borderId="0" xfId="150" applyFont="1" applyFill="1"/>
    <xf numFmtId="0" fontId="9" fillId="0" borderId="0" xfId="135" applyFont="1" applyFill="1" applyAlignment="1">
      <alignment horizontal="left"/>
    </xf>
    <xf numFmtId="43" fontId="9" fillId="4" borderId="0" xfId="135" applyNumberFormat="1" applyFont="1" applyFill="1" applyAlignment="1">
      <alignment horizontal="center"/>
    </xf>
    <xf numFmtId="0" fontId="9" fillId="0" borderId="0" xfId="135" applyFont="1" applyFill="1"/>
    <xf numFmtId="0" fontId="28" fillId="4" borderId="12" xfId="135" applyFont="1" applyFill="1" applyBorder="1" applyAlignment="1">
      <alignment horizontal="center"/>
    </xf>
    <xf numFmtId="41" fontId="27" fillId="4" borderId="0" xfId="2" applyFont="1" applyFill="1" applyAlignment="1"/>
    <xf numFmtId="41" fontId="28" fillId="4" borderId="0" xfId="2" applyFont="1" applyFill="1" applyAlignment="1"/>
    <xf numFmtId="41" fontId="3" fillId="4" borderId="0" xfId="135" applyNumberFormat="1" applyFont="1" applyFill="1" applyAlignment="1"/>
    <xf numFmtId="41" fontId="9" fillId="4" borderId="0" xfId="135" applyNumberFormat="1" applyFont="1" applyFill="1" applyAlignment="1"/>
    <xf numFmtId="41" fontId="37" fillId="4" borderId="55" xfId="135" applyNumberFormat="1" applyFont="1" applyFill="1" applyBorder="1" applyAlignment="1">
      <alignment horizontal="center" vertical="center"/>
    </xf>
    <xf numFmtId="41" fontId="37" fillId="4" borderId="47" xfId="135" applyNumberFormat="1" applyFont="1" applyFill="1" applyBorder="1" applyAlignment="1">
      <alignment horizontal="center" vertical="center"/>
    </xf>
    <xf numFmtId="41" fontId="37" fillId="4" borderId="32" xfId="135" applyNumberFormat="1" applyFont="1" applyFill="1" applyBorder="1" applyAlignment="1">
      <alignment horizontal="center" vertical="center"/>
    </xf>
    <xf numFmtId="41" fontId="37" fillId="4" borderId="56" xfId="135" applyNumberFormat="1" applyFont="1" applyFill="1" applyBorder="1" applyAlignment="1">
      <alignment horizontal="center" vertical="center"/>
    </xf>
    <xf numFmtId="0" fontId="37" fillId="4" borderId="57" xfId="135" applyFont="1" applyFill="1" applyBorder="1" applyAlignment="1">
      <alignment horizontal="right" indent="1"/>
    </xf>
    <xf numFmtId="0" fontId="37" fillId="4" borderId="28" xfId="135" applyFont="1" applyFill="1" applyBorder="1" applyAlignment="1">
      <alignment horizontal="left" indent="1"/>
    </xf>
    <xf numFmtId="0" fontId="37" fillId="4" borderId="58" xfId="135" applyFont="1" applyFill="1" applyBorder="1" applyAlignment="1">
      <alignment horizontal="center"/>
    </xf>
    <xf numFmtId="0" fontId="37" fillId="4" borderId="59" xfId="135" applyFont="1" applyFill="1" applyBorder="1" applyAlignment="1">
      <alignment horizontal="center"/>
    </xf>
    <xf numFmtId="0" fontId="37" fillId="4" borderId="60" xfId="135" applyFont="1" applyFill="1" applyBorder="1" applyAlignment="1">
      <alignment horizontal="center"/>
    </xf>
    <xf numFmtId="0" fontId="37" fillId="4" borderId="28" xfId="135" applyFont="1" applyFill="1" applyBorder="1" applyAlignment="1">
      <alignment horizontal="center"/>
    </xf>
    <xf numFmtId="0" fontId="37" fillId="4" borderId="28" xfId="135" applyFont="1" applyFill="1" applyBorder="1"/>
    <xf numFmtId="0" fontId="28" fillId="4" borderId="28" xfId="135" applyFont="1" applyFill="1" applyBorder="1"/>
    <xf numFmtId="0" fontId="28" fillId="4" borderId="28" xfId="135" applyFont="1" applyFill="1" applyBorder="1" applyAlignment="1">
      <alignment horizontal="center"/>
    </xf>
    <xf numFmtId="0" fontId="37" fillId="4" borderId="28" xfId="17" applyNumberFormat="1" applyFont="1" applyFill="1" applyBorder="1" applyAlignment="1"/>
    <xf numFmtId="43" fontId="37" fillId="4" borderId="28" xfId="150" applyFont="1" applyFill="1" applyBorder="1" applyAlignment="1"/>
    <xf numFmtId="0" fontId="28" fillId="0" borderId="61" xfId="135" applyFont="1" applyFill="1" applyBorder="1" applyAlignment="1">
      <alignment horizontal="center"/>
    </xf>
    <xf numFmtId="0" fontId="28" fillId="4" borderId="62" xfId="135" applyFont="1" applyFill="1" applyBorder="1" applyAlignment="1">
      <alignment horizontal="right"/>
    </xf>
    <xf numFmtId="0" fontId="28" fillId="4" borderId="30" xfId="135" applyFont="1" applyFill="1" applyBorder="1" applyAlignment="1">
      <alignment vertical="center" wrapText="1"/>
    </xf>
    <xf numFmtId="0" fontId="28" fillId="4" borderId="33" xfId="135" applyFont="1" applyFill="1" applyBorder="1"/>
    <xf numFmtId="0" fontId="28" fillId="4" borderId="36" xfId="135" applyFont="1" applyFill="1" applyBorder="1"/>
    <xf numFmtId="0" fontId="28" fillId="4" borderId="37" xfId="135" applyFont="1" applyFill="1" applyBorder="1"/>
    <xf numFmtId="0" fontId="28" fillId="4" borderId="30" xfId="135" applyFont="1" applyFill="1" applyBorder="1"/>
    <xf numFmtId="0" fontId="28" fillId="4" borderId="30" xfId="135" applyFont="1" applyFill="1" applyBorder="1" applyAlignment="1">
      <alignment vertical="center"/>
    </xf>
    <xf numFmtId="0" fontId="28" fillId="4" borderId="30" xfId="135" applyFont="1" applyFill="1" applyBorder="1" applyAlignment="1">
      <alignment horizontal="left" vertical="center"/>
    </xf>
    <xf numFmtId="0" fontId="28" fillId="4" borderId="30" xfId="135" applyFont="1" applyFill="1" applyBorder="1" applyAlignment="1">
      <alignment horizontal="center"/>
    </xf>
    <xf numFmtId="0" fontId="28" fillId="4" borderId="30" xfId="135" applyFont="1" applyFill="1" applyBorder="1" applyAlignment="1">
      <alignment horizontal="center" vertical="center"/>
    </xf>
    <xf numFmtId="164" fontId="28" fillId="4" borderId="30" xfId="17" applyNumberFormat="1" applyFont="1" applyFill="1" applyBorder="1" applyAlignment="1">
      <alignment horizontal="center" vertical="center"/>
    </xf>
    <xf numFmtId="0" fontId="28" fillId="4" borderId="30" xfId="17" applyNumberFormat="1" applyFont="1" applyFill="1" applyBorder="1" applyAlignment="1"/>
    <xf numFmtId="43" fontId="28" fillId="4" borderId="30" xfId="150" applyFont="1" applyFill="1" applyBorder="1" applyAlignment="1"/>
    <xf numFmtId="0" fontId="28" fillId="0" borderId="63" xfId="135" applyFont="1" applyFill="1" applyBorder="1" applyAlignment="1">
      <alignment horizontal="left" vertical="center"/>
    </xf>
    <xf numFmtId="0" fontId="28" fillId="4" borderId="52" xfId="135" applyFont="1" applyFill="1" applyBorder="1" applyAlignment="1">
      <alignment horizontal="right"/>
    </xf>
    <xf numFmtId="0" fontId="28" fillId="4" borderId="12" xfId="135" applyFont="1" applyFill="1" applyBorder="1" applyAlignment="1">
      <alignment wrapText="1"/>
    </xf>
    <xf numFmtId="168" fontId="28" fillId="4" borderId="64" xfId="135" applyNumberFormat="1" applyFont="1" applyFill="1" applyBorder="1" applyAlignment="1" applyProtection="1">
      <alignment horizontal="center"/>
      <protection hidden="1"/>
    </xf>
    <xf numFmtId="168" fontId="28" fillId="4" borderId="65" xfId="135" applyNumberFormat="1" applyFont="1" applyFill="1" applyBorder="1" applyAlignment="1" applyProtection="1">
      <alignment horizontal="center"/>
      <protection hidden="1"/>
    </xf>
    <xf numFmtId="168" fontId="28" fillId="4" borderId="66" xfId="135" applyNumberFormat="1" applyFont="1" applyFill="1" applyBorder="1" applyAlignment="1" applyProtection="1">
      <alignment horizontal="center"/>
      <protection hidden="1"/>
    </xf>
    <xf numFmtId="49" fontId="28" fillId="4" borderId="12" xfId="135" applyNumberFormat="1" applyFont="1" applyFill="1" applyBorder="1" applyAlignment="1">
      <alignment horizontal="center"/>
    </xf>
    <xf numFmtId="0" fontId="37" fillId="4" borderId="12" xfId="135" applyFont="1" applyFill="1" applyBorder="1"/>
    <xf numFmtId="0" fontId="28" fillId="4" borderId="12" xfId="135" quotePrefix="1" applyFont="1" applyFill="1" applyBorder="1" applyAlignment="1">
      <alignment horizontal="center"/>
    </xf>
    <xf numFmtId="0" fontId="37" fillId="4" borderId="12" xfId="135" applyNumberFormat="1" applyFont="1" applyFill="1" applyBorder="1" applyAlignment="1">
      <alignment horizontal="center"/>
    </xf>
    <xf numFmtId="43" fontId="37" fillId="4" borderId="12" xfId="150" applyFont="1" applyFill="1" applyBorder="1" applyAlignment="1">
      <alignment horizontal="center"/>
    </xf>
    <xf numFmtId="0" fontId="28" fillId="0" borderId="67" xfId="135" applyFont="1" applyFill="1" applyBorder="1" applyAlignment="1">
      <alignment horizontal="left"/>
    </xf>
    <xf numFmtId="0" fontId="37" fillId="4" borderId="55" xfId="135" applyFont="1" applyFill="1" applyBorder="1" applyAlignment="1">
      <alignment horizontal="right"/>
    </xf>
    <xf numFmtId="0" fontId="28" fillId="4" borderId="32" xfId="135" applyFont="1" applyFill="1" applyBorder="1" applyAlignment="1">
      <alignment wrapText="1"/>
    </xf>
    <xf numFmtId="168" fontId="28" fillId="4" borderId="48" xfId="135" applyNumberFormat="1" applyFont="1" applyFill="1" applyBorder="1" applyAlignment="1" applyProtection="1">
      <alignment horizontal="center"/>
      <protection hidden="1"/>
    </xf>
    <xf numFmtId="168" fontId="28" fillId="4" borderId="46" xfId="135" applyNumberFormat="1" applyFont="1" applyFill="1" applyBorder="1" applyAlignment="1" applyProtection="1">
      <alignment horizontal="center"/>
      <protection hidden="1"/>
    </xf>
    <xf numFmtId="168" fontId="28" fillId="4" borderId="47" xfId="135" applyNumberFormat="1" applyFont="1" applyFill="1" applyBorder="1" applyAlignment="1" applyProtection="1">
      <alignment horizontal="center"/>
      <protection hidden="1"/>
    </xf>
    <xf numFmtId="49" fontId="28" fillId="4" borderId="32" xfId="135" applyNumberFormat="1" applyFont="1" applyFill="1" applyBorder="1" applyAlignment="1">
      <alignment horizontal="center"/>
    </xf>
    <xf numFmtId="0" fontId="37" fillId="4" borderId="32" xfId="135" quotePrefix="1" applyFont="1" applyFill="1" applyBorder="1" applyAlignment="1">
      <alignment horizontal="center" vertical="center"/>
    </xf>
    <xf numFmtId="0" fontId="28" fillId="4" borderId="32" xfId="135" applyFont="1" applyFill="1" applyBorder="1" applyAlignment="1">
      <alignment horizontal="center"/>
    </xf>
    <xf numFmtId="0" fontId="28" fillId="4" borderId="32" xfId="135" quotePrefix="1" applyFont="1" applyFill="1" applyBorder="1" applyAlignment="1">
      <alignment horizontal="center"/>
    </xf>
    <xf numFmtId="0" fontId="37" fillId="4" borderId="32" xfId="135" applyNumberFormat="1" applyFont="1" applyFill="1" applyBorder="1" applyAlignment="1">
      <alignment horizontal="center" vertical="center"/>
    </xf>
    <xf numFmtId="43" fontId="37" fillId="4" borderId="32" xfId="150" applyFont="1" applyFill="1" applyBorder="1" applyAlignment="1">
      <alignment horizontal="center" vertical="center"/>
    </xf>
    <xf numFmtId="0" fontId="28" fillId="0" borderId="68" xfId="135" applyFont="1" applyFill="1" applyBorder="1" applyAlignment="1">
      <alignment horizontal="left"/>
    </xf>
    <xf numFmtId="166" fontId="28" fillId="4" borderId="0" xfId="2" applyNumberFormat="1" applyFont="1" applyFill="1"/>
    <xf numFmtId="0" fontId="0" fillId="0" borderId="0" xfId="0"/>
    <xf numFmtId="49" fontId="28" fillId="4" borderId="28" xfId="135" quotePrefix="1" applyNumberFormat="1" applyFont="1" applyFill="1" applyBorder="1" applyAlignment="1">
      <alignment horizontal="center"/>
    </xf>
    <xf numFmtId="0" fontId="28" fillId="4" borderId="12" xfId="135" applyFont="1" applyFill="1" applyBorder="1"/>
    <xf numFmtId="0" fontId="28" fillId="4" borderId="12" xfId="135" applyFont="1" applyFill="1" applyBorder="1" applyAlignment="1"/>
    <xf numFmtId="0" fontId="28" fillId="4" borderId="12" xfId="135" quotePrefix="1" applyNumberFormat="1" applyFont="1" applyFill="1" applyBorder="1" applyAlignment="1">
      <alignment horizontal="center"/>
    </xf>
    <xf numFmtId="43" fontId="28" fillId="4" borderId="12" xfId="150" applyFont="1" applyFill="1" applyBorder="1"/>
    <xf numFmtId="0" fontId="28" fillId="0" borderId="69" xfId="135" applyFont="1" applyFill="1" applyBorder="1" applyAlignment="1">
      <alignment horizontal="left"/>
    </xf>
    <xf numFmtId="0" fontId="27" fillId="0" borderId="70" xfId="135" applyFont="1" applyFill="1" applyBorder="1" applyAlignment="1">
      <alignment horizontal="right"/>
    </xf>
    <xf numFmtId="0" fontId="27" fillId="0" borderId="10" xfId="135" applyFont="1" applyFill="1" applyBorder="1" applyAlignment="1">
      <alignment wrapText="1"/>
    </xf>
    <xf numFmtId="0" fontId="20" fillId="0" borderId="33" xfId="91" applyFont="1" applyFill="1" applyBorder="1"/>
    <xf numFmtId="168" fontId="27" fillId="0" borderId="36" xfId="135" applyNumberFormat="1" applyFont="1" applyFill="1" applyBorder="1" applyAlignment="1" applyProtection="1">
      <alignment horizontal="center"/>
      <protection hidden="1"/>
    </xf>
    <xf numFmtId="49" fontId="27" fillId="0" borderId="10" xfId="135" quotePrefix="1" applyNumberFormat="1" applyFont="1" applyFill="1" applyBorder="1" applyAlignment="1">
      <alignment horizontal="center"/>
    </xf>
    <xf numFmtId="0" fontId="20" fillId="0" borderId="10" xfId="91" applyFont="1" applyFill="1" applyBorder="1" applyAlignment="1">
      <alignment horizontal="center"/>
    </xf>
    <xf numFmtId="0" fontId="20" fillId="0" borderId="30" xfId="91" applyFont="1" applyFill="1" applyBorder="1" applyAlignment="1">
      <alignment horizontal="center"/>
    </xf>
    <xf numFmtId="0" fontId="20" fillId="0" borderId="30" xfId="91" applyFont="1" applyFill="1" applyBorder="1" applyAlignment="1">
      <alignment horizontal="center" vertical="top"/>
    </xf>
    <xf numFmtId="0" fontId="20" fillId="0" borderId="30" xfId="91" applyNumberFormat="1" applyFont="1" applyFill="1" applyBorder="1" applyAlignment="1">
      <alignment horizontal="center"/>
    </xf>
    <xf numFmtId="43" fontId="20" fillId="0" borderId="30" xfId="150" applyFont="1" applyFill="1" applyBorder="1"/>
    <xf numFmtId="41" fontId="27" fillId="0" borderId="69" xfId="135" applyNumberFormat="1" applyFont="1" applyFill="1" applyBorder="1" applyAlignment="1">
      <alignment horizontal="left"/>
    </xf>
    <xf numFmtId="41" fontId="27" fillId="0" borderId="10" xfId="2" applyFont="1" applyFill="1" applyBorder="1"/>
    <xf numFmtId="0" fontId="20" fillId="0" borderId="10" xfId="135" applyFont="1" applyFill="1" applyBorder="1"/>
    <xf numFmtId="0" fontId="55" fillId="0" borderId="10" xfId="135" applyFont="1" applyFill="1" applyBorder="1"/>
    <xf numFmtId="0" fontId="55" fillId="0" borderId="36" xfId="135" applyFont="1" applyFill="1" applyBorder="1"/>
    <xf numFmtId="0" fontId="20" fillId="0" borderId="30" xfId="91" applyFont="1" applyFill="1" applyBorder="1"/>
    <xf numFmtId="0" fontId="27" fillId="0" borderId="12" xfId="135" applyFont="1" applyFill="1" applyBorder="1" applyAlignment="1">
      <alignment wrapText="1"/>
    </xf>
    <xf numFmtId="0" fontId="20" fillId="0" borderId="0" xfId="135" applyFont="1" applyFill="1"/>
    <xf numFmtId="0" fontId="55" fillId="0" borderId="0" xfId="135" applyFont="1" applyFill="1"/>
    <xf numFmtId="0" fontId="27" fillId="0" borderId="29" xfId="135" applyFont="1" applyFill="1" applyBorder="1" applyAlignment="1">
      <alignment wrapText="1"/>
    </xf>
    <xf numFmtId="168" fontId="27" fillId="0" borderId="39" xfId="135" applyNumberFormat="1" applyFont="1" applyFill="1" applyBorder="1" applyAlignment="1" applyProtection="1">
      <alignment horizontal="center"/>
      <protection hidden="1"/>
    </xf>
    <xf numFmtId="49" fontId="27" fillId="0" borderId="29" xfId="135" quotePrefix="1" applyNumberFormat="1" applyFont="1" applyFill="1" applyBorder="1" applyAlignment="1">
      <alignment horizontal="center"/>
    </xf>
    <xf numFmtId="0" fontId="20" fillId="0" borderId="12" xfId="91" applyFont="1" applyFill="1" applyBorder="1"/>
    <xf numFmtId="0" fontId="20" fillId="0" borderId="12" xfId="91" applyFont="1" applyFill="1" applyBorder="1" applyAlignment="1">
      <alignment horizontal="center"/>
    </xf>
    <xf numFmtId="0" fontId="20" fillId="0" borderId="12" xfId="91" applyFont="1" applyFill="1" applyBorder="1" applyAlignment="1">
      <alignment horizontal="center" vertical="top"/>
    </xf>
    <xf numFmtId="0" fontId="20" fillId="0" borderId="12" xfId="91" applyNumberFormat="1" applyFont="1" applyFill="1" applyBorder="1" applyAlignment="1">
      <alignment horizontal="center"/>
    </xf>
    <xf numFmtId="43" fontId="20" fillId="0" borderId="12" xfId="150" applyFont="1" applyFill="1" applyBorder="1"/>
    <xf numFmtId="41" fontId="27" fillId="0" borderId="71" xfId="135" applyNumberFormat="1" applyFont="1" applyFill="1" applyBorder="1" applyAlignment="1">
      <alignment horizontal="left"/>
    </xf>
    <xf numFmtId="0" fontId="27" fillId="0" borderId="72" xfId="135" applyFont="1" applyFill="1" applyBorder="1" applyAlignment="1">
      <alignment horizontal="right"/>
    </xf>
    <xf numFmtId="0" fontId="27" fillId="0" borderId="73" xfId="135" applyFont="1" applyFill="1" applyBorder="1" applyAlignment="1">
      <alignment wrapText="1"/>
    </xf>
    <xf numFmtId="168" fontId="27" fillId="0" borderId="64" xfId="135" applyNumberFormat="1" applyFont="1" applyFill="1" applyBorder="1" applyAlignment="1" applyProtection="1">
      <alignment horizontal="center"/>
      <protection hidden="1"/>
    </xf>
    <xf numFmtId="168" fontId="27" fillId="0" borderId="65" xfId="135" applyNumberFormat="1" applyFont="1" applyFill="1" applyBorder="1" applyAlignment="1" applyProtection="1">
      <alignment horizontal="center"/>
      <protection hidden="1"/>
    </xf>
    <xf numFmtId="49" fontId="27" fillId="0" borderId="73" xfId="135" quotePrefix="1" applyNumberFormat="1" applyFont="1" applyFill="1" applyBorder="1" applyAlignment="1">
      <alignment horizontal="center"/>
    </xf>
    <xf numFmtId="0" fontId="20" fillId="0" borderId="71" xfId="91" applyFont="1" applyFill="1" applyBorder="1"/>
    <xf numFmtId="0" fontId="28" fillId="4" borderId="55" xfId="135" applyFont="1" applyFill="1" applyBorder="1" applyAlignment="1">
      <alignment horizontal="right"/>
    </xf>
    <xf numFmtId="43" fontId="37" fillId="4" borderId="32" xfId="150" applyFont="1" applyFill="1" applyBorder="1" applyAlignment="1">
      <alignment vertical="center"/>
    </xf>
    <xf numFmtId="43" fontId="28" fillId="0" borderId="68" xfId="150" applyFont="1" applyFill="1" applyBorder="1" applyAlignment="1">
      <alignment horizontal="left"/>
    </xf>
    <xf numFmtId="43" fontId="3" fillId="4" borderId="0" xfId="135" applyNumberFormat="1" applyFont="1" applyFill="1"/>
    <xf numFmtId="0" fontId="28" fillId="0" borderId="62" xfId="135" applyFont="1" applyFill="1" applyBorder="1" applyAlignment="1">
      <alignment horizontal="right"/>
    </xf>
    <xf numFmtId="0" fontId="28" fillId="0" borderId="30" xfId="135" applyFont="1" applyFill="1" applyBorder="1" applyAlignment="1">
      <alignment wrapText="1"/>
    </xf>
    <xf numFmtId="168" fontId="28" fillId="0" borderId="58" xfId="135" applyNumberFormat="1" applyFont="1" applyFill="1" applyBorder="1" applyAlignment="1" applyProtection="1">
      <alignment horizontal="center"/>
      <protection hidden="1"/>
    </xf>
    <xf numFmtId="168" fontId="28" fillId="0" borderId="59" xfId="135" applyNumberFormat="1" applyFont="1" applyFill="1" applyBorder="1" applyAlignment="1" applyProtection="1">
      <alignment horizontal="center"/>
      <protection hidden="1"/>
    </xf>
    <xf numFmtId="0" fontId="28" fillId="0" borderId="28" xfId="135" quotePrefix="1" applyFont="1" applyFill="1" applyBorder="1" applyAlignment="1">
      <alignment horizontal="center"/>
    </xf>
    <xf numFmtId="0" fontId="28" fillId="0" borderId="30" xfId="135" applyFont="1" applyFill="1" applyBorder="1" applyAlignment="1">
      <alignment horizontal="center"/>
    </xf>
    <xf numFmtId="166" fontId="28" fillId="0" borderId="0" xfId="2" applyNumberFormat="1" applyFont="1" applyFill="1"/>
    <xf numFmtId="0" fontId="3" fillId="0" borderId="0" xfId="135" applyFont="1" applyFill="1"/>
    <xf numFmtId="0" fontId="27" fillId="0" borderId="62" xfId="135" applyFont="1" applyFill="1" applyBorder="1" applyAlignment="1">
      <alignment horizontal="right"/>
    </xf>
    <xf numFmtId="168" fontId="27" fillId="0" borderId="33" xfId="135" applyNumberFormat="1" applyFont="1" applyFill="1" applyBorder="1" applyAlignment="1" applyProtection="1">
      <alignment horizontal="center"/>
      <protection hidden="1"/>
    </xf>
    <xf numFmtId="0" fontId="27" fillId="0" borderId="10" xfId="135" quotePrefix="1" applyFont="1" applyFill="1" applyBorder="1" applyAlignment="1">
      <alignment horizontal="center"/>
    </xf>
    <xf numFmtId="0" fontId="27" fillId="0" borderId="10" xfId="135" applyFont="1" applyFill="1" applyBorder="1" applyAlignment="1">
      <alignment horizontal="center"/>
    </xf>
    <xf numFmtId="0" fontId="28" fillId="0" borderId="70" xfId="135" applyFont="1" applyFill="1" applyBorder="1" applyAlignment="1">
      <alignment horizontal="right"/>
    </xf>
    <xf numFmtId="49" fontId="27" fillId="0" borderId="69" xfId="135" applyNumberFormat="1" applyFont="1" applyFill="1" applyBorder="1" applyAlignment="1">
      <alignment horizontal="left"/>
    </xf>
    <xf numFmtId="0" fontId="28" fillId="0" borderId="10" xfId="135" applyFont="1" applyFill="1" applyBorder="1" applyAlignment="1">
      <alignment wrapText="1"/>
    </xf>
    <xf numFmtId="168" fontId="28" fillId="0" borderId="33" xfId="135" applyNumberFormat="1" applyFont="1" applyFill="1" applyBorder="1" applyAlignment="1" applyProtection="1">
      <alignment horizontal="center"/>
      <protection hidden="1"/>
    </xf>
    <xf numFmtId="168" fontId="28" fillId="0" borderId="36" xfId="135" applyNumberFormat="1" applyFont="1" applyFill="1" applyBorder="1" applyAlignment="1" applyProtection="1">
      <alignment horizontal="center"/>
      <protection hidden="1"/>
    </xf>
    <xf numFmtId="0" fontId="28" fillId="0" borderId="10" xfId="135" quotePrefix="1" applyFont="1" applyFill="1" applyBorder="1" applyAlignment="1">
      <alignment horizontal="center"/>
    </xf>
    <xf numFmtId="0" fontId="28" fillId="0" borderId="10" xfId="135" applyFont="1" applyFill="1" applyBorder="1" applyAlignment="1">
      <alignment horizontal="center"/>
    </xf>
    <xf numFmtId="49" fontId="28" fillId="0" borderId="69" xfId="135" applyNumberFormat="1" applyFont="1" applyFill="1" applyBorder="1" applyAlignment="1">
      <alignment horizontal="left"/>
    </xf>
    <xf numFmtId="41" fontId="28" fillId="0" borderId="0" xfId="2" applyFont="1" applyFill="1"/>
    <xf numFmtId="0" fontId="28" fillId="0" borderId="10" xfId="135" applyFont="1" applyFill="1" applyBorder="1" applyAlignment="1">
      <alignment vertical="center"/>
    </xf>
    <xf numFmtId="0" fontId="28" fillId="0" borderId="10" xfId="135" applyNumberFormat="1" applyFont="1" applyFill="1" applyBorder="1" applyAlignment="1">
      <alignment horizontal="center" vertical="center"/>
    </xf>
    <xf numFmtId="43" fontId="28" fillId="0" borderId="10" xfId="150" applyFont="1" applyFill="1" applyBorder="1" applyAlignment="1">
      <alignment horizontal="right" vertical="center"/>
    </xf>
    <xf numFmtId="0" fontId="28" fillId="0" borderId="69" xfId="135" applyFont="1" applyFill="1" applyBorder="1" applyAlignment="1">
      <alignment horizontal="left" vertical="center"/>
    </xf>
    <xf numFmtId="166" fontId="27" fillId="0" borderId="0" xfId="2" applyNumberFormat="1" applyFont="1" applyFill="1"/>
    <xf numFmtId="41" fontId="28" fillId="0" borderId="69" xfId="135" applyNumberFormat="1" applyFont="1" applyFill="1" applyBorder="1" applyAlignment="1">
      <alignment horizontal="left"/>
    </xf>
    <xf numFmtId="0" fontId="28" fillId="0" borderId="29" xfId="135" applyFont="1" applyFill="1" applyBorder="1" applyAlignment="1">
      <alignment wrapText="1"/>
    </xf>
    <xf numFmtId="0" fontId="28" fillId="0" borderId="29" xfId="135" applyFont="1" applyFill="1" applyBorder="1" applyAlignment="1">
      <alignment vertical="center"/>
    </xf>
    <xf numFmtId="0" fontId="28" fillId="0" borderId="29" xfId="135" applyFont="1" applyFill="1" applyBorder="1" applyAlignment="1">
      <alignment horizontal="center"/>
    </xf>
    <xf numFmtId="0" fontId="28" fillId="0" borderId="29" xfId="135" applyFont="1" applyFill="1" applyBorder="1"/>
    <xf numFmtId="0" fontId="28" fillId="0" borderId="29" xfId="135" applyNumberFormat="1" applyFont="1" applyFill="1" applyBorder="1" applyAlignment="1">
      <alignment horizontal="center" vertical="center"/>
    </xf>
    <xf numFmtId="43" fontId="28" fillId="0" borderId="29" xfId="150" applyFont="1" applyFill="1" applyBorder="1"/>
    <xf numFmtId="49" fontId="28" fillId="0" borderId="74" xfId="135" applyNumberFormat="1" applyFont="1" applyFill="1" applyBorder="1" applyAlignment="1">
      <alignment horizontal="left"/>
    </xf>
    <xf numFmtId="168" fontId="27" fillId="0" borderId="33" xfId="91" applyNumberFormat="1" applyFont="1" applyFill="1" applyBorder="1" applyAlignment="1">
      <alignment horizontal="right"/>
    </xf>
    <xf numFmtId="168" fontId="27" fillId="0" borderId="36" xfId="91" applyNumberFormat="1" applyFont="1" applyFill="1" applyBorder="1" applyAlignment="1">
      <alignment horizontal="right"/>
    </xf>
    <xf numFmtId="0" fontId="56" fillId="0" borderId="10" xfId="87" applyFont="1" applyFill="1" applyBorder="1" applyAlignment="1"/>
    <xf numFmtId="0" fontId="27" fillId="0" borderId="29" xfId="0" applyFont="1" applyFill="1" applyBorder="1" applyAlignment="1">
      <alignment vertical="center"/>
    </xf>
    <xf numFmtId="0" fontId="27" fillId="0" borderId="29" xfId="91" applyFont="1" applyFill="1" applyBorder="1"/>
    <xf numFmtId="49" fontId="27" fillId="0" borderId="29" xfId="91" applyNumberFormat="1" applyFont="1" applyFill="1" applyBorder="1"/>
    <xf numFmtId="0" fontId="27" fillId="0" borderId="29" xfId="201" applyFont="1" applyFill="1" applyBorder="1" applyAlignment="1">
      <alignment horizontal="left"/>
    </xf>
    <xf numFmtId="0" fontId="27" fillId="0" borderId="29" xfId="201" applyFont="1" applyFill="1" applyBorder="1" applyAlignment="1">
      <alignment horizontal="center"/>
    </xf>
    <xf numFmtId="0" fontId="27" fillId="0" borderId="29" xfId="91" applyFont="1" applyFill="1" applyBorder="1" applyAlignment="1">
      <alignment horizontal="center"/>
    </xf>
    <xf numFmtId="0" fontId="27" fillId="0" borderId="29" xfId="0" applyNumberFormat="1" applyFont="1" applyFill="1" applyBorder="1" applyAlignment="1">
      <alignment horizontal="center" vertical="center"/>
    </xf>
    <xf numFmtId="43" fontId="27" fillId="0" borderId="29" xfId="150" applyFont="1" applyFill="1" applyBorder="1" applyAlignment="1">
      <alignment horizontal="right"/>
    </xf>
    <xf numFmtId="0" fontId="27" fillId="0" borderId="74" xfId="0" applyFont="1" applyFill="1" applyBorder="1" applyAlignment="1">
      <alignment horizontal="left" vertical="center"/>
    </xf>
    <xf numFmtId="168" fontId="28" fillId="0" borderId="33" xfId="91" applyNumberFormat="1" applyFont="1" applyFill="1" applyBorder="1" applyAlignment="1">
      <alignment horizontal="right"/>
    </xf>
    <xf numFmtId="168" fontId="28" fillId="0" borderId="36" xfId="91" applyNumberFormat="1" applyFont="1" applyFill="1" applyBorder="1" applyAlignment="1">
      <alignment horizontal="right"/>
    </xf>
    <xf numFmtId="0" fontId="57" fillId="0" borderId="10" xfId="87" applyFont="1" applyFill="1" applyBorder="1" applyAlignment="1"/>
    <xf numFmtId="0" fontId="28" fillId="0" borderId="29" xfId="0" applyFont="1" applyFill="1" applyBorder="1"/>
    <xf numFmtId="0" fontId="28" fillId="0" borderId="29" xfId="91" applyFont="1" applyFill="1" applyBorder="1"/>
    <xf numFmtId="49" fontId="28" fillId="0" borderId="29" xfId="91" applyNumberFormat="1" applyFont="1" applyFill="1" applyBorder="1"/>
    <xf numFmtId="0" fontId="28" fillId="0" borderId="29" xfId="201" applyFont="1" applyFill="1" applyBorder="1" applyAlignment="1">
      <alignment horizontal="left"/>
    </xf>
    <xf numFmtId="0" fontId="28" fillId="0" borderId="29" xfId="201" applyFont="1" applyFill="1" applyBorder="1" applyAlignment="1">
      <alignment horizontal="center"/>
    </xf>
    <xf numFmtId="0" fontId="28" fillId="0" borderId="29" xfId="91" applyFont="1" applyFill="1" applyBorder="1" applyAlignment="1">
      <alignment horizontal="center"/>
    </xf>
    <xf numFmtId="0" fontId="28" fillId="0" borderId="29" xfId="0" applyNumberFormat="1" applyFont="1" applyFill="1" applyBorder="1" applyAlignment="1">
      <alignment horizontal="center"/>
    </xf>
    <xf numFmtId="43" fontId="28" fillId="0" borderId="29" xfId="150" applyFont="1" applyFill="1" applyBorder="1" applyAlignment="1">
      <alignment horizontal="right"/>
    </xf>
    <xf numFmtId="0" fontId="28" fillId="0" borderId="74" xfId="0" applyFont="1" applyFill="1" applyBorder="1" applyAlignment="1">
      <alignment horizontal="left" vertical="center"/>
    </xf>
    <xf numFmtId="0" fontId="28" fillId="0" borderId="29" xfId="0" applyFont="1" applyFill="1" applyBorder="1" applyAlignment="1">
      <alignment vertical="center"/>
    </xf>
    <xf numFmtId="0" fontId="28" fillId="0" borderId="29" xfId="0" applyNumberFormat="1" applyFont="1" applyFill="1" applyBorder="1" applyAlignment="1">
      <alignment horizontal="center" vertical="center"/>
    </xf>
    <xf numFmtId="0" fontId="28" fillId="0" borderId="10" xfId="0" applyFont="1" applyFill="1" applyBorder="1" applyAlignment="1">
      <alignment vertical="center"/>
    </xf>
    <xf numFmtId="0" fontId="28" fillId="0" borderId="10" xfId="91" applyFont="1" applyFill="1" applyBorder="1"/>
    <xf numFmtId="49" fontId="28" fillId="0" borderId="10" xfId="91" applyNumberFormat="1" applyFont="1" applyFill="1" applyBorder="1"/>
    <xf numFmtId="0" fontId="28" fillId="0" borderId="10" xfId="201" applyFont="1" applyFill="1" applyBorder="1" applyAlignment="1">
      <alignment horizontal="left"/>
    </xf>
    <xf numFmtId="0" fontId="28" fillId="0" borderId="10" xfId="201" applyFont="1" applyFill="1" applyBorder="1" applyAlignment="1">
      <alignment horizontal="center"/>
    </xf>
    <xf numFmtId="0" fontId="28" fillId="0" borderId="10" xfId="91" applyFont="1" applyFill="1" applyBorder="1" applyAlignment="1">
      <alignment horizontal="center"/>
    </xf>
    <xf numFmtId="0" fontId="28" fillId="0" borderId="10" xfId="0" applyNumberFormat="1" applyFont="1" applyFill="1" applyBorder="1" applyAlignment="1">
      <alignment horizontal="center" vertical="center"/>
    </xf>
    <xf numFmtId="0" fontId="28" fillId="0" borderId="69" xfId="0" applyFont="1" applyFill="1" applyBorder="1" applyAlignment="1">
      <alignment horizontal="left" vertical="center"/>
    </xf>
    <xf numFmtId="0" fontId="28" fillId="0" borderId="12" xfId="0" applyFont="1" applyFill="1" applyBorder="1" applyAlignment="1">
      <alignment vertical="center"/>
    </xf>
    <xf numFmtId="170" fontId="28" fillId="0" borderId="12" xfId="0" applyNumberFormat="1" applyFont="1" applyFill="1" applyBorder="1" applyAlignment="1">
      <alignment horizontal="left" vertical="center"/>
    </xf>
    <xf numFmtId="0" fontId="28" fillId="0" borderId="12" xfId="0" applyFont="1" applyFill="1" applyBorder="1"/>
    <xf numFmtId="0" fontId="28" fillId="0" borderId="12" xfId="0" applyFont="1" applyFill="1" applyBorder="1" applyAlignment="1">
      <alignment horizontal="left"/>
    </xf>
    <xf numFmtId="0" fontId="28" fillId="0" borderId="12" xfId="0" applyFont="1" applyFill="1" applyBorder="1" applyAlignment="1"/>
    <xf numFmtId="0" fontId="28" fillId="0" borderId="12" xfId="0" applyFont="1" applyFill="1" applyBorder="1" applyAlignment="1">
      <alignment horizontal="center"/>
    </xf>
    <xf numFmtId="0" fontId="28" fillId="0" borderId="12" xfId="0" applyNumberFormat="1" applyFont="1" applyFill="1" applyBorder="1" applyAlignment="1">
      <alignment horizontal="center"/>
    </xf>
    <xf numFmtId="0" fontId="28" fillId="0" borderId="67" xfId="0" applyFont="1" applyFill="1" applyBorder="1" applyAlignment="1">
      <alignment horizontal="left" vertical="center"/>
    </xf>
    <xf numFmtId="170" fontId="28" fillId="0" borderId="10" xfId="0" applyNumberFormat="1" applyFont="1" applyFill="1" applyBorder="1" applyAlignment="1">
      <alignment horizontal="left" vertical="center"/>
    </xf>
    <xf numFmtId="0" fontId="28" fillId="0" borderId="10" xfId="0" applyFont="1" applyFill="1" applyBorder="1"/>
    <xf numFmtId="0" fontId="28" fillId="0" borderId="10" xfId="0" applyFont="1" applyFill="1" applyBorder="1" applyAlignment="1">
      <alignment horizontal="left"/>
    </xf>
    <xf numFmtId="0" fontId="28" fillId="0" borderId="10" xfId="0" applyFont="1" applyFill="1" applyBorder="1" applyAlignment="1"/>
    <xf numFmtId="0" fontId="28" fillId="0" borderId="10" xfId="0" applyFont="1" applyFill="1" applyBorder="1" applyAlignment="1">
      <alignment horizontal="center"/>
    </xf>
    <xf numFmtId="0" fontId="28" fillId="0" borderId="10" xfId="0" applyNumberFormat="1" applyFont="1" applyFill="1" applyBorder="1" applyAlignment="1">
      <alignment horizontal="center"/>
    </xf>
    <xf numFmtId="0" fontId="28" fillId="0" borderId="30" xfId="0" applyFont="1" applyFill="1" applyBorder="1" applyAlignment="1">
      <alignment vertical="center"/>
    </xf>
    <xf numFmtId="170" fontId="28" fillId="0" borderId="30" xfId="0" applyNumberFormat="1" applyFont="1" applyFill="1" applyBorder="1" applyAlignment="1">
      <alignment horizontal="left" vertical="center"/>
    </xf>
    <xf numFmtId="0" fontId="28" fillId="0" borderId="30" xfId="0" applyFont="1" applyFill="1" applyBorder="1"/>
    <xf numFmtId="0" fontId="28" fillId="0" borderId="30" xfId="0" applyFont="1" applyFill="1" applyBorder="1" applyAlignment="1">
      <alignment horizontal="left"/>
    </xf>
    <xf numFmtId="0" fontId="28" fillId="0" borderId="30" xfId="0" applyFont="1" applyFill="1" applyBorder="1" applyAlignment="1"/>
    <xf numFmtId="0" fontId="28" fillId="0" borderId="30" xfId="0" applyFont="1" applyFill="1" applyBorder="1" applyAlignment="1">
      <alignment horizontal="center"/>
    </xf>
    <xf numFmtId="0" fontId="28" fillId="0" borderId="30" xfId="0" applyNumberFormat="1" applyFont="1" applyFill="1" applyBorder="1" applyAlignment="1">
      <alignment horizontal="center"/>
    </xf>
    <xf numFmtId="0" fontId="28" fillId="0" borderId="63" xfId="0" applyFont="1" applyFill="1" applyBorder="1" applyAlignment="1">
      <alignment horizontal="left" vertical="center"/>
    </xf>
    <xf numFmtId="41" fontId="28" fillId="0" borderId="36" xfId="2" applyFont="1" applyFill="1" applyBorder="1"/>
    <xf numFmtId="0" fontId="3" fillId="0" borderId="36" xfId="135" applyFont="1" applyFill="1" applyBorder="1"/>
    <xf numFmtId="0" fontId="9" fillId="0" borderId="36" xfId="135" applyFont="1" applyFill="1" applyBorder="1"/>
    <xf numFmtId="168" fontId="28" fillId="0" borderId="33" xfId="91" applyNumberFormat="1" applyFont="1" applyFill="1" applyBorder="1" applyAlignment="1">
      <alignment horizontal="center"/>
    </xf>
    <xf numFmtId="168" fontId="28" fillId="0" borderId="36" xfId="91" applyNumberFormat="1" applyFont="1" applyFill="1" applyBorder="1" applyAlignment="1">
      <alignment horizontal="center"/>
    </xf>
    <xf numFmtId="0" fontId="27" fillId="0" borderId="10" xfId="0" applyFont="1" applyFill="1" applyBorder="1" applyAlignment="1">
      <alignment vertical="center"/>
    </xf>
    <xf numFmtId="170" fontId="27" fillId="0" borderId="10" xfId="0" applyNumberFormat="1" applyFont="1" applyFill="1" applyBorder="1" applyAlignment="1">
      <alignment horizontal="left" vertical="center"/>
    </xf>
    <xf numFmtId="0" fontId="27" fillId="0" borderId="10" xfId="0" applyFont="1" applyFill="1" applyBorder="1"/>
    <xf numFmtId="0" fontId="27" fillId="0" borderId="10" xfId="0" applyFont="1" applyFill="1" applyBorder="1" applyAlignment="1">
      <alignment horizontal="left"/>
    </xf>
    <xf numFmtId="0" fontId="27" fillId="0" borderId="10" xfId="0" applyFont="1" applyFill="1" applyBorder="1" applyAlignment="1"/>
    <xf numFmtId="0" fontId="27" fillId="0" borderId="10" xfId="0" applyFont="1" applyFill="1" applyBorder="1" applyAlignment="1">
      <alignment horizontal="center"/>
    </xf>
    <xf numFmtId="0" fontId="27" fillId="0" borderId="10" xfId="0" applyNumberFormat="1" applyFont="1" applyFill="1" applyBorder="1" applyAlignment="1">
      <alignment horizontal="center"/>
    </xf>
    <xf numFmtId="0" fontId="27" fillId="0" borderId="69" xfId="0" applyFont="1" applyFill="1" applyBorder="1" applyAlignment="1">
      <alignment horizontal="left" vertical="center"/>
    </xf>
    <xf numFmtId="41" fontId="27" fillId="0" borderId="36" xfId="2" applyFont="1" applyFill="1" applyBorder="1"/>
    <xf numFmtId="0" fontId="20" fillId="0" borderId="36" xfId="135" applyFont="1" applyFill="1" applyBorder="1"/>
    <xf numFmtId="168" fontId="28" fillId="0" borderId="34" xfId="91" applyNumberFormat="1" applyFont="1" applyFill="1" applyBorder="1" applyAlignment="1">
      <alignment horizontal="center"/>
    </xf>
    <xf numFmtId="168" fontId="28" fillId="0" borderId="39" xfId="91" applyNumberFormat="1" applyFont="1" applyFill="1" applyBorder="1" applyAlignment="1">
      <alignment horizontal="center"/>
    </xf>
    <xf numFmtId="168" fontId="28" fillId="0" borderId="39" xfId="91" applyNumberFormat="1" applyFont="1" applyFill="1" applyBorder="1" applyAlignment="1">
      <alignment horizontal="right"/>
    </xf>
    <xf numFmtId="0" fontId="27" fillId="0" borderId="31" xfId="91" applyFont="1" applyFill="1" applyBorder="1"/>
    <xf numFmtId="0" fontId="27" fillId="0" borderId="36" xfId="135" applyFont="1" applyFill="1" applyBorder="1"/>
    <xf numFmtId="0" fontId="27" fillId="0" borderId="37" xfId="135" applyFont="1" applyFill="1" applyBorder="1"/>
    <xf numFmtId="0" fontId="27" fillId="0" borderId="12" xfId="91" applyFont="1" applyFill="1" applyBorder="1"/>
    <xf numFmtId="0" fontId="27" fillId="0" borderId="12" xfId="91" applyFont="1" applyFill="1" applyBorder="1" applyAlignment="1">
      <alignment horizontal="center"/>
    </xf>
    <xf numFmtId="49" fontId="27" fillId="0" borderId="12" xfId="0" applyNumberFormat="1" applyFont="1" applyFill="1" applyBorder="1" applyAlignment="1">
      <alignment horizontal="center"/>
    </xf>
    <xf numFmtId="0" fontId="27" fillId="0" borderId="12" xfId="91" applyFont="1" applyFill="1" applyBorder="1" applyAlignment="1">
      <alignment horizontal="center" vertical="top"/>
    </xf>
    <xf numFmtId="0" fontId="27" fillId="0" borderId="12" xfId="2" applyNumberFormat="1" applyFont="1" applyFill="1" applyBorder="1"/>
    <xf numFmtId="43" fontId="27" fillId="0" borderId="12" xfId="150" applyFont="1" applyFill="1" applyBorder="1" applyAlignment="1">
      <alignment horizontal="right"/>
    </xf>
    <xf numFmtId="0" fontId="28" fillId="0" borderId="63" xfId="135" applyFont="1" applyFill="1" applyBorder="1" applyAlignment="1">
      <alignment horizontal="left"/>
    </xf>
    <xf numFmtId="0" fontId="27" fillId="0" borderId="33" xfId="91" applyFont="1" applyFill="1" applyBorder="1"/>
    <xf numFmtId="168" fontId="27" fillId="0" borderId="29" xfId="91" applyNumberFormat="1" applyFont="1" applyFill="1" applyBorder="1" applyAlignment="1">
      <alignment horizontal="center"/>
    </xf>
    <xf numFmtId="168" fontId="27" fillId="0" borderId="34" xfId="91" applyNumberFormat="1" applyFont="1" applyFill="1" applyBorder="1" applyAlignment="1">
      <alignment horizontal="center"/>
    </xf>
    <xf numFmtId="168" fontId="27" fillId="0" borderId="37" xfId="91" applyNumberFormat="1" applyFont="1" applyFill="1" applyBorder="1" applyAlignment="1">
      <alignment horizontal="right"/>
    </xf>
    <xf numFmtId="0" fontId="27" fillId="0" borderId="30" xfId="91" applyFont="1" applyFill="1" applyBorder="1"/>
    <xf numFmtId="0" fontId="27" fillId="0" borderId="10" xfId="91" applyFont="1" applyFill="1" applyBorder="1" applyAlignment="1">
      <alignment horizontal="center"/>
    </xf>
    <xf numFmtId="0" fontId="27" fillId="0" borderId="30" xfId="91" applyFont="1" applyFill="1" applyBorder="1" applyAlignment="1">
      <alignment horizontal="center"/>
    </xf>
    <xf numFmtId="0" fontId="27" fillId="0" borderId="30" xfId="91" applyFont="1" applyFill="1" applyBorder="1" applyAlignment="1">
      <alignment horizontal="center" vertical="top"/>
    </xf>
    <xf numFmtId="0" fontId="27" fillId="0" borderId="30" xfId="91" applyFont="1" applyFill="1" applyBorder="1" applyAlignment="1">
      <alignment horizontal="center" vertical="center"/>
    </xf>
    <xf numFmtId="0" fontId="27" fillId="0" borderId="38" xfId="91" applyFont="1" applyFill="1" applyBorder="1" applyAlignment="1">
      <alignment horizontal="center" vertical="center"/>
    </xf>
    <xf numFmtId="0" fontId="27" fillId="0" borderId="30" xfId="91" applyFont="1" applyFill="1" applyBorder="1" applyAlignment="1">
      <alignment vertical="center"/>
    </xf>
    <xf numFmtId="0" fontId="27" fillId="0" borderId="30" xfId="91" applyNumberFormat="1" applyFont="1" applyFill="1" applyBorder="1" applyAlignment="1">
      <alignment horizontal="center" vertical="center"/>
    </xf>
    <xf numFmtId="43" fontId="27" fillId="0" borderId="30" xfId="150" applyFont="1" applyFill="1" applyBorder="1" applyAlignment="1">
      <alignment horizontal="center" vertical="center"/>
    </xf>
    <xf numFmtId="0" fontId="27" fillId="0" borderId="33" xfId="91" applyFont="1" applyFill="1" applyBorder="1" applyAlignment="1">
      <alignment horizontal="left" vertical="center"/>
    </xf>
    <xf numFmtId="0" fontId="27" fillId="0" borderId="10" xfId="91" applyFont="1" applyFill="1" applyBorder="1" applyAlignment="1">
      <alignment vertical="center"/>
    </xf>
    <xf numFmtId="0" fontId="27" fillId="0" borderId="10" xfId="91" applyFont="1" applyFill="1" applyBorder="1" applyAlignment="1">
      <alignment horizontal="center" vertical="center"/>
    </xf>
    <xf numFmtId="43" fontId="27" fillId="0" borderId="10" xfId="150" applyFont="1" applyFill="1" applyBorder="1" applyAlignment="1">
      <alignment horizontal="center" vertical="center"/>
    </xf>
    <xf numFmtId="0" fontId="27" fillId="0" borderId="38" xfId="91" applyFont="1" applyFill="1" applyBorder="1"/>
    <xf numFmtId="43" fontId="27" fillId="0" borderId="10" xfId="150" applyFont="1" applyFill="1" applyBorder="1" applyAlignment="1">
      <alignment horizontal="right"/>
    </xf>
    <xf numFmtId="0" fontId="27" fillId="0" borderId="10" xfId="91" applyFont="1" applyFill="1" applyBorder="1" applyAlignment="1">
      <alignment horizontal="left" vertical="center"/>
    </xf>
    <xf numFmtId="0" fontId="27" fillId="0" borderId="30" xfId="91" applyFont="1" applyFill="1" applyBorder="1" applyAlignment="1">
      <alignment horizontal="left" vertical="center"/>
    </xf>
    <xf numFmtId="0" fontId="19" fillId="0" borderId="30" xfId="91" applyFont="1" applyFill="1" applyBorder="1" applyAlignment="1">
      <alignment horizontal="center" vertical="top"/>
    </xf>
    <xf numFmtId="0" fontId="27" fillId="0" borderId="29" xfId="0" applyFont="1" applyFill="1" applyBorder="1" applyAlignment="1">
      <alignment horizontal="center"/>
    </xf>
    <xf numFmtId="0" fontId="27" fillId="0" borderId="12" xfId="91" applyNumberFormat="1" applyFont="1" applyFill="1" applyBorder="1" applyAlignment="1">
      <alignment horizontal="center"/>
    </xf>
    <xf numFmtId="43" fontId="27" fillId="0" borderId="29" xfId="150" applyFont="1" applyFill="1" applyBorder="1"/>
    <xf numFmtId="0" fontId="27" fillId="0" borderId="33" xfId="135" applyFont="1" applyFill="1" applyBorder="1"/>
    <xf numFmtId="49" fontId="28" fillId="0" borderId="75" xfId="135" applyNumberFormat="1" applyFont="1" applyFill="1" applyBorder="1" applyAlignment="1">
      <alignment horizontal="left"/>
    </xf>
    <xf numFmtId="43" fontId="27" fillId="0" borderId="33" xfId="150" applyFont="1" applyFill="1" applyBorder="1"/>
    <xf numFmtId="0" fontId="27" fillId="0" borderId="31" xfId="135" applyFont="1" applyFill="1" applyBorder="1"/>
    <xf numFmtId="0" fontId="27" fillId="0" borderId="27" xfId="135" applyFont="1" applyFill="1" applyBorder="1"/>
    <xf numFmtId="0" fontId="27" fillId="0" borderId="29" xfId="135" applyFont="1" applyFill="1" applyBorder="1"/>
    <xf numFmtId="0" fontId="27" fillId="0" borderId="12" xfId="135" applyFont="1" applyFill="1" applyBorder="1"/>
    <xf numFmtId="0" fontId="27" fillId="0" borderId="29" xfId="135" applyFont="1" applyFill="1" applyBorder="1" applyAlignment="1">
      <alignment horizontal="center"/>
    </xf>
    <xf numFmtId="43" fontId="27" fillId="0" borderId="34" xfId="150" applyFont="1" applyFill="1" applyBorder="1"/>
    <xf numFmtId="0" fontId="0" fillId="4" borderId="0" xfId="0" applyFont="1" applyFill="1"/>
    <xf numFmtId="166" fontId="25" fillId="0" borderId="10" xfId="2" applyNumberFormat="1" applyFont="1" applyFill="1" applyBorder="1" applyAlignment="1">
      <alignment vertical="center"/>
    </xf>
    <xf numFmtId="171" fontId="28" fillId="0" borderId="42" xfId="150" quotePrefix="1" applyNumberFormat="1" applyFont="1" applyFill="1" applyBorder="1" applyAlignment="1"/>
    <xf numFmtId="43" fontId="28" fillId="0" borderId="30" xfId="150" quotePrefix="1" applyNumberFormat="1" applyFont="1" applyFill="1" applyBorder="1" applyAlignment="1"/>
    <xf numFmtId="43" fontId="0" fillId="4" borderId="0" xfId="0" applyNumberFormat="1" applyFont="1" applyFill="1"/>
    <xf numFmtId="0" fontId="27" fillId="0" borderId="12" xfId="135" applyFont="1" applyFill="1" applyBorder="1" applyAlignment="1">
      <alignment horizontal="center"/>
    </xf>
    <xf numFmtId="0" fontId="27" fillId="0" borderId="76" xfId="135" applyFont="1" applyFill="1" applyBorder="1" applyAlignment="1">
      <alignment horizontal="right"/>
    </xf>
    <xf numFmtId="0" fontId="28" fillId="0" borderId="55" xfId="135" applyFont="1" applyFill="1" applyBorder="1" applyAlignment="1">
      <alignment horizontal="right"/>
    </xf>
    <xf numFmtId="0" fontId="28" fillId="0" borderId="32" xfId="135" applyFont="1" applyFill="1" applyBorder="1" applyAlignment="1">
      <alignment wrapText="1"/>
    </xf>
    <xf numFmtId="0" fontId="20" fillId="0" borderId="48" xfId="91" applyFont="1" applyFill="1" applyBorder="1"/>
    <xf numFmtId="168" fontId="28" fillId="0" borderId="46" xfId="91" applyNumberFormat="1" applyFont="1" applyFill="1" applyBorder="1" applyAlignment="1">
      <alignment horizontal="center"/>
    </xf>
    <xf numFmtId="168" fontId="28" fillId="0" borderId="46" xfId="91" applyNumberFormat="1" applyFont="1" applyFill="1" applyBorder="1" applyAlignment="1">
      <alignment horizontal="right"/>
    </xf>
    <xf numFmtId="168" fontId="28" fillId="0" borderId="47" xfId="91" applyNumberFormat="1" applyFont="1" applyFill="1" applyBorder="1" applyAlignment="1">
      <alignment horizontal="right"/>
    </xf>
    <xf numFmtId="0" fontId="28" fillId="0" borderId="32" xfId="0" applyFont="1" applyFill="1" applyBorder="1" applyAlignment="1">
      <alignment vertical="center"/>
    </xf>
    <xf numFmtId="168" fontId="37" fillId="0" borderId="32" xfId="0" applyNumberFormat="1" applyFont="1" applyFill="1" applyBorder="1" applyAlignment="1">
      <alignment horizontal="center" vertical="center"/>
    </xf>
    <xf numFmtId="170" fontId="28" fillId="0" borderId="32" xfId="0" applyNumberFormat="1" applyFont="1" applyFill="1" applyBorder="1" applyAlignment="1">
      <alignment horizontal="left" vertical="center"/>
    </xf>
    <xf numFmtId="0" fontId="28" fillId="0" borderId="32" xfId="0" applyFont="1" applyFill="1" applyBorder="1"/>
    <xf numFmtId="0" fontId="28" fillId="0" borderId="32" xfId="0" applyFont="1" applyFill="1" applyBorder="1" applyAlignment="1">
      <alignment horizontal="left"/>
    </xf>
    <xf numFmtId="0" fontId="28" fillId="0" borderId="32" xfId="0" applyFont="1" applyFill="1" applyBorder="1" applyAlignment="1"/>
    <xf numFmtId="0" fontId="28" fillId="0" borderId="32" xfId="0" applyFont="1" applyFill="1" applyBorder="1" applyAlignment="1">
      <alignment horizontal="center"/>
    </xf>
    <xf numFmtId="43" fontId="37" fillId="0" borderId="32" xfId="150" applyFont="1" applyFill="1" applyBorder="1" applyAlignment="1">
      <alignment horizontal="center" vertical="center"/>
    </xf>
    <xf numFmtId="0" fontId="28" fillId="0" borderId="68" xfId="0" applyFont="1" applyFill="1" applyBorder="1" applyAlignment="1">
      <alignment horizontal="left" vertical="center"/>
    </xf>
    <xf numFmtId="0" fontId="28" fillId="0" borderId="77" xfId="135" applyFont="1" applyFill="1" applyBorder="1" applyAlignment="1">
      <alignment horizontal="right"/>
    </xf>
    <xf numFmtId="0" fontId="28" fillId="0" borderId="56" xfId="135" applyFont="1" applyFill="1" applyBorder="1" applyAlignment="1">
      <alignment wrapText="1"/>
    </xf>
    <xf numFmtId="0" fontId="20" fillId="0" borderId="58" xfId="91" applyFont="1" applyFill="1" applyBorder="1"/>
    <xf numFmtId="168" fontId="28" fillId="0" borderId="60" xfId="135" applyNumberFormat="1" applyFont="1" applyFill="1" applyBorder="1" applyAlignment="1" applyProtection="1">
      <alignment horizontal="center"/>
      <protection hidden="1"/>
    </xf>
    <xf numFmtId="0" fontId="28" fillId="0" borderId="30" xfId="135" quotePrefix="1" applyFont="1" applyFill="1" applyBorder="1" applyAlignment="1">
      <alignment horizontal="center"/>
    </xf>
    <xf numFmtId="0" fontId="20" fillId="0" borderId="38" xfId="91" applyFont="1" applyFill="1" applyBorder="1"/>
    <xf numFmtId="168" fontId="28" fillId="0" borderId="37" xfId="135" applyNumberFormat="1" applyFont="1" applyFill="1" applyBorder="1" applyAlignment="1" applyProtection="1">
      <alignment horizontal="center"/>
      <protection hidden="1"/>
    </xf>
    <xf numFmtId="41" fontId="28" fillId="0" borderId="69" xfId="135" applyNumberFormat="1" applyFont="1" applyFill="1" applyBorder="1" applyAlignment="1">
      <alignment horizontal="left" vertical="top"/>
    </xf>
    <xf numFmtId="168" fontId="28" fillId="0" borderId="37" xfId="91" applyNumberFormat="1" applyFont="1" applyFill="1" applyBorder="1" applyAlignment="1">
      <alignment horizontal="right"/>
    </xf>
    <xf numFmtId="0" fontId="28" fillId="0" borderId="10" xfId="100" applyFont="1" applyFill="1" applyBorder="1" applyAlignment="1"/>
    <xf numFmtId="0" fontId="28" fillId="0" borderId="10" xfId="100" applyFont="1" applyFill="1" applyBorder="1" applyAlignment="1">
      <alignment vertical="top"/>
    </xf>
    <xf numFmtId="0" fontId="28" fillId="0" borderId="10" xfId="100" applyFont="1" applyFill="1" applyBorder="1" applyAlignment="1">
      <alignment horizontal="left" vertical="top"/>
    </xf>
    <xf numFmtId="0" fontId="28" fillId="0" borderId="10" xfId="100" applyFont="1" applyFill="1" applyBorder="1" applyAlignment="1">
      <alignment horizontal="center" vertical="top"/>
    </xf>
    <xf numFmtId="0" fontId="28" fillId="0" borderId="10" xfId="105" applyFont="1" applyFill="1" applyBorder="1" applyAlignment="1">
      <alignment horizontal="center"/>
    </xf>
    <xf numFmtId="0" fontId="28" fillId="0" borderId="10" xfId="94" applyNumberFormat="1" applyFont="1" applyFill="1" applyBorder="1" applyAlignment="1">
      <alignment horizontal="center" wrapText="1"/>
    </xf>
    <xf numFmtId="166" fontId="27" fillId="4" borderId="0" xfId="2" applyNumberFormat="1" applyFont="1" applyFill="1"/>
    <xf numFmtId="0" fontId="28" fillId="0" borderId="30" xfId="100" applyFont="1" applyFill="1" applyBorder="1" applyAlignment="1"/>
    <xf numFmtId="168" fontId="28" fillId="0" borderId="64" xfId="135" applyNumberFormat="1" applyFont="1" applyFill="1" applyBorder="1" applyAlignment="1" applyProtection="1">
      <alignment horizontal="center"/>
      <protection hidden="1"/>
    </xf>
    <xf numFmtId="168" fontId="28" fillId="0" borderId="65" xfId="135" applyNumberFormat="1" applyFont="1" applyFill="1" applyBorder="1" applyAlignment="1" applyProtection="1">
      <alignment horizontal="center"/>
      <protection hidden="1"/>
    </xf>
    <xf numFmtId="168" fontId="28" fillId="0" borderId="66" xfId="135" applyNumberFormat="1" applyFont="1" applyFill="1" applyBorder="1" applyAlignment="1" applyProtection="1">
      <alignment horizontal="center"/>
      <protection hidden="1"/>
    </xf>
    <xf numFmtId="0" fontId="28" fillId="0" borderId="30" xfId="135" applyFont="1" applyFill="1" applyBorder="1" applyAlignment="1">
      <alignment vertical="center"/>
    </xf>
    <xf numFmtId="0" fontId="28" fillId="0" borderId="30" xfId="135" applyNumberFormat="1" applyFont="1" applyFill="1" applyBorder="1" applyAlignment="1">
      <alignment vertical="center"/>
    </xf>
    <xf numFmtId="41" fontId="28" fillId="0" borderId="63" xfId="135" applyNumberFormat="1" applyFont="1" applyFill="1" applyBorder="1" applyAlignment="1">
      <alignment horizontal="left"/>
    </xf>
    <xf numFmtId="0" fontId="28" fillId="0" borderId="32" xfId="135" applyFont="1" applyFill="1" applyBorder="1"/>
    <xf numFmtId="0" fontId="28" fillId="0" borderId="32" xfId="135" applyFont="1" applyFill="1" applyBorder="1" applyAlignment="1">
      <alignment horizontal="center"/>
    </xf>
    <xf numFmtId="0" fontId="37" fillId="0" borderId="32" xfId="135" quotePrefix="1" applyFont="1" applyFill="1" applyBorder="1" applyAlignment="1">
      <alignment horizontal="center" vertical="center"/>
    </xf>
    <xf numFmtId="0" fontId="37" fillId="0" borderId="32" xfId="135" applyFont="1" applyFill="1" applyBorder="1"/>
    <xf numFmtId="0" fontId="28" fillId="0" borderId="32" xfId="135" quotePrefix="1" applyFont="1" applyFill="1" applyBorder="1" applyAlignment="1">
      <alignment horizontal="center"/>
    </xf>
    <xf numFmtId="43" fontId="37" fillId="0" borderId="32" xfId="150" applyFont="1" applyFill="1" applyBorder="1" applyAlignment="1">
      <alignment vertical="center"/>
    </xf>
    <xf numFmtId="41" fontId="28" fillId="0" borderId="68" xfId="135" applyNumberFormat="1" applyFont="1" applyFill="1" applyBorder="1" applyAlignment="1">
      <alignment horizontal="left"/>
    </xf>
    <xf numFmtId="166" fontId="37" fillId="0" borderId="32" xfId="2" applyNumberFormat="1" applyFont="1" applyFill="1" applyBorder="1" applyAlignment="1">
      <alignment vertical="center"/>
    </xf>
    <xf numFmtId="0" fontId="28" fillId="0" borderId="10" xfId="135" applyFont="1" applyFill="1" applyBorder="1" applyAlignment="1">
      <alignment horizontal="left"/>
    </xf>
    <xf numFmtId="41" fontId="27" fillId="7" borderId="0" xfId="2" applyFont="1" applyFill="1"/>
    <xf numFmtId="0" fontId="28" fillId="0" borderId="4" xfId="135" applyFont="1" applyFill="1" applyBorder="1" applyAlignment="1">
      <alignment wrapText="1"/>
    </xf>
    <xf numFmtId="0" fontId="28" fillId="0" borderId="11" xfId="135" applyFont="1" applyFill="1" applyBorder="1" applyAlignment="1">
      <alignment wrapText="1"/>
    </xf>
    <xf numFmtId="0" fontId="28" fillId="0" borderId="29" xfId="135" quotePrefix="1" applyFont="1" applyFill="1" applyBorder="1" applyAlignment="1">
      <alignment horizontal="center"/>
    </xf>
    <xf numFmtId="0" fontId="20" fillId="0" borderId="10" xfId="0" applyFont="1" applyFill="1" applyBorder="1"/>
    <xf numFmtId="0" fontId="20" fillId="0" borderId="30" xfId="0" applyFont="1" applyFill="1" applyBorder="1"/>
    <xf numFmtId="49" fontId="20" fillId="0" borderId="30" xfId="0" applyNumberFormat="1" applyFont="1" applyFill="1" applyBorder="1"/>
    <xf numFmtId="0" fontId="20" fillId="0" borderId="10" xfId="0" applyFont="1" applyFill="1" applyBorder="1" applyAlignment="1">
      <alignment horizontal="center"/>
    </xf>
    <xf numFmtId="0" fontId="20" fillId="0" borderId="30" xfId="0" applyFont="1" applyFill="1" applyBorder="1" applyAlignment="1">
      <alignment horizontal="center"/>
    </xf>
    <xf numFmtId="0" fontId="20" fillId="0" borderId="30" xfId="0" applyNumberFormat="1" applyFont="1" applyFill="1" applyBorder="1" applyAlignment="1">
      <alignment horizontal="center"/>
    </xf>
    <xf numFmtId="0" fontId="20" fillId="0" borderId="10" xfId="0" applyNumberFormat="1" applyFont="1" applyFill="1" applyBorder="1" applyAlignment="1">
      <alignment horizontal="center"/>
    </xf>
    <xf numFmtId="49" fontId="20" fillId="0" borderId="10" xfId="0" applyNumberFormat="1" applyFont="1" applyFill="1" applyBorder="1"/>
    <xf numFmtId="0" fontId="28" fillId="8" borderId="70" xfId="135" applyFont="1" applyFill="1" applyBorder="1" applyAlignment="1">
      <alignment horizontal="right"/>
    </xf>
    <xf numFmtId="0" fontId="28" fillId="8" borderId="11" xfId="135" applyFont="1" applyFill="1" applyBorder="1" applyAlignment="1">
      <alignment wrapText="1"/>
    </xf>
    <xf numFmtId="0" fontId="20" fillId="8" borderId="10" xfId="0" applyFont="1" applyFill="1" applyBorder="1"/>
    <xf numFmtId="168" fontId="28" fillId="8" borderId="36" xfId="135" applyNumberFormat="1" applyFont="1" applyFill="1" applyBorder="1" applyAlignment="1" applyProtection="1">
      <alignment horizontal="center"/>
      <protection hidden="1"/>
    </xf>
    <xf numFmtId="168" fontId="28" fillId="8" borderId="37" xfId="135" applyNumberFormat="1" applyFont="1" applyFill="1" applyBorder="1" applyAlignment="1" applyProtection="1">
      <alignment horizontal="center"/>
      <protection hidden="1"/>
    </xf>
    <xf numFmtId="0" fontId="28" fillId="8" borderId="29" xfId="135" quotePrefix="1" applyFont="1" applyFill="1" applyBorder="1" applyAlignment="1">
      <alignment horizontal="center"/>
    </xf>
    <xf numFmtId="0" fontId="20" fillId="8" borderId="30" xfId="0" applyFont="1" applyFill="1" applyBorder="1"/>
    <xf numFmtId="49" fontId="20" fillId="8" borderId="10" xfId="0" applyNumberFormat="1" applyFont="1" applyFill="1" applyBorder="1"/>
    <xf numFmtId="0" fontId="20" fillId="8" borderId="30" xfId="0" applyFont="1" applyFill="1" applyBorder="1" applyAlignment="1">
      <alignment horizontal="center"/>
    </xf>
    <xf numFmtId="0" fontId="20" fillId="8" borderId="30" xfId="91" applyFont="1" applyFill="1" applyBorder="1" applyAlignment="1">
      <alignment horizontal="center"/>
    </xf>
    <xf numFmtId="0" fontId="20" fillId="8" borderId="10" xfId="0" applyNumberFormat="1" applyFont="1" applyFill="1" applyBorder="1" applyAlignment="1">
      <alignment horizontal="center"/>
    </xf>
    <xf numFmtId="43" fontId="20" fillId="8" borderId="30" xfId="150" applyFont="1" applyFill="1" applyBorder="1"/>
    <xf numFmtId="41" fontId="27" fillId="8" borderId="69" xfId="135" applyNumberFormat="1" applyFont="1" applyFill="1" applyBorder="1" applyAlignment="1">
      <alignment horizontal="left"/>
    </xf>
    <xf numFmtId="41" fontId="27" fillId="8" borderId="0" xfId="2" applyFont="1" applyFill="1"/>
    <xf numFmtId="41" fontId="28" fillId="8" borderId="0" xfId="2" applyFont="1" applyFill="1"/>
    <xf numFmtId="0" fontId="3" fillId="8" borderId="0" xfId="135" applyFont="1" applyFill="1"/>
    <xf numFmtId="0" fontId="9" fillId="8" borderId="0" xfId="135" applyFont="1" applyFill="1"/>
    <xf numFmtId="0" fontId="9" fillId="0" borderId="37" xfId="135" applyFont="1" applyFill="1" applyBorder="1"/>
    <xf numFmtId="0" fontId="9" fillId="0" borderId="10" xfId="135" applyFont="1" applyFill="1" applyBorder="1" applyAlignment="1">
      <alignment horizontal="center"/>
    </xf>
    <xf numFmtId="49" fontId="20" fillId="0" borderId="10" xfId="0" applyNumberFormat="1" applyFont="1" applyFill="1" applyBorder="1" applyAlignment="1"/>
    <xf numFmtId="49" fontId="20" fillId="0" borderId="30" xfId="0" applyNumberFormat="1" applyFont="1" applyFill="1" applyBorder="1" applyAlignment="1">
      <alignment horizontal="center"/>
    </xf>
    <xf numFmtId="0" fontId="3" fillId="0" borderId="33" xfId="135" applyFont="1" applyFill="1" applyBorder="1"/>
    <xf numFmtId="0" fontId="3" fillId="0" borderId="37" xfId="135" applyFont="1" applyFill="1" applyBorder="1"/>
    <xf numFmtId="0" fontId="3" fillId="0" borderId="10" xfId="135" applyFont="1" applyFill="1" applyBorder="1"/>
    <xf numFmtId="0" fontId="3" fillId="0" borderId="10" xfId="135" applyFont="1" applyFill="1" applyBorder="1" applyAlignment="1">
      <alignment horizontal="center"/>
    </xf>
    <xf numFmtId="43" fontId="3" fillId="0" borderId="10" xfId="150" applyFont="1" applyFill="1" applyBorder="1"/>
    <xf numFmtId="0" fontId="3" fillId="0" borderId="13" xfId="135" applyFont="1" applyFill="1" applyBorder="1" applyAlignment="1">
      <alignment wrapText="1"/>
    </xf>
    <xf numFmtId="168" fontId="3" fillId="0" borderId="33" xfId="135" applyNumberFormat="1" applyFont="1" applyFill="1" applyBorder="1" applyAlignment="1" applyProtection="1">
      <alignment horizontal="center"/>
      <protection hidden="1"/>
    </xf>
    <xf numFmtId="168" fontId="3" fillId="0" borderId="36" xfId="135" applyNumberFormat="1" applyFont="1" applyFill="1" applyBorder="1" applyAlignment="1" applyProtection="1">
      <alignment horizontal="center"/>
      <protection hidden="1"/>
    </xf>
    <xf numFmtId="168" fontId="3" fillId="0" borderId="37" xfId="135" applyNumberFormat="1" applyFont="1" applyFill="1" applyBorder="1" applyAlignment="1" applyProtection="1">
      <alignment horizontal="center"/>
      <protection hidden="1"/>
    </xf>
    <xf numFmtId="0" fontId="3" fillId="0" borderId="10" xfId="135" quotePrefix="1" applyFont="1" applyFill="1" applyBorder="1" applyAlignment="1">
      <alignment horizontal="center"/>
    </xf>
    <xf numFmtId="0" fontId="3" fillId="0" borderId="31" xfId="135" applyFont="1" applyFill="1" applyBorder="1" applyAlignment="1">
      <alignment wrapText="1"/>
    </xf>
    <xf numFmtId="168" fontId="3" fillId="0" borderId="31" xfId="135" applyNumberFormat="1" applyFont="1" applyFill="1" applyBorder="1" applyAlignment="1" applyProtection="1">
      <alignment horizontal="center"/>
      <protection hidden="1"/>
    </xf>
    <xf numFmtId="168" fontId="3" fillId="0" borderId="0" xfId="135" applyNumberFormat="1" applyFont="1" applyFill="1" applyBorder="1" applyAlignment="1" applyProtection="1">
      <alignment horizontal="center"/>
      <protection hidden="1"/>
    </xf>
    <xf numFmtId="168" fontId="3" fillId="0" borderId="27" xfId="135" applyNumberFormat="1" applyFont="1" applyFill="1" applyBorder="1" applyAlignment="1" applyProtection="1">
      <alignment horizontal="center"/>
      <protection hidden="1"/>
    </xf>
    <xf numFmtId="0" fontId="3" fillId="0" borderId="12" xfId="135" quotePrefix="1" applyFont="1" applyFill="1" applyBorder="1" applyAlignment="1">
      <alignment horizontal="center"/>
    </xf>
    <xf numFmtId="0" fontId="3" fillId="0" borderId="12" xfId="135" applyFont="1" applyFill="1" applyBorder="1"/>
    <xf numFmtId="0" fontId="3" fillId="0" borderId="29" xfId="135" applyFont="1" applyFill="1" applyBorder="1" applyAlignment="1">
      <alignment horizontal="center"/>
    </xf>
    <xf numFmtId="0" fontId="3" fillId="0" borderId="12" xfId="135" applyFont="1" applyFill="1" applyBorder="1" applyAlignment="1">
      <alignment horizontal="center"/>
    </xf>
    <xf numFmtId="43" fontId="3" fillId="0" borderId="12" xfId="150" applyFont="1" applyFill="1" applyBorder="1"/>
    <xf numFmtId="41" fontId="28" fillId="0" borderId="67" xfId="135" applyNumberFormat="1" applyFont="1" applyFill="1" applyBorder="1" applyAlignment="1">
      <alignment horizontal="left"/>
    </xf>
    <xf numFmtId="0" fontId="3" fillId="0" borderId="0" xfId="135" applyFont="1" applyFill="1" applyAlignment="1">
      <alignment horizontal="center"/>
    </xf>
    <xf numFmtId="43" fontId="3" fillId="0" borderId="0" xfId="150" applyFont="1" applyFill="1"/>
    <xf numFmtId="0" fontId="0" fillId="0" borderId="10" xfId="0" applyFill="1" applyBorder="1"/>
    <xf numFmtId="0" fontId="0" fillId="0" borderId="10" xfId="0" applyFill="1" applyBorder="1" applyAlignment="1">
      <alignment horizontal="center"/>
    </xf>
    <xf numFmtId="43" fontId="2" fillId="0" borderId="10" xfId="150" applyFont="1" applyFill="1" applyBorder="1"/>
    <xf numFmtId="0" fontId="3" fillId="0" borderId="52" xfId="135" applyFont="1" applyFill="1" applyBorder="1" applyAlignment="1">
      <alignment horizontal="right"/>
    </xf>
    <xf numFmtId="0" fontId="3" fillId="0" borderId="12" xfId="135" applyFont="1" applyFill="1" applyBorder="1" applyAlignment="1">
      <alignment wrapText="1"/>
    </xf>
    <xf numFmtId="168" fontId="28" fillId="0" borderId="48" xfId="135" applyNumberFormat="1" applyFont="1" applyFill="1" applyBorder="1" applyAlignment="1" applyProtection="1">
      <alignment horizontal="center"/>
      <protection hidden="1"/>
    </xf>
    <xf numFmtId="168" fontId="28" fillId="0" borderId="46" xfId="135" applyNumberFormat="1" applyFont="1" applyFill="1" applyBorder="1" applyAlignment="1" applyProtection="1">
      <alignment horizontal="center"/>
      <protection hidden="1"/>
    </xf>
    <xf numFmtId="168" fontId="28" fillId="0" borderId="47" xfId="135" applyNumberFormat="1" applyFont="1" applyFill="1" applyBorder="1" applyAlignment="1" applyProtection="1">
      <alignment horizontal="center"/>
      <protection hidden="1"/>
    </xf>
    <xf numFmtId="0" fontId="57" fillId="0" borderId="32" xfId="135" applyFont="1" applyFill="1" applyBorder="1"/>
    <xf numFmtId="0" fontId="37" fillId="0" borderId="32" xfId="135" quotePrefix="1" applyNumberFormat="1" applyFont="1" applyFill="1" applyBorder="1" applyAlignment="1">
      <alignment horizontal="center" vertical="center"/>
    </xf>
    <xf numFmtId="0" fontId="28" fillId="0" borderId="5" xfId="135" applyFont="1" applyFill="1" applyBorder="1" applyAlignment="1">
      <alignment wrapText="1"/>
    </xf>
    <xf numFmtId="168" fontId="28" fillId="0" borderId="38" xfId="135" applyNumberFormat="1" applyFont="1" applyFill="1" applyBorder="1" applyAlignment="1" applyProtection="1">
      <alignment horizontal="center"/>
      <protection hidden="1"/>
    </xf>
    <xf numFmtId="168" fontId="28" fillId="0" borderId="41" xfId="135" applyNumberFormat="1" applyFont="1" applyFill="1" applyBorder="1" applyAlignment="1" applyProtection="1">
      <alignment horizontal="center"/>
      <protection hidden="1"/>
    </xf>
    <xf numFmtId="168" fontId="28" fillId="0" borderId="42" xfId="135" applyNumberFormat="1" applyFont="1" applyFill="1" applyBorder="1" applyAlignment="1" applyProtection="1">
      <alignment horizontal="center"/>
      <protection hidden="1"/>
    </xf>
    <xf numFmtId="0" fontId="20" fillId="0" borderId="10" xfId="0" applyNumberFormat="1" applyFont="1" applyFill="1" applyBorder="1" applyAlignment="1"/>
    <xf numFmtId="0" fontId="20" fillId="0" borderId="34" xfId="0" applyFont="1" applyFill="1" applyBorder="1" applyAlignment="1">
      <alignment horizontal="left"/>
    </xf>
    <xf numFmtId="168" fontId="28" fillId="0" borderId="39" xfId="135" applyNumberFormat="1" applyFont="1" applyFill="1" applyBorder="1" applyAlignment="1" applyProtection="1">
      <alignment horizontal="center"/>
      <protection hidden="1"/>
    </xf>
    <xf numFmtId="168" fontId="28" fillId="0" borderId="40" xfId="135" applyNumberFormat="1" applyFont="1" applyFill="1" applyBorder="1" applyAlignment="1" applyProtection="1">
      <alignment horizontal="center"/>
      <protection hidden="1"/>
    </xf>
    <xf numFmtId="0" fontId="20" fillId="0" borderId="29" xfId="0" applyFont="1" applyFill="1" applyBorder="1"/>
    <xf numFmtId="49" fontId="20" fillId="0" borderId="29" xfId="0" applyNumberFormat="1" applyFont="1" applyFill="1" applyBorder="1" applyAlignment="1">
      <alignment horizontal="center"/>
    </xf>
    <xf numFmtId="49" fontId="20" fillId="0" borderId="29" xfId="0" applyNumberFormat="1" applyFont="1" applyFill="1" applyBorder="1" applyAlignment="1">
      <alignment horizontal="left"/>
    </xf>
    <xf numFmtId="0" fontId="20" fillId="0" borderId="29" xfId="0" applyFont="1" applyFill="1" applyBorder="1" applyAlignment="1">
      <alignment horizontal="center"/>
    </xf>
    <xf numFmtId="0" fontId="20" fillId="0" borderId="29" xfId="0" applyNumberFormat="1" applyFont="1" applyFill="1" applyBorder="1" applyAlignment="1">
      <alignment horizontal="right"/>
    </xf>
    <xf numFmtId="43" fontId="20" fillId="0" borderId="29" xfId="150" applyFont="1" applyFill="1" applyBorder="1" applyAlignment="1">
      <alignment horizontal="center"/>
    </xf>
    <xf numFmtId="0" fontId="28" fillId="0" borderId="76" xfId="135" applyFont="1" applyFill="1" applyBorder="1" applyAlignment="1">
      <alignment horizontal="right"/>
    </xf>
    <xf numFmtId="168" fontId="28" fillId="0" borderId="34" xfId="135" applyNumberFormat="1" applyFont="1" applyFill="1" applyBorder="1" applyAlignment="1" applyProtection="1">
      <alignment horizontal="center"/>
      <protection hidden="1"/>
    </xf>
    <xf numFmtId="0" fontId="28" fillId="0" borderId="29" xfId="135" quotePrefix="1" applyNumberFormat="1" applyFont="1" applyFill="1" applyBorder="1" applyAlignment="1">
      <alignment horizontal="center"/>
    </xf>
    <xf numFmtId="0" fontId="37" fillId="0" borderId="55" xfId="135" applyFont="1" applyFill="1" applyBorder="1" applyAlignment="1">
      <alignment horizontal="right"/>
    </xf>
    <xf numFmtId="166" fontId="37" fillId="0" borderId="32" xfId="2" quotePrefix="1" applyNumberFormat="1" applyFont="1" applyFill="1" applyBorder="1" applyAlignment="1">
      <alignment horizontal="center" vertical="center"/>
    </xf>
    <xf numFmtId="166" fontId="58" fillId="0" borderId="10" xfId="2" applyNumberFormat="1" applyFont="1" applyFill="1" applyBorder="1"/>
    <xf numFmtId="0" fontId="28" fillId="0" borderId="5" xfId="135" applyFont="1" applyFill="1" applyBorder="1" applyAlignment="1">
      <alignment vertical="center" wrapText="1"/>
    </xf>
    <xf numFmtId="0" fontId="28" fillId="0" borderId="38" xfId="0" applyFont="1" applyFill="1" applyBorder="1" applyAlignment="1">
      <alignment vertical="center"/>
    </xf>
    <xf numFmtId="0" fontId="28" fillId="0" borderId="41" xfId="0" applyFont="1" applyFill="1" applyBorder="1" applyAlignment="1">
      <alignment vertical="center"/>
    </xf>
    <xf numFmtId="0" fontId="28" fillId="0" borderId="42" xfId="0" applyFont="1" applyFill="1" applyBorder="1" applyAlignment="1">
      <alignment vertical="center"/>
    </xf>
    <xf numFmtId="0" fontId="28" fillId="0" borderId="30" xfId="0" applyFont="1" applyFill="1" applyBorder="1" applyAlignment="1">
      <alignment horizontal="center" vertical="center"/>
    </xf>
    <xf numFmtId="0" fontId="28" fillId="0" borderId="30" xfId="0" applyNumberFormat="1" applyFont="1" applyFill="1" applyBorder="1" applyAlignment="1">
      <alignment horizontal="center" vertical="center"/>
    </xf>
    <xf numFmtId="43" fontId="28" fillId="0" borderId="30" xfId="150" applyFont="1" applyFill="1" applyBorder="1" applyAlignment="1">
      <alignment horizontal="right" vertical="center"/>
    </xf>
    <xf numFmtId="0" fontId="28" fillId="0" borderId="63" xfId="0" applyFont="1" applyFill="1" applyBorder="1" applyAlignment="1">
      <alignment vertical="center"/>
    </xf>
    <xf numFmtId="41" fontId="58" fillId="0" borderId="10" xfId="2" applyFont="1" applyFill="1" applyBorder="1"/>
    <xf numFmtId="0" fontId="28" fillId="0" borderId="4" xfId="135" applyFont="1" applyFill="1" applyBorder="1" applyAlignment="1">
      <alignment vertical="center" wrapText="1"/>
    </xf>
    <xf numFmtId="0" fontId="28" fillId="0" borderId="33" xfId="0" applyFont="1" applyFill="1" applyBorder="1" applyAlignment="1">
      <alignment vertical="center"/>
    </xf>
    <xf numFmtId="0" fontId="28" fillId="0" borderId="36" xfId="0" applyFont="1" applyFill="1" applyBorder="1" applyAlignment="1">
      <alignment vertical="center"/>
    </xf>
    <xf numFmtId="0" fontId="28" fillId="0" borderId="37" xfId="0" applyFont="1" applyFill="1" applyBorder="1" applyAlignment="1">
      <alignment vertical="center"/>
    </xf>
    <xf numFmtId="0" fontId="28" fillId="0" borderId="10" xfId="0" applyFont="1" applyFill="1" applyBorder="1" applyAlignment="1">
      <alignment horizontal="center" vertical="center"/>
    </xf>
    <xf numFmtId="0" fontId="28" fillId="0" borderId="69" xfId="0" applyFont="1" applyFill="1" applyBorder="1" applyAlignment="1">
      <alignment vertical="center"/>
    </xf>
    <xf numFmtId="0" fontId="20" fillId="0" borderId="29" xfId="91" applyFont="1" applyFill="1" applyBorder="1"/>
    <xf numFmtId="0" fontId="20" fillId="0" borderId="29" xfId="91" applyFont="1" applyFill="1" applyBorder="1" applyAlignment="1">
      <alignment horizontal="center"/>
    </xf>
    <xf numFmtId="0" fontId="20" fillId="0" borderId="29" xfId="91" applyFont="1" applyFill="1" applyBorder="1" applyAlignment="1">
      <alignment horizontal="center" vertical="top"/>
    </xf>
    <xf numFmtId="0" fontId="20" fillId="0" borderId="29" xfId="91" applyNumberFormat="1" applyFont="1" applyFill="1" applyBorder="1" applyAlignment="1">
      <alignment horizontal="center"/>
    </xf>
    <xf numFmtId="43" fontId="20" fillId="0" borderId="29" xfId="150" applyFont="1" applyFill="1" applyBorder="1"/>
    <xf numFmtId="0" fontId="28" fillId="0" borderId="74" xfId="0" applyFont="1" applyFill="1" applyBorder="1" applyAlignment="1">
      <alignment vertical="center"/>
    </xf>
    <xf numFmtId="0" fontId="20" fillId="0" borderId="36" xfId="91" applyFont="1" applyFill="1" applyBorder="1"/>
    <xf numFmtId="0" fontId="20" fillId="0" borderId="37" xfId="91" applyFont="1" applyFill="1" applyBorder="1"/>
    <xf numFmtId="0" fontId="20" fillId="0" borderId="10" xfId="91" applyFont="1" applyFill="1" applyBorder="1" applyAlignment="1">
      <alignment horizontal="center" vertical="top"/>
    </xf>
    <xf numFmtId="0" fontId="20" fillId="0" borderId="10" xfId="91" applyNumberFormat="1" applyFont="1" applyFill="1" applyBorder="1" applyAlignment="1">
      <alignment horizontal="center"/>
    </xf>
    <xf numFmtId="0" fontId="28" fillId="0" borderId="52" xfId="135" applyFont="1" applyFill="1" applyBorder="1" applyAlignment="1">
      <alignment horizontal="right"/>
    </xf>
    <xf numFmtId="0" fontId="28" fillId="0" borderId="12" xfId="135" applyFont="1" applyFill="1" applyBorder="1" applyAlignment="1">
      <alignment wrapText="1"/>
    </xf>
    <xf numFmtId="0" fontId="20" fillId="0" borderId="53" xfId="91" applyFont="1" applyFill="1" applyBorder="1"/>
    <xf numFmtId="0" fontId="20" fillId="0" borderId="78" xfId="91" applyFont="1" applyFill="1" applyBorder="1"/>
    <xf numFmtId="0" fontId="20" fillId="0" borderId="54" xfId="91" applyFont="1" applyFill="1" applyBorder="1"/>
    <xf numFmtId="0" fontId="28" fillId="0" borderId="67" xfId="0" applyFont="1" applyFill="1" applyBorder="1" applyAlignment="1">
      <alignment vertical="center"/>
    </xf>
    <xf numFmtId="168" fontId="28" fillId="0" borderId="48" xfId="91" applyNumberFormat="1" applyFont="1" applyFill="1" applyBorder="1" applyAlignment="1">
      <alignment horizontal="right"/>
    </xf>
    <xf numFmtId="0" fontId="37" fillId="0" borderId="32" xfId="0" applyFont="1" applyFill="1" applyBorder="1" applyAlignment="1">
      <alignment horizontal="center"/>
    </xf>
    <xf numFmtId="0" fontId="37" fillId="0" borderId="32" xfId="94" applyNumberFormat="1" applyFont="1" applyFill="1" applyBorder="1" applyAlignment="1">
      <alignment horizontal="center" wrapText="1"/>
    </xf>
    <xf numFmtId="43" fontId="37" fillId="0" borderId="32" xfId="150" applyFont="1" applyFill="1" applyBorder="1" applyAlignment="1">
      <alignment horizontal="center" wrapText="1"/>
    </xf>
    <xf numFmtId="0" fontId="28" fillId="0" borderId="68" xfId="0" applyFont="1" applyFill="1" applyBorder="1"/>
    <xf numFmtId="0" fontId="59" fillId="0" borderId="79" xfId="0" applyFont="1" applyFill="1" applyBorder="1" applyAlignment="1">
      <alignment horizontal="center" vertical="center"/>
    </xf>
    <xf numFmtId="0" fontId="60" fillId="0" borderId="49" xfId="0" applyFont="1" applyFill="1" applyBorder="1" applyAlignment="1">
      <alignment horizontal="center"/>
    </xf>
    <xf numFmtId="0" fontId="60" fillId="0" borderId="50" xfId="0" applyFont="1" applyFill="1" applyBorder="1" applyAlignment="1">
      <alignment horizontal="center"/>
    </xf>
    <xf numFmtId="0" fontId="0" fillId="0" borderId="80" xfId="0" applyFont="1" applyFill="1" applyBorder="1"/>
    <xf numFmtId="164" fontId="25" fillId="0" borderId="80" xfId="2" applyNumberFormat="1" applyFont="1" applyFill="1" applyBorder="1"/>
    <xf numFmtId="172" fontId="25" fillId="0" borderId="80" xfId="0" applyNumberFormat="1" applyFont="1" applyFill="1" applyBorder="1"/>
    <xf numFmtId="0" fontId="0" fillId="0" borderId="51" xfId="0" applyFont="1" applyFill="1" applyBorder="1"/>
    <xf numFmtId="0" fontId="0" fillId="0" borderId="49" xfId="0" applyFont="1" applyFill="1" applyBorder="1"/>
    <xf numFmtId="0" fontId="59" fillId="0" borderId="49" xfId="0" applyFont="1" applyFill="1" applyBorder="1" applyAlignment="1">
      <alignment horizontal="left" indent="1"/>
    </xf>
    <xf numFmtId="0" fontId="0" fillId="0" borderId="49" xfId="0" applyFont="1" applyFill="1" applyBorder="1" applyAlignment="1">
      <alignment horizontal="center"/>
    </xf>
    <xf numFmtId="0" fontId="0" fillId="0" borderId="49" xfId="0" applyNumberFormat="1" applyFont="1" applyFill="1" applyBorder="1"/>
    <xf numFmtId="43" fontId="10" fillId="0" borderId="49" xfId="150" applyFont="1" applyFill="1" applyBorder="1"/>
    <xf numFmtId="0" fontId="0" fillId="0" borderId="81" xfId="0" applyFont="1" applyFill="1" applyBorder="1"/>
    <xf numFmtId="41" fontId="58" fillId="0" borderId="0" xfId="2" applyFont="1" applyFill="1"/>
    <xf numFmtId="41" fontId="25" fillId="0" borderId="0" xfId="2" applyFont="1" applyFill="1"/>
    <xf numFmtId="0" fontId="7" fillId="0" borderId="0" xfId="0" applyFont="1" applyFill="1"/>
    <xf numFmtId="0" fontId="0" fillId="0" borderId="0" xfId="0" applyFont="1" applyFill="1"/>
    <xf numFmtId="0" fontId="61" fillId="0" borderId="82" xfId="0" applyFont="1" applyFill="1" applyBorder="1" applyAlignment="1">
      <alignment horizontal="center" vertical="center"/>
    </xf>
    <xf numFmtId="0" fontId="61" fillId="0" borderId="82" xfId="0" applyFont="1" applyFill="1" applyBorder="1" applyAlignment="1">
      <alignment horizontal="center"/>
    </xf>
    <xf numFmtId="0" fontId="61" fillId="0" borderId="82" xfId="0" applyFont="1" applyFill="1" applyBorder="1" applyAlignment="1">
      <alignment horizontal="left" indent="1"/>
    </xf>
    <xf numFmtId="0" fontId="61" fillId="0" borderId="82" xfId="0" applyFont="1" applyFill="1" applyBorder="1"/>
    <xf numFmtId="0" fontId="61" fillId="0" borderId="82" xfId="0" applyNumberFormat="1" applyFont="1" applyFill="1" applyBorder="1"/>
    <xf numFmtId="166" fontId="61" fillId="0" borderId="82" xfId="2" applyNumberFormat="1" applyFont="1" applyFill="1" applyBorder="1"/>
    <xf numFmtId="41" fontId="62" fillId="0" borderId="0" xfId="2" applyFont="1" applyFill="1"/>
    <xf numFmtId="41" fontId="61" fillId="0" borderId="0" xfId="2" applyFont="1" applyFill="1"/>
    <xf numFmtId="0" fontId="21" fillId="0" borderId="0" xfId="0" applyFont="1" applyFill="1"/>
    <xf numFmtId="0" fontId="61" fillId="0" borderId="0" xfId="0" applyFont="1" applyFill="1"/>
    <xf numFmtId="0" fontId="28" fillId="0" borderId="57" xfId="135" applyFont="1" applyFill="1" applyBorder="1" applyAlignment="1">
      <alignment horizontal="right"/>
    </xf>
    <xf numFmtId="0" fontId="28" fillId="0" borderId="60" xfId="135" applyFont="1" applyFill="1" applyBorder="1" applyAlignment="1">
      <alignment wrapText="1"/>
    </xf>
    <xf numFmtId="0" fontId="28" fillId="0" borderId="28" xfId="135" applyFont="1" applyFill="1" applyBorder="1"/>
    <xf numFmtId="0" fontId="28" fillId="0" borderId="28" xfId="135" applyFont="1" applyFill="1" applyBorder="1" applyAlignment="1">
      <alignment horizontal="center"/>
    </xf>
    <xf numFmtId="0" fontId="28" fillId="0" borderId="28" xfId="135" applyFont="1" applyFill="1" applyBorder="1" applyAlignment="1">
      <alignment horizontal="left"/>
    </xf>
    <xf numFmtId="43" fontId="28" fillId="0" borderId="28" xfId="150" applyFont="1" applyFill="1" applyBorder="1" applyAlignment="1"/>
    <xf numFmtId="41" fontId="28" fillId="0" borderId="61" xfId="135" applyNumberFormat="1" applyFont="1" applyFill="1" applyBorder="1"/>
    <xf numFmtId="0" fontId="28" fillId="0" borderId="0" xfId="135" applyFont="1" applyFill="1" applyBorder="1" applyAlignment="1">
      <alignment wrapText="1"/>
    </xf>
    <xf numFmtId="0" fontId="28" fillId="0" borderId="12" xfId="135" quotePrefix="1" applyFont="1" applyFill="1" applyBorder="1" applyAlignment="1">
      <alignment horizontal="center"/>
    </xf>
    <xf numFmtId="0" fontId="28" fillId="0" borderId="12" xfId="135" applyFont="1" applyFill="1" applyBorder="1" applyAlignment="1">
      <alignment horizontal="center"/>
    </xf>
    <xf numFmtId="0" fontId="28" fillId="0" borderId="12" xfId="135" applyFont="1" applyFill="1" applyBorder="1" applyAlignment="1">
      <alignment horizontal="left"/>
    </xf>
    <xf numFmtId="0" fontId="28" fillId="0" borderId="12" xfId="135" quotePrefix="1" applyNumberFormat="1" applyFont="1" applyFill="1" applyBorder="1" applyAlignment="1">
      <alignment horizontal="center"/>
    </xf>
    <xf numFmtId="43" fontId="28" fillId="0" borderId="12" xfId="150" applyFont="1" applyFill="1" applyBorder="1" applyAlignment="1"/>
    <xf numFmtId="41" fontId="28" fillId="0" borderId="67" xfId="135" applyNumberFormat="1" applyFont="1" applyFill="1" applyBorder="1"/>
    <xf numFmtId="0" fontId="28" fillId="0" borderId="72" xfId="135" applyFont="1" applyFill="1" applyBorder="1" applyAlignment="1">
      <alignment horizontal="right"/>
    </xf>
    <xf numFmtId="0" fontId="28" fillId="0" borderId="65" xfId="135" applyFont="1" applyFill="1" applyBorder="1" applyAlignment="1">
      <alignment wrapText="1"/>
    </xf>
    <xf numFmtId="0" fontId="28" fillId="0" borderId="73" xfId="135" quotePrefix="1" applyFont="1" applyFill="1" applyBorder="1" applyAlignment="1">
      <alignment horizontal="center"/>
    </xf>
    <xf numFmtId="0" fontId="28" fillId="0" borderId="73" xfId="135" applyFont="1" applyFill="1" applyBorder="1"/>
    <xf numFmtId="0" fontId="28" fillId="0" borderId="73" xfId="135" applyFont="1" applyFill="1" applyBorder="1" applyAlignment="1">
      <alignment horizontal="center"/>
    </xf>
    <xf numFmtId="0" fontId="28" fillId="0" borderId="73" xfId="135" applyFont="1" applyFill="1" applyBorder="1" applyAlignment="1">
      <alignment horizontal="left"/>
    </xf>
    <xf numFmtId="0" fontId="28" fillId="0" borderId="73" xfId="135" quotePrefix="1" applyNumberFormat="1" applyFont="1" applyFill="1" applyBorder="1" applyAlignment="1">
      <alignment horizontal="center"/>
    </xf>
    <xf numFmtId="43" fontId="28" fillId="0" borderId="73" xfId="150" applyFont="1" applyFill="1" applyBorder="1" applyAlignment="1"/>
    <xf numFmtId="41" fontId="28" fillId="0" borderId="84" xfId="135" applyNumberFormat="1" applyFont="1" applyFill="1" applyBorder="1"/>
    <xf numFmtId="168" fontId="28" fillId="0" borderId="38" xfId="0" applyNumberFormat="1" applyFont="1" applyFill="1" applyBorder="1"/>
    <xf numFmtId="168" fontId="28" fillId="0" borderId="41" xfId="0" applyNumberFormat="1" applyFont="1" applyFill="1" applyBorder="1"/>
    <xf numFmtId="168" fontId="28" fillId="0" borderId="42" xfId="0" applyNumberFormat="1" applyFont="1" applyFill="1" applyBorder="1"/>
    <xf numFmtId="0" fontId="28" fillId="0" borderId="30" xfId="87" applyNumberFormat="1" applyFont="1" applyFill="1" applyBorder="1" applyAlignment="1">
      <alignment horizontal="center"/>
    </xf>
    <xf numFmtId="0" fontId="28" fillId="0" borderId="63" xfId="0" applyFont="1" applyFill="1" applyBorder="1"/>
    <xf numFmtId="168" fontId="28" fillId="0" borderId="33" xfId="0" applyNumberFormat="1" applyFont="1" applyFill="1" applyBorder="1"/>
    <xf numFmtId="168" fontId="28" fillId="0" borderId="36" xfId="0" applyNumberFormat="1" applyFont="1" applyFill="1" applyBorder="1"/>
    <xf numFmtId="168" fontId="28" fillId="0" borderId="37" xfId="0" applyNumberFormat="1" applyFont="1" applyFill="1" applyBorder="1"/>
    <xf numFmtId="0" fontId="28" fillId="0" borderId="10" xfId="87" applyNumberFormat="1" applyFont="1" applyFill="1" applyBorder="1" applyAlignment="1">
      <alignment horizontal="center"/>
    </xf>
    <xf numFmtId="0" fontId="28" fillId="0" borderId="69" xfId="0" applyFont="1" applyFill="1" applyBorder="1"/>
    <xf numFmtId="168" fontId="28" fillId="0" borderId="34" xfId="0" applyNumberFormat="1" applyFont="1" applyFill="1" applyBorder="1"/>
    <xf numFmtId="168" fontId="28" fillId="0" borderId="39" xfId="0" applyNumberFormat="1" applyFont="1" applyFill="1" applyBorder="1"/>
    <xf numFmtId="168" fontId="28" fillId="0" borderId="40" xfId="0" applyNumberFormat="1" applyFont="1" applyFill="1" applyBorder="1"/>
    <xf numFmtId="0" fontId="28" fillId="0" borderId="29" xfId="0" applyFont="1" applyFill="1" applyBorder="1" applyAlignment="1">
      <alignment horizontal="left"/>
    </xf>
    <xf numFmtId="0" fontId="28" fillId="0" borderId="29" xfId="0" applyFont="1" applyFill="1" applyBorder="1" applyAlignment="1">
      <alignment horizontal="center"/>
    </xf>
    <xf numFmtId="0" fontId="28" fillId="0" borderId="29" xfId="87" applyNumberFormat="1" applyFont="1" applyFill="1" applyBorder="1" applyAlignment="1">
      <alignment horizontal="center"/>
    </xf>
    <xf numFmtId="0" fontId="28" fillId="0" borderId="74" xfId="0" applyFont="1" applyFill="1" applyBorder="1"/>
    <xf numFmtId="41" fontId="63" fillId="0" borderId="0" xfId="2" applyFont="1" applyFill="1"/>
    <xf numFmtId="0" fontId="64" fillId="0" borderId="0" xfId="135" applyFont="1" applyFill="1"/>
    <xf numFmtId="0" fontId="65" fillId="0" borderId="0" xfId="135" applyFont="1" applyFill="1"/>
    <xf numFmtId="0" fontId="28" fillId="0" borderId="85" xfId="135" applyFont="1" applyFill="1" applyBorder="1" applyAlignment="1">
      <alignment horizontal="right"/>
    </xf>
    <xf numFmtId="0" fontId="28" fillId="0" borderId="36" xfId="135" applyFont="1" applyFill="1" applyBorder="1" applyAlignment="1">
      <alignment wrapText="1"/>
    </xf>
    <xf numFmtId="0" fontId="28" fillId="0" borderId="36" xfId="0" applyFont="1" applyFill="1" applyBorder="1"/>
    <xf numFmtId="0" fontId="28" fillId="0" borderId="75" xfId="0" applyFont="1" applyFill="1" applyBorder="1"/>
    <xf numFmtId="41" fontId="27" fillId="5" borderId="0" xfId="2" applyFont="1" applyFill="1"/>
    <xf numFmtId="41" fontId="63" fillId="5" borderId="0" xfId="2" applyFont="1" applyFill="1"/>
    <xf numFmtId="0" fontId="64" fillId="5" borderId="0" xfId="135" applyFont="1" applyFill="1"/>
    <xf numFmtId="0" fontId="65" fillId="5" borderId="0" xfId="135" applyFont="1" applyFill="1"/>
    <xf numFmtId="0" fontId="28" fillId="0" borderId="36" xfId="0" applyFont="1" applyFill="1" applyBorder="1" applyAlignment="1">
      <alignment horizontal="left"/>
    </xf>
    <xf numFmtId="0" fontId="28" fillId="0" borderId="36" xfId="0" applyFont="1" applyFill="1" applyBorder="1" applyAlignment="1">
      <alignment horizontal="center"/>
    </xf>
    <xf numFmtId="43" fontId="28" fillId="0" borderId="36" xfId="150" applyFont="1" applyFill="1" applyBorder="1"/>
    <xf numFmtId="168" fontId="28" fillId="0" borderId="65" xfId="0" applyNumberFormat="1" applyFont="1" applyFill="1" applyBorder="1"/>
    <xf numFmtId="0" fontId="28" fillId="0" borderId="73" xfId="0" applyFont="1" applyFill="1" applyBorder="1"/>
    <xf numFmtId="0" fontId="28" fillId="0" borderId="65" xfId="0" applyFont="1" applyFill="1" applyBorder="1"/>
    <xf numFmtId="0" fontId="28" fillId="0" borderId="65" xfId="0" applyFont="1" applyFill="1" applyBorder="1" applyAlignment="1">
      <alignment horizontal="left"/>
    </xf>
    <xf numFmtId="0" fontId="28" fillId="0" borderId="73" xfId="0" applyFont="1" applyFill="1" applyBorder="1" applyAlignment="1">
      <alignment horizontal="center"/>
    </xf>
    <xf numFmtId="0" fontId="28" fillId="0" borderId="65" xfId="0" applyFont="1" applyFill="1" applyBorder="1" applyAlignment="1">
      <alignment horizontal="center"/>
    </xf>
    <xf numFmtId="0" fontId="28" fillId="0" borderId="73" xfId="87" applyNumberFormat="1" applyFont="1" applyFill="1" applyBorder="1" applyAlignment="1">
      <alignment horizontal="center"/>
    </xf>
    <xf numFmtId="43" fontId="28" fillId="0" borderId="65" xfId="150" applyFont="1" applyFill="1" applyBorder="1"/>
    <xf numFmtId="0" fontId="28" fillId="0" borderId="84" xfId="0" applyFont="1" applyFill="1" applyBorder="1"/>
    <xf numFmtId="43" fontId="61" fillId="0" borderId="82" xfId="150" applyFont="1" applyFill="1" applyBorder="1"/>
    <xf numFmtId="0" fontId="58" fillId="0" borderId="10" xfId="2" applyNumberFormat="1" applyFont="1" applyFill="1" applyBorder="1" applyAlignment="1">
      <alignment horizontal="center" vertical="center"/>
    </xf>
    <xf numFmtId="0" fontId="27" fillId="0" borderId="69" xfId="0" applyFont="1" applyFill="1" applyBorder="1"/>
    <xf numFmtId="0" fontId="55" fillId="0" borderId="70" xfId="135" applyFont="1" applyFill="1" applyBorder="1" applyAlignment="1">
      <alignment horizontal="right"/>
    </xf>
    <xf numFmtId="0" fontId="20" fillId="0" borderId="33" xfId="0" applyFont="1" applyFill="1" applyBorder="1" applyAlignment="1">
      <alignment horizontal="left"/>
    </xf>
    <xf numFmtId="0" fontId="55" fillId="0" borderId="37" xfId="135" applyFont="1" applyFill="1" applyBorder="1"/>
    <xf numFmtId="0" fontId="55" fillId="0" borderId="10" xfId="135" applyFont="1" applyFill="1" applyBorder="1" applyAlignment="1">
      <alignment horizontal="center"/>
    </xf>
    <xf numFmtId="49" fontId="20" fillId="0" borderId="10" xfId="0" applyNumberFormat="1" applyFont="1" applyFill="1" applyBorder="1" applyAlignment="1">
      <alignment wrapText="1"/>
    </xf>
    <xf numFmtId="49" fontId="20" fillId="0" borderId="10" xfId="0" applyNumberFormat="1" applyFont="1" applyFill="1" applyBorder="1" applyAlignment="1">
      <alignment horizontal="center"/>
    </xf>
    <xf numFmtId="0" fontId="55" fillId="0" borderId="72" xfId="135" applyFont="1" applyFill="1" applyBorder="1" applyAlignment="1">
      <alignment horizontal="right"/>
    </xf>
    <xf numFmtId="0" fontId="55" fillId="0" borderId="73" xfId="135" applyFont="1" applyFill="1" applyBorder="1"/>
    <xf numFmtId="0" fontId="55" fillId="0" borderId="64" xfId="135" applyFont="1" applyFill="1" applyBorder="1"/>
    <xf numFmtId="0" fontId="55" fillId="0" borderId="65" xfId="135" applyFont="1" applyFill="1" applyBorder="1"/>
    <xf numFmtId="0" fontId="55" fillId="0" borderId="66" xfId="135" applyFont="1" applyFill="1" applyBorder="1"/>
    <xf numFmtId="0" fontId="55" fillId="0" borderId="73" xfId="135" applyFont="1" applyFill="1" applyBorder="1" applyAlignment="1">
      <alignment horizontal="center"/>
    </xf>
    <xf numFmtId="0" fontId="20" fillId="0" borderId="73" xfId="0" applyFont="1" applyFill="1" applyBorder="1"/>
    <xf numFmtId="49" fontId="20" fillId="0" borderId="73" xfId="0" applyNumberFormat="1" applyFont="1" applyFill="1" applyBorder="1" applyAlignment="1">
      <alignment wrapText="1"/>
    </xf>
    <xf numFmtId="49" fontId="20" fillId="0" borderId="73" xfId="0" applyNumberFormat="1" applyFont="1" applyFill="1" applyBorder="1" applyAlignment="1">
      <alignment horizontal="center"/>
    </xf>
    <xf numFmtId="49" fontId="20" fillId="0" borderId="73" xfId="0" applyNumberFormat="1" applyFont="1" applyFill="1" applyBorder="1"/>
    <xf numFmtId="0" fontId="20" fillId="0" borderId="73" xfId="0" applyFont="1" applyFill="1" applyBorder="1" applyAlignment="1">
      <alignment horizontal="center"/>
    </xf>
    <xf numFmtId="0" fontId="20" fillId="0" borderId="73" xfId="0" applyNumberFormat="1" applyFont="1" applyFill="1" applyBorder="1" applyAlignment="1">
      <alignment horizontal="center"/>
    </xf>
    <xf numFmtId="43" fontId="20" fillId="0" borderId="73" xfId="150" applyFont="1" applyFill="1" applyBorder="1" applyAlignment="1">
      <alignment horizontal="right"/>
    </xf>
    <xf numFmtId="164" fontId="20" fillId="0" borderId="84" xfId="2" applyNumberFormat="1" applyFont="1" applyFill="1" applyBorder="1"/>
    <xf numFmtId="0" fontId="59" fillId="0" borderId="55" xfId="0" applyFont="1" applyFill="1" applyBorder="1" applyAlignment="1">
      <alignment horizontal="center" vertical="center"/>
    </xf>
    <xf numFmtId="0" fontId="60" fillId="0" borderId="32" xfId="0" applyFont="1" applyFill="1" applyBorder="1" applyAlignment="1">
      <alignment horizontal="center"/>
    </xf>
    <xf numFmtId="0" fontId="60" fillId="0" borderId="48" xfId="0" applyFont="1" applyFill="1" applyBorder="1" applyAlignment="1">
      <alignment horizontal="center"/>
    </xf>
    <xf numFmtId="0" fontId="0" fillId="0" borderId="46" xfId="0" applyFont="1" applyFill="1" applyBorder="1"/>
    <xf numFmtId="164" fontId="25" fillId="0" borderId="46" xfId="2" applyNumberFormat="1" applyFont="1" applyFill="1" applyBorder="1" applyAlignment="1">
      <alignment horizontal="center"/>
    </xf>
    <xf numFmtId="172" fontId="25" fillId="0" borderId="46" xfId="2" applyNumberFormat="1" applyFont="1" applyFill="1" applyBorder="1" applyAlignment="1">
      <alignment horizontal="center"/>
    </xf>
    <xf numFmtId="0" fontId="0" fillId="0" borderId="47" xfId="0" applyFont="1" applyFill="1" applyBorder="1"/>
    <xf numFmtId="0" fontId="0" fillId="0" borderId="32" xfId="0" applyFont="1" applyFill="1" applyBorder="1"/>
    <xf numFmtId="0" fontId="59" fillId="0" borderId="32" xfId="0" applyFont="1" applyFill="1" applyBorder="1" applyAlignment="1">
      <alignment horizontal="left" indent="1"/>
    </xf>
    <xf numFmtId="0" fontId="0" fillId="0" borderId="32" xfId="0" applyFont="1" applyFill="1" applyBorder="1" applyAlignment="1">
      <alignment horizontal="center"/>
    </xf>
    <xf numFmtId="0" fontId="0" fillId="0" borderId="32" xfId="0" applyNumberFormat="1" applyFont="1" applyFill="1" applyBorder="1"/>
    <xf numFmtId="43" fontId="10" fillId="0" borderId="32" xfId="150" applyFont="1" applyFill="1" applyBorder="1"/>
    <xf numFmtId="0" fontId="0" fillId="0" borderId="68" xfId="0" applyFont="1" applyFill="1" applyBorder="1"/>
    <xf numFmtId="0" fontId="59" fillId="0" borderId="72" xfId="0" applyFont="1" applyFill="1" applyBorder="1" applyAlignment="1">
      <alignment horizontal="center" vertical="center"/>
    </xf>
    <xf numFmtId="0" fontId="60" fillId="0" borderId="73" xfId="0" applyFont="1" applyFill="1" applyBorder="1" applyAlignment="1">
      <alignment horizontal="center"/>
    </xf>
    <xf numFmtId="0" fontId="60" fillId="0" borderId="64" xfId="0" applyFont="1" applyFill="1" applyBorder="1" applyAlignment="1">
      <alignment horizontal="center"/>
    </xf>
    <xf numFmtId="0" fontId="60" fillId="0" borderId="65" xfId="0" applyFont="1" applyFill="1" applyBorder="1" applyAlignment="1">
      <alignment horizontal="left" indent="1"/>
    </xf>
    <xf numFmtId="164" fontId="25" fillId="0" borderId="65" xfId="2" applyNumberFormat="1" applyFont="1" applyFill="1" applyBorder="1" applyAlignment="1">
      <alignment horizontal="center"/>
    </xf>
    <xf numFmtId="43" fontId="25" fillId="0" borderId="65" xfId="0" applyNumberFormat="1" applyFont="1" applyFill="1" applyBorder="1"/>
    <xf numFmtId="0" fontId="0" fillId="0" borderId="66" xfId="0" applyFont="1" applyFill="1" applyBorder="1"/>
    <xf numFmtId="0" fontId="0" fillId="0" borderId="73" xfId="0" applyFont="1" applyFill="1" applyBorder="1"/>
    <xf numFmtId="0" fontId="0" fillId="0" borderId="73" xfId="0" applyFont="1" applyFill="1" applyBorder="1" applyAlignment="1">
      <alignment horizontal="center"/>
    </xf>
    <xf numFmtId="0" fontId="0" fillId="0" borderId="73" xfId="0" applyNumberFormat="1" applyFont="1" applyFill="1" applyBorder="1"/>
    <xf numFmtId="43" fontId="10" fillId="0" borderId="73" xfId="150" applyFont="1" applyFill="1" applyBorder="1"/>
    <xf numFmtId="0" fontId="0" fillId="0" borderId="84" xfId="0" applyFont="1" applyFill="1" applyBorder="1"/>
    <xf numFmtId="0" fontId="59" fillId="0" borderId="45" xfId="0" applyFont="1" applyFill="1" applyBorder="1" applyAlignment="1">
      <alignment horizontal="center" vertical="center"/>
    </xf>
    <xf numFmtId="0" fontId="60" fillId="0" borderId="46" xfId="0" applyFont="1" applyFill="1" applyBorder="1" applyAlignment="1">
      <alignment horizontal="center"/>
    </xf>
    <xf numFmtId="43" fontId="25" fillId="0" borderId="46" xfId="2" applyNumberFormat="1" applyFont="1" applyFill="1" applyBorder="1" applyAlignment="1">
      <alignment horizontal="center"/>
    </xf>
    <xf numFmtId="0" fontId="66" fillId="0" borderId="46" xfId="0" applyFont="1" applyFill="1" applyBorder="1" applyAlignment="1">
      <alignment horizontal="left" indent="1"/>
    </xf>
    <xf numFmtId="0" fontId="0" fillId="0" borderId="46" xfId="0" applyFont="1" applyFill="1" applyBorder="1" applyAlignment="1">
      <alignment horizontal="center"/>
    </xf>
    <xf numFmtId="0" fontId="0" fillId="0" borderId="46" xfId="0" applyNumberFormat="1" applyFont="1" applyFill="1" applyBorder="1"/>
    <xf numFmtId="43" fontId="10" fillId="0" borderId="46" xfId="150" applyFont="1" applyFill="1" applyBorder="1"/>
    <xf numFmtId="0" fontId="0" fillId="0" borderId="83" xfId="0" applyFont="1" applyFill="1" applyBorder="1"/>
    <xf numFmtId="0" fontId="3" fillId="0" borderId="45" xfId="0" applyFont="1" applyFill="1" applyBorder="1"/>
    <xf numFmtId="0" fontId="3" fillId="0" borderId="46" xfId="0" applyFont="1" applyFill="1" applyBorder="1"/>
    <xf numFmtId="0" fontId="37" fillId="0" borderId="46" xfId="0" applyFont="1" applyFill="1" applyBorder="1" applyAlignment="1">
      <alignment horizontal="center" vertical="center"/>
    </xf>
    <xf numFmtId="0" fontId="37" fillId="0" borderId="83" xfId="0" applyFont="1" applyFill="1" applyBorder="1"/>
    <xf numFmtId="0" fontId="9" fillId="0" borderId="0" xfId="0" applyFont="1" applyFill="1"/>
    <xf numFmtId="0" fontId="28" fillId="0" borderId="0" xfId="0" applyFont="1" applyFill="1"/>
    <xf numFmtId="0" fontId="28" fillId="0" borderId="0" xfId="0" applyFont="1" applyFill="1" applyAlignment="1">
      <alignment horizontal="center"/>
    </xf>
    <xf numFmtId="43" fontId="28" fillId="0" borderId="0" xfId="150" applyFont="1" applyFill="1"/>
    <xf numFmtId="43" fontId="28" fillId="0" borderId="0" xfId="135" applyNumberFormat="1" applyFont="1" applyFill="1"/>
    <xf numFmtId="43" fontId="67" fillId="0" borderId="0" xfId="150" applyFont="1" applyFill="1" applyAlignment="1">
      <alignment horizontal="center"/>
    </xf>
    <xf numFmtId="166" fontId="28" fillId="0" borderId="0" xfId="135" applyNumberFormat="1" applyFont="1" applyFill="1"/>
    <xf numFmtId="0" fontId="9" fillId="0" borderId="0" xfId="135" applyFont="1" applyFill="1" applyAlignment="1">
      <alignment horizontal="right"/>
    </xf>
    <xf numFmtId="0" fontId="28" fillId="0" borderId="0" xfId="135" applyFont="1" applyFill="1"/>
    <xf numFmtId="0" fontId="28" fillId="0" borderId="0" xfId="135" applyFont="1" applyFill="1" applyAlignment="1">
      <alignment horizontal="center"/>
    </xf>
    <xf numFmtId="0" fontId="67" fillId="0" borderId="0" xfId="135" applyFont="1" applyFill="1" applyAlignment="1">
      <alignment horizontal="center"/>
    </xf>
    <xf numFmtId="171" fontId="28" fillId="0" borderId="0" xfId="150" applyNumberFormat="1" applyFont="1" applyFill="1"/>
    <xf numFmtId="0" fontId="68" fillId="0" borderId="0" xfId="135" applyFont="1" applyFill="1" applyAlignment="1">
      <alignment horizontal="center"/>
    </xf>
    <xf numFmtId="0" fontId="68" fillId="0" borderId="0" xfId="0" applyFont="1" applyFill="1" applyAlignment="1">
      <alignment horizontal="center"/>
    </xf>
    <xf numFmtId="43" fontId="37" fillId="0" borderId="0" xfId="150" applyFont="1" applyFill="1" applyBorder="1" applyAlignment="1">
      <alignment horizontal="center" vertical="center" wrapText="1" shrinkToFit="1"/>
    </xf>
    <xf numFmtId="0" fontId="67" fillId="0" borderId="0" xfId="0" applyFont="1" applyFill="1" applyAlignment="1">
      <alignment horizontal="center"/>
    </xf>
    <xf numFmtId="43" fontId="9" fillId="0" borderId="0" xfId="150" applyFont="1" applyFill="1"/>
    <xf numFmtId="0" fontId="9" fillId="0" borderId="0" xfId="135" applyFont="1" applyFill="1" applyAlignment="1">
      <alignment horizontal="center"/>
    </xf>
    <xf numFmtId="43" fontId="70" fillId="0" borderId="0" xfId="150" applyFont="1" applyFill="1" applyAlignment="1"/>
    <xf numFmtId="0" fontId="70" fillId="0" borderId="0" xfId="135" applyFont="1" applyFill="1" applyAlignment="1"/>
    <xf numFmtId="0" fontId="9" fillId="0" borderId="0" xfId="135" applyFont="1" applyFill="1" applyAlignment="1"/>
    <xf numFmtId="43" fontId="9" fillId="0" borderId="0" xfId="150" applyFont="1" applyFill="1" applyAlignment="1"/>
    <xf numFmtId="0" fontId="70" fillId="0" borderId="0" xfId="135" applyFont="1" applyFill="1" applyAlignment="1">
      <alignment horizontal="center"/>
    </xf>
    <xf numFmtId="0" fontId="9" fillId="4" borderId="0" xfId="0" applyFont="1" applyFill="1"/>
    <xf numFmtId="0" fontId="27" fillId="0" borderId="30" xfId="135" applyFont="1" applyFill="1" applyBorder="1" applyAlignment="1">
      <alignment wrapText="1"/>
    </xf>
    <xf numFmtId="168" fontId="27" fillId="0" borderId="34" xfId="135" applyNumberFormat="1" applyFont="1" applyFill="1" applyBorder="1" applyAlignment="1" applyProtection="1">
      <alignment horizontal="center"/>
      <protection hidden="1"/>
    </xf>
    <xf numFmtId="0" fontId="27" fillId="0" borderId="30" xfId="135" quotePrefix="1" applyFont="1" applyFill="1" applyBorder="1" applyAlignment="1">
      <alignment horizontal="center"/>
    </xf>
    <xf numFmtId="0" fontId="27" fillId="0" borderId="30" xfId="135" applyFont="1" applyFill="1" applyBorder="1"/>
    <xf numFmtId="0" fontId="27" fillId="0" borderId="30" xfId="135" applyFont="1" applyFill="1" applyBorder="1" applyAlignment="1">
      <alignment horizontal="center"/>
    </xf>
    <xf numFmtId="0" fontId="27" fillId="0" borderId="30" xfId="135" quotePrefix="1" applyNumberFormat="1" applyFont="1" applyFill="1" applyBorder="1" applyAlignment="1">
      <alignment horizontal="center"/>
    </xf>
    <xf numFmtId="41" fontId="27" fillId="0" borderId="63" xfId="135" applyNumberFormat="1" applyFont="1" applyFill="1" applyBorder="1" applyAlignment="1">
      <alignment horizontal="left"/>
    </xf>
    <xf numFmtId="43" fontId="27" fillId="0" borderId="31" xfId="150" applyFont="1" applyFill="1" applyBorder="1"/>
    <xf numFmtId="0" fontId="20" fillId="0" borderId="31" xfId="91" applyFont="1" applyFill="1" applyBorder="1"/>
    <xf numFmtId="0" fontId="20" fillId="0" borderId="0" xfId="91" applyFont="1" applyFill="1" applyBorder="1"/>
    <xf numFmtId="0" fontId="20" fillId="0" borderId="27" xfId="91" applyFont="1" applyFill="1" applyBorder="1"/>
    <xf numFmtId="0" fontId="28" fillId="0" borderId="39" xfId="135" applyFont="1" applyFill="1" applyBorder="1" applyAlignment="1">
      <alignment wrapText="1"/>
    </xf>
    <xf numFmtId="0" fontId="28" fillId="0" borderId="39" xfId="0" applyFont="1" applyFill="1" applyBorder="1"/>
    <xf numFmtId="0" fontId="28" fillId="0" borderId="39" xfId="0" applyFont="1" applyFill="1" applyBorder="1" applyAlignment="1">
      <alignment horizontal="left"/>
    </xf>
    <xf numFmtId="0" fontId="28" fillId="0" borderId="39" xfId="0" applyFont="1" applyFill="1" applyBorder="1" applyAlignment="1">
      <alignment horizontal="center"/>
    </xf>
    <xf numFmtId="43" fontId="28" fillId="0" borderId="39" xfId="150" applyFont="1" applyFill="1" applyBorder="1"/>
    <xf numFmtId="172" fontId="27" fillId="0" borderId="0" xfId="337" applyNumberFormat="1" applyFont="1" applyFill="1"/>
    <xf numFmtId="164" fontId="61" fillId="0" borderId="82" xfId="337" applyFont="1" applyFill="1" applyBorder="1"/>
    <xf numFmtId="172" fontId="61" fillId="0" borderId="82" xfId="337" applyNumberFormat="1" applyFont="1" applyFill="1" applyBorder="1"/>
    <xf numFmtId="165" fontId="37" fillId="0" borderId="46" xfId="0" applyNumberFormat="1" applyFont="1" applyFill="1" applyBorder="1"/>
    <xf numFmtId="43" fontId="0" fillId="0" borderId="0" xfId="0" applyNumberFormat="1" applyFont="1" applyFill="1"/>
    <xf numFmtId="166" fontId="10" fillId="0" borderId="0" xfId="2" applyNumberFormat="1" applyFont="1" applyFill="1"/>
    <xf numFmtId="0" fontId="67" fillId="0" borderId="0" xfId="0" applyFont="1" applyFill="1" applyAlignment="1"/>
    <xf numFmtId="0" fontId="67" fillId="0" borderId="0" xfId="0" applyFont="1" applyFill="1"/>
    <xf numFmtId="0" fontId="60" fillId="0" borderId="0" xfId="0" applyFont="1" applyFill="1"/>
    <xf numFmtId="0" fontId="5" fillId="0" borderId="0" xfId="0" applyFont="1" applyFill="1" applyBorder="1" applyAlignment="1">
      <alignment horizontal="right"/>
    </xf>
    <xf numFmtId="43" fontId="61" fillId="0" borderId="0" xfId="0" applyNumberFormat="1" applyFont="1" applyFill="1"/>
    <xf numFmtId="0" fontId="28" fillId="0" borderId="0" xfId="0" applyFont="1" applyFill="1" applyAlignment="1">
      <alignment horizontal="right"/>
    </xf>
    <xf numFmtId="0" fontId="37" fillId="0" borderId="0" xfId="0" applyFont="1" applyFill="1" applyAlignment="1"/>
    <xf numFmtId="0" fontId="37" fillId="0" borderId="0" xfId="0" applyFont="1" applyFill="1"/>
    <xf numFmtId="0" fontId="25" fillId="0" borderId="0" xfId="0" applyFont="1" applyFill="1"/>
    <xf numFmtId="43" fontId="21" fillId="0" borderId="0" xfId="0" applyNumberFormat="1" applyFont="1" applyFill="1"/>
    <xf numFmtId="0" fontId="9" fillId="0" borderId="0" xfId="0" applyFont="1" applyFill="1" applyAlignment="1">
      <alignment horizontal="right"/>
    </xf>
    <xf numFmtId="0" fontId="60" fillId="0" borderId="11" xfId="0" applyFont="1" applyFill="1" applyBorder="1" applyAlignment="1">
      <alignment horizontal="center"/>
    </xf>
    <xf numFmtId="43" fontId="60" fillId="0" borderId="11" xfId="0" applyNumberFormat="1" applyFont="1" applyFill="1" applyBorder="1" applyAlignment="1">
      <alignment horizontal="center"/>
    </xf>
    <xf numFmtId="0" fontId="60" fillId="0" borderId="12" xfId="0" applyFont="1" applyFill="1" applyBorder="1" applyAlignment="1">
      <alignment horizontal="center"/>
    </xf>
    <xf numFmtId="43" fontId="60" fillId="0" borderId="12" xfId="0" applyNumberFormat="1" applyFont="1" applyFill="1" applyBorder="1" applyAlignment="1">
      <alignment horizontal="center"/>
    </xf>
    <xf numFmtId="0" fontId="60" fillId="0" borderId="5" xfId="0" applyFont="1" applyFill="1" applyBorder="1" applyAlignment="1">
      <alignment horizontal="center"/>
    </xf>
    <xf numFmtId="43" fontId="60" fillId="0" borderId="5" xfId="0" applyNumberFormat="1" applyFont="1" applyFill="1" applyBorder="1" applyAlignment="1">
      <alignment horizontal="center"/>
    </xf>
    <xf numFmtId="0" fontId="4" fillId="0" borderId="4" xfId="0" applyFont="1" applyFill="1" applyBorder="1" applyAlignment="1">
      <alignment horizontal="center"/>
    </xf>
    <xf numFmtId="171" fontId="4" fillId="0" borderId="4" xfId="0" applyNumberFormat="1" applyFont="1" applyFill="1" applyBorder="1" applyAlignment="1">
      <alignment vertical="center"/>
    </xf>
    <xf numFmtId="0" fontId="0" fillId="0" borderId="12" xfId="0" applyFont="1" applyFill="1" applyBorder="1"/>
    <xf numFmtId="43" fontId="0" fillId="0" borderId="12" xfId="0" applyNumberFormat="1" applyFont="1" applyFill="1" applyBorder="1"/>
    <xf numFmtId="0" fontId="59" fillId="0" borderId="12" xfId="0" applyFont="1" applyFill="1" applyBorder="1" applyAlignment="1">
      <alignment horizontal="center" vertical="center"/>
    </xf>
    <xf numFmtId="0" fontId="66" fillId="0" borderId="12" xfId="0" quotePrefix="1" applyFont="1" applyFill="1" applyBorder="1" applyAlignment="1">
      <alignment horizontal="center"/>
    </xf>
    <xf numFmtId="0" fontId="67" fillId="0" borderId="12" xfId="0" quotePrefix="1" applyFont="1" applyFill="1" applyBorder="1" applyAlignment="1">
      <alignment horizontal="center"/>
    </xf>
    <xf numFmtId="0" fontId="66" fillId="0" borderId="12" xfId="0" applyFont="1" applyFill="1" applyBorder="1" applyAlignment="1">
      <alignment horizontal="left" indent="1"/>
    </xf>
    <xf numFmtId="164" fontId="28" fillId="0" borderId="12" xfId="2" applyNumberFormat="1" applyFont="1" applyFill="1" applyBorder="1"/>
    <xf numFmtId="0" fontId="60" fillId="0" borderId="12" xfId="0" applyFont="1" applyFill="1" applyBorder="1"/>
    <xf numFmtId="0" fontId="25" fillId="0" borderId="12" xfId="0" applyFont="1" applyFill="1" applyBorder="1" applyAlignment="1">
      <alignment horizontal="left" indent="1"/>
    </xf>
    <xf numFmtId="164" fontId="25" fillId="0" borderId="12" xfId="2" applyNumberFormat="1" applyFont="1" applyFill="1" applyBorder="1"/>
    <xf numFmtId="166" fontId="10" fillId="0" borderId="0" xfId="2" applyNumberFormat="1" applyFont="1" applyFill="1" applyAlignment="1">
      <alignment horizontal="center"/>
    </xf>
    <xf numFmtId="164" fontId="73" fillId="0" borderId="12" xfId="2" applyNumberFormat="1" applyFont="1" applyFill="1" applyBorder="1" applyAlignment="1"/>
    <xf numFmtId="43" fontId="10" fillId="0" borderId="0" xfId="150" applyFont="1" applyFill="1"/>
    <xf numFmtId="0" fontId="60" fillId="0" borderId="12" xfId="0" quotePrefix="1" applyFont="1" applyFill="1" applyBorder="1" applyAlignment="1">
      <alignment horizontal="center"/>
    </xf>
    <xf numFmtId="164" fontId="25" fillId="0" borderId="12" xfId="2" applyNumberFormat="1" applyFont="1" applyFill="1" applyBorder="1" applyAlignment="1">
      <alignment horizontal="center"/>
    </xf>
    <xf numFmtId="164" fontId="60" fillId="0" borderId="12" xfId="2" applyNumberFormat="1" applyFont="1" applyFill="1" applyBorder="1"/>
    <xf numFmtId="0" fontId="28" fillId="0" borderId="12" xfId="0" applyFont="1" applyFill="1" applyBorder="1" applyAlignment="1">
      <alignment horizontal="left" indent="1"/>
    </xf>
    <xf numFmtId="171" fontId="60" fillId="0" borderId="12" xfId="2" applyNumberFormat="1" applyFont="1" applyFill="1" applyBorder="1"/>
    <xf numFmtId="172" fontId="0" fillId="0" borderId="0" xfId="0" applyNumberFormat="1" applyFont="1" applyFill="1"/>
    <xf numFmtId="164" fontId="59" fillId="0" borderId="12" xfId="2" applyNumberFormat="1" applyFont="1" applyFill="1" applyBorder="1" applyAlignment="1">
      <alignment horizontal="center"/>
    </xf>
    <xf numFmtId="41" fontId="10" fillId="0" borderId="0" xfId="2" applyFont="1" applyFill="1"/>
    <xf numFmtId="164" fontId="57" fillId="0" borderId="12" xfId="2" applyNumberFormat="1" applyFont="1" applyFill="1" applyBorder="1"/>
    <xf numFmtId="0" fontId="60" fillId="0" borderId="12" xfId="0" applyFont="1" applyFill="1" applyBorder="1" applyAlignment="1">
      <alignment horizontal="left" indent="1"/>
    </xf>
    <xf numFmtId="0" fontId="59" fillId="0" borderId="12" xfId="0" applyFont="1" applyFill="1" applyBorder="1" applyAlignment="1">
      <alignment horizontal="left" indent="1"/>
    </xf>
    <xf numFmtId="164" fontId="57" fillId="0" borderId="12" xfId="2" applyNumberFormat="1" applyFont="1" applyFill="1" applyBorder="1" applyAlignment="1">
      <alignment horizontal="center"/>
    </xf>
    <xf numFmtId="0" fontId="0" fillId="0" borderId="12" xfId="0" applyFont="1" applyFill="1" applyBorder="1" applyAlignment="1">
      <alignment horizontal="left" indent="1"/>
    </xf>
    <xf numFmtId="164" fontId="7" fillId="0" borderId="12" xfId="2" applyNumberFormat="1" applyFont="1" applyFill="1" applyBorder="1"/>
    <xf numFmtId="0" fontId="22" fillId="0" borderId="12" xfId="0" quotePrefix="1" applyFont="1" applyFill="1" applyBorder="1" applyAlignment="1">
      <alignment horizontal="center"/>
    </xf>
    <xf numFmtId="0" fontId="22" fillId="0" borderId="12" xfId="0" applyFont="1" applyFill="1" applyBorder="1" applyAlignment="1">
      <alignment horizontal="left" indent="1"/>
    </xf>
    <xf numFmtId="164" fontId="7" fillId="0" borderId="12" xfId="2" applyNumberFormat="1" applyFont="1" applyFill="1" applyBorder="1" applyAlignment="1">
      <alignment horizontal="center"/>
    </xf>
    <xf numFmtId="0" fontId="66" fillId="0" borderId="32" xfId="0" applyFont="1" applyFill="1" applyBorder="1" applyAlignment="1">
      <alignment horizontal="center" vertical="center" wrapText="1" shrinkToFit="1"/>
    </xf>
    <xf numFmtId="43" fontId="28" fillId="0" borderId="0" xfId="0" applyNumberFormat="1" applyFont="1" applyFill="1"/>
    <xf numFmtId="171" fontId="25" fillId="0" borderId="0" xfId="0" applyNumberFormat="1" applyFont="1" applyFill="1"/>
    <xf numFmtId="43" fontId="69" fillId="0" borderId="0" xfId="0" applyNumberFormat="1" applyFont="1" applyFill="1" applyAlignment="1"/>
    <xf numFmtId="0" fontId="3" fillId="0" borderId="0" xfId="0" applyFont="1" applyFill="1"/>
    <xf numFmtId="0" fontId="74" fillId="0" borderId="0" xfId="0" applyFont="1" applyFill="1" applyAlignment="1">
      <alignment horizontal="center"/>
    </xf>
    <xf numFmtId="43" fontId="74" fillId="0" borderId="0" xfId="0" applyNumberFormat="1" applyFont="1" applyFill="1" applyAlignment="1"/>
    <xf numFmtId="0" fontId="3" fillId="0" borderId="0" xfId="0" applyFont="1" applyFill="1" applyAlignment="1">
      <alignment horizontal="center"/>
    </xf>
    <xf numFmtId="0" fontId="0" fillId="0" borderId="0" xfId="0" applyFill="1"/>
    <xf numFmtId="43" fontId="3" fillId="0" borderId="0" xfId="0" applyNumberFormat="1" applyFont="1" applyFill="1" applyAlignment="1"/>
    <xf numFmtId="41" fontId="37" fillId="0" borderId="32" xfId="135" applyNumberFormat="1" applyFont="1" applyFill="1" applyBorder="1" applyAlignment="1">
      <alignment vertical="center"/>
    </xf>
    <xf numFmtId="43" fontId="20" fillId="0" borderId="38" xfId="150" applyFont="1" applyFill="1" applyBorder="1"/>
    <xf numFmtId="43" fontId="20" fillId="0" borderId="33" xfId="150" applyFont="1" applyFill="1" applyBorder="1"/>
    <xf numFmtId="43" fontId="20" fillId="0" borderId="31" xfId="150" applyFont="1" applyFill="1" applyBorder="1"/>
    <xf numFmtId="43" fontId="28" fillId="0" borderId="38" xfId="150" applyFont="1" applyFill="1" applyBorder="1"/>
    <xf numFmtId="43" fontId="28" fillId="0" borderId="33" xfId="150" applyFont="1" applyFill="1" applyBorder="1"/>
    <xf numFmtId="43" fontId="28" fillId="0" borderId="33" xfId="150" applyFont="1" applyFill="1" applyBorder="1" applyAlignment="1">
      <alignment horizontal="right" vertical="center"/>
    </xf>
    <xf numFmtId="43" fontId="28" fillId="0" borderId="34" xfId="150" applyFont="1" applyFill="1" applyBorder="1"/>
    <xf numFmtId="43" fontId="27" fillId="0" borderId="34" xfId="150" applyFont="1" applyFill="1" applyBorder="1" applyAlignment="1">
      <alignment horizontal="right"/>
    </xf>
    <xf numFmtId="43" fontId="28" fillId="0" borderId="34" xfId="150" applyFont="1" applyFill="1" applyBorder="1" applyAlignment="1">
      <alignment horizontal="right"/>
    </xf>
    <xf numFmtId="43" fontId="28" fillId="0" borderId="33" xfId="150" applyFont="1" applyFill="1" applyBorder="1" applyAlignment="1">
      <alignment horizontal="right"/>
    </xf>
    <xf numFmtId="43" fontId="28" fillId="0" borderId="31" xfId="150" applyFont="1" applyFill="1" applyBorder="1"/>
    <xf numFmtId="43" fontId="27" fillId="0" borderId="31" xfId="150" applyFont="1" applyFill="1" applyBorder="1" applyAlignment="1">
      <alignment horizontal="right"/>
    </xf>
    <xf numFmtId="43" fontId="27" fillId="0" borderId="38" xfId="150" applyFont="1" applyFill="1" applyBorder="1" applyAlignment="1">
      <alignment horizontal="center" vertical="center"/>
    </xf>
    <xf numFmtId="43" fontId="27" fillId="0" borderId="33" xfId="150" applyFont="1" applyFill="1" applyBorder="1" applyAlignment="1">
      <alignment horizontal="center" vertical="center"/>
    </xf>
    <xf numFmtId="43" fontId="27" fillId="0" borderId="38" xfId="150" applyFont="1" applyFill="1" applyBorder="1"/>
    <xf numFmtId="43" fontId="27" fillId="0" borderId="33" xfId="150" applyFont="1" applyFill="1" applyBorder="1" applyAlignment="1">
      <alignment horizontal="right"/>
    </xf>
    <xf numFmtId="43" fontId="28" fillId="0" borderId="38" xfId="150" applyFont="1" applyFill="1" applyBorder="1" applyAlignment="1">
      <alignment horizontal="right"/>
    </xf>
    <xf numFmtId="43" fontId="20" fillId="0" borderId="33" xfId="150" applyFont="1" applyFill="1" applyBorder="1" applyAlignment="1">
      <alignment horizontal="right"/>
    </xf>
    <xf numFmtId="43" fontId="20" fillId="0" borderId="34" xfId="150" applyFont="1" applyFill="1" applyBorder="1" applyAlignment="1">
      <alignment horizontal="center"/>
    </xf>
    <xf numFmtId="43" fontId="10" fillId="0" borderId="50" xfId="150" applyFont="1" applyFill="1" applyBorder="1"/>
    <xf numFmtId="166" fontId="61" fillId="0" borderId="45" xfId="2" applyNumberFormat="1" applyFont="1" applyFill="1" applyBorder="1"/>
    <xf numFmtId="43" fontId="28" fillId="0" borderId="58" xfId="150" applyFont="1" applyFill="1" applyBorder="1" applyAlignment="1"/>
    <xf numFmtId="43" fontId="28" fillId="0" borderId="31" xfId="150" applyFont="1" applyFill="1" applyBorder="1" applyAlignment="1"/>
    <xf numFmtId="43" fontId="28" fillId="0" borderId="64" xfId="150" applyFont="1" applyFill="1" applyBorder="1" applyAlignment="1"/>
    <xf numFmtId="43" fontId="61" fillId="0" borderId="45" xfId="150" applyFont="1" applyFill="1" applyBorder="1"/>
    <xf numFmtId="43" fontId="20" fillId="0" borderId="64" xfId="150" applyFont="1" applyFill="1" applyBorder="1" applyAlignment="1">
      <alignment horizontal="right"/>
    </xf>
    <xf numFmtId="43" fontId="10" fillId="0" borderId="48" xfId="150" applyFont="1" applyFill="1" applyBorder="1"/>
    <xf numFmtId="43" fontId="10" fillId="0" borderId="64" xfId="150" applyFont="1" applyFill="1" applyBorder="1"/>
    <xf numFmtId="0" fontId="27" fillId="0" borderId="4" xfId="135" applyFont="1" applyFill="1" applyBorder="1"/>
    <xf numFmtId="0" fontId="20" fillId="0" borderId="0" xfId="135" applyFont="1" applyFill="1" applyBorder="1"/>
    <xf numFmtId="0" fontId="3" fillId="0" borderId="0" xfId="135" applyFont="1" applyFill="1" applyBorder="1"/>
    <xf numFmtId="41" fontId="27" fillId="0" borderId="49" xfId="2" applyNumberFormat="1" applyFont="1" applyFill="1" applyBorder="1" applyAlignment="1">
      <alignment vertical="center" wrapText="1"/>
    </xf>
    <xf numFmtId="166" fontId="27" fillId="0" borderId="49" xfId="2" applyNumberFormat="1" applyFont="1" applyFill="1" applyBorder="1" applyAlignment="1">
      <alignment vertical="center" wrapText="1"/>
    </xf>
    <xf numFmtId="41" fontId="19" fillId="0" borderId="32" xfId="2" applyNumberFormat="1" applyFont="1" applyFill="1" applyBorder="1" applyAlignment="1">
      <alignment vertical="center"/>
    </xf>
    <xf numFmtId="0" fontId="20" fillId="0" borderId="73" xfId="135" applyFont="1" applyFill="1" applyBorder="1"/>
    <xf numFmtId="0" fontId="55" fillId="0" borderId="29" xfId="135" applyFont="1" applyFill="1" applyBorder="1"/>
    <xf numFmtId="0" fontId="20" fillId="0" borderId="29" xfId="135" applyFont="1" applyFill="1" applyBorder="1"/>
    <xf numFmtId="164" fontId="3" fillId="0" borderId="0" xfId="337" applyFont="1" applyFill="1" applyBorder="1"/>
    <xf numFmtId="0" fontId="3" fillId="0" borderId="28" xfId="135" applyFont="1" applyFill="1" applyBorder="1"/>
    <xf numFmtId="0" fontId="9" fillId="0" borderId="28" xfId="135" applyFont="1" applyFill="1" applyBorder="1"/>
    <xf numFmtId="164" fontId="3" fillId="0" borderId="28" xfId="337" applyFont="1" applyFill="1" applyBorder="1"/>
    <xf numFmtId="164" fontId="3" fillId="0" borderId="10" xfId="337" applyFont="1" applyFill="1" applyBorder="1"/>
    <xf numFmtId="0" fontId="9" fillId="0" borderId="10" xfId="135" applyFont="1" applyFill="1" applyBorder="1"/>
    <xf numFmtId="171" fontId="28" fillId="0" borderId="10" xfId="150" quotePrefix="1" applyNumberFormat="1" applyFont="1" applyFill="1" applyBorder="1" applyAlignment="1"/>
    <xf numFmtId="0" fontId="27" fillId="0" borderId="73" xfId="135" applyFont="1" applyFill="1" applyBorder="1"/>
    <xf numFmtId="164" fontId="3" fillId="0" borderId="73" xfId="337" applyFont="1" applyFill="1" applyBorder="1"/>
    <xf numFmtId="164" fontId="3" fillId="0" borderId="29" xfId="337" applyFont="1" applyFill="1" applyBorder="1"/>
    <xf numFmtId="164" fontId="3" fillId="0" borderId="82" xfId="337" applyFont="1" applyFill="1" applyBorder="1"/>
    <xf numFmtId="0" fontId="3" fillId="0" borderId="73" xfId="135" applyFont="1" applyFill="1" applyBorder="1"/>
    <xf numFmtId="0" fontId="9" fillId="0" borderId="73" xfId="135" applyFont="1" applyFill="1" applyBorder="1"/>
    <xf numFmtId="164" fontId="24" fillId="0" borderId="82" xfId="337" applyFont="1" applyFill="1" applyBorder="1"/>
    <xf numFmtId="43" fontId="75" fillId="0" borderId="31" xfId="150" applyFont="1" applyFill="1" applyBorder="1"/>
    <xf numFmtId="0" fontId="76" fillId="0" borderId="10" xfId="0" applyFont="1" applyFill="1" applyBorder="1" applyAlignment="1">
      <alignment horizontal="center"/>
    </xf>
    <xf numFmtId="0" fontId="76" fillId="0" borderId="12" xfId="0" applyFont="1" applyFill="1" applyBorder="1" applyAlignment="1">
      <alignment horizontal="center"/>
    </xf>
    <xf numFmtId="43" fontId="75" fillId="0" borderId="10" xfId="150" applyFont="1" applyFill="1" applyBorder="1"/>
    <xf numFmtId="0" fontId="27" fillId="0" borderId="73" xfId="135" applyFont="1" applyFill="1" applyBorder="1" applyAlignment="1">
      <alignment horizontal="center"/>
    </xf>
    <xf numFmtId="43" fontId="27" fillId="0" borderId="73" xfId="150" applyFont="1" applyFill="1" applyBorder="1"/>
    <xf numFmtId="164" fontId="3" fillId="0" borderId="30" xfId="337" applyFont="1" applyFill="1" applyBorder="1"/>
    <xf numFmtId="164" fontId="37" fillId="0" borderId="32" xfId="337" quotePrefix="1" applyFont="1" applyFill="1" applyBorder="1" applyAlignment="1">
      <alignment horizontal="center" vertical="center"/>
    </xf>
    <xf numFmtId="166" fontId="37" fillId="0" borderId="50" xfId="2" quotePrefix="1" applyNumberFormat="1" applyFont="1" applyFill="1" applyBorder="1" applyAlignment="1">
      <alignment horizontal="center" vertical="center"/>
    </xf>
    <xf numFmtId="166" fontId="37" fillId="0" borderId="49" xfId="2" quotePrefix="1" applyNumberFormat="1" applyFont="1" applyFill="1" applyBorder="1" applyAlignment="1">
      <alignment horizontal="center" vertical="center"/>
    </xf>
    <xf numFmtId="43" fontId="28" fillId="0" borderId="28" xfId="150" applyFont="1" applyFill="1" applyBorder="1" applyAlignment="1">
      <alignment horizontal="right" vertical="center"/>
    </xf>
    <xf numFmtId="43" fontId="20" fillId="0" borderId="73" xfId="150" applyFont="1" applyFill="1" applyBorder="1"/>
    <xf numFmtId="0" fontId="7" fillId="0" borderId="82" xfId="0" applyFont="1" applyFill="1" applyBorder="1"/>
    <xf numFmtId="0" fontId="0" fillId="0" borderId="82" xfId="0" applyFont="1" applyFill="1" applyBorder="1"/>
    <xf numFmtId="0" fontId="21" fillId="0" borderId="82" xfId="0" applyFont="1" applyFill="1" applyBorder="1"/>
    <xf numFmtId="164" fontId="37" fillId="0" borderId="32" xfId="94" applyNumberFormat="1" applyFont="1" applyFill="1" applyBorder="1" applyAlignment="1">
      <alignment horizontal="center" wrapText="1"/>
    </xf>
    <xf numFmtId="0" fontId="64" fillId="0" borderId="10" xfId="135" applyFont="1" applyFill="1" applyBorder="1"/>
    <xf numFmtId="0" fontId="65" fillId="0" borderId="10" xfId="135" applyFont="1" applyFill="1" applyBorder="1"/>
    <xf numFmtId="0" fontId="64" fillId="0" borderId="73" xfId="135" applyFont="1" applyFill="1" applyBorder="1"/>
    <xf numFmtId="0" fontId="65" fillId="0" borderId="73" xfId="135" applyFont="1" applyFill="1" applyBorder="1"/>
    <xf numFmtId="0" fontId="20" fillId="0" borderId="28" xfId="135" applyFont="1" applyFill="1" applyBorder="1"/>
    <xf numFmtId="0" fontId="55" fillId="0" borderId="28" xfId="135" applyFont="1" applyFill="1" applyBorder="1"/>
    <xf numFmtId="165" fontId="24" fillId="0" borderId="82" xfId="135" applyNumberFormat="1" applyFont="1" applyFill="1" applyBorder="1"/>
    <xf numFmtId="164" fontId="21" fillId="0" borderId="82" xfId="0" applyNumberFormat="1" applyFont="1" applyFill="1" applyBorder="1"/>
    <xf numFmtId="41" fontId="3" fillId="0" borderId="28" xfId="135" applyNumberFormat="1" applyFont="1" applyFill="1" applyBorder="1"/>
    <xf numFmtId="0" fontId="64" fillId="0" borderId="56" xfId="135" applyFont="1" applyFill="1" applyBorder="1"/>
    <xf numFmtId="0" fontId="64" fillId="0" borderId="88" xfId="135" applyFont="1" applyFill="1" applyBorder="1"/>
    <xf numFmtId="41" fontId="3" fillId="0" borderId="10" xfId="135" applyNumberFormat="1" applyFont="1" applyFill="1" applyBorder="1"/>
    <xf numFmtId="41" fontId="3" fillId="0" borderId="89" xfId="135" applyNumberFormat="1" applyFont="1" applyFill="1" applyBorder="1"/>
    <xf numFmtId="41" fontId="20" fillId="0" borderId="28" xfId="135" applyNumberFormat="1" applyFont="1" applyFill="1" applyBorder="1"/>
    <xf numFmtId="41" fontId="20" fillId="0" borderId="10" xfId="135" applyNumberFormat="1" applyFont="1" applyFill="1" applyBorder="1"/>
    <xf numFmtId="41" fontId="21" fillId="0" borderId="82" xfId="0" applyNumberFormat="1" applyFont="1" applyFill="1" applyBorder="1"/>
    <xf numFmtId="165" fontId="3" fillId="0" borderId="82" xfId="135" applyNumberFormat="1" applyFont="1" applyFill="1" applyBorder="1"/>
    <xf numFmtId="164" fontId="7" fillId="0" borderId="0" xfId="337" applyFont="1" applyFill="1"/>
    <xf numFmtId="164" fontId="0" fillId="0" borderId="0" xfId="337" applyFont="1" applyFill="1"/>
    <xf numFmtId="164" fontId="10" fillId="0" borderId="0" xfId="337" applyFont="1" applyFill="1"/>
    <xf numFmtId="172" fontId="0" fillId="0" borderId="0" xfId="337" applyNumberFormat="1" applyFont="1" applyFill="1"/>
    <xf numFmtId="0" fontId="28" fillId="0" borderId="0" xfId="0" applyFont="1" applyFill="1" applyAlignment="1"/>
    <xf numFmtId="43" fontId="25" fillId="0" borderId="0" xfId="0" applyNumberFormat="1" applyFont="1" applyFill="1"/>
    <xf numFmtId="0" fontId="28" fillId="0" borderId="0" xfId="0" applyFont="1" applyFill="1" applyBorder="1" applyAlignment="1">
      <alignment horizontal="right"/>
    </xf>
    <xf numFmtId="0" fontId="9" fillId="0" borderId="49" xfId="0" applyFont="1" applyFill="1" applyBorder="1" applyAlignment="1">
      <alignment horizontal="center"/>
    </xf>
    <xf numFmtId="43" fontId="7" fillId="0" borderId="0" xfId="150" applyFont="1" applyFill="1"/>
    <xf numFmtId="0" fontId="9" fillId="0" borderId="12" xfId="0" applyFont="1" applyFill="1" applyBorder="1" applyAlignment="1">
      <alignment horizontal="center"/>
    </xf>
    <xf numFmtId="41" fontId="9" fillId="0" borderId="11" xfId="0" applyNumberFormat="1" applyFont="1" applyFill="1" applyBorder="1" applyAlignment="1">
      <alignment horizontal="center" vertical="center"/>
    </xf>
    <xf numFmtId="43" fontId="9" fillId="0" borderId="11" xfId="0" applyNumberFormat="1" applyFont="1" applyFill="1" applyBorder="1" applyAlignment="1">
      <alignment horizontal="center" vertical="center"/>
    </xf>
    <xf numFmtId="41" fontId="0" fillId="0" borderId="0" xfId="0" applyNumberFormat="1" applyFont="1" applyFill="1"/>
    <xf numFmtId="41" fontId="9" fillId="0" borderId="12" xfId="0" applyNumberFormat="1" applyFont="1" applyFill="1" applyBorder="1" applyAlignment="1">
      <alignment horizontal="center" vertical="center"/>
    </xf>
    <xf numFmtId="43" fontId="9" fillId="0" borderId="12" xfId="0" applyNumberFormat="1" applyFont="1" applyFill="1" applyBorder="1" applyAlignment="1">
      <alignment horizontal="center" vertical="center"/>
    </xf>
    <xf numFmtId="41" fontId="9" fillId="0" borderId="5" xfId="0" applyNumberFormat="1" applyFont="1" applyFill="1" applyBorder="1" applyAlignment="1">
      <alignment horizontal="center" vertical="center"/>
    </xf>
    <xf numFmtId="43" fontId="9" fillId="0" borderId="5" xfId="0" applyNumberFormat="1" applyFont="1" applyFill="1" applyBorder="1" applyAlignment="1">
      <alignment horizontal="center" vertical="center"/>
    </xf>
    <xf numFmtId="43" fontId="9" fillId="0" borderId="12" xfId="0" applyNumberFormat="1" applyFont="1" applyFill="1" applyBorder="1" applyAlignment="1">
      <alignment horizontal="center"/>
    </xf>
    <xf numFmtId="0" fontId="4" fillId="0" borderId="94" xfId="0" applyFont="1" applyFill="1" applyBorder="1" applyAlignment="1">
      <alignment horizontal="center"/>
    </xf>
    <xf numFmtId="41" fontId="4" fillId="0" borderId="4" xfId="0" applyNumberFormat="1" applyFont="1" applyFill="1" applyBorder="1" applyAlignment="1">
      <alignment horizontal="center"/>
    </xf>
    <xf numFmtId="43" fontId="4" fillId="0" borderId="4" xfId="0" quotePrefix="1" applyNumberFormat="1" applyFont="1" applyFill="1" applyBorder="1" applyAlignment="1">
      <alignment horizontal="center"/>
    </xf>
    <xf numFmtId="0" fontId="9" fillId="0" borderId="52" xfId="0" applyFont="1" applyFill="1" applyBorder="1"/>
    <xf numFmtId="0" fontId="9" fillId="0" borderId="12" xfId="0" applyFont="1" applyFill="1" applyBorder="1"/>
    <xf numFmtId="41" fontId="9" fillId="0" borderId="12" xfId="0" applyNumberFormat="1" applyFont="1" applyFill="1" applyBorder="1" applyAlignment="1"/>
    <xf numFmtId="43" fontId="9" fillId="0" borderId="12" xfId="0" applyNumberFormat="1" applyFont="1" applyFill="1" applyBorder="1" applyAlignment="1"/>
    <xf numFmtId="0" fontId="4" fillId="0" borderId="12" xfId="0" quotePrefix="1" applyFont="1" applyFill="1" applyBorder="1" applyAlignment="1">
      <alignment horizontal="center"/>
    </xf>
    <xf numFmtId="0" fontId="4" fillId="0" borderId="12" xfId="0" applyFont="1" applyFill="1" applyBorder="1" applyAlignment="1">
      <alignment horizontal="left"/>
    </xf>
    <xf numFmtId="41" fontId="4" fillId="0" borderId="12" xfId="2" applyNumberFormat="1" applyFont="1" applyFill="1" applyBorder="1" applyAlignment="1"/>
    <xf numFmtId="43" fontId="4" fillId="0" borderId="12" xfId="2" applyNumberFormat="1" applyFont="1" applyFill="1" applyBorder="1" applyAlignment="1"/>
    <xf numFmtId="171" fontId="4" fillId="0" borderId="12" xfId="2" applyNumberFormat="1" applyFont="1" applyFill="1" applyBorder="1" applyAlignment="1"/>
    <xf numFmtId="166" fontId="0" fillId="0" borderId="0" xfId="0" applyNumberFormat="1" applyFont="1" applyFill="1"/>
    <xf numFmtId="0" fontId="9" fillId="0" borderId="12" xfId="0" applyFont="1" applyFill="1" applyBorder="1" applyAlignment="1">
      <alignment horizontal="left"/>
    </xf>
    <xf numFmtId="171" fontId="9" fillId="0" borderId="12" xfId="0" applyNumberFormat="1" applyFont="1" applyFill="1" applyBorder="1" applyAlignment="1"/>
    <xf numFmtId="171" fontId="9" fillId="0" borderId="12" xfId="2" applyNumberFormat="1" applyFont="1" applyFill="1" applyBorder="1" applyAlignment="1"/>
    <xf numFmtId="41" fontId="4" fillId="0" borderId="12" xfId="0" applyNumberFormat="1" applyFont="1" applyFill="1" applyBorder="1" applyAlignment="1"/>
    <xf numFmtId="166" fontId="4" fillId="0" borderId="12" xfId="2" applyNumberFormat="1" applyFont="1" applyFill="1" applyBorder="1" applyAlignment="1"/>
    <xf numFmtId="0" fontId="9" fillId="0" borderId="12" xfId="0" quotePrefix="1" applyFont="1" applyFill="1" applyBorder="1" applyAlignment="1">
      <alignment horizontal="center"/>
    </xf>
    <xf numFmtId="43" fontId="4" fillId="0" borderId="31" xfId="2" applyNumberFormat="1" applyFont="1" applyFill="1" applyBorder="1" applyAlignment="1"/>
    <xf numFmtId="171" fontId="4" fillId="0" borderId="27" xfId="2" applyNumberFormat="1" applyFont="1" applyFill="1" applyBorder="1" applyAlignment="1"/>
    <xf numFmtId="43" fontId="9" fillId="0" borderId="31" xfId="0" applyNumberFormat="1" applyFont="1" applyFill="1" applyBorder="1" applyAlignment="1"/>
    <xf numFmtId="43" fontId="0" fillId="0" borderId="0" xfId="0" applyNumberFormat="1" applyFill="1" applyAlignment="1" applyProtection="1">
      <protection locked="0"/>
    </xf>
    <xf numFmtId="43" fontId="0" fillId="0" borderId="0" xfId="0" applyNumberFormat="1" applyFill="1" applyProtection="1">
      <protection locked="0"/>
    </xf>
    <xf numFmtId="0" fontId="0" fillId="0" borderId="0" xfId="0" applyFill="1" applyProtection="1">
      <protection locked="0"/>
    </xf>
    <xf numFmtId="0" fontId="9" fillId="0" borderId="12" xfId="0" quotePrefix="1" applyFont="1" applyFill="1" applyBorder="1"/>
    <xf numFmtId="166" fontId="4" fillId="0" borderId="0" xfId="2" applyNumberFormat="1" applyFont="1" applyFill="1" applyBorder="1" applyAlignment="1"/>
    <xf numFmtId="166" fontId="7" fillId="0" borderId="0" xfId="2" applyNumberFormat="1" applyFont="1" applyFill="1"/>
    <xf numFmtId="41" fontId="9" fillId="0" borderId="12" xfId="2" applyNumberFormat="1" applyFont="1" applyFill="1" applyBorder="1" applyAlignment="1"/>
    <xf numFmtId="43" fontId="9" fillId="0" borderId="12" xfId="2" applyNumberFormat="1" applyFont="1" applyFill="1" applyBorder="1" applyAlignment="1"/>
    <xf numFmtId="171" fontId="4" fillId="0" borderId="12" xfId="0" applyNumberFormat="1" applyFont="1" applyFill="1" applyBorder="1" applyAlignment="1"/>
    <xf numFmtId="43" fontId="4" fillId="0" borderId="12" xfId="0" applyNumberFormat="1" applyFont="1" applyFill="1" applyBorder="1" applyAlignment="1"/>
    <xf numFmtId="0" fontId="4" fillId="0" borderId="4" xfId="0" applyFont="1" applyFill="1" applyBorder="1"/>
    <xf numFmtId="0" fontId="4" fillId="0" borderId="4" xfId="0" applyFont="1" applyFill="1" applyBorder="1" applyAlignment="1">
      <alignment horizontal="left"/>
    </xf>
    <xf numFmtId="41" fontId="21" fillId="0" borderId="4" xfId="0" applyNumberFormat="1" applyFont="1" applyFill="1" applyBorder="1" applyAlignment="1"/>
    <xf numFmtId="166" fontId="21" fillId="0" borderId="4" xfId="2" applyNumberFormat="1" applyFont="1" applyFill="1" applyBorder="1" applyAlignment="1"/>
    <xf numFmtId="41" fontId="21" fillId="0" borderId="0" xfId="2" applyFont="1" applyFill="1"/>
    <xf numFmtId="43" fontId="21" fillId="0" borderId="0" xfId="150" applyFont="1" applyFill="1"/>
    <xf numFmtId="166" fontId="21" fillId="0" borderId="0" xfId="0" applyNumberFormat="1" applyFont="1" applyFill="1"/>
    <xf numFmtId="41" fontId="28" fillId="0" borderId="0" xfId="0" applyNumberFormat="1" applyFont="1" applyFill="1" applyAlignment="1"/>
    <xf numFmtId="43" fontId="9" fillId="0" borderId="0" xfId="0" applyNumberFormat="1" applyFont="1" applyFill="1"/>
    <xf numFmtId="41" fontId="28" fillId="0" borderId="0" xfId="0" applyNumberFormat="1" applyFont="1" applyFill="1"/>
    <xf numFmtId="43" fontId="39" fillId="0" borderId="0" xfId="0" applyNumberFormat="1" applyFont="1" applyFill="1" applyAlignment="1">
      <alignment horizontal="center"/>
    </xf>
    <xf numFmtId="0" fontId="39" fillId="0" borderId="0" xfId="0" applyFont="1" applyFill="1" applyAlignment="1">
      <alignment horizontal="center"/>
    </xf>
    <xf numFmtId="41" fontId="69" fillId="0" borderId="0" xfId="0" applyNumberFormat="1" applyFont="1" applyFill="1" applyAlignment="1"/>
    <xf numFmtId="41" fontId="37" fillId="0" borderId="32" xfId="135" quotePrefix="1" applyNumberFormat="1" applyFont="1" applyFill="1" applyBorder="1" applyAlignment="1">
      <alignment horizontal="center" vertical="center"/>
    </xf>
    <xf numFmtId="43" fontId="6" fillId="0" borderId="0" xfId="0" applyNumberFormat="1" applyFont="1" applyAlignment="1" applyProtection="1">
      <protection locked="0"/>
    </xf>
    <xf numFmtId="164" fontId="0" fillId="0" borderId="0" xfId="337" applyFont="1" applyAlignment="1" applyProtection="1">
      <protection locked="0"/>
    </xf>
    <xf numFmtId="164" fontId="0" fillId="0" borderId="0" xfId="0" applyNumberFormat="1" applyAlignment="1" applyProtection="1">
      <protection locked="0"/>
    </xf>
    <xf numFmtId="0" fontId="27" fillId="7" borderId="76" xfId="135" applyFont="1" applyFill="1" applyBorder="1" applyAlignment="1">
      <alignment horizontal="right"/>
    </xf>
    <xf numFmtId="0" fontId="27" fillId="7" borderId="0" xfId="135" applyFont="1" applyFill="1"/>
    <xf numFmtId="0" fontId="27" fillId="7" borderId="31" xfId="135" applyFont="1" applyFill="1" applyBorder="1"/>
    <xf numFmtId="0" fontId="27" fillId="7" borderId="0" xfId="135" applyFont="1" applyFill="1" applyBorder="1"/>
    <xf numFmtId="0" fontId="27" fillId="7" borderId="27" xfId="135" applyFont="1" applyFill="1" applyBorder="1"/>
    <xf numFmtId="0" fontId="27" fillId="7" borderId="29" xfId="135" applyFont="1" applyFill="1" applyBorder="1"/>
    <xf numFmtId="0" fontId="0" fillId="7" borderId="4" xfId="0" applyFill="1" applyBorder="1"/>
    <xf numFmtId="0" fontId="27" fillId="7" borderId="12" xfId="135" applyFont="1" applyFill="1" applyBorder="1"/>
    <xf numFmtId="0" fontId="27" fillId="7" borderId="12" xfId="135" applyFont="1" applyFill="1" applyBorder="1" applyAlignment="1">
      <alignment horizontal="center"/>
    </xf>
    <xf numFmtId="0" fontId="27" fillId="7" borderId="29" xfId="135" applyFont="1" applyFill="1" applyBorder="1" applyAlignment="1">
      <alignment horizontal="center"/>
    </xf>
    <xf numFmtId="0" fontId="27" fillId="7" borderId="10" xfId="135" applyFont="1" applyFill="1" applyBorder="1" applyAlignment="1">
      <alignment horizontal="center"/>
    </xf>
    <xf numFmtId="0" fontId="0" fillId="7" borderId="4" xfId="0" applyFill="1" applyBorder="1" applyAlignment="1">
      <alignment horizontal="center"/>
    </xf>
    <xf numFmtId="43" fontId="27" fillId="7" borderId="34" xfId="150" applyFont="1" applyFill="1" applyBorder="1"/>
    <xf numFmtId="49" fontId="28" fillId="7" borderId="74" xfId="135" applyNumberFormat="1" applyFont="1" applyFill="1" applyBorder="1" applyAlignment="1">
      <alignment horizontal="left"/>
    </xf>
    <xf numFmtId="166" fontId="27" fillId="7" borderId="0" xfId="2" applyNumberFormat="1" applyFont="1" applyFill="1"/>
    <xf numFmtId="0" fontId="20" fillId="7" borderId="0" xfId="135" applyFont="1" applyFill="1"/>
    <xf numFmtId="0" fontId="77" fillId="7" borderId="31" xfId="135" applyFont="1" applyFill="1" applyBorder="1"/>
    <xf numFmtId="0" fontId="77" fillId="7" borderId="0" xfId="135" applyFont="1" applyFill="1" applyBorder="1"/>
    <xf numFmtId="0" fontId="77" fillId="7" borderId="27" xfId="135" applyFont="1" applyFill="1" applyBorder="1"/>
    <xf numFmtId="0" fontId="77" fillId="7" borderId="29" xfId="135" applyFont="1" applyFill="1" applyBorder="1"/>
    <xf numFmtId="0" fontId="50" fillId="7" borderId="4" xfId="0" applyFont="1" applyFill="1" applyBorder="1"/>
    <xf numFmtId="0" fontId="77" fillId="7" borderId="12" xfId="135" applyFont="1" applyFill="1" applyBorder="1"/>
    <xf numFmtId="0" fontId="77" fillId="7" borderId="12" xfId="135" applyFont="1" applyFill="1" applyBorder="1" applyAlignment="1">
      <alignment horizontal="center"/>
    </xf>
    <xf numFmtId="0" fontId="77" fillId="7" borderId="29" xfId="135" applyFont="1" applyFill="1" applyBorder="1" applyAlignment="1">
      <alignment horizontal="center"/>
    </xf>
    <xf numFmtId="0" fontId="77" fillId="7" borderId="10" xfId="135" applyFont="1" applyFill="1" applyBorder="1" applyAlignment="1">
      <alignment horizontal="center"/>
    </xf>
    <xf numFmtId="0" fontId="50" fillId="7" borderId="4" xfId="0" applyFont="1" applyFill="1" applyBorder="1" applyAlignment="1">
      <alignment horizontal="center"/>
    </xf>
    <xf numFmtId="43" fontId="77" fillId="7" borderId="34" xfId="150" applyFont="1" applyFill="1" applyBorder="1"/>
    <xf numFmtId="49" fontId="77" fillId="7" borderId="74" xfId="135" applyNumberFormat="1" applyFont="1" applyFill="1" applyBorder="1" applyAlignment="1">
      <alignment horizontal="left"/>
    </xf>
    <xf numFmtId="166" fontId="77" fillId="7" borderId="0" xfId="2" applyNumberFormat="1" applyFont="1" applyFill="1"/>
    <xf numFmtId="41" fontId="77" fillId="7" borderId="0" xfId="2" applyFont="1" applyFill="1"/>
    <xf numFmtId="172" fontId="27" fillId="7" borderId="0" xfId="337" applyNumberFormat="1" applyFont="1" applyFill="1"/>
    <xf numFmtId="0" fontId="27" fillId="7" borderId="30" xfId="135" applyFont="1" applyFill="1" applyBorder="1" applyAlignment="1">
      <alignment horizontal="center"/>
    </xf>
    <xf numFmtId="0" fontId="27" fillId="7" borderId="30" xfId="135" applyFont="1" applyFill="1" applyBorder="1"/>
    <xf numFmtId="0" fontId="27" fillId="7" borderId="30" xfId="135" quotePrefix="1" applyNumberFormat="1" applyFont="1" applyFill="1" applyBorder="1" applyAlignment="1">
      <alignment horizontal="center"/>
    </xf>
    <xf numFmtId="43" fontId="27" fillId="7" borderId="30" xfId="150" applyFont="1" applyFill="1" applyBorder="1"/>
    <xf numFmtId="41" fontId="27" fillId="7" borderId="63" xfId="135" applyNumberFormat="1" applyFont="1" applyFill="1" applyBorder="1" applyAlignment="1">
      <alignment horizontal="left"/>
    </xf>
    <xf numFmtId="0" fontId="20" fillId="7" borderId="12" xfId="91" applyFont="1" applyFill="1" applyBorder="1"/>
    <xf numFmtId="0" fontId="20" fillId="7" borderId="12" xfId="91" applyFont="1" applyFill="1" applyBorder="1" applyAlignment="1">
      <alignment horizontal="center"/>
    </xf>
    <xf numFmtId="0" fontId="20" fillId="7" borderId="12" xfId="91" applyFont="1" applyFill="1" applyBorder="1" applyAlignment="1">
      <alignment horizontal="center" vertical="top"/>
    </xf>
    <xf numFmtId="0" fontId="20" fillId="7" borderId="12" xfId="91" applyNumberFormat="1" applyFont="1" applyFill="1" applyBorder="1" applyAlignment="1">
      <alignment horizontal="center"/>
    </xf>
    <xf numFmtId="43" fontId="20" fillId="7" borderId="12" xfId="150" applyFont="1" applyFill="1" applyBorder="1"/>
    <xf numFmtId="0" fontId="28" fillId="7" borderId="67" xfId="0" applyFont="1" applyFill="1" applyBorder="1" applyAlignment="1">
      <alignment vertical="center"/>
    </xf>
    <xf numFmtId="172" fontId="0" fillId="0" borderId="0" xfId="337" applyNumberFormat="1" applyFont="1" applyFill="1" applyProtection="1">
      <protection locked="0"/>
    </xf>
    <xf numFmtId="164" fontId="10" fillId="0" borderId="0" xfId="337" applyFont="1"/>
    <xf numFmtId="0" fontId="10" fillId="0" borderId="12" xfId="88" applyFill="1" applyBorder="1"/>
    <xf numFmtId="0" fontId="10" fillId="0" borderId="12" xfId="88" applyFill="1" applyBorder="1" applyAlignment="1">
      <alignment horizontal="center"/>
    </xf>
    <xf numFmtId="172" fontId="22" fillId="0" borderId="4" xfId="337" applyNumberFormat="1" applyFont="1" applyFill="1" applyBorder="1" applyAlignment="1" applyProtection="1">
      <alignment horizontal="right" vertical="center"/>
      <protection locked="0"/>
    </xf>
    <xf numFmtId="0" fontId="47" fillId="0" borderId="4" xfId="91" applyFont="1" applyFill="1" applyBorder="1"/>
    <xf numFmtId="0" fontId="19" fillId="0" borderId="0" xfId="135" applyFont="1" applyFill="1"/>
    <xf numFmtId="0" fontId="19" fillId="0" borderId="0" xfId="91" applyFont="1" applyFill="1" applyBorder="1" applyAlignment="1">
      <alignment horizontal="center"/>
    </xf>
    <xf numFmtId="0" fontId="19" fillId="0" borderId="0" xfId="91" applyFont="1" applyFill="1" applyBorder="1" applyAlignment="1">
      <alignment horizontal="center" vertical="top"/>
    </xf>
    <xf numFmtId="0" fontId="19" fillId="0" borderId="0" xfId="91" applyNumberFormat="1" applyFont="1" applyFill="1" applyBorder="1" applyAlignment="1">
      <alignment horizontal="center"/>
    </xf>
    <xf numFmtId="43" fontId="19" fillId="0" borderId="0" xfId="159" applyFont="1" applyFill="1" applyAlignment="1">
      <alignment horizontal="right"/>
    </xf>
    <xf numFmtId="41" fontId="19" fillId="0" borderId="0" xfId="2" applyFont="1" applyFill="1"/>
    <xf numFmtId="0" fontId="51" fillId="0" borderId="0" xfId="0" applyFont="1"/>
    <xf numFmtId="0" fontId="46" fillId="0" borderId="5" xfId="135" applyFont="1" applyFill="1" applyBorder="1" applyAlignment="1">
      <alignment horizontal="right"/>
    </xf>
    <xf numFmtId="166" fontId="47" fillId="0" borderId="5" xfId="2" applyNumberFormat="1" applyFont="1" applyFill="1" applyBorder="1" applyAlignment="1">
      <alignment horizontal="center"/>
    </xf>
    <xf numFmtId="166" fontId="23" fillId="0" borderId="5" xfId="2" applyNumberFormat="1" applyFont="1" applyFill="1" applyBorder="1"/>
    <xf numFmtId="0" fontId="10" fillId="0" borderId="4" xfId="88" applyFill="1" applyBorder="1" applyAlignment="1">
      <alignment horizontal="center"/>
    </xf>
    <xf numFmtId="0" fontId="10" fillId="0" borderId="4" xfId="88" applyBorder="1"/>
    <xf numFmtId="164" fontId="16" fillId="0" borderId="4" xfId="337" applyFont="1" applyFill="1" applyBorder="1" applyAlignment="1">
      <alignment horizontal="center"/>
    </xf>
    <xf numFmtId="172" fontId="16" fillId="0" borderId="4" xfId="337" applyNumberFormat="1" applyFont="1" applyFill="1" applyBorder="1" applyAlignment="1">
      <alignment horizontal="center"/>
    </xf>
    <xf numFmtId="0" fontId="10" fillId="0" borderId="4" xfId="88" applyFill="1" applyBorder="1"/>
    <xf numFmtId="0" fontId="28" fillId="0" borderId="0" xfId="135" applyFont="1" applyFill="1" applyAlignment="1">
      <alignment horizontal="left"/>
    </xf>
    <xf numFmtId="0" fontId="37" fillId="0" borderId="0" xfId="135" applyFont="1" applyFill="1" applyAlignment="1">
      <alignment horizontal="left"/>
    </xf>
    <xf numFmtId="166" fontId="45" fillId="0" borderId="4" xfId="6" applyNumberFormat="1" applyFont="1" applyFill="1" applyBorder="1" applyAlignment="1">
      <alignment vertical="center"/>
    </xf>
    <xf numFmtId="49" fontId="47" fillId="0" borderId="4" xfId="135" applyNumberFormat="1" applyFont="1" applyFill="1" applyBorder="1" applyAlignment="1">
      <alignment horizontal="left" vertical="center"/>
    </xf>
    <xf numFmtId="0" fontId="19" fillId="0" borderId="0" xfId="135" applyFont="1" applyFill="1" applyAlignment="1">
      <alignment vertical="center"/>
    </xf>
    <xf numFmtId="0" fontId="19" fillId="0" borderId="0" xfId="91" applyFont="1" applyFill="1" applyBorder="1" applyAlignment="1">
      <alignment horizontal="center" vertical="center"/>
    </xf>
    <xf numFmtId="0" fontId="19" fillId="0" borderId="0" xfId="135" applyFont="1" applyFill="1" applyBorder="1" applyAlignment="1">
      <alignment vertical="center"/>
    </xf>
    <xf numFmtId="43" fontId="19" fillId="0" borderId="0" xfId="159" applyFont="1" applyFill="1" applyAlignment="1">
      <alignment horizontal="right" vertical="center"/>
    </xf>
    <xf numFmtId="41" fontId="19" fillId="0" borderId="0" xfId="2" applyFont="1" applyFill="1" applyAlignment="1">
      <alignment vertical="center"/>
    </xf>
    <xf numFmtId="0" fontId="51" fillId="0" borderId="0" xfId="0" applyFont="1" applyAlignment="1">
      <alignment vertical="center"/>
    </xf>
    <xf numFmtId="164" fontId="0" fillId="0" borderId="0" xfId="337" applyFont="1" applyProtection="1">
      <protection locked="0"/>
    </xf>
    <xf numFmtId="164" fontId="6" fillId="0" borderId="0" xfId="337" applyFont="1" applyAlignment="1" applyProtection="1">
      <protection locked="0"/>
    </xf>
    <xf numFmtId="164" fontId="3" fillId="0" borderId="0" xfId="337" applyFont="1" applyFill="1"/>
    <xf numFmtId="0" fontId="28" fillId="0" borderId="0" xfId="135" applyFont="1" applyFill="1" applyAlignment="1">
      <alignment horizontal="center"/>
    </xf>
    <xf numFmtId="168" fontId="28" fillId="0" borderId="48" xfId="135" applyNumberFormat="1" applyFont="1" applyFill="1" applyBorder="1" applyAlignment="1" applyProtection="1">
      <alignment horizontal="center"/>
      <protection hidden="1"/>
    </xf>
    <xf numFmtId="168" fontId="28" fillId="0" borderId="46" xfId="135" applyNumberFormat="1" applyFont="1" applyFill="1" applyBorder="1" applyAlignment="1" applyProtection="1">
      <alignment horizontal="center"/>
      <protection hidden="1"/>
    </xf>
    <xf numFmtId="168" fontId="28" fillId="0" borderId="47" xfId="135" applyNumberFormat="1" applyFont="1" applyFill="1" applyBorder="1" applyAlignment="1" applyProtection="1">
      <alignment horizontal="center"/>
      <protection hidden="1"/>
    </xf>
    <xf numFmtId="0" fontId="20" fillId="0" borderId="33" xfId="91" applyFont="1" applyFill="1" applyBorder="1"/>
    <xf numFmtId="0" fontId="20" fillId="0" borderId="36" xfId="91" applyFont="1" applyFill="1" applyBorder="1"/>
    <xf numFmtId="0" fontId="20" fillId="0" borderId="37" xfId="91" applyFont="1" applyFill="1" applyBorder="1"/>
    <xf numFmtId="164" fontId="0" fillId="0" borderId="0" xfId="337" applyFont="1" applyFill="1" applyProtection="1">
      <protection locked="0"/>
    </xf>
    <xf numFmtId="43" fontId="9" fillId="0" borderId="0" xfId="135" applyNumberFormat="1" applyFont="1" applyFill="1"/>
    <xf numFmtId="0" fontId="0" fillId="0" borderId="0" xfId="0" applyAlignment="1" applyProtection="1">
      <alignment horizontal="center"/>
      <protection locked="0"/>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5" fillId="0" borderId="0" xfId="0" applyFont="1" applyAlignment="1" applyProtection="1">
      <alignment horizontal="justify" vertical="top" wrapText="1"/>
      <protection locked="0"/>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43" fontId="16" fillId="2" borderId="11" xfId="1" applyFont="1" applyFill="1" applyBorder="1" applyAlignment="1">
      <alignment horizontal="center" vertical="center" shrinkToFit="1"/>
    </xf>
    <xf numFmtId="43" fontId="16" fillId="2" borderId="5" xfId="1" applyFont="1" applyFill="1" applyBorder="1" applyAlignment="1">
      <alignment horizontal="center" vertical="center" shrinkToFit="1"/>
    </xf>
    <xf numFmtId="43" fontId="16" fillId="2" borderId="17" xfId="1" applyFont="1" applyFill="1" applyBorder="1" applyAlignment="1" applyProtection="1">
      <alignment horizontal="center" vertical="center" shrinkToFit="1"/>
    </xf>
    <xf numFmtId="43" fontId="16" fillId="2" borderId="19" xfId="1" applyFont="1" applyFill="1" applyBorder="1" applyAlignment="1" applyProtection="1">
      <alignment horizontal="center" vertical="center" shrinkToFit="1"/>
    </xf>
    <xf numFmtId="43" fontId="16" fillId="2" borderId="20" xfId="1" applyFont="1" applyFill="1" applyBorder="1" applyAlignment="1">
      <alignment horizontal="center" vertical="center" shrinkToFit="1"/>
    </xf>
    <xf numFmtId="43" fontId="16" fillId="2" borderId="22" xfId="1" applyFont="1" applyFill="1" applyBorder="1" applyAlignment="1">
      <alignment horizontal="center" vertical="center" shrinkToFit="1"/>
    </xf>
    <xf numFmtId="43" fontId="16" fillId="2" borderId="8" xfId="1" applyFont="1" applyFill="1" applyBorder="1" applyAlignment="1">
      <alignment horizontal="right" vertical="center" shrinkToFit="1"/>
    </xf>
    <xf numFmtId="43" fontId="16" fillId="2" borderId="2" xfId="1" applyFont="1" applyFill="1" applyBorder="1" applyAlignment="1">
      <alignment horizontal="right" vertical="center" shrinkToFit="1"/>
    </xf>
    <xf numFmtId="43" fontId="16" fillId="2" borderId="2" xfId="1" applyFont="1" applyFill="1" applyBorder="1" applyAlignment="1">
      <alignment horizontal="center" vertical="center" shrinkToFit="1"/>
    </xf>
    <xf numFmtId="43" fontId="16" fillId="2" borderId="9" xfId="1" applyFont="1" applyFill="1" applyBorder="1" applyAlignment="1">
      <alignment horizontal="center" vertical="center" shrinkToFit="1"/>
    </xf>
    <xf numFmtId="43" fontId="16" fillId="2" borderId="17" xfId="1" applyFont="1" applyFill="1" applyBorder="1" applyAlignment="1">
      <alignment horizontal="center" vertical="center" shrinkToFit="1"/>
    </xf>
    <xf numFmtId="43" fontId="16" fillId="2" borderId="19" xfId="1" applyFont="1" applyFill="1" applyBorder="1" applyAlignment="1">
      <alignment horizontal="center" vertical="center" shrinkToFit="1"/>
    </xf>
    <xf numFmtId="43" fontId="16" fillId="2" borderId="20" xfId="1" applyFont="1" applyFill="1" applyBorder="1" applyAlignment="1" applyProtection="1">
      <alignment horizontal="center" vertical="center" shrinkToFit="1"/>
    </xf>
    <xf numFmtId="43" fontId="16" fillId="2" borderId="22" xfId="1" applyFont="1" applyFill="1" applyBorder="1" applyAlignment="1" applyProtection="1">
      <alignment horizontal="center" vertical="center" shrinkToFit="1"/>
    </xf>
    <xf numFmtId="43" fontId="16" fillId="2" borderId="11" xfId="1" applyFont="1" applyFill="1" applyBorder="1" applyAlignment="1" applyProtection="1">
      <alignment horizontal="center" vertical="center" shrinkToFit="1"/>
    </xf>
    <xf numFmtId="43" fontId="16" fillId="2" borderId="5" xfId="1" applyFont="1" applyFill="1" applyBorder="1" applyAlignment="1" applyProtection="1">
      <alignment horizontal="center" vertical="center" shrinkToFit="1"/>
    </xf>
    <xf numFmtId="0" fontId="5" fillId="0" borderId="0" xfId="171" applyFont="1" applyFill="1" applyAlignment="1" applyProtection="1">
      <alignment horizontal="left"/>
      <protection locked="0"/>
    </xf>
    <xf numFmtId="0" fontId="3" fillId="0" borderId="0" xfId="171" applyFont="1" applyFill="1" applyAlignment="1" applyProtection="1">
      <alignment horizontal="left"/>
      <protection locked="0"/>
    </xf>
    <xf numFmtId="0" fontId="22" fillId="6" borderId="1" xfId="171" applyFont="1" applyFill="1" applyBorder="1" applyAlignment="1">
      <alignment horizontal="center" vertical="center"/>
    </xf>
    <xf numFmtId="0" fontId="22" fillId="6" borderId="2" xfId="171" applyFont="1" applyFill="1" applyBorder="1" applyAlignment="1">
      <alignment horizontal="center" vertical="center"/>
    </xf>
    <xf numFmtId="0" fontId="22" fillId="6" borderId="3" xfId="171" applyFont="1" applyFill="1" applyBorder="1" applyAlignment="1">
      <alignment horizontal="center" vertical="center"/>
    </xf>
    <xf numFmtId="0" fontId="46" fillId="0" borderId="0" xfId="135" applyFont="1" applyFill="1" applyBorder="1" applyAlignment="1">
      <alignment horizontal="left"/>
    </xf>
    <xf numFmtId="0" fontId="45" fillId="0" borderId="1" xfId="171" applyFont="1" applyFill="1" applyBorder="1" applyAlignment="1" applyProtection="1">
      <alignment horizontal="center"/>
      <protection locked="0"/>
    </xf>
    <xf numFmtId="0" fontId="45" fillId="0" borderId="2" xfId="171" applyFont="1" applyFill="1" applyBorder="1" applyAlignment="1" applyProtection="1">
      <alignment horizontal="center"/>
      <protection locked="0"/>
    </xf>
    <xf numFmtId="0" fontId="45" fillId="0" borderId="3" xfId="171" applyFont="1" applyFill="1" applyBorder="1" applyAlignment="1" applyProtection="1">
      <alignment horizontal="center"/>
      <protection locked="0"/>
    </xf>
    <xf numFmtId="166" fontId="46" fillId="0" borderId="4" xfId="2" applyNumberFormat="1" applyFont="1" applyFill="1" applyBorder="1" applyAlignment="1">
      <alignment horizontal="center"/>
    </xf>
    <xf numFmtId="0" fontId="16" fillId="0" borderId="4" xfId="88" applyFont="1" applyFill="1" applyBorder="1" applyAlignment="1">
      <alignment horizontal="center"/>
    </xf>
    <xf numFmtId="0" fontId="47" fillId="0" borderId="4" xfId="135" applyFont="1" applyFill="1" applyBorder="1" applyAlignment="1">
      <alignment horizontal="center" vertical="center"/>
    </xf>
    <xf numFmtId="0" fontId="47" fillId="0" borderId="4" xfId="135" applyFont="1" applyFill="1" applyBorder="1" applyAlignment="1">
      <alignment horizontal="center"/>
    </xf>
    <xf numFmtId="43" fontId="49" fillId="0" borderId="0" xfId="171" applyNumberFormat="1" applyFont="1" applyFill="1" applyAlignment="1" applyProtection="1">
      <alignment horizontal="center" vertical="center"/>
      <protection locked="0"/>
    </xf>
    <xf numFmtId="0" fontId="24" fillId="0" borderId="0" xfId="171" applyFont="1" applyFill="1" applyAlignment="1" applyProtection="1">
      <alignment horizontal="left"/>
      <protection locked="0"/>
    </xf>
    <xf numFmtId="0" fontId="3" fillId="0" borderId="0" xfId="287" applyFont="1" applyFill="1" applyAlignment="1" applyProtection="1">
      <alignment horizontal="left"/>
      <protection locked="0"/>
    </xf>
    <xf numFmtId="166" fontId="47" fillId="0" borderId="4" xfId="2" applyNumberFormat="1" applyFont="1" applyFill="1" applyBorder="1" applyAlignment="1">
      <alignment horizontal="center"/>
    </xf>
    <xf numFmtId="0" fontId="44" fillId="0" borderId="43" xfId="110" applyFont="1" applyFill="1" applyBorder="1" applyAlignment="1">
      <alignment horizontal="center"/>
    </xf>
    <xf numFmtId="0" fontId="39" fillId="0" borderId="0" xfId="110" applyFont="1" applyFill="1" applyAlignment="1" applyProtection="1">
      <alignment horizontal="center"/>
      <protection locked="0"/>
    </xf>
    <xf numFmtId="0" fontId="28" fillId="0" borderId="0" xfId="166" applyFont="1" applyFill="1" applyAlignment="1" applyProtection="1">
      <alignment horizontal="center"/>
      <protection locked="0"/>
    </xf>
    <xf numFmtId="0" fontId="22" fillId="0" borderId="4" xfId="110" applyFont="1" applyFill="1" applyBorder="1" applyAlignment="1">
      <alignment horizontal="center" vertical="center"/>
    </xf>
    <xf numFmtId="0" fontId="22" fillId="0" borderId="13" xfId="110" applyFont="1" applyFill="1" applyBorder="1" applyAlignment="1">
      <alignment horizontal="center" vertical="center"/>
    </xf>
    <xf numFmtId="0" fontId="22" fillId="0" borderId="15" xfId="110" applyFont="1" applyFill="1" applyBorder="1" applyAlignment="1">
      <alignment horizontal="center" vertical="center"/>
    </xf>
    <xf numFmtId="0" fontId="22" fillId="0" borderId="14" xfId="110" applyFont="1" applyFill="1" applyBorder="1" applyAlignment="1">
      <alignment horizontal="center" vertical="center"/>
    </xf>
    <xf numFmtId="0" fontId="22" fillId="0" borderId="16" xfId="110" applyFont="1" applyFill="1" applyBorder="1" applyAlignment="1">
      <alignment horizontal="center" vertical="center"/>
    </xf>
    <xf numFmtId="0" fontId="22" fillId="0" borderId="4" xfId="110" applyFont="1" applyFill="1" applyBorder="1" applyAlignment="1">
      <alignment horizontal="center"/>
    </xf>
    <xf numFmtId="0" fontId="5" fillId="0" borderId="1" xfId="110" quotePrefix="1" applyFont="1" applyFill="1" applyBorder="1" applyAlignment="1">
      <alignment horizontal="center"/>
    </xf>
    <xf numFmtId="0" fontId="5" fillId="0" borderId="3" xfId="110" quotePrefix="1" applyFont="1" applyFill="1" applyBorder="1" applyAlignment="1">
      <alignment horizontal="center"/>
    </xf>
    <xf numFmtId="0" fontId="28" fillId="0" borderId="0" xfId="110" applyFont="1" applyFill="1" applyAlignment="1" applyProtection="1">
      <alignment horizontal="justify" vertical="justify" wrapText="1"/>
      <protection locked="0"/>
    </xf>
    <xf numFmtId="0" fontId="5" fillId="0" borderId="1" xfId="110" applyFont="1" applyFill="1" applyBorder="1" applyAlignment="1">
      <alignment horizontal="left"/>
    </xf>
    <xf numFmtId="0" fontId="5" fillId="0" borderId="3" xfId="110" applyFont="1" applyFill="1" applyBorder="1" applyAlignment="1">
      <alignment horizontal="left"/>
    </xf>
    <xf numFmtId="0" fontId="22" fillId="0" borderId="1" xfId="110" applyFont="1" applyFill="1" applyBorder="1" applyAlignment="1">
      <alignment horizontal="left" vertical="center"/>
    </xf>
    <xf numFmtId="0" fontId="22" fillId="0" borderId="3" xfId="110" applyFont="1" applyFill="1" applyBorder="1" applyAlignment="1">
      <alignment horizontal="left" vertical="center"/>
    </xf>
    <xf numFmtId="0" fontId="28" fillId="0" borderId="0" xfId="110" applyFont="1" applyFill="1" applyAlignment="1" applyProtection="1">
      <alignment horizontal="left" vertical="top" wrapText="1"/>
      <protection locked="0"/>
    </xf>
    <xf numFmtId="0" fontId="39" fillId="0" borderId="0" xfId="168" applyFont="1" applyFill="1" applyAlignment="1" applyProtection="1">
      <alignment horizontal="center"/>
      <protection locked="0"/>
    </xf>
    <xf numFmtId="0" fontId="28" fillId="0" borderId="0" xfId="110" applyFont="1" applyFill="1" applyAlignment="1" applyProtection="1">
      <alignment horizontal="center"/>
      <protection locked="0"/>
    </xf>
    <xf numFmtId="0" fontId="28" fillId="0" borderId="0" xfId="168" applyFont="1" applyFill="1" applyAlignment="1" applyProtection="1">
      <alignment horizontal="center"/>
      <protection locked="0"/>
    </xf>
    <xf numFmtId="0" fontId="28" fillId="0" borderId="0" xfId="110" applyFont="1" applyFill="1" applyAlignment="1" applyProtection="1">
      <alignment horizontal="justify" vertical="top"/>
      <protection locked="0"/>
    </xf>
    <xf numFmtId="0" fontId="3" fillId="0" borderId="0" xfId="166" applyFont="1" applyFill="1" applyAlignment="1" applyProtection="1">
      <alignment horizontal="center"/>
      <protection locked="0"/>
    </xf>
    <xf numFmtId="0" fontId="31" fillId="0" borderId="0" xfId="166" applyFont="1" applyFill="1" applyAlignment="1" applyProtection="1">
      <alignment horizontal="center"/>
      <protection locked="0"/>
    </xf>
    <xf numFmtId="0" fontId="40" fillId="0" borderId="0" xfId="166" applyFont="1" applyFill="1" applyAlignment="1" applyProtection="1">
      <alignment horizontal="center"/>
      <protection locked="0"/>
    </xf>
    <xf numFmtId="0" fontId="41" fillId="0" borderId="0" xfId="166" applyFont="1" applyFill="1" applyAlignment="1" applyProtection="1">
      <alignment horizontal="center"/>
      <protection locked="0"/>
    </xf>
    <xf numFmtId="0" fontId="42" fillId="0" borderId="0" xfId="166" applyFont="1" applyFill="1" applyAlignment="1" applyProtection="1">
      <alignment horizontal="center"/>
      <protection locked="0"/>
    </xf>
    <xf numFmtId="0" fontId="43" fillId="0" borderId="43" xfId="166" applyFont="1" applyFill="1" applyBorder="1" applyAlignment="1" applyProtection="1">
      <alignment horizontal="center" vertical="center"/>
      <protection locked="0"/>
    </xf>
    <xf numFmtId="0" fontId="37" fillId="0" borderId="0" xfId="166" applyFont="1" applyFill="1" applyAlignment="1" applyProtection="1">
      <alignment horizontal="center"/>
      <protection locked="0"/>
    </xf>
    <xf numFmtId="0" fontId="3" fillId="0" borderId="0" xfId="166" applyFont="1" applyFill="1" applyAlignment="1" applyProtection="1">
      <alignment horizontal="justify" vertical="top"/>
      <protection locked="0"/>
    </xf>
    <xf numFmtId="0" fontId="19" fillId="0" borderId="0" xfId="166" applyFont="1" applyFill="1" applyAlignment="1" applyProtection="1">
      <alignment horizontal="center"/>
      <protection locked="0"/>
    </xf>
    <xf numFmtId="0" fontId="20" fillId="0" borderId="0" xfId="166" applyFont="1" applyFill="1" applyAlignment="1" applyProtection="1">
      <alignment horizontal="justify" vertical="top" wrapText="1"/>
      <protection locked="0"/>
    </xf>
    <xf numFmtId="0" fontId="22" fillId="0" borderId="4" xfId="110" applyFont="1" applyFill="1" applyBorder="1" applyAlignment="1">
      <alignment horizontal="left" vertical="center"/>
    </xf>
    <xf numFmtId="0" fontId="5" fillId="0" borderId="4" xfId="110" applyFont="1" applyFill="1" applyBorder="1" applyAlignment="1">
      <alignment horizontal="left"/>
    </xf>
    <xf numFmtId="0" fontId="3" fillId="0" borderId="0" xfId="110" applyFont="1" applyFill="1" applyAlignment="1" applyProtection="1">
      <alignment horizontal="justify" vertical="top"/>
      <protection locked="0"/>
    </xf>
    <xf numFmtId="0" fontId="3" fillId="0" borderId="0" xfId="110" applyFont="1" applyFill="1" applyAlignment="1" applyProtection="1">
      <alignment horizontal="center"/>
      <protection locked="0"/>
    </xf>
    <xf numFmtId="0" fontId="5" fillId="0" borderId="1" xfId="110" applyFont="1" applyFill="1" applyBorder="1" applyAlignment="1">
      <alignment horizontal="left" vertical="center"/>
    </xf>
    <xf numFmtId="0" fontId="5" fillId="0" borderId="3" xfId="110" applyFont="1" applyFill="1" applyBorder="1" applyAlignment="1">
      <alignment horizontal="left" vertical="center"/>
    </xf>
    <xf numFmtId="0" fontId="35" fillId="0" borderId="0" xfId="110" applyFont="1" applyFill="1" applyAlignment="1" applyProtection="1">
      <alignment horizontal="center"/>
      <protection locked="0"/>
    </xf>
    <xf numFmtId="0" fontId="35" fillId="0" borderId="0" xfId="100" applyFont="1" applyFill="1" applyBorder="1" applyAlignment="1">
      <alignment horizontal="center"/>
    </xf>
    <xf numFmtId="0" fontId="3" fillId="0" borderId="0" xfId="100" applyFont="1" applyFill="1" applyBorder="1" applyAlignment="1">
      <alignment horizontal="center"/>
    </xf>
    <xf numFmtId="0" fontId="24" fillId="4" borderId="0" xfId="135" applyFont="1" applyFill="1" applyAlignment="1">
      <alignment horizontal="left"/>
    </xf>
    <xf numFmtId="0" fontId="54" fillId="4" borderId="0" xfId="135" applyFont="1" applyFill="1" applyAlignment="1">
      <alignment horizontal="center" vertical="center"/>
    </xf>
    <xf numFmtId="0" fontId="27" fillId="0" borderId="33" xfId="91" applyFont="1" applyFill="1" applyBorder="1" applyAlignment="1">
      <alignment horizontal="center"/>
    </xf>
    <xf numFmtId="0" fontId="27" fillId="0" borderId="36" xfId="91" applyFont="1" applyFill="1" applyBorder="1" applyAlignment="1">
      <alignment horizontal="center"/>
    </xf>
    <xf numFmtId="0" fontId="28" fillId="4" borderId="49" xfId="135" applyFont="1" applyFill="1" applyBorder="1" applyAlignment="1">
      <alignment horizontal="center" vertical="center" wrapText="1"/>
    </xf>
    <xf numFmtId="0" fontId="28" fillId="4" borderId="12" xfId="135" applyFont="1" applyFill="1" applyBorder="1" applyAlignment="1">
      <alignment horizontal="center" vertical="center" wrapText="1"/>
    </xf>
    <xf numFmtId="0" fontId="28" fillId="4" borderId="50" xfId="135" applyFont="1" applyFill="1" applyBorder="1" applyAlignment="1">
      <alignment horizontal="center" vertical="center" wrapText="1"/>
    </xf>
    <xf numFmtId="0" fontId="28" fillId="4" borderId="51" xfId="135" applyFont="1" applyFill="1" applyBorder="1" applyAlignment="1">
      <alignment horizontal="center" vertical="center" wrapText="1"/>
    </xf>
    <xf numFmtId="0" fontId="28" fillId="4" borderId="53" xfId="135" applyFont="1" applyFill="1" applyBorder="1" applyAlignment="1">
      <alignment horizontal="center" vertical="center" wrapText="1"/>
    </xf>
    <xf numFmtId="0" fontId="28" fillId="4" borderId="54" xfId="135"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28" fillId="4" borderId="52" xfId="135" applyFont="1" applyFill="1" applyBorder="1" applyAlignment="1">
      <alignment horizontal="right" vertical="center" wrapText="1"/>
    </xf>
    <xf numFmtId="0" fontId="28" fillId="4" borderId="31" xfId="135" applyFont="1" applyFill="1" applyBorder="1" applyAlignment="1">
      <alignment horizontal="center" vertical="center" wrapText="1"/>
    </xf>
    <xf numFmtId="0" fontId="28" fillId="4" borderId="0" xfId="135" applyFont="1" applyFill="1" applyBorder="1" applyAlignment="1">
      <alignment horizontal="center" vertical="center" wrapText="1"/>
    </xf>
    <xf numFmtId="0" fontId="28" fillId="4" borderId="27" xfId="135" applyFont="1" applyFill="1" applyBorder="1" applyAlignment="1">
      <alignment horizontal="center" vertical="center" wrapText="1"/>
    </xf>
    <xf numFmtId="0" fontId="28" fillId="4" borderId="45" xfId="135" applyFont="1" applyFill="1" applyBorder="1" applyAlignment="1">
      <alignment horizontal="center"/>
    </xf>
    <xf numFmtId="0" fontId="28" fillId="4" borderId="46" xfId="135" applyFont="1" applyFill="1" applyBorder="1" applyAlignment="1">
      <alignment horizontal="center"/>
    </xf>
    <xf numFmtId="0" fontId="28" fillId="4" borderId="47" xfId="135" applyFont="1" applyFill="1" applyBorder="1" applyAlignment="1">
      <alignment horizontal="center"/>
    </xf>
    <xf numFmtId="0" fontId="28" fillId="4" borderId="48" xfId="135" applyFont="1" applyFill="1" applyBorder="1" applyAlignment="1">
      <alignment horizontal="center"/>
    </xf>
    <xf numFmtId="43" fontId="28" fillId="4" borderId="12" xfId="150" applyFont="1" applyFill="1" applyBorder="1" applyAlignment="1">
      <alignment horizontal="center" vertical="center" wrapText="1"/>
    </xf>
    <xf numFmtId="41" fontId="37" fillId="4" borderId="48" xfId="135" applyNumberFormat="1" applyFont="1" applyFill="1" applyBorder="1" applyAlignment="1">
      <alignment horizontal="center" vertical="center"/>
    </xf>
    <xf numFmtId="41" fontId="37" fillId="4" borderId="46" xfId="135" applyNumberFormat="1" applyFont="1" applyFill="1" applyBorder="1" applyAlignment="1">
      <alignment horizontal="center" vertical="center"/>
    </xf>
    <xf numFmtId="41" fontId="37" fillId="4" borderId="47" xfId="135" applyNumberFormat="1" applyFont="1" applyFill="1" applyBorder="1" applyAlignment="1">
      <alignment horizontal="center" vertical="center"/>
    </xf>
    <xf numFmtId="0" fontId="0" fillId="0" borderId="0" xfId="0"/>
    <xf numFmtId="0" fontId="28" fillId="0" borderId="0" xfId="135" applyFont="1" applyFill="1" applyAlignment="1">
      <alignment horizontal="center"/>
    </xf>
    <xf numFmtId="168" fontId="28" fillId="0" borderId="48" xfId="135" applyNumberFormat="1" applyFont="1" applyFill="1" applyBorder="1" applyAlignment="1" applyProtection="1">
      <alignment horizontal="center"/>
      <protection hidden="1"/>
    </xf>
    <xf numFmtId="168" fontId="28" fillId="0" borderId="46" xfId="135" applyNumberFormat="1" applyFont="1" applyFill="1" applyBorder="1" applyAlignment="1" applyProtection="1">
      <alignment horizontal="center"/>
      <protection hidden="1"/>
    </xf>
    <xf numFmtId="168" fontId="28" fillId="0" borderId="47" xfId="135" applyNumberFormat="1" applyFont="1" applyFill="1" applyBorder="1" applyAlignment="1" applyProtection="1">
      <alignment horizontal="center"/>
      <protection hidden="1"/>
    </xf>
    <xf numFmtId="0" fontId="20" fillId="0" borderId="33" xfId="91" applyFont="1" applyFill="1" applyBorder="1"/>
    <xf numFmtId="0" fontId="20" fillId="0" borderId="36" xfId="91" applyFont="1" applyFill="1" applyBorder="1"/>
    <xf numFmtId="0" fontId="20" fillId="0" borderId="37" xfId="91" applyFont="1" applyFill="1" applyBorder="1"/>
    <xf numFmtId="0" fontId="61" fillId="0" borderId="45" xfId="0" applyFont="1" applyFill="1" applyBorder="1" applyAlignment="1">
      <alignment horizontal="center"/>
    </xf>
    <xf numFmtId="0" fontId="61" fillId="0" borderId="46" xfId="0" applyFont="1" applyFill="1" applyBorder="1" applyAlignment="1">
      <alignment horizontal="center"/>
    </xf>
    <xf numFmtId="0" fontId="61" fillId="0" borderId="83" xfId="0" applyFont="1" applyFill="1" applyBorder="1" applyAlignment="1">
      <alignment horizontal="center"/>
    </xf>
    <xf numFmtId="43" fontId="67" fillId="0" borderId="0" xfId="0" applyNumberFormat="1" applyFont="1" applyFill="1" applyAlignment="1">
      <alignment horizontal="center"/>
    </xf>
    <xf numFmtId="0" fontId="69" fillId="0" borderId="0" xfId="135" applyFont="1" applyFill="1" applyAlignment="1">
      <alignment horizontal="center"/>
    </xf>
    <xf numFmtId="0" fontId="66" fillId="0" borderId="0" xfId="0" applyFont="1" applyFill="1" applyAlignment="1">
      <alignment horizontal="center"/>
    </xf>
    <xf numFmtId="0" fontId="0" fillId="0" borderId="11"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center" vertical="center" wrapText="1"/>
    </xf>
    <xf numFmtId="41" fontId="28" fillId="0" borderId="50" xfId="2" applyNumberFormat="1" applyFont="1" applyFill="1" applyBorder="1" applyAlignment="1">
      <alignment horizontal="center" vertical="center" wrapText="1"/>
    </xf>
    <xf numFmtId="41" fontId="28" fillId="0" borderId="80" xfId="2" applyNumberFormat="1" applyFont="1" applyFill="1" applyBorder="1" applyAlignment="1">
      <alignment horizontal="center" vertical="center" wrapText="1"/>
    </xf>
    <xf numFmtId="41" fontId="28" fillId="0" borderId="51" xfId="2" applyNumberFormat="1" applyFont="1" applyFill="1" applyBorder="1" applyAlignment="1">
      <alignment horizontal="center" vertical="center" wrapText="1"/>
    </xf>
    <xf numFmtId="41" fontId="28" fillId="0" borderId="53" xfId="2" applyNumberFormat="1" applyFont="1" applyFill="1" applyBorder="1" applyAlignment="1">
      <alignment horizontal="center" vertical="center" wrapText="1"/>
    </xf>
    <xf numFmtId="41" fontId="28" fillId="0" borderId="78" xfId="2" applyNumberFormat="1" applyFont="1" applyFill="1" applyBorder="1" applyAlignment="1">
      <alignment horizontal="center" vertical="center" wrapText="1"/>
    </xf>
    <xf numFmtId="41" fontId="28" fillId="0" borderId="54" xfId="2" applyNumberFormat="1" applyFont="1" applyFill="1" applyBorder="1" applyAlignment="1">
      <alignment horizontal="center" vertical="center" wrapText="1"/>
    </xf>
    <xf numFmtId="166" fontId="27" fillId="0" borderId="50" xfId="2" applyNumberFormat="1" applyFont="1" applyFill="1" applyBorder="1" applyAlignment="1">
      <alignment horizontal="center" vertical="center"/>
    </xf>
    <xf numFmtId="166" fontId="27" fillId="0" borderId="51" xfId="2" applyNumberFormat="1" applyFont="1" applyFill="1" applyBorder="1" applyAlignment="1">
      <alignment horizontal="center" vertical="center"/>
    </xf>
    <xf numFmtId="166" fontId="27" fillId="0" borderId="53" xfId="2" applyNumberFormat="1" applyFont="1" applyFill="1" applyBorder="1" applyAlignment="1">
      <alignment horizontal="center" vertical="center"/>
    </xf>
    <xf numFmtId="166" fontId="27" fillId="0" borderId="54" xfId="2" applyNumberFormat="1" applyFont="1" applyFill="1" applyBorder="1" applyAlignment="1">
      <alignment horizontal="center" vertical="center"/>
    </xf>
    <xf numFmtId="0" fontId="28" fillId="0" borderId="49" xfId="135" applyFont="1" applyFill="1" applyBorder="1" applyAlignment="1">
      <alignment horizontal="center" vertical="center" wrapText="1"/>
    </xf>
    <xf numFmtId="0" fontId="28" fillId="0" borderId="12" xfId="135" applyFont="1" applyFill="1" applyBorder="1" applyAlignment="1">
      <alignment horizontal="center" vertical="center" wrapText="1"/>
    </xf>
    <xf numFmtId="0" fontId="28" fillId="0" borderId="56" xfId="135" applyFont="1" applyFill="1" applyBorder="1" applyAlignment="1">
      <alignment horizontal="center" vertical="center" wrapText="1"/>
    </xf>
    <xf numFmtId="43" fontId="28" fillId="0" borderId="49" xfId="135" applyNumberFormat="1" applyFont="1" applyFill="1" applyBorder="1" applyAlignment="1">
      <alignment horizontal="center" vertical="center" wrapText="1"/>
    </xf>
    <xf numFmtId="43" fontId="28" fillId="0" borderId="12" xfId="135" applyNumberFormat="1" applyFont="1" applyFill="1" applyBorder="1" applyAlignment="1">
      <alignment horizontal="center" vertical="center" wrapText="1"/>
    </xf>
    <xf numFmtId="43" fontId="28" fillId="0" borderId="56" xfId="135" applyNumberFormat="1" applyFont="1" applyFill="1" applyBorder="1" applyAlignment="1">
      <alignment horizontal="center" vertical="center" wrapText="1"/>
    </xf>
    <xf numFmtId="0" fontId="28" fillId="0" borderId="50" xfId="135" applyFont="1" applyFill="1" applyBorder="1" applyAlignment="1">
      <alignment horizontal="center" vertical="center" wrapText="1"/>
    </xf>
    <xf numFmtId="0" fontId="28" fillId="0" borderId="51" xfId="135" applyFont="1" applyFill="1" applyBorder="1" applyAlignment="1">
      <alignment horizontal="center" vertical="center" wrapText="1"/>
    </xf>
    <xf numFmtId="0" fontId="28" fillId="0" borderId="53" xfId="135" applyFont="1" applyFill="1" applyBorder="1" applyAlignment="1">
      <alignment horizontal="center" vertical="center" wrapText="1"/>
    </xf>
    <xf numFmtId="0" fontId="28" fillId="0" borderId="54" xfId="135" applyFont="1" applyFill="1" applyBorder="1" applyAlignment="1">
      <alignment horizontal="center" vertical="center" wrapText="1"/>
    </xf>
    <xf numFmtId="173" fontId="9" fillId="0" borderId="1" xfId="0" applyNumberFormat="1" applyFont="1" applyFill="1" applyBorder="1" applyAlignment="1">
      <alignment horizontal="center" vertical="center"/>
    </xf>
    <xf numFmtId="173" fontId="9" fillId="0" borderId="3" xfId="0" applyNumberFormat="1" applyFont="1" applyFill="1" applyBorder="1" applyAlignment="1">
      <alignment horizontal="center" vertical="center"/>
    </xf>
    <xf numFmtId="0" fontId="28" fillId="0" borderId="0" xfId="0" applyFont="1" applyFill="1" applyAlignment="1">
      <alignment horizontal="left"/>
    </xf>
    <xf numFmtId="0" fontId="9" fillId="0" borderId="79"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93" xfId="0" applyFont="1" applyFill="1" applyBorder="1" applyAlignment="1">
      <alignment horizontal="center" vertical="center" wrapText="1"/>
    </xf>
    <xf numFmtId="0" fontId="9" fillId="0" borderId="4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9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43" fontId="27" fillId="0" borderId="0" xfId="135" applyNumberFormat="1" applyFont="1" applyFill="1"/>
    <xf numFmtId="0" fontId="54" fillId="0" borderId="0" xfId="135" applyFont="1" applyFill="1" applyAlignment="1">
      <alignment horizontal="center" vertical="center"/>
    </xf>
    <xf numFmtId="41" fontId="27" fillId="0" borderId="0" xfId="2" applyFont="1" applyFill="1" applyAlignment="1">
      <alignment horizontal="center"/>
    </xf>
    <xf numFmtId="41" fontId="28" fillId="0" borderId="0" xfId="2" applyFont="1" applyFill="1" applyAlignment="1">
      <alignment horizontal="center"/>
    </xf>
    <xf numFmtId="0" fontId="9" fillId="0" borderId="0" xfId="135" applyFont="1" applyFill="1" applyBorder="1" applyAlignment="1">
      <alignment horizontal="center"/>
    </xf>
    <xf numFmtId="0" fontId="24" fillId="0" borderId="0" xfId="135" applyFont="1" applyFill="1" applyAlignment="1">
      <alignment horizontal="left"/>
    </xf>
    <xf numFmtId="43" fontId="9" fillId="0" borderId="0" xfId="135" applyNumberFormat="1" applyFont="1" applyFill="1" applyAlignment="1">
      <alignment horizontal="center"/>
    </xf>
    <xf numFmtId="0" fontId="28" fillId="0" borderId="45" xfId="135" applyFont="1" applyFill="1" applyBorder="1" applyAlignment="1">
      <alignment horizontal="center"/>
    </xf>
    <xf numFmtId="0" fontId="28" fillId="0" borderId="46" xfId="135" applyFont="1" applyFill="1" applyBorder="1" applyAlignment="1">
      <alignment horizontal="center"/>
    </xf>
    <xf numFmtId="0" fontId="28" fillId="0" borderId="47" xfId="135" applyFont="1" applyFill="1" applyBorder="1" applyAlignment="1">
      <alignment horizontal="center"/>
    </xf>
    <xf numFmtId="0" fontId="28" fillId="0" borderId="48" xfId="135" applyFont="1" applyFill="1" applyBorder="1" applyAlignment="1">
      <alignment horizontal="center"/>
    </xf>
    <xf numFmtId="0" fontId="28" fillId="0" borderId="52" xfId="135" applyFont="1" applyFill="1" applyBorder="1" applyAlignment="1">
      <alignment horizontal="right" vertical="center" wrapText="1"/>
    </xf>
    <xf numFmtId="0" fontId="28" fillId="0" borderId="31" xfId="135" applyFont="1" applyFill="1" applyBorder="1" applyAlignment="1">
      <alignment horizontal="center" vertical="center" wrapText="1"/>
    </xf>
    <xf numFmtId="0" fontId="28" fillId="0" borderId="0" xfId="135" applyFont="1" applyFill="1" applyBorder="1" applyAlignment="1">
      <alignment horizontal="center" vertical="center" wrapText="1"/>
    </xf>
    <xf numFmtId="0" fontId="28" fillId="0" borderId="27" xfId="135" applyFont="1" applyFill="1" applyBorder="1" applyAlignment="1">
      <alignment horizontal="center" vertical="center" wrapText="1"/>
    </xf>
    <xf numFmtId="43" fontId="28" fillId="0" borderId="12" xfId="150" applyFont="1" applyFill="1" applyBorder="1" applyAlignment="1">
      <alignment horizontal="center" vertical="center" wrapText="1"/>
    </xf>
    <xf numFmtId="166" fontId="28" fillId="0" borderId="86" xfId="2" applyNumberFormat="1" applyFont="1" applyFill="1" applyBorder="1" applyAlignment="1">
      <alignment horizontal="center" vertical="center"/>
    </xf>
    <xf numFmtId="166" fontId="28" fillId="0" borderId="51" xfId="2" applyNumberFormat="1" applyFont="1" applyFill="1" applyBorder="1" applyAlignment="1">
      <alignment horizontal="center" vertical="center"/>
    </xf>
    <xf numFmtId="166" fontId="28" fillId="0" borderId="87" xfId="2" applyNumberFormat="1" applyFont="1" applyFill="1" applyBorder="1" applyAlignment="1">
      <alignment horizontal="center" vertical="center"/>
    </xf>
    <xf numFmtId="166" fontId="28" fillId="0" borderId="54" xfId="2" applyNumberFormat="1" applyFont="1" applyFill="1" applyBorder="1" applyAlignment="1">
      <alignment horizontal="center" vertical="center"/>
    </xf>
    <xf numFmtId="41" fontId="28" fillId="0" borderId="49" xfId="2" applyNumberFormat="1" applyFont="1" applyFill="1" applyBorder="1" applyAlignment="1">
      <alignment vertical="center" wrapText="1"/>
    </xf>
    <xf numFmtId="166" fontId="28" fillId="0" borderId="32" xfId="2" applyNumberFormat="1" applyFont="1" applyFill="1" applyBorder="1" applyAlignment="1">
      <alignment vertical="center" wrapText="1"/>
    </xf>
    <xf numFmtId="41" fontId="9" fillId="0" borderId="0" xfId="135" applyNumberFormat="1" applyFont="1" applyFill="1" applyAlignment="1"/>
    <xf numFmtId="41" fontId="37" fillId="0" borderId="55" xfId="135" applyNumberFormat="1" applyFont="1" applyFill="1" applyBorder="1" applyAlignment="1">
      <alignment horizontal="center" vertical="center"/>
    </xf>
    <xf numFmtId="41" fontId="37" fillId="0" borderId="47" xfId="135" applyNumberFormat="1" applyFont="1" applyFill="1" applyBorder="1" applyAlignment="1">
      <alignment horizontal="center" vertical="center"/>
    </xf>
    <xf numFmtId="41" fontId="37" fillId="0" borderId="48" xfId="135" applyNumberFormat="1" applyFont="1" applyFill="1" applyBorder="1" applyAlignment="1">
      <alignment horizontal="center" vertical="center"/>
    </xf>
    <xf numFmtId="41" fontId="37" fillId="0" borderId="46" xfId="135" applyNumberFormat="1" applyFont="1" applyFill="1" applyBorder="1" applyAlignment="1">
      <alignment horizontal="center" vertical="center"/>
    </xf>
    <xf numFmtId="41" fontId="37" fillId="0" borderId="47" xfId="135" applyNumberFormat="1" applyFont="1" applyFill="1" applyBorder="1" applyAlignment="1">
      <alignment horizontal="center" vertical="center"/>
    </xf>
    <xf numFmtId="41" fontId="37" fillId="0" borderId="32" xfId="135" applyNumberFormat="1" applyFont="1" applyFill="1" applyBorder="1" applyAlignment="1">
      <alignment horizontal="center" vertical="center"/>
    </xf>
    <xf numFmtId="41" fontId="37" fillId="0" borderId="46" xfId="2" applyNumberFormat="1" applyFont="1" applyFill="1" applyBorder="1" applyAlignment="1">
      <alignment vertical="center"/>
    </xf>
    <xf numFmtId="41" fontId="28" fillId="0" borderId="56" xfId="2" applyNumberFormat="1" applyFont="1" applyFill="1" applyBorder="1" applyAlignment="1">
      <alignment vertical="center" wrapText="1"/>
    </xf>
    <xf numFmtId="0" fontId="37" fillId="0" borderId="57" xfId="135" applyFont="1" applyFill="1" applyBorder="1" applyAlignment="1">
      <alignment horizontal="right" indent="1"/>
    </xf>
    <xf numFmtId="0" fontId="37" fillId="0" borderId="28" xfId="135" applyFont="1" applyFill="1" applyBorder="1" applyAlignment="1">
      <alignment horizontal="left" indent="1"/>
    </xf>
    <xf numFmtId="0" fontId="37" fillId="0" borderId="58" xfId="135" applyFont="1" applyFill="1" applyBorder="1" applyAlignment="1">
      <alignment horizontal="center"/>
    </xf>
    <xf numFmtId="0" fontId="37" fillId="0" borderId="59" xfId="135" applyFont="1" applyFill="1" applyBorder="1" applyAlignment="1">
      <alignment horizontal="center"/>
    </xf>
    <xf numFmtId="0" fontId="37" fillId="0" borderId="60" xfId="135" applyFont="1" applyFill="1" applyBorder="1" applyAlignment="1">
      <alignment horizontal="center"/>
    </xf>
    <xf numFmtId="0" fontId="37" fillId="0" borderId="28" xfId="135" applyFont="1" applyFill="1" applyBorder="1" applyAlignment="1">
      <alignment horizontal="center"/>
    </xf>
    <xf numFmtId="0" fontId="37" fillId="0" borderId="28" xfId="135" applyFont="1" applyFill="1" applyBorder="1"/>
    <xf numFmtId="0" fontId="37" fillId="0" borderId="28" xfId="17" applyNumberFormat="1" applyFont="1" applyFill="1" applyBorder="1" applyAlignment="1"/>
    <xf numFmtId="43" fontId="37" fillId="0" borderId="58" xfId="150" applyFont="1" applyFill="1" applyBorder="1" applyAlignment="1"/>
    <xf numFmtId="41" fontId="27" fillId="0" borderId="28" xfId="2" applyFont="1" applyFill="1" applyBorder="1"/>
    <xf numFmtId="41" fontId="28" fillId="0" borderId="28" xfId="2" applyFont="1" applyFill="1" applyBorder="1"/>
    <xf numFmtId="0" fontId="28" fillId="0" borderId="30" xfId="135" applyFont="1" applyFill="1" applyBorder="1" applyAlignment="1">
      <alignment vertical="center" wrapText="1"/>
    </xf>
    <xf numFmtId="0" fontId="28" fillId="0" borderId="33" xfId="135" applyFont="1" applyFill="1" applyBorder="1"/>
    <xf numFmtId="0" fontId="28" fillId="0" borderId="36" xfId="135" applyFont="1" applyFill="1" applyBorder="1"/>
    <xf numFmtId="0" fontId="28" fillId="0" borderId="37" xfId="135" applyFont="1" applyFill="1" applyBorder="1"/>
    <xf numFmtId="0" fontId="28" fillId="0" borderId="30" xfId="135" applyFont="1" applyFill="1" applyBorder="1" applyAlignment="1">
      <alignment horizontal="left" vertical="center"/>
    </xf>
    <xf numFmtId="0" fontId="28" fillId="0" borderId="30" xfId="135" applyFont="1" applyFill="1" applyBorder="1" applyAlignment="1">
      <alignment horizontal="center" vertical="center"/>
    </xf>
    <xf numFmtId="164" fontId="28" fillId="0" borderId="30" xfId="17" applyNumberFormat="1" applyFont="1" applyFill="1" applyBorder="1" applyAlignment="1">
      <alignment horizontal="center" vertical="center"/>
    </xf>
    <xf numFmtId="0" fontId="28" fillId="0" borderId="30" xfId="17" applyNumberFormat="1" applyFont="1" applyFill="1" applyBorder="1" applyAlignment="1"/>
    <xf numFmtId="43" fontId="28" fillId="0" borderId="38" xfId="150" applyFont="1" applyFill="1" applyBorder="1" applyAlignment="1"/>
    <xf numFmtId="41" fontId="28" fillId="0" borderId="10" xfId="2" applyFont="1" applyFill="1" applyBorder="1"/>
    <xf numFmtId="49" fontId="28" fillId="0" borderId="12" xfId="135" applyNumberFormat="1" applyFont="1" applyFill="1" applyBorder="1" applyAlignment="1">
      <alignment horizontal="center"/>
    </xf>
    <xf numFmtId="0" fontId="37" fillId="0" borderId="12" xfId="135" applyFont="1" applyFill="1" applyBorder="1"/>
    <xf numFmtId="0" fontId="37" fillId="0" borderId="12" xfId="135" applyNumberFormat="1" applyFont="1" applyFill="1" applyBorder="1" applyAlignment="1">
      <alignment horizontal="center"/>
    </xf>
    <xf numFmtId="49" fontId="28" fillId="0" borderId="32" xfId="135" applyNumberFormat="1" applyFont="1" applyFill="1" applyBorder="1" applyAlignment="1">
      <alignment horizontal="center"/>
    </xf>
    <xf numFmtId="0" fontId="37" fillId="0" borderId="32" xfId="135" applyNumberFormat="1" applyFont="1" applyFill="1" applyBorder="1" applyAlignment="1">
      <alignment horizontal="center" vertical="center"/>
    </xf>
    <xf numFmtId="43" fontId="37" fillId="0" borderId="48" xfId="150" applyFont="1" applyFill="1" applyBorder="1" applyAlignment="1">
      <alignment horizontal="center" vertical="center"/>
    </xf>
    <xf numFmtId="41" fontId="27" fillId="0" borderId="82" xfId="2" applyFont="1" applyFill="1" applyBorder="1"/>
    <xf numFmtId="166" fontId="28" fillId="0" borderId="82" xfId="2" applyNumberFormat="1" applyFont="1" applyFill="1" applyBorder="1"/>
    <xf numFmtId="0" fontId="3" fillId="0" borderId="82" xfId="135" applyFont="1" applyFill="1" applyBorder="1"/>
    <xf numFmtId="0" fontId="9" fillId="0" borderId="82" xfId="135" applyFont="1" applyFill="1" applyBorder="1"/>
    <xf numFmtId="41" fontId="37" fillId="0" borderId="82" xfId="135" applyNumberFormat="1" applyFont="1" applyFill="1" applyBorder="1"/>
    <xf numFmtId="0" fontId="0" fillId="0" borderId="0" xfId="0" applyFill="1"/>
    <xf numFmtId="49" fontId="28" fillId="0" borderId="28" xfId="135" quotePrefix="1" applyNumberFormat="1" applyFont="1" applyFill="1" applyBorder="1" applyAlignment="1">
      <alignment horizontal="center"/>
    </xf>
    <xf numFmtId="0" fontId="28" fillId="0" borderId="12" xfId="135" applyFont="1" applyFill="1" applyBorder="1"/>
    <xf numFmtId="0" fontId="28" fillId="0" borderId="12" xfId="135" applyFont="1" applyFill="1" applyBorder="1" applyAlignment="1"/>
    <xf numFmtId="41" fontId="28" fillId="0" borderId="28" xfId="135" applyNumberFormat="1" applyFont="1" applyFill="1" applyBorder="1"/>
    <xf numFmtId="41" fontId="28" fillId="0" borderId="10" xfId="135" applyNumberFormat="1" applyFont="1" applyFill="1" applyBorder="1"/>
    <xf numFmtId="41" fontId="27" fillId="0" borderId="29" xfId="2" applyFont="1" applyFill="1" applyBorder="1"/>
    <xf numFmtId="41" fontId="28" fillId="0" borderId="29" xfId="135" applyNumberFormat="1" applyFont="1" applyFill="1" applyBorder="1"/>
    <xf numFmtId="165" fontId="28" fillId="0" borderId="82" xfId="135" applyNumberFormat="1" applyFont="1" applyFill="1" applyBorder="1"/>
    <xf numFmtId="166" fontId="28" fillId="0" borderId="0" xfId="2" applyNumberFormat="1" applyFont="1" applyFill="1" applyBorder="1"/>
    <xf numFmtId="0" fontId="55" fillId="0" borderId="0" xfId="135" applyFont="1" applyFill="1" applyBorder="1"/>
    <xf numFmtId="41" fontId="27" fillId="0" borderId="0" xfId="2" applyFont="1" applyFill="1" applyBorder="1"/>
    <xf numFmtId="41" fontId="28" fillId="0" borderId="0" xfId="2" applyFont="1" applyFill="1" applyBorder="1"/>
    <xf numFmtId="166" fontId="27" fillId="0" borderId="0" xfId="2" applyNumberFormat="1" applyFont="1" applyFill="1" applyBorder="1"/>
    <xf numFmtId="43" fontId="27" fillId="0" borderId="0" xfId="150" applyFont="1" applyFill="1" applyBorder="1"/>
    <xf numFmtId="0" fontId="0" fillId="0" borderId="4" xfId="0" applyFill="1" applyBorder="1"/>
    <xf numFmtId="0" fontId="0" fillId="0" borderId="4" xfId="0" applyFill="1" applyBorder="1" applyAlignment="1">
      <alignment horizontal="center"/>
    </xf>
    <xf numFmtId="166" fontId="27" fillId="0" borderId="10" xfId="2" applyNumberFormat="1" applyFont="1" applyFill="1" applyBorder="1"/>
    <xf numFmtId="166" fontId="27" fillId="0" borderId="73" xfId="2" applyNumberFormat="1" applyFont="1" applyFill="1" applyBorder="1"/>
    <xf numFmtId="41" fontId="28" fillId="0" borderId="73" xfId="2" applyFont="1" applyFill="1" applyBorder="1"/>
    <xf numFmtId="166" fontId="27" fillId="0" borderId="28" xfId="2" applyNumberFormat="1" applyFont="1" applyFill="1" applyBorder="1"/>
    <xf numFmtId="41" fontId="27" fillId="0" borderId="73" xfId="2" applyFont="1" applyFill="1" applyBorder="1"/>
    <xf numFmtId="41" fontId="58" fillId="0" borderId="28" xfId="2" applyFont="1" applyFill="1" applyBorder="1"/>
    <xf numFmtId="41" fontId="58" fillId="0" borderId="82" xfId="2" applyFont="1" applyFill="1" applyBorder="1"/>
    <xf numFmtId="41" fontId="25" fillId="0" borderId="82" xfId="2" applyFont="1" applyFill="1" applyBorder="1"/>
    <xf numFmtId="41" fontId="62" fillId="0" borderId="82" xfId="2" applyFont="1" applyFill="1" applyBorder="1"/>
    <xf numFmtId="41" fontId="61" fillId="0" borderId="82" xfId="2" applyFont="1" applyFill="1" applyBorder="1"/>
    <xf numFmtId="41" fontId="63" fillId="0" borderId="10" xfId="2" applyFont="1" applyFill="1" applyBorder="1"/>
    <xf numFmtId="41" fontId="63" fillId="0" borderId="73" xfId="2" applyFont="1" applyFill="1" applyBorder="1"/>
    <xf numFmtId="43" fontId="0" fillId="0" borderId="0" xfId="0" applyNumberFormat="1" applyAlignment="1" applyProtection="1">
      <protection locked="0"/>
    </xf>
    <xf numFmtId="166" fontId="10" fillId="0" borderId="0" xfId="2" applyNumberFormat="1" applyFont="1" applyFill="1" applyAlignment="1" applyProtection="1">
      <protection locked="0"/>
    </xf>
    <xf numFmtId="0" fontId="39" fillId="0" borderId="0" xfId="110" applyFont="1" applyFill="1" applyAlignment="1" applyProtection="1">
      <protection locked="0"/>
    </xf>
    <xf numFmtId="0" fontId="37" fillId="0" borderId="0" xfId="166" applyFont="1" applyFill="1" applyAlignment="1" applyProtection="1">
      <protection locked="0"/>
    </xf>
    <xf numFmtId="43" fontId="28" fillId="0" borderId="0" xfId="0" applyNumberFormat="1" applyFont="1" applyFill="1" applyAlignment="1">
      <alignment horizontal="center"/>
    </xf>
    <xf numFmtId="0" fontId="68" fillId="0" borderId="0" xfId="135" applyFont="1" applyFill="1" applyAlignment="1">
      <alignment horizontal="center"/>
    </xf>
    <xf numFmtId="43" fontId="21" fillId="0" borderId="4" xfId="2" applyNumberFormat="1" applyFont="1" applyFill="1" applyBorder="1" applyAlignment="1"/>
    <xf numFmtId="43" fontId="10" fillId="0" borderId="0" xfId="2" applyNumberFormat="1" applyFont="1" applyFill="1" applyAlignment="1" applyProtection="1">
      <protection locked="0"/>
    </xf>
    <xf numFmtId="172" fontId="9" fillId="0" borderId="12" xfId="337" applyNumberFormat="1" applyFont="1" applyFill="1" applyBorder="1" applyAlignment="1"/>
    <xf numFmtId="172" fontId="4" fillId="0" borderId="12" xfId="337" applyNumberFormat="1" applyFont="1" applyFill="1" applyBorder="1" applyAlignment="1"/>
    <xf numFmtId="172" fontId="21" fillId="0" borderId="4" xfId="337" applyNumberFormat="1" applyFont="1" applyFill="1" applyBorder="1" applyAlignment="1"/>
    <xf numFmtId="41" fontId="21" fillId="0" borderId="4" xfId="2" applyNumberFormat="1" applyFont="1" applyFill="1" applyBorder="1" applyAlignment="1"/>
    <xf numFmtId="172" fontId="57" fillId="0" borderId="12" xfId="337" applyNumberFormat="1" applyFont="1" applyFill="1" applyBorder="1"/>
    <xf numFmtId="172" fontId="25" fillId="0" borderId="12" xfId="337" applyNumberFormat="1" applyFont="1" applyFill="1" applyBorder="1"/>
    <xf numFmtId="172" fontId="73" fillId="0" borderId="12" xfId="337" applyNumberFormat="1" applyFont="1" applyFill="1" applyBorder="1" applyAlignment="1"/>
    <xf numFmtId="172" fontId="60" fillId="0" borderId="12" xfId="337" applyNumberFormat="1" applyFont="1" applyFill="1" applyBorder="1"/>
    <xf numFmtId="172" fontId="60" fillId="0" borderId="12" xfId="337" applyNumberFormat="1" applyFont="1" applyFill="1" applyBorder="1" applyAlignment="1">
      <alignment horizontal="center"/>
    </xf>
    <xf numFmtId="172" fontId="59" fillId="0" borderId="12" xfId="337" applyNumberFormat="1" applyFont="1" applyFill="1" applyBorder="1" applyAlignment="1">
      <alignment horizontal="center"/>
    </xf>
    <xf numFmtId="172" fontId="25" fillId="0" borderId="12" xfId="337" applyNumberFormat="1" applyFont="1" applyFill="1" applyBorder="1" applyAlignment="1">
      <alignment horizontal="center"/>
    </xf>
    <xf numFmtId="172" fontId="57" fillId="0" borderId="12" xfId="337" applyNumberFormat="1" applyFont="1" applyFill="1" applyBorder="1" applyAlignment="1">
      <alignment horizontal="center"/>
    </xf>
    <xf numFmtId="172" fontId="25" fillId="0" borderId="12" xfId="337" applyNumberFormat="1" applyFont="1" applyFill="1" applyBorder="1" applyAlignment="1">
      <alignment horizontal="right"/>
    </xf>
    <xf numFmtId="172" fontId="0" fillId="0" borderId="12" xfId="337" applyNumberFormat="1" applyFont="1" applyFill="1" applyBorder="1"/>
    <xf numFmtId="172" fontId="0" fillId="0" borderId="12" xfId="337" applyNumberFormat="1" applyFont="1" applyFill="1" applyBorder="1" applyAlignment="1"/>
    <xf numFmtId="172" fontId="66" fillId="0" borderId="32" xfId="337" applyNumberFormat="1" applyFont="1" applyFill="1" applyBorder="1" applyAlignment="1">
      <alignment horizontal="center" vertical="center" wrapText="1" shrinkToFit="1"/>
    </xf>
    <xf numFmtId="171" fontId="66" fillId="0" borderId="32" xfId="150" applyNumberFormat="1" applyFont="1" applyFill="1" applyBorder="1" applyAlignment="1">
      <alignment horizontal="center" vertical="center" wrapText="1" shrinkToFit="1"/>
    </xf>
  </cellXfs>
  <cellStyles count="338">
    <cellStyle name="Comma" xfId="1" builtinId="3"/>
    <cellStyle name="Comma [0]" xfId="337" builtinId="6"/>
    <cellStyle name="Comma [0] 10" xfId="2"/>
    <cellStyle name="Comma [0] 10 2" xfId="3"/>
    <cellStyle name="Comma [0] 11" xfId="4"/>
    <cellStyle name="Comma [0] 12" xfId="5"/>
    <cellStyle name="Comma [0] 13" xfId="6"/>
    <cellStyle name="Comma [0] 14" xfId="7"/>
    <cellStyle name="Comma [0] 15" xfId="8"/>
    <cellStyle name="Comma [0] 16" xfId="9"/>
    <cellStyle name="Comma [0] 17" xfId="10"/>
    <cellStyle name="Comma [0] 18" xfId="11"/>
    <cellStyle name="Comma [0] 19" xfId="12"/>
    <cellStyle name="Comma [0] 2" xfId="13"/>
    <cellStyle name="Comma [0] 2 12" xfId="14"/>
    <cellStyle name="Comma [0] 2 12 2" xfId="15"/>
    <cellStyle name="Comma [0] 2 2" xfId="16"/>
    <cellStyle name="Comma [0] 2 2 2" xfId="17"/>
    <cellStyle name="Comma [0] 2 2 2 2" xfId="18"/>
    <cellStyle name="Comma [0] 2 2 2 2 2" xfId="19"/>
    <cellStyle name="Comma [0] 2 2 2 2 2 2" xfId="20"/>
    <cellStyle name="Comma [0] 2 2 2 3" xfId="21"/>
    <cellStyle name="Comma [0] 2 2 2 4" xfId="22"/>
    <cellStyle name="Comma [0] 2 2 3" xfId="23"/>
    <cellStyle name="Comma [0] 2 3" xfId="24"/>
    <cellStyle name="Comma [0] 2 3 2" xfId="25"/>
    <cellStyle name="Comma [0] 2 3 3" xfId="26"/>
    <cellStyle name="Comma [0] 2 3 4" xfId="27"/>
    <cellStyle name="Comma [0] 2 3 5" xfId="28"/>
    <cellStyle name="Comma [0] 2 3 6" xfId="29"/>
    <cellStyle name="Comma [0] 2 4" xfId="30"/>
    <cellStyle name="Comma [0] 2 4 2" xfId="31"/>
    <cellStyle name="Comma [0] 2 5" xfId="32"/>
    <cellStyle name="Comma [0] 2 6" xfId="33"/>
    <cellStyle name="Comma [0] 2 7" xfId="34"/>
    <cellStyle name="Comma [0] 2 8" xfId="35"/>
    <cellStyle name="Comma [0] 2_BA REKON &amp; INV. ASET 2013_II(Humas)" xfId="36"/>
    <cellStyle name="Comma [0] 20" xfId="37"/>
    <cellStyle name="Comma [0] 21" xfId="38"/>
    <cellStyle name="Comma [0] 22" xfId="39"/>
    <cellStyle name="Comma [0] 23" xfId="40"/>
    <cellStyle name="Comma [0] 3" xfId="41"/>
    <cellStyle name="Comma [0] 3 2" xfId="42"/>
    <cellStyle name="Comma [0] 3 2 2" xfId="43"/>
    <cellStyle name="Comma [0] 3 2 2 2" xfId="44"/>
    <cellStyle name="Comma [0] 3 3" xfId="45"/>
    <cellStyle name="Comma [0] 3_Lap. Rekon Barang Semester II 2013 Humas" xfId="46"/>
    <cellStyle name="Comma [0] 4" xfId="47"/>
    <cellStyle name="Comma [0] 4 2" xfId="48"/>
    <cellStyle name="Comma [0] 4 3" xfId="49"/>
    <cellStyle name="Comma [0] 4_BA REKON &amp; INV. ASET 2013_II(Humas)" xfId="50"/>
    <cellStyle name="Comma [0] 5" xfId="51"/>
    <cellStyle name="Comma [0] 5 2" xfId="52"/>
    <cellStyle name="Comma [0] 6" xfId="53"/>
    <cellStyle name="Comma [0] 6 2" xfId="54"/>
    <cellStyle name="Comma [0] 6 2 2" xfId="152"/>
    <cellStyle name="Comma [0] 6 3" xfId="55"/>
    <cellStyle name="Comma [0] 6 3 2" xfId="153"/>
    <cellStyle name="Comma [0] 6 4" xfId="154"/>
    <cellStyle name="Comma [0] 6 5" xfId="151"/>
    <cellStyle name="Comma [0] 7" xfId="56"/>
    <cellStyle name="Comma [0] 7 2" xfId="155"/>
    <cellStyle name="Comma [0] 8" xfId="57"/>
    <cellStyle name="Comma [0] 8 2" xfId="58"/>
    <cellStyle name="Comma [0] 8 3" xfId="156"/>
    <cellStyle name="Comma [0] 9" xfId="59"/>
    <cellStyle name="Comma 10" xfId="60"/>
    <cellStyle name="Comma 11" xfId="150"/>
    <cellStyle name="Comma 12" xfId="335"/>
    <cellStyle name="Comma 13" xfId="336"/>
    <cellStyle name="Comma 2" xfId="61"/>
    <cellStyle name="Comma 2 2" xfId="62"/>
    <cellStyle name="Comma 2 2 2" xfId="63"/>
    <cellStyle name="Comma 2 2 2 2" xfId="157"/>
    <cellStyle name="Comma 2 2 3" xfId="64"/>
    <cellStyle name="Comma 2 3" xfId="65"/>
    <cellStyle name="Comma 2 3 2" xfId="66"/>
    <cellStyle name="Comma 2 3 3" xfId="158"/>
    <cellStyle name="Comma 2 4" xfId="67"/>
    <cellStyle name="Comma 2 4 2" xfId="68"/>
    <cellStyle name="Comma 2 5" xfId="69"/>
    <cellStyle name="Comma 2 6" xfId="70"/>
    <cellStyle name="Comma 2 7" xfId="71"/>
    <cellStyle name="Comma 2_BA REKON &amp; INV. ASET 2013_II(Humas)" xfId="72"/>
    <cellStyle name="Comma 3" xfId="73"/>
    <cellStyle name="Comma 3 2" xfId="74"/>
    <cellStyle name="Comma 3 2 2" xfId="75"/>
    <cellStyle name="Comma 3 3" xfId="159"/>
    <cellStyle name="Comma 4" xfId="76"/>
    <cellStyle name="Comma 4 2" xfId="77"/>
    <cellStyle name="Comma 4 2 2" xfId="160"/>
    <cellStyle name="Comma 5" xfId="78"/>
    <cellStyle name="Comma 6" xfId="79"/>
    <cellStyle name="Comma 6 2" xfId="80"/>
    <cellStyle name="Comma 6 2 2" xfId="162"/>
    <cellStyle name="Comma 6 3" xfId="81"/>
    <cellStyle name="Comma 6 3 2" xfId="163"/>
    <cellStyle name="Comma 6 4" xfId="164"/>
    <cellStyle name="Comma 6 5" xfId="161"/>
    <cellStyle name="Comma 7" xfId="82"/>
    <cellStyle name="Comma 7 2" xfId="83"/>
    <cellStyle name="Comma 8" xfId="84"/>
    <cellStyle name="Comma 9" xfId="85"/>
    <cellStyle name="Currency 2" xfId="86"/>
    <cellStyle name="Normal" xfId="0" builtinId="0"/>
    <cellStyle name="Normal 10" xfId="87"/>
    <cellStyle name="Normal 10 2" xfId="165"/>
    <cellStyle name="Normal 103" xfId="166"/>
    <cellStyle name="Normal 11" xfId="88"/>
    <cellStyle name="Normal 11 2" xfId="89"/>
    <cellStyle name="Normal 11 2 2" xfId="168"/>
    <cellStyle name="Normal 11 3" xfId="90"/>
    <cellStyle name="Normal 11 3 2" xfId="169"/>
    <cellStyle name="Normal 11 4" xfId="170"/>
    <cellStyle name="Normal 11 5" xfId="171"/>
    <cellStyle name="Normal 11 6" xfId="167"/>
    <cellStyle name="Normal 12" xfId="91"/>
    <cellStyle name="Normal 12 2" xfId="92"/>
    <cellStyle name="Normal 13" xfId="93"/>
    <cellStyle name="Normal 13 2" xfId="94"/>
    <cellStyle name="Normal 13 2 2" xfId="172"/>
    <cellStyle name="Normal 14" xfId="95"/>
    <cellStyle name="Normal 14 2" xfId="96"/>
    <cellStyle name="Normal 14 2 2" xfId="173"/>
    <cellStyle name="Normal 15" xfId="174"/>
    <cellStyle name="Normal 16" xfId="175"/>
    <cellStyle name="Normal 17" xfId="97"/>
    <cellStyle name="Normal 17 2" xfId="98"/>
    <cellStyle name="Normal 17 2 2" xfId="176"/>
    <cellStyle name="Normal 18" xfId="177"/>
    <cellStyle name="Normal 19" xfId="178"/>
    <cellStyle name="Normal 2" xfId="99"/>
    <cellStyle name="Normal 2 10" xfId="100"/>
    <cellStyle name="Normal 2 100" xfId="179"/>
    <cellStyle name="Normal 2 102" xfId="180"/>
    <cellStyle name="Normal 2 104" xfId="181"/>
    <cellStyle name="Normal 2 11" xfId="101"/>
    <cellStyle name="Normal 2 111" xfId="182"/>
    <cellStyle name="Normal 2 113" xfId="183"/>
    <cellStyle name="Normal 2 114" xfId="184"/>
    <cellStyle name="Normal 2 116" xfId="185"/>
    <cellStyle name="Normal 2 117" xfId="186"/>
    <cellStyle name="Normal 2 119" xfId="187"/>
    <cellStyle name="Normal 2 121" xfId="188"/>
    <cellStyle name="Normal 2 122" xfId="189"/>
    <cellStyle name="Normal 2 123" xfId="190"/>
    <cellStyle name="Normal 2 125" xfId="191"/>
    <cellStyle name="Normal 2 126" xfId="192"/>
    <cellStyle name="Normal 2 129" xfId="193"/>
    <cellStyle name="Normal 2 13" xfId="194"/>
    <cellStyle name="Normal 2 130" xfId="195"/>
    <cellStyle name="Normal 2 131" xfId="196"/>
    <cellStyle name="Normal 2 14" xfId="197"/>
    <cellStyle name="Normal 2 15" xfId="102"/>
    <cellStyle name="Normal 2 16" xfId="198"/>
    <cellStyle name="Normal 2 17" xfId="199"/>
    <cellStyle name="Normal 2 19" xfId="200"/>
    <cellStyle name="Normal 2 2" xfId="103"/>
    <cellStyle name="Normal 2 2 10" xfId="201"/>
    <cellStyle name="Normal 2 2 100" xfId="202"/>
    <cellStyle name="Normal 2 2 102" xfId="203"/>
    <cellStyle name="Normal 2 2 104" xfId="204"/>
    <cellStyle name="Normal 2 2 111" xfId="205"/>
    <cellStyle name="Normal 2 2 113" xfId="206"/>
    <cellStyle name="Normal 2 2 114" xfId="207"/>
    <cellStyle name="Normal 2 2 116" xfId="208"/>
    <cellStyle name="Normal 2 2 117" xfId="209"/>
    <cellStyle name="Normal 2 2 119" xfId="210"/>
    <cellStyle name="Normal 2 2 121" xfId="211"/>
    <cellStyle name="Normal 2 2 122" xfId="212"/>
    <cellStyle name="Normal 2 2 123" xfId="213"/>
    <cellStyle name="Normal 2 2 125" xfId="214"/>
    <cellStyle name="Normal 2 2 126" xfId="215"/>
    <cellStyle name="Normal 2 2 129" xfId="216"/>
    <cellStyle name="Normal 2 2 130" xfId="217"/>
    <cellStyle name="Normal 2 2 131" xfId="218"/>
    <cellStyle name="Normal 2 2 14" xfId="219"/>
    <cellStyle name="Normal 2 2 15" xfId="220"/>
    <cellStyle name="Normal 2 2 16" xfId="221"/>
    <cellStyle name="Normal 2 2 17" xfId="222"/>
    <cellStyle name="Normal 2 2 19" xfId="223"/>
    <cellStyle name="Normal 2 2 2" xfId="104"/>
    <cellStyle name="Normal 2 2 2 2" xfId="105"/>
    <cellStyle name="Normal 2 2 20" xfId="224"/>
    <cellStyle name="Normal 2 2 21" xfId="225"/>
    <cellStyle name="Normal 2 2 22" xfId="226"/>
    <cellStyle name="Normal 2 2 23" xfId="227"/>
    <cellStyle name="Normal 2 2 24" xfId="228"/>
    <cellStyle name="Normal 2 2 25" xfId="229"/>
    <cellStyle name="Normal 2 2 28" xfId="230"/>
    <cellStyle name="Normal 2 2 29" xfId="231"/>
    <cellStyle name="Normal 2 2 3" xfId="106"/>
    <cellStyle name="Normal 2 2 30" xfId="232"/>
    <cellStyle name="Normal 2 2 31" xfId="233"/>
    <cellStyle name="Normal 2 2 32" xfId="234"/>
    <cellStyle name="Normal 2 2 33" xfId="235"/>
    <cellStyle name="Normal 2 2 34" xfId="236"/>
    <cellStyle name="Normal 2 2 35" xfId="237"/>
    <cellStyle name="Normal 2 2 36" xfId="238"/>
    <cellStyle name="Normal 2 2 37" xfId="239"/>
    <cellStyle name="Normal 2 2 38" xfId="240"/>
    <cellStyle name="Normal 2 2 39" xfId="241"/>
    <cellStyle name="Normal 2 2 4" xfId="107"/>
    <cellStyle name="Normal 2 2 4 2" xfId="242"/>
    <cellStyle name="Normal 2 2 40" xfId="243"/>
    <cellStyle name="Normal 2 2 41" xfId="244"/>
    <cellStyle name="Normal 2 2 43" xfId="245"/>
    <cellStyle name="Normal 2 2 44" xfId="246"/>
    <cellStyle name="Normal 2 2 45" xfId="247"/>
    <cellStyle name="Normal 2 2 47" xfId="248"/>
    <cellStyle name="Normal 2 2 48" xfId="249"/>
    <cellStyle name="Normal 2 2 49" xfId="250"/>
    <cellStyle name="Normal 2 2 5" xfId="251"/>
    <cellStyle name="Normal 2 2 50" xfId="252"/>
    <cellStyle name="Normal 2 2 51" xfId="253"/>
    <cellStyle name="Normal 2 2 52" xfId="254"/>
    <cellStyle name="Normal 2 2 53" xfId="255"/>
    <cellStyle name="Normal 2 2 54" xfId="256"/>
    <cellStyle name="Normal 2 2 55" xfId="257"/>
    <cellStyle name="Normal 2 2 58" xfId="258"/>
    <cellStyle name="Normal 2 2 59" xfId="259"/>
    <cellStyle name="Normal 2 2 6" xfId="260"/>
    <cellStyle name="Normal 2 2 61" xfId="261"/>
    <cellStyle name="Normal 2 2 68" xfId="262"/>
    <cellStyle name="Normal 2 2 69" xfId="263"/>
    <cellStyle name="Normal 2 2 7" xfId="264"/>
    <cellStyle name="Normal 2 2 75" xfId="265"/>
    <cellStyle name="Normal 2 2 76" xfId="266"/>
    <cellStyle name="Normal 2 2 78" xfId="267"/>
    <cellStyle name="Normal 2 2 8" xfId="268"/>
    <cellStyle name="Normal 2 2 82" xfId="269"/>
    <cellStyle name="Normal 2 2 83" xfId="270"/>
    <cellStyle name="Normal 2 2 84" xfId="271"/>
    <cellStyle name="Normal 2 2 87" xfId="272"/>
    <cellStyle name="Normal 2 2 88" xfId="273"/>
    <cellStyle name="Normal 2 2 9" xfId="274"/>
    <cellStyle name="Normal 2 2 90" xfId="275"/>
    <cellStyle name="Normal 2 2 97" xfId="276"/>
    <cellStyle name="Normal 2 2 98" xfId="277"/>
    <cellStyle name="Normal 2 2 99" xfId="278"/>
    <cellStyle name="Normal 2 2_Inventarisasi Barang Semester II  2013 Humas" xfId="108"/>
    <cellStyle name="Normal 2 20" xfId="279"/>
    <cellStyle name="Normal 2 21" xfId="280"/>
    <cellStyle name="Normal 2 22" xfId="281"/>
    <cellStyle name="Normal 2 23" xfId="282"/>
    <cellStyle name="Normal 2 24" xfId="283"/>
    <cellStyle name="Normal 2 25" xfId="284"/>
    <cellStyle name="Normal 2 28" xfId="285"/>
    <cellStyle name="Normal 2 29" xfId="286"/>
    <cellStyle name="Normal 2 3" xfId="109"/>
    <cellStyle name="Normal 2 3 2" xfId="287"/>
    <cellStyle name="Normal 2 30" xfId="288"/>
    <cellStyle name="Normal 2 31" xfId="289"/>
    <cellStyle name="Normal 2 32" xfId="290"/>
    <cellStyle name="Normal 2 33" xfId="291"/>
    <cellStyle name="Normal 2 34" xfId="292"/>
    <cellStyle name="Normal 2 35" xfId="293"/>
    <cellStyle name="Normal 2 36" xfId="294"/>
    <cellStyle name="Normal 2 37" xfId="295"/>
    <cellStyle name="Normal 2 38" xfId="296"/>
    <cellStyle name="Normal 2 39" xfId="297"/>
    <cellStyle name="Normal 2 4" xfId="110"/>
    <cellStyle name="Normal 2 40" xfId="298"/>
    <cellStyle name="Normal 2 41" xfId="299"/>
    <cellStyle name="Normal 2 43" xfId="300"/>
    <cellStyle name="Normal 2 44" xfId="301"/>
    <cellStyle name="Normal 2 45" xfId="302"/>
    <cellStyle name="Normal 2 47" xfId="303"/>
    <cellStyle name="Normal 2 48" xfId="304"/>
    <cellStyle name="Normal 2 49" xfId="305"/>
    <cellStyle name="Normal 2 5" xfId="111"/>
    <cellStyle name="Normal 2 50" xfId="306"/>
    <cellStyle name="Normal 2 51" xfId="307"/>
    <cellStyle name="Normal 2 52" xfId="308"/>
    <cellStyle name="Normal 2 53" xfId="309"/>
    <cellStyle name="Normal 2 54" xfId="310"/>
    <cellStyle name="Normal 2 55" xfId="311"/>
    <cellStyle name="Normal 2 56" xfId="312"/>
    <cellStyle name="Normal 2 58" xfId="313"/>
    <cellStyle name="Normal 2 59" xfId="314"/>
    <cellStyle name="Normal 2 6" xfId="112"/>
    <cellStyle name="Normal 2 61" xfId="315"/>
    <cellStyle name="Normal 2 68" xfId="316"/>
    <cellStyle name="Normal 2 69" xfId="317"/>
    <cellStyle name="Normal 2 7" xfId="113"/>
    <cellStyle name="Normal 2 75" xfId="318"/>
    <cellStyle name="Normal 2 76" xfId="319"/>
    <cellStyle name="Normal 2 78" xfId="320"/>
    <cellStyle name="Normal 2 8" xfId="114"/>
    <cellStyle name="Normal 2 8 2" xfId="321"/>
    <cellStyle name="Normal 2 82" xfId="322"/>
    <cellStyle name="Normal 2 83" xfId="323"/>
    <cellStyle name="Normal 2 84" xfId="324"/>
    <cellStyle name="Normal 2 87" xfId="325"/>
    <cellStyle name="Normal 2 88" xfId="326"/>
    <cellStyle name="Normal 2 9" xfId="115"/>
    <cellStyle name="Normal 2 9 2" xfId="327"/>
    <cellStyle name="Normal 2 90" xfId="328"/>
    <cellStyle name="Normal 2 97" xfId="329"/>
    <cellStyle name="Normal 2 98" xfId="330"/>
    <cellStyle name="Normal 2 99" xfId="331"/>
    <cellStyle name="Normal 2_BA REKON &amp; INV. ASET 2013_II(Humas)" xfId="116"/>
    <cellStyle name="Normal 20 2" xfId="332"/>
    <cellStyle name="Normal 22" xfId="117"/>
    <cellStyle name="Normal 22 2" xfId="118"/>
    <cellStyle name="Normal 24" xfId="333"/>
    <cellStyle name="Normal 3" xfId="119"/>
    <cellStyle name="Normal 3 2" xfId="120"/>
    <cellStyle name="Normal 3 2 2" xfId="121"/>
    <cellStyle name="Normal 3 3" xfId="122"/>
    <cellStyle name="Normal 3 3 2" xfId="123"/>
    <cellStyle name="Normal 3 3 2 2" xfId="124"/>
    <cellStyle name="Normal 3 3 3" xfId="125"/>
    <cellStyle name="Normal 3 3_Inventarisasi Barang Semester II  2013 Humas" xfId="126"/>
    <cellStyle name="Normal 3 4" xfId="127"/>
    <cellStyle name="Normal 4" xfId="128"/>
    <cellStyle name="Normal 4 2" xfId="129"/>
    <cellStyle name="Normal 4 2 2" xfId="130"/>
    <cellStyle name="Normal 4 3" xfId="131"/>
    <cellStyle name="Normal 4_Inventarisasi Barang Semester II  2013 Humas" xfId="132"/>
    <cellStyle name="Normal 5" xfId="133"/>
    <cellStyle name="Normal 5 2" xfId="134"/>
    <cellStyle name="Normal 5 3" xfId="135"/>
    <cellStyle name="Normal 6" xfId="136"/>
    <cellStyle name="Normal 7" xfId="137"/>
    <cellStyle name="Normal 7 2" xfId="138"/>
    <cellStyle name="Normal 7 2 2" xfId="334"/>
    <cellStyle name="Normal 8" xfId="139"/>
    <cellStyle name="Normal 9" xfId="140"/>
    <cellStyle name="S0" xfId="141"/>
    <cellStyle name="S1" xfId="142"/>
    <cellStyle name="S2" xfId="143"/>
    <cellStyle name="S3" xfId="144"/>
    <cellStyle name="S4" xfId="145"/>
    <cellStyle name="S5" xfId="146"/>
    <cellStyle name="S6" xfId="147"/>
    <cellStyle name="S7" xfId="148"/>
    <cellStyle name="S8"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poran%20inventaris%20th%20%202013%20%20DKK%20Demakkk.xls%20AKHI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KM%20%20GUNTUR%202%20REV%20BHP/20.%20PUSKESMAS%20GUNTUR%20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AMP. BA REKON I"/>
      <sheetName val="LAMP.BA REKON 2"/>
      <sheetName val="BA REKON INTERN"/>
      <sheetName val="BA REKON EKSTERN"/>
      <sheetName val="REKAPMUTASI"/>
      <sheetName val="LAPMUTASI"/>
      <sheetName val="REKAPBI"/>
      <sheetName val="Contoh BI"/>
      <sheetName val="BI"/>
      <sheetName val="KIB.A"/>
      <sheetName val="KIB.B-XTRA"/>
      <sheetName val="KIB.C"/>
      <sheetName val="KIB.D "/>
      <sheetName val="KIB.E"/>
      <sheetName val="KIB F"/>
      <sheetName val="PENGADAAN2013"/>
      <sheetName val="PENGADAAN2013+EKSTRA"/>
      <sheetName val="LAPpenyerahaBUPATI"/>
      <sheetName val="LAPpemanfaatanBUPATI"/>
      <sheetName val="LAMP.BA REKON 2 new"/>
      <sheetName val="LAMP. REKON 1"/>
      <sheetName val="Pengadaan 2014"/>
      <sheetName val="REKAPMUTASI 2014"/>
      <sheetName val="dfatr mutasi 2"/>
      <sheetName val="BI 2014 2014"/>
      <sheetName val="REKAPBI (2014)"/>
      <sheetName val="KIB A"/>
      <sheetName val="KIB B"/>
      <sheetName val="KIB C"/>
      <sheetName val="KIB D"/>
      <sheetName val="KIB 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6">
          <cell r="B16" t="str">
            <v>03.11.01.01.001 Bangunan Gedung Kantor Permanen</v>
          </cell>
        </row>
        <row r="31">
          <cell r="B31" t="str">
            <v>03.11.01.06.010 Bangunan Klinik/Puskesmas/Laboratorium</v>
          </cell>
          <cell r="D31" t="str">
            <v>03</v>
          </cell>
          <cell r="E31" t="str">
            <v>11</v>
          </cell>
          <cell r="F31" t="str">
            <v>01</v>
          </cell>
          <cell r="G31" t="str">
            <v>06</v>
          </cell>
          <cell r="H31" t="str">
            <v>010</v>
          </cell>
          <cell r="I31" t="str">
            <v>014</v>
          </cell>
        </row>
        <row r="212">
          <cell r="B212" t="str">
            <v>03.11.01.06.010 Bangunan Klinik/Puskesmas/Laboratorium</v>
          </cell>
          <cell r="D212" t="str">
            <v>03</v>
          </cell>
          <cell r="E212" t="str">
            <v>11</v>
          </cell>
          <cell r="F212" t="str">
            <v>01</v>
          </cell>
          <cell r="G212" t="str">
            <v>06</v>
          </cell>
          <cell r="H212" t="str">
            <v>010</v>
          </cell>
          <cell r="I212" t="str">
            <v>099</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AMP. REKON 1"/>
      <sheetName val="LAMP.BA REKON 2 new (2)"/>
      <sheetName val="BA REKON INTERN"/>
      <sheetName val="BA REKON EKSTERN"/>
      <sheetName val="REKAPMUTASI 2014"/>
      <sheetName val="dfatr mutasi 2"/>
      <sheetName val="REKAPBI (2016)"/>
      <sheetName val="BI SMTR I 2016"/>
      <sheetName val="KIB A"/>
      <sheetName val="KIB B."/>
      <sheetName val="KIB C"/>
      <sheetName val="KIB D"/>
      <sheetName val="KIB E"/>
      <sheetName val="KIB F"/>
      <sheetName val="Sheet11"/>
      <sheetName val="Sheet10"/>
      <sheetName val="Pengadaan 2014"/>
      <sheetName val="LAPMUTASI"/>
      <sheetName val="Sheet2"/>
      <sheetName val="Sheet1"/>
      <sheetName val="Sheet3"/>
      <sheetName val="Sheet4"/>
      <sheetName val="BHP"/>
      <sheetName val="USULAN PENGHAPUSAN "/>
      <sheetName val="Sheet6"/>
      <sheetName val="Sheet5"/>
      <sheetName val="Sheet7"/>
      <sheetName val="Sheet8"/>
      <sheetName val="BHP DN DOUBLE CATET "/>
      <sheetName val="Sheet9"/>
    </sheetNames>
    <sheetDataSet>
      <sheetData sheetId="0"/>
      <sheetData sheetId="1"/>
      <sheetData sheetId="2"/>
      <sheetData sheetId="3"/>
      <sheetData sheetId="4"/>
      <sheetData sheetId="5"/>
      <sheetData sheetId="6"/>
      <sheetData sheetId="7">
        <row r="16">
          <cell r="R16">
            <v>0</v>
          </cell>
          <cell r="S16">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oleObject" Target="../embeddings/oleObject1.bin"/><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oleObject" Target="../embeddings/oleObject2.bin"/><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sheetPr>
    <tabColor rgb="FF00B050"/>
  </sheetPr>
  <dimension ref="A1:AZ121"/>
  <sheetViews>
    <sheetView topLeftCell="J1" zoomScale="70" zoomScaleNormal="70" workbookViewId="0">
      <selection activeCell="U42" sqref="U42:X43"/>
    </sheetView>
  </sheetViews>
  <sheetFormatPr defaultRowHeight="15"/>
  <cols>
    <col min="1" max="1" width="5.28515625" style="1" customWidth="1"/>
    <col min="2" max="2" width="31" style="1" customWidth="1"/>
    <col min="3" max="3" width="18.7109375" style="1" customWidth="1"/>
    <col min="4" max="5" width="15.7109375" style="1" customWidth="1"/>
    <col min="6" max="6" width="18.7109375" style="1" customWidth="1"/>
    <col min="7" max="7" width="16.7109375" style="1" customWidth="1"/>
    <col min="8" max="12" width="14.7109375" style="1" customWidth="1"/>
    <col min="13" max="13" width="14.85546875" style="1" customWidth="1"/>
    <col min="14" max="20" width="16.7109375" style="1" customWidth="1"/>
    <col min="21" max="21" width="18.7109375" style="1" customWidth="1"/>
    <col min="22" max="23" width="16.7109375" style="1" customWidth="1"/>
    <col min="24" max="24" width="18.7109375" style="1" customWidth="1"/>
    <col min="25" max="256" width="9.140625" style="1"/>
    <col min="257" max="257" width="5.28515625" style="1" customWidth="1"/>
    <col min="258" max="258" width="31" style="1" customWidth="1"/>
    <col min="259" max="259" width="18.7109375" style="1" customWidth="1"/>
    <col min="260" max="261" width="15.7109375" style="1" customWidth="1"/>
    <col min="262" max="262" width="18.7109375" style="1" customWidth="1"/>
    <col min="263" max="263" width="16.7109375" style="1" customWidth="1"/>
    <col min="264" max="268" width="14.7109375" style="1" customWidth="1"/>
    <col min="269" max="269" width="14.85546875" style="1" customWidth="1"/>
    <col min="270" max="276" width="16.7109375" style="1" customWidth="1"/>
    <col min="277" max="277" width="18.7109375" style="1" customWidth="1"/>
    <col min="278" max="279" width="16.7109375" style="1" customWidth="1"/>
    <col min="280" max="280" width="18.7109375" style="1" customWidth="1"/>
    <col min="281" max="512" width="9.140625" style="1"/>
    <col min="513" max="513" width="5.28515625" style="1" customWidth="1"/>
    <col min="514" max="514" width="31" style="1" customWidth="1"/>
    <col min="515" max="515" width="18.7109375" style="1" customWidth="1"/>
    <col min="516" max="517" width="15.7109375" style="1" customWidth="1"/>
    <col min="518" max="518" width="18.7109375" style="1" customWidth="1"/>
    <col min="519" max="519" width="16.7109375" style="1" customWidth="1"/>
    <col min="520" max="524" width="14.7109375" style="1" customWidth="1"/>
    <col min="525" max="525" width="14.85546875" style="1" customWidth="1"/>
    <col min="526" max="532" width="16.7109375" style="1" customWidth="1"/>
    <col min="533" max="533" width="18.7109375" style="1" customWidth="1"/>
    <col min="534" max="535" width="16.7109375" style="1" customWidth="1"/>
    <col min="536" max="536" width="18.7109375" style="1" customWidth="1"/>
    <col min="537" max="768" width="9.140625" style="1"/>
    <col min="769" max="769" width="5.28515625" style="1" customWidth="1"/>
    <col min="770" max="770" width="31" style="1" customWidth="1"/>
    <col min="771" max="771" width="18.7109375" style="1" customWidth="1"/>
    <col min="772" max="773" width="15.7109375" style="1" customWidth="1"/>
    <col min="774" max="774" width="18.7109375" style="1" customWidth="1"/>
    <col min="775" max="775" width="16.7109375" style="1" customWidth="1"/>
    <col min="776" max="780" width="14.7109375" style="1" customWidth="1"/>
    <col min="781" max="781" width="14.85546875" style="1" customWidth="1"/>
    <col min="782" max="788" width="16.7109375" style="1" customWidth="1"/>
    <col min="789" max="789" width="18.7109375" style="1" customWidth="1"/>
    <col min="790" max="791" width="16.7109375" style="1" customWidth="1"/>
    <col min="792" max="792" width="18.7109375" style="1" customWidth="1"/>
    <col min="793" max="1024" width="9.140625" style="1"/>
    <col min="1025" max="1025" width="5.28515625" style="1" customWidth="1"/>
    <col min="1026" max="1026" width="31" style="1" customWidth="1"/>
    <col min="1027" max="1027" width="18.7109375" style="1" customWidth="1"/>
    <col min="1028" max="1029" width="15.7109375" style="1" customWidth="1"/>
    <col min="1030" max="1030" width="18.7109375" style="1" customWidth="1"/>
    <col min="1031" max="1031" width="16.7109375" style="1" customWidth="1"/>
    <col min="1032" max="1036" width="14.7109375" style="1" customWidth="1"/>
    <col min="1037" max="1037" width="14.85546875" style="1" customWidth="1"/>
    <col min="1038" max="1044" width="16.7109375" style="1" customWidth="1"/>
    <col min="1045" max="1045" width="18.7109375" style="1" customWidth="1"/>
    <col min="1046" max="1047" width="16.7109375" style="1" customWidth="1"/>
    <col min="1048" max="1048" width="18.7109375" style="1" customWidth="1"/>
    <col min="1049" max="1280" width="9.140625" style="1"/>
    <col min="1281" max="1281" width="5.28515625" style="1" customWidth="1"/>
    <col min="1282" max="1282" width="31" style="1" customWidth="1"/>
    <col min="1283" max="1283" width="18.7109375" style="1" customWidth="1"/>
    <col min="1284" max="1285" width="15.7109375" style="1" customWidth="1"/>
    <col min="1286" max="1286" width="18.7109375" style="1" customWidth="1"/>
    <col min="1287" max="1287" width="16.7109375" style="1" customWidth="1"/>
    <col min="1288" max="1292" width="14.7109375" style="1" customWidth="1"/>
    <col min="1293" max="1293" width="14.85546875" style="1" customWidth="1"/>
    <col min="1294" max="1300" width="16.7109375" style="1" customWidth="1"/>
    <col min="1301" max="1301" width="18.7109375" style="1" customWidth="1"/>
    <col min="1302" max="1303" width="16.7109375" style="1" customWidth="1"/>
    <col min="1304" max="1304" width="18.7109375" style="1" customWidth="1"/>
    <col min="1305" max="1536" width="9.140625" style="1"/>
    <col min="1537" max="1537" width="5.28515625" style="1" customWidth="1"/>
    <col min="1538" max="1538" width="31" style="1" customWidth="1"/>
    <col min="1539" max="1539" width="18.7109375" style="1" customWidth="1"/>
    <col min="1540" max="1541" width="15.7109375" style="1" customWidth="1"/>
    <col min="1542" max="1542" width="18.7109375" style="1" customWidth="1"/>
    <col min="1543" max="1543" width="16.7109375" style="1" customWidth="1"/>
    <col min="1544" max="1548" width="14.7109375" style="1" customWidth="1"/>
    <col min="1549" max="1549" width="14.85546875" style="1" customWidth="1"/>
    <col min="1550" max="1556" width="16.7109375" style="1" customWidth="1"/>
    <col min="1557" max="1557" width="18.7109375" style="1" customWidth="1"/>
    <col min="1558" max="1559" width="16.7109375" style="1" customWidth="1"/>
    <col min="1560" max="1560" width="18.7109375" style="1" customWidth="1"/>
    <col min="1561" max="1792" width="9.140625" style="1"/>
    <col min="1793" max="1793" width="5.28515625" style="1" customWidth="1"/>
    <col min="1794" max="1794" width="31" style="1" customWidth="1"/>
    <col min="1795" max="1795" width="18.7109375" style="1" customWidth="1"/>
    <col min="1796" max="1797" width="15.7109375" style="1" customWidth="1"/>
    <col min="1798" max="1798" width="18.7109375" style="1" customWidth="1"/>
    <col min="1799" max="1799" width="16.7109375" style="1" customWidth="1"/>
    <col min="1800" max="1804" width="14.7109375" style="1" customWidth="1"/>
    <col min="1805" max="1805" width="14.85546875" style="1" customWidth="1"/>
    <col min="1806" max="1812" width="16.7109375" style="1" customWidth="1"/>
    <col min="1813" max="1813" width="18.7109375" style="1" customWidth="1"/>
    <col min="1814" max="1815" width="16.7109375" style="1" customWidth="1"/>
    <col min="1816" max="1816" width="18.7109375" style="1" customWidth="1"/>
    <col min="1817" max="2048" width="9.140625" style="1"/>
    <col min="2049" max="2049" width="5.28515625" style="1" customWidth="1"/>
    <col min="2050" max="2050" width="31" style="1" customWidth="1"/>
    <col min="2051" max="2051" width="18.7109375" style="1" customWidth="1"/>
    <col min="2052" max="2053" width="15.7109375" style="1" customWidth="1"/>
    <col min="2054" max="2054" width="18.7109375" style="1" customWidth="1"/>
    <col min="2055" max="2055" width="16.7109375" style="1" customWidth="1"/>
    <col min="2056" max="2060" width="14.7109375" style="1" customWidth="1"/>
    <col min="2061" max="2061" width="14.85546875" style="1" customWidth="1"/>
    <col min="2062" max="2068" width="16.7109375" style="1" customWidth="1"/>
    <col min="2069" max="2069" width="18.7109375" style="1" customWidth="1"/>
    <col min="2070" max="2071" width="16.7109375" style="1" customWidth="1"/>
    <col min="2072" max="2072" width="18.7109375" style="1" customWidth="1"/>
    <col min="2073" max="2304" width="9.140625" style="1"/>
    <col min="2305" max="2305" width="5.28515625" style="1" customWidth="1"/>
    <col min="2306" max="2306" width="31" style="1" customWidth="1"/>
    <col min="2307" max="2307" width="18.7109375" style="1" customWidth="1"/>
    <col min="2308" max="2309" width="15.7109375" style="1" customWidth="1"/>
    <col min="2310" max="2310" width="18.7109375" style="1" customWidth="1"/>
    <col min="2311" max="2311" width="16.7109375" style="1" customWidth="1"/>
    <col min="2312" max="2316" width="14.7109375" style="1" customWidth="1"/>
    <col min="2317" max="2317" width="14.85546875" style="1" customWidth="1"/>
    <col min="2318" max="2324" width="16.7109375" style="1" customWidth="1"/>
    <col min="2325" max="2325" width="18.7109375" style="1" customWidth="1"/>
    <col min="2326" max="2327" width="16.7109375" style="1" customWidth="1"/>
    <col min="2328" max="2328" width="18.7109375" style="1" customWidth="1"/>
    <col min="2329" max="2560" width="9.140625" style="1"/>
    <col min="2561" max="2561" width="5.28515625" style="1" customWidth="1"/>
    <col min="2562" max="2562" width="31" style="1" customWidth="1"/>
    <col min="2563" max="2563" width="18.7109375" style="1" customWidth="1"/>
    <col min="2564" max="2565" width="15.7109375" style="1" customWidth="1"/>
    <col min="2566" max="2566" width="18.7109375" style="1" customWidth="1"/>
    <col min="2567" max="2567" width="16.7109375" style="1" customWidth="1"/>
    <col min="2568" max="2572" width="14.7109375" style="1" customWidth="1"/>
    <col min="2573" max="2573" width="14.85546875" style="1" customWidth="1"/>
    <col min="2574" max="2580" width="16.7109375" style="1" customWidth="1"/>
    <col min="2581" max="2581" width="18.7109375" style="1" customWidth="1"/>
    <col min="2582" max="2583" width="16.7109375" style="1" customWidth="1"/>
    <col min="2584" max="2584" width="18.7109375" style="1" customWidth="1"/>
    <col min="2585" max="2816" width="9.140625" style="1"/>
    <col min="2817" max="2817" width="5.28515625" style="1" customWidth="1"/>
    <col min="2818" max="2818" width="31" style="1" customWidth="1"/>
    <col min="2819" max="2819" width="18.7109375" style="1" customWidth="1"/>
    <col min="2820" max="2821" width="15.7109375" style="1" customWidth="1"/>
    <col min="2822" max="2822" width="18.7109375" style="1" customWidth="1"/>
    <col min="2823" max="2823" width="16.7109375" style="1" customWidth="1"/>
    <col min="2824" max="2828" width="14.7109375" style="1" customWidth="1"/>
    <col min="2829" max="2829" width="14.85546875" style="1" customWidth="1"/>
    <col min="2830" max="2836" width="16.7109375" style="1" customWidth="1"/>
    <col min="2837" max="2837" width="18.7109375" style="1" customWidth="1"/>
    <col min="2838" max="2839" width="16.7109375" style="1" customWidth="1"/>
    <col min="2840" max="2840" width="18.7109375" style="1" customWidth="1"/>
    <col min="2841" max="3072" width="9.140625" style="1"/>
    <col min="3073" max="3073" width="5.28515625" style="1" customWidth="1"/>
    <col min="3074" max="3074" width="31" style="1" customWidth="1"/>
    <col min="3075" max="3075" width="18.7109375" style="1" customWidth="1"/>
    <col min="3076" max="3077" width="15.7109375" style="1" customWidth="1"/>
    <col min="3078" max="3078" width="18.7109375" style="1" customWidth="1"/>
    <col min="3079" max="3079" width="16.7109375" style="1" customWidth="1"/>
    <col min="3080" max="3084" width="14.7109375" style="1" customWidth="1"/>
    <col min="3085" max="3085" width="14.85546875" style="1" customWidth="1"/>
    <col min="3086" max="3092" width="16.7109375" style="1" customWidth="1"/>
    <col min="3093" max="3093" width="18.7109375" style="1" customWidth="1"/>
    <col min="3094" max="3095" width="16.7109375" style="1" customWidth="1"/>
    <col min="3096" max="3096" width="18.7109375" style="1" customWidth="1"/>
    <col min="3097" max="3328" width="9.140625" style="1"/>
    <col min="3329" max="3329" width="5.28515625" style="1" customWidth="1"/>
    <col min="3330" max="3330" width="31" style="1" customWidth="1"/>
    <col min="3331" max="3331" width="18.7109375" style="1" customWidth="1"/>
    <col min="3332" max="3333" width="15.7109375" style="1" customWidth="1"/>
    <col min="3334" max="3334" width="18.7109375" style="1" customWidth="1"/>
    <col min="3335" max="3335" width="16.7109375" style="1" customWidth="1"/>
    <col min="3336" max="3340" width="14.7109375" style="1" customWidth="1"/>
    <col min="3341" max="3341" width="14.85546875" style="1" customWidth="1"/>
    <col min="3342" max="3348" width="16.7109375" style="1" customWidth="1"/>
    <col min="3349" max="3349" width="18.7109375" style="1" customWidth="1"/>
    <col min="3350" max="3351" width="16.7109375" style="1" customWidth="1"/>
    <col min="3352" max="3352" width="18.7109375" style="1" customWidth="1"/>
    <col min="3353" max="3584" width="9.140625" style="1"/>
    <col min="3585" max="3585" width="5.28515625" style="1" customWidth="1"/>
    <col min="3586" max="3586" width="31" style="1" customWidth="1"/>
    <col min="3587" max="3587" width="18.7109375" style="1" customWidth="1"/>
    <col min="3588" max="3589" width="15.7109375" style="1" customWidth="1"/>
    <col min="3590" max="3590" width="18.7109375" style="1" customWidth="1"/>
    <col min="3591" max="3591" width="16.7109375" style="1" customWidth="1"/>
    <col min="3592" max="3596" width="14.7109375" style="1" customWidth="1"/>
    <col min="3597" max="3597" width="14.85546875" style="1" customWidth="1"/>
    <col min="3598" max="3604" width="16.7109375" style="1" customWidth="1"/>
    <col min="3605" max="3605" width="18.7109375" style="1" customWidth="1"/>
    <col min="3606" max="3607" width="16.7109375" style="1" customWidth="1"/>
    <col min="3608" max="3608" width="18.7109375" style="1" customWidth="1"/>
    <col min="3609" max="3840" width="9.140625" style="1"/>
    <col min="3841" max="3841" width="5.28515625" style="1" customWidth="1"/>
    <col min="3842" max="3842" width="31" style="1" customWidth="1"/>
    <col min="3843" max="3843" width="18.7109375" style="1" customWidth="1"/>
    <col min="3844" max="3845" width="15.7109375" style="1" customWidth="1"/>
    <col min="3846" max="3846" width="18.7109375" style="1" customWidth="1"/>
    <col min="3847" max="3847" width="16.7109375" style="1" customWidth="1"/>
    <col min="3848" max="3852" width="14.7109375" style="1" customWidth="1"/>
    <col min="3853" max="3853" width="14.85546875" style="1" customWidth="1"/>
    <col min="3854" max="3860" width="16.7109375" style="1" customWidth="1"/>
    <col min="3861" max="3861" width="18.7109375" style="1" customWidth="1"/>
    <col min="3862" max="3863" width="16.7109375" style="1" customWidth="1"/>
    <col min="3864" max="3864" width="18.7109375" style="1" customWidth="1"/>
    <col min="3865" max="4096" width="9.140625" style="1"/>
    <col min="4097" max="4097" width="5.28515625" style="1" customWidth="1"/>
    <col min="4098" max="4098" width="31" style="1" customWidth="1"/>
    <col min="4099" max="4099" width="18.7109375" style="1" customWidth="1"/>
    <col min="4100" max="4101" width="15.7109375" style="1" customWidth="1"/>
    <col min="4102" max="4102" width="18.7109375" style="1" customWidth="1"/>
    <col min="4103" max="4103" width="16.7109375" style="1" customWidth="1"/>
    <col min="4104" max="4108" width="14.7109375" style="1" customWidth="1"/>
    <col min="4109" max="4109" width="14.85546875" style="1" customWidth="1"/>
    <col min="4110" max="4116" width="16.7109375" style="1" customWidth="1"/>
    <col min="4117" max="4117" width="18.7109375" style="1" customWidth="1"/>
    <col min="4118" max="4119" width="16.7109375" style="1" customWidth="1"/>
    <col min="4120" max="4120" width="18.7109375" style="1" customWidth="1"/>
    <col min="4121" max="4352" width="9.140625" style="1"/>
    <col min="4353" max="4353" width="5.28515625" style="1" customWidth="1"/>
    <col min="4354" max="4354" width="31" style="1" customWidth="1"/>
    <col min="4355" max="4355" width="18.7109375" style="1" customWidth="1"/>
    <col min="4356" max="4357" width="15.7109375" style="1" customWidth="1"/>
    <col min="4358" max="4358" width="18.7109375" style="1" customWidth="1"/>
    <col min="4359" max="4359" width="16.7109375" style="1" customWidth="1"/>
    <col min="4360" max="4364" width="14.7109375" style="1" customWidth="1"/>
    <col min="4365" max="4365" width="14.85546875" style="1" customWidth="1"/>
    <col min="4366" max="4372" width="16.7109375" style="1" customWidth="1"/>
    <col min="4373" max="4373" width="18.7109375" style="1" customWidth="1"/>
    <col min="4374" max="4375" width="16.7109375" style="1" customWidth="1"/>
    <col min="4376" max="4376" width="18.7109375" style="1" customWidth="1"/>
    <col min="4377" max="4608" width="9.140625" style="1"/>
    <col min="4609" max="4609" width="5.28515625" style="1" customWidth="1"/>
    <col min="4610" max="4610" width="31" style="1" customWidth="1"/>
    <col min="4611" max="4611" width="18.7109375" style="1" customWidth="1"/>
    <col min="4612" max="4613" width="15.7109375" style="1" customWidth="1"/>
    <col min="4614" max="4614" width="18.7109375" style="1" customWidth="1"/>
    <col min="4615" max="4615" width="16.7109375" style="1" customWidth="1"/>
    <col min="4616" max="4620" width="14.7109375" style="1" customWidth="1"/>
    <col min="4621" max="4621" width="14.85546875" style="1" customWidth="1"/>
    <col min="4622" max="4628" width="16.7109375" style="1" customWidth="1"/>
    <col min="4629" max="4629" width="18.7109375" style="1" customWidth="1"/>
    <col min="4630" max="4631" width="16.7109375" style="1" customWidth="1"/>
    <col min="4632" max="4632" width="18.7109375" style="1" customWidth="1"/>
    <col min="4633" max="4864" width="9.140625" style="1"/>
    <col min="4865" max="4865" width="5.28515625" style="1" customWidth="1"/>
    <col min="4866" max="4866" width="31" style="1" customWidth="1"/>
    <col min="4867" max="4867" width="18.7109375" style="1" customWidth="1"/>
    <col min="4868" max="4869" width="15.7109375" style="1" customWidth="1"/>
    <col min="4870" max="4870" width="18.7109375" style="1" customWidth="1"/>
    <col min="4871" max="4871" width="16.7109375" style="1" customWidth="1"/>
    <col min="4872" max="4876" width="14.7109375" style="1" customWidth="1"/>
    <col min="4877" max="4877" width="14.85546875" style="1" customWidth="1"/>
    <col min="4878" max="4884" width="16.7109375" style="1" customWidth="1"/>
    <col min="4885" max="4885" width="18.7109375" style="1" customWidth="1"/>
    <col min="4886" max="4887" width="16.7109375" style="1" customWidth="1"/>
    <col min="4888" max="4888" width="18.7109375" style="1" customWidth="1"/>
    <col min="4889" max="5120" width="9.140625" style="1"/>
    <col min="5121" max="5121" width="5.28515625" style="1" customWidth="1"/>
    <col min="5122" max="5122" width="31" style="1" customWidth="1"/>
    <col min="5123" max="5123" width="18.7109375" style="1" customWidth="1"/>
    <col min="5124" max="5125" width="15.7109375" style="1" customWidth="1"/>
    <col min="5126" max="5126" width="18.7109375" style="1" customWidth="1"/>
    <col min="5127" max="5127" width="16.7109375" style="1" customWidth="1"/>
    <col min="5128" max="5132" width="14.7109375" style="1" customWidth="1"/>
    <col min="5133" max="5133" width="14.85546875" style="1" customWidth="1"/>
    <col min="5134" max="5140" width="16.7109375" style="1" customWidth="1"/>
    <col min="5141" max="5141" width="18.7109375" style="1" customWidth="1"/>
    <col min="5142" max="5143" width="16.7109375" style="1" customWidth="1"/>
    <col min="5144" max="5144" width="18.7109375" style="1" customWidth="1"/>
    <col min="5145" max="5376" width="9.140625" style="1"/>
    <col min="5377" max="5377" width="5.28515625" style="1" customWidth="1"/>
    <col min="5378" max="5378" width="31" style="1" customWidth="1"/>
    <col min="5379" max="5379" width="18.7109375" style="1" customWidth="1"/>
    <col min="5380" max="5381" width="15.7109375" style="1" customWidth="1"/>
    <col min="5382" max="5382" width="18.7109375" style="1" customWidth="1"/>
    <col min="5383" max="5383" width="16.7109375" style="1" customWidth="1"/>
    <col min="5384" max="5388" width="14.7109375" style="1" customWidth="1"/>
    <col min="5389" max="5389" width="14.85546875" style="1" customWidth="1"/>
    <col min="5390" max="5396" width="16.7109375" style="1" customWidth="1"/>
    <col min="5397" max="5397" width="18.7109375" style="1" customWidth="1"/>
    <col min="5398" max="5399" width="16.7109375" style="1" customWidth="1"/>
    <col min="5400" max="5400" width="18.7109375" style="1" customWidth="1"/>
    <col min="5401" max="5632" width="9.140625" style="1"/>
    <col min="5633" max="5633" width="5.28515625" style="1" customWidth="1"/>
    <col min="5634" max="5634" width="31" style="1" customWidth="1"/>
    <col min="5635" max="5635" width="18.7109375" style="1" customWidth="1"/>
    <col min="5636" max="5637" width="15.7109375" style="1" customWidth="1"/>
    <col min="5638" max="5638" width="18.7109375" style="1" customWidth="1"/>
    <col min="5639" max="5639" width="16.7109375" style="1" customWidth="1"/>
    <col min="5640" max="5644" width="14.7109375" style="1" customWidth="1"/>
    <col min="5645" max="5645" width="14.85546875" style="1" customWidth="1"/>
    <col min="5646" max="5652" width="16.7109375" style="1" customWidth="1"/>
    <col min="5653" max="5653" width="18.7109375" style="1" customWidth="1"/>
    <col min="5654" max="5655" width="16.7109375" style="1" customWidth="1"/>
    <col min="5656" max="5656" width="18.7109375" style="1" customWidth="1"/>
    <col min="5657" max="5888" width="9.140625" style="1"/>
    <col min="5889" max="5889" width="5.28515625" style="1" customWidth="1"/>
    <col min="5890" max="5890" width="31" style="1" customWidth="1"/>
    <col min="5891" max="5891" width="18.7109375" style="1" customWidth="1"/>
    <col min="5892" max="5893" width="15.7109375" style="1" customWidth="1"/>
    <col min="5894" max="5894" width="18.7109375" style="1" customWidth="1"/>
    <col min="5895" max="5895" width="16.7109375" style="1" customWidth="1"/>
    <col min="5896" max="5900" width="14.7109375" style="1" customWidth="1"/>
    <col min="5901" max="5901" width="14.85546875" style="1" customWidth="1"/>
    <col min="5902" max="5908" width="16.7109375" style="1" customWidth="1"/>
    <col min="5909" max="5909" width="18.7109375" style="1" customWidth="1"/>
    <col min="5910" max="5911" width="16.7109375" style="1" customWidth="1"/>
    <col min="5912" max="5912" width="18.7109375" style="1" customWidth="1"/>
    <col min="5913" max="6144" width="9.140625" style="1"/>
    <col min="6145" max="6145" width="5.28515625" style="1" customWidth="1"/>
    <col min="6146" max="6146" width="31" style="1" customWidth="1"/>
    <col min="6147" max="6147" width="18.7109375" style="1" customWidth="1"/>
    <col min="6148" max="6149" width="15.7109375" style="1" customWidth="1"/>
    <col min="6150" max="6150" width="18.7109375" style="1" customWidth="1"/>
    <col min="6151" max="6151" width="16.7109375" style="1" customWidth="1"/>
    <col min="6152" max="6156" width="14.7109375" style="1" customWidth="1"/>
    <col min="6157" max="6157" width="14.85546875" style="1" customWidth="1"/>
    <col min="6158" max="6164" width="16.7109375" style="1" customWidth="1"/>
    <col min="6165" max="6165" width="18.7109375" style="1" customWidth="1"/>
    <col min="6166" max="6167" width="16.7109375" style="1" customWidth="1"/>
    <col min="6168" max="6168" width="18.7109375" style="1" customWidth="1"/>
    <col min="6169" max="6400" width="9.140625" style="1"/>
    <col min="6401" max="6401" width="5.28515625" style="1" customWidth="1"/>
    <col min="6402" max="6402" width="31" style="1" customWidth="1"/>
    <col min="6403" max="6403" width="18.7109375" style="1" customWidth="1"/>
    <col min="6404" max="6405" width="15.7109375" style="1" customWidth="1"/>
    <col min="6406" max="6406" width="18.7109375" style="1" customWidth="1"/>
    <col min="6407" max="6407" width="16.7109375" style="1" customWidth="1"/>
    <col min="6408" max="6412" width="14.7109375" style="1" customWidth="1"/>
    <col min="6413" max="6413" width="14.85546875" style="1" customWidth="1"/>
    <col min="6414" max="6420" width="16.7109375" style="1" customWidth="1"/>
    <col min="6421" max="6421" width="18.7109375" style="1" customWidth="1"/>
    <col min="6422" max="6423" width="16.7109375" style="1" customWidth="1"/>
    <col min="6424" max="6424" width="18.7109375" style="1" customWidth="1"/>
    <col min="6425" max="6656" width="9.140625" style="1"/>
    <col min="6657" max="6657" width="5.28515625" style="1" customWidth="1"/>
    <col min="6658" max="6658" width="31" style="1" customWidth="1"/>
    <col min="6659" max="6659" width="18.7109375" style="1" customWidth="1"/>
    <col min="6660" max="6661" width="15.7109375" style="1" customWidth="1"/>
    <col min="6662" max="6662" width="18.7109375" style="1" customWidth="1"/>
    <col min="6663" max="6663" width="16.7109375" style="1" customWidth="1"/>
    <col min="6664" max="6668" width="14.7109375" style="1" customWidth="1"/>
    <col min="6669" max="6669" width="14.85546875" style="1" customWidth="1"/>
    <col min="6670" max="6676" width="16.7109375" style="1" customWidth="1"/>
    <col min="6677" max="6677" width="18.7109375" style="1" customWidth="1"/>
    <col min="6678" max="6679" width="16.7109375" style="1" customWidth="1"/>
    <col min="6680" max="6680" width="18.7109375" style="1" customWidth="1"/>
    <col min="6681" max="6912" width="9.140625" style="1"/>
    <col min="6913" max="6913" width="5.28515625" style="1" customWidth="1"/>
    <col min="6914" max="6914" width="31" style="1" customWidth="1"/>
    <col min="6915" max="6915" width="18.7109375" style="1" customWidth="1"/>
    <col min="6916" max="6917" width="15.7109375" style="1" customWidth="1"/>
    <col min="6918" max="6918" width="18.7109375" style="1" customWidth="1"/>
    <col min="6919" max="6919" width="16.7109375" style="1" customWidth="1"/>
    <col min="6920" max="6924" width="14.7109375" style="1" customWidth="1"/>
    <col min="6925" max="6925" width="14.85546875" style="1" customWidth="1"/>
    <col min="6926" max="6932" width="16.7109375" style="1" customWidth="1"/>
    <col min="6933" max="6933" width="18.7109375" style="1" customWidth="1"/>
    <col min="6934" max="6935" width="16.7109375" style="1" customWidth="1"/>
    <col min="6936" max="6936" width="18.7109375" style="1" customWidth="1"/>
    <col min="6937" max="7168" width="9.140625" style="1"/>
    <col min="7169" max="7169" width="5.28515625" style="1" customWidth="1"/>
    <col min="7170" max="7170" width="31" style="1" customWidth="1"/>
    <col min="7171" max="7171" width="18.7109375" style="1" customWidth="1"/>
    <col min="7172" max="7173" width="15.7109375" style="1" customWidth="1"/>
    <col min="7174" max="7174" width="18.7109375" style="1" customWidth="1"/>
    <col min="7175" max="7175" width="16.7109375" style="1" customWidth="1"/>
    <col min="7176" max="7180" width="14.7109375" style="1" customWidth="1"/>
    <col min="7181" max="7181" width="14.85546875" style="1" customWidth="1"/>
    <col min="7182" max="7188" width="16.7109375" style="1" customWidth="1"/>
    <col min="7189" max="7189" width="18.7109375" style="1" customWidth="1"/>
    <col min="7190" max="7191" width="16.7109375" style="1" customWidth="1"/>
    <col min="7192" max="7192" width="18.7109375" style="1" customWidth="1"/>
    <col min="7193" max="7424" width="9.140625" style="1"/>
    <col min="7425" max="7425" width="5.28515625" style="1" customWidth="1"/>
    <col min="7426" max="7426" width="31" style="1" customWidth="1"/>
    <col min="7427" max="7427" width="18.7109375" style="1" customWidth="1"/>
    <col min="7428" max="7429" width="15.7109375" style="1" customWidth="1"/>
    <col min="7430" max="7430" width="18.7109375" style="1" customWidth="1"/>
    <col min="7431" max="7431" width="16.7109375" style="1" customWidth="1"/>
    <col min="7432" max="7436" width="14.7109375" style="1" customWidth="1"/>
    <col min="7437" max="7437" width="14.85546875" style="1" customWidth="1"/>
    <col min="7438" max="7444" width="16.7109375" style="1" customWidth="1"/>
    <col min="7445" max="7445" width="18.7109375" style="1" customWidth="1"/>
    <col min="7446" max="7447" width="16.7109375" style="1" customWidth="1"/>
    <col min="7448" max="7448" width="18.7109375" style="1" customWidth="1"/>
    <col min="7449" max="7680" width="9.140625" style="1"/>
    <col min="7681" max="7681" width="5.28515625" style="1" customWidth="1"/>
    <col min="7682" max="7682" width="31" style="1" customWidth="1"/>
    <col min="7683" max="7683" width="18.7109375" style="1" customWidth="1"/>
    <col min="7684" max="7685" width="15.7109375" style="1" customWidth="1"/>
    <col min="7686" max="7686" width="18.7109375" style="1" customWidth="1"/>
    <col min="7687" max="7687" width="16.7109375" style="1" customWidth="1"/>
    <col min="7688" max="7692" width="14.7109375" style="1" customWidth="1"/>
    <col min="7693" max="7693" width="14.85546875" style="1" customWidth="1"/>
    <col min="7694" max="7700" width="16.7109375" style="1" customWidth="1"/>
    <col min="7701" max="7701" width="18.7109375" style="1" customWidth="1"/>
    <col min="7702" max="7703" width="16.7109375" style="1" customWidth="1"/>
    <col min="7704" max="7704" width="18.7109375" style="1" customWidth="1"/>
    <col min="7705" max="7936" width="9.140625" style="1"/>
    <col min="7937" max="7937" width="5.28515625" style="1" customWidth="1"/>
    <col min="7938" max="7938" width="31" style="1" customWidth="1"/>
    <col min="7939" max="7939" width="18.7109375" style="1" customWidth="1"/>
    <col min="7940" max="7941" width="15.7109375" style="1" customWidth="1"/>
    <col min="7942" max="7942" width="18.7109375" style="1" customWidth="1"/>
    <col min="7943" max="7943" width="16.7109375" style="1" customWidth="1"/>
    <col min="7944" max="7948" width="14.7109375" style="1" customWidth="1"/>
    <col min="7949" max="7949" width="14.85546875" style="1" customWidth="1"/>
    <col min="7950" max="7956" width="16.7109375" style="1" customWidth="1"/>
    <col min="7957" max="7957" width="18.7109375" style="1" customWidth="1"/>
    <col min="7958" max="7959" width="16.7109375" style="1" customWidth="1"/>
    <col min="7960" max="7960" width="18.7109375" style="1" customWidth="1"/>
    <col min="7961" max="8192" width="9.140625" style="1"/>
    <col min="8193" max="8193" width="5.28515625" style="1" customWidth="1"/>
    <col min="8194" max="8194" width="31" style="1" customWidth="1"/>
    <col min="8195" max="8195" width="18.7109375" style="1" customWidth="1"/>
    <col min="8196" max="8197" width="15.7109375" style="1" customWidth="1"/>
    <col min="8198" max="8198" width="18.7109375" style="1" customWidth="1"/>
    <col min="8199" max="8199" width="16.7109375" style="1" customWidth="1"/>
    <col min="8200" max="8204" width="14.7109375" style="1" customWidth="1"/>
    <col min="8205" max="8205" width="14.85546875" style="1" customWidth="1"/>
    <col min="8206" max="8212" width="16.7109375" style="1" customWidth="1"/>
    <col min="8213" max="8213" width="18.7109375" style="1" customWidth="1"/>
    <col min="8214" max="8215" width="16.7109375" style="1" customWidth="1"/>
    <col min="8216" max="8216" width="18.7109375" style="1" customWidth="1"/>
    <col min="8217" max="8448" width="9.140625" style="1"/>
    <col min="8449" max="8449" width="5.28515625" style="1" customWidth="1"/>
    <col min="8450" max="8450" width="31" style="1" customWidth="1"/>
    <col min="8451" max="8451" width="18.7109375" style="1" customWidth="1"/>
    <col min="8452" max="8453" width="15.7109375" style="1" customWidth="1"/>
    <col min="8454" max="8454" width="18.7109375" style="1" customWidth="1"/>
    <col min="8455" max="8455" width="16.7109375" style="1" customWidth="1"/>
    <col min="8456" max="8460" width="14.7109375" style="1" customWidth="1"/>
    <col min="8461" max="8461" width="14.85546875" style="1" customWidth="1"/>
    <col min="8462" max="8468" width="16.7109375" style="1" customWidth="1"/>
    <col min="8469" max="8469" width="18.7109375" style="1" customWidth="1"/>
    <col min="8470" max="8471" width="16.7109375" style="1" customWidth="1"/>
    <col min="8472" max="8472" width="18.7109375" style="1" customWidth="1"/>
    <col min="8473" max="8704" width="9.140625" style="1"/>
    <col min="8705" max="8705" width="5.28515625" style="1" customWidth="1"/>
    <col min="8706" max="8706" width="31" style="1" customWidth="1"/>
    <col min="8707" max="8707" width="18.7109375" style="1" customWidth="1"/>
    <col min="8708" max="8709" width="15.7109375" style="1" customWidth="1"/>
    <col min="8710" max="8710" width="18.7109375" style="1" customWidth="1"/>
    <col min="8711" max="8711" width="16.7109375" style="1" customWidth="1"/>
    <col min="8712" max="8716" width="14.7109375" style="1" customWidth="1"/>
    <col min="8717" max="8717" width="14.85546875" style="1" customWidth="1"/>
    <col min="8718" max="8724" width="16.7109375" style="1" customWidth="1"/>
    <col min="8725" max="8725" width="18.7109375" style="1" customWidth="1"/>
    <col min="8726" max="8727" width="16.7109375" style="1" customWidth="1"/>
    <col min="8728" max="8728" width="18.7109375" style="1" customWidth="1"/>
    <col min="8729" max="8960" width="9.140625" style="1"/>
    <col min="8961" max="8961" width="5.28515625" style="1" customWidth="1"/>
    <col min="8962" max="8962" width="31" style="1" customWidth="1"/>
    <col min="8963" max="8963" width="18.7109375" style="1" customWidth="1"/>
    <col min="8964" max="8965" width="15.7109375" style="1" customWidth="1"/>
    <col min="8966" max="8966" width="18.7109375" style="1" customWidth="1"/>
    <col min="8967" max="8967" width="16.7109375" style="1" customWidth="1"/>
    <col min="8968" max="8972" width="14.7109375" style="1" customWidth="1"/>
    <col min="8973" max="8973" width="14.85546875" style="1" customWidth="1"/>
    <col min="8974" max="8980" width="16.7109375" style="1" customWidth="1"/>
    <col min="8981" max="8981" width="18.7109375" style="1" customWidth="1"/>
    <col min="8982" max="8983" width="16.7109375" style="1" customWidth="1"/>
    <col min="8984" max="8984" width="18.7109375" style="1" customWidth="1"/>
    <col min="8985" max="9216" width="9.140625" style="1"/>
    <col min="9217" max="9217" width="5.28515625" style="1" customWidth="1"/>
    <col min="9218" max="9218" width="31" style="1" customWidth="1"/>
    <col min="9219" max="9219" width="18.7109375" style="1" customWidth="1"/>
    <col min="9220" max="9221" width="15.7109375" style="1" customWidth="1"/>
    <col min="9222" max="9222" width="18.7109375" style="1" customWidth="1"/>
    <col min="9223" max="9223" width="16.7109375" style="1" customWidth="1"/>
    <col min="9224" max="9228" width="14.7109375" style="1" customWidth="1"/>
    <col min="9229" max="9229" width="14.85546875" style="1" customWidth="1"/>
    <col min="9230" max="9236" width="16.7109375" style="1" customWidth="1"/>
    <col min="9237" max="9237" width="18.7109375" style="1" customWidth="1"/>
    <col min="9238" max="9239" width="16.7109375" style="1" customWidth="1"/>
    <col min="9240" max="9240" width="18.7109375" style="1" customWidth="1"/>
    <col min="9241" max="9472" width="9.140625" style="1"/>
    <col min="9473" max="9473" width="5.28515625" style="1" customWidth="1"/>
    <col min="9474" max="9474" width="31" style="1" customWidth="1"/>
    <col min="9475" max="9475" width="18.7109375" style="1" customWidth="1"/>
    <col min="9476" max="9477" width="15.7109375" style="1" customWidth="1"/>
    <col min="9478" max="9478" width="18.7109375" style="1" customWidth="1"/>
    <col min="9479" max="9479" width="16.7109375" style="1" customWidth="1"/>
    <col min="9480" max="9484" width="14.7109375" style="1" customWidth="1"/>
    <col min="9485" max="9485" width="14.85546875" style="1" customWidth="1"/>
    <col min="9486" max="9492" width="16.7109375" style="1" customWidth="1"/>
    <col min="9493" max="9493" width="18.7109375" style="1" customWidth="1"/>
    <col min="9494" max="9495" width="16.7109375" style="1" customWidth="1"/>
    <col min="9496" max="9496" width="18.7109375" style="1" customWidth="1"/>
    <col min="9497" max="9728" width="9.140625" style="1"/>
    <col min="9729" max="9729" width="5.28515625" style="1" customWidth="1"/>
    <col min="9730" max="9730" width="31" style="1" customWidth="1"/>
    <col min="9731" max="9731" width="18.7109375" style="1" customWidth="1"/>
    <col min="9732" max="9733" width="15.7109375" style="1" customWidth="1"/>
    <col min="9734" max="9734" width="18.7109375" style="1" customWidth="1"/>
    <col min="9735" max="9735" width="16.7109375" style="1" customWidth="1"/>
    <col min="9736" max="9740" width="14.7109375" style="1" customWidth="1"/>
    <col min="9741" max="9741" width="14.85546875" style="1" customWidth="1"/>
    <col min="9742" max="9748" width="16.7109375" style="1" customWidth="1"/>
    <col min="9749" max="9749" width="18.7109375" style="1" customWidth="1"/>
    <col min="9750" max="9751" width="16.7109375" style="1" customWidth="1"/>
    <col min="9752" max="9752" width="18.7109375" style="1" customWidth="1"/>
    <col min="9753" max="9984" width="9.140625" style="1"/>
    <col min="9985" max="9985" width="5.28515625" style="1" customWidth="1"/>
    <col min="9986" max="9986" width="31" style="1" customWidth="1"/>
    <col min="9987" max="9987" width="18.7109375" style="1" customWidth="1"/>
    <col min="9988" max="9989" width="15.7109375" style="1" customWidth="1"/>
    <col min="9990" max="9990" width="18.7109375" style="1" customWidth="1"/>
    <col min="9991" max="9991" width="16.7109375" style="1" customWidth="1"/>
    <col min="9992" max="9996" width="14.7109375" style="1" customWidth="1"/>
    <col min="9997" max="9997" width="14.85546875" style="1" customWidth="1"/>
    <col min="9998" max="10004" width="16.7109375" style="1" customWidth="1"/>
    <col min="10005" max="10005" width="18.7109375" style="1" customWidth="1"/>
    <col min="10006" max="10007" width="16.7109375" style="1" customWidth="1"/>
    <col min="10008" max="10008" width="18.7109375" style="1" customWidth="1"/>
    <col min="10009" max="10240" width="9.140625" style="1"/>
    <col min="10241" max="10241" width="5.28515625" style="1" customWidth="1"/>
    <col min="10242" max="10242" width="31" style="1" customWidth="1"/>
    <col min="10243" max="10243" width="18.7109375" style="1" customWidth="1"/>
    <col min="10244" max="10245" width="15.7109375" style="1" customWidth="1"/>
    <col min="10246" max="10246" width="18.7109375" style="1" customWidth="1"/>
    <col min="10247" max="10247" width="16.7109375" style="1" customWidth="1"/>
    <col min="10248" max="10252" width="14.7109375" style="1" customWidth="1"/>
    <col min="10253" max="10253" width="14.85546875" style="1" customWidth="1"/>
    <col min="10254" max="10260" width="16.7109375" style="1" customWidth="1"/>
    <col min="10261" max="10261" width="18.7109375" style="1" customWidth="1"/>
    <col min="10262" max="10263" width="16.7109375" style="1" customWidth="1"/>
    <col min="10264" max="10264" width="18.7109375" style="1" customWidth="1"/>
    <col min="10265" max="10496" width="9.140625" style="1"/>
    <col min="10497" max="10497" width="5.28515625" style="1" customWidth="1"/>
    <col min="10498" max="10498" width="31" style="1" customWidth="1"/>
    <col min="10499" max="10499" width="18.7109375" style="1" customWidth="1"/>
    <col min="10500" max="10501" width="15.7109375" style="1" customWidth="1"/>
    <col min="10502" max="10502" width="18.7109375" style="1" customWidth="1"/>
    <col min="10503" max="10503" width="16.7109375" style="1" customWidth="1"/>
    <col min="10504" max="10508" width="14.7109375" style="1" customWidth="1"/>
    <col min="10509" max="10509" width="14.85546875" style="1" customWidth="1"/>
    <col min="10510" max="10516" width="16.7109375" style="1" customWidth="1"/>
    <col min="10517" max="10517" width="18.7109375" style="1" customWidth="1"/>
    <col min="10518" max="10519" width="16.7109375" style="1" customWidth="1"/>
    <col min="10520" max="10520" width="18.7109375" style="1" customWidth="1"/>
    <col min="10521" max="10752" width="9.140625" style="1"/>
    <col min="10753" max="10753" width="5.28515625" style="1" customWidth="1"/>
    <col min="10754" max="10754" width="31" style="1" customWidth="1"/>
    <col min="10755" max="10755" width="18.7109375" style="1" customWidth="1"/>
    <col min="10756" max="10757" width="15.7109375" style="1" customWidth="1"/>
    <col min="10758" max="10758" width="18.7109375" style="1" customWidth="1"/>
    <col min="10759" max="10759" width="16.7109375" style="1" customWidth="1"/>
    <col min="10760" max="10764" width="14.7109375" style="1" customWidth="1"/>
    <col min="10765" max="10765" width="14.85546875" style="1" customWidth="1"/>
    <col min="10766" max="10772" width="16.7109375" style="1" customWidth="1"/>
    <col min="10773" max="10773" width="18.7109375" style="1" customWidth="1"/>
    <col min="10774" max="10775" width="16.7109375" style="1" customWidth="1"/>
    <col min="10776" max="10776" width="18.7109375" style="1" customWidth="1"/>
    <col min="10777" max="11008" width="9.140625" style="1"/>
    <col min="11009" max="11009" width="5.28515625" style="1" customWidth="1"/>
    <col min="11010" max="11010" width="31" style="1" customWidth="1"/>
    <col min="11011" max="11011" width="18.7109375" style="1" customWidth="1"/>
    <col min="11012" max="11013" width="15.7109375" style="1" customWidth="1"/>
    <col min="11014" max="11014" width="18.7109375" style="1" customWidth="1"/>
    <col min="11015" max="11015" width="16.7109375" style="1" customWidth="1"/>
    <col min="11016" max="11020" width="14.7109375" style="1" customWidth="1"/>
    <col min="11021" max="11021" width="14.85546875" style="1" customWidth="1"/>
    <col min="11022" max="11028" width="16.7109375" style="1" customWidth="1"/>
    <col min="11029" max="11029" width="18.7109375" style="1" customWidth="1"/>
    <col min="11030" max="11031" width="16.7109375" style="1" customWidth="1"/>
    <col min="11032" max="11032" width="18.7109375" style="1" customWidth="1"/>
    <col min="11033" max="11264" width="9.140625" style="1"/>
    <col min="11265" max="11265" width="5.28515625" style="1" customWidth="1"/>
    <col min="11266" max="11266" width="31" style="1" customWidth="1"/>
    <col min="11267" max="11267" width="18.7109375" style="1" customWidth="1"/>
    <col min="11268" max="11269" width="15.7109375" style="1" customWidth="1"/>
    <col min="11270" max="11270" width="18.7109375" style="1" customWidth="1"/>
    <col min="11271" max="11271" width="16.7109375" style="1" customWidth="1"/>
    <col min="11272" max="11276" width="14.7109375" style="1" customWidth="1"/>
    <col min="11277" max="11277" width="14.85546875" style="1" customWidth="1"/>
    <col min="11278" max="11284" width="16.7109375" style="1" customWidth="1"/>
    <col min="11285" max="11285" width="18.7109375" style="1" customWidth="1"/>
    <col min="11286" max="11287" width="16.7109375" style="1" customWidth="1"/>
    <col min="11288" max="11288" width="18.7109375" style="1" customWidth="1"/>
    <col min="11289" max="11520" width="9.140625" style="1"/>
    <col min="11521" max="11521" width="5.28515625" style="1" customWidth="1"/>
    <col min="11522" max="11522" width="31" style="1" customWidth="1"/>
    <col min="11523" max="11523" width="18.7109375" style="1" customWidth="1"/>
    <col min="11524" max="11525" width="15.7109375" style="1" customWidth="1"/>
    <col min="11526" max="11526" width="18.7109375" style="1" customWidth="1"/>
    <col min="11527" max="11527" width="16.7109375" style="1" customWidth="1"/>
    <col min="11528" max="11532" width="14.7109375" style="1" customWidth="1"/>
    <col min="11533" max="11533" width="14.85546875" style="1" customWidth="1"/>
    <col min="11534" max="11540" width="16.7109375" style="1" customWidth="1"/>
    <col min="11541" max="11541" width="18.7109375" style="1" customWidth="1"/>
    <col min="11542" max="11543" width="16.7109375" style="1" customWidth="1"/>
    <col min="11544" max="11544" width="18.7109375" style="1" customWidth="1"/>
    <col min="11545" max="11776" width="9.140625" style="1"/>
    <col min="11777" max="11777" width="5.28515625" style="1" customWidth="1"/>
    <col min="11778" max="11778" width="31" style="1" customWidth="1"/>
    <col min="11779" max="11779" width="18.7109375" style="1" customWidth="1"/>
    <col min="11780" max="11781" width="15.7109375" style="1" customWidth="1"/>
    <col min="11782" max="11782" width="18.7109375" style="1" customWidth="1"/>
    <col min="11783" max="11783" width="16.7109375" style="1" customWidth="1"/>
    <col min="11784" max="11788" width="14.7109375" style="1" customWidth="1"/>
    <col min="11789" max="11789" width="14.85546875" style="1" customWidth="1"/>
    <col min="11790" max="11796" width="16.7109375" style="1" customWidth="1"/>
    <col min="11797" max="11797" width="18.7109375" style="1" customWidth="1"/>
    <col min="11798" max="11799" width="16.7109375" style="1" customWidth="1"/>
    <col min="11800" max="11800" width="18.7109375" style="1" customWidth="1"/>
    <col min="11801" max="12032" width="9.140625" style="1"/>
    <col min="12033" max="12033" width="5.28515625" style="1" customWidth="1"/>
    <col min="12034" max="12034" width="31" style="1" customWidth="1"/>
    <col min="12035" max="12035" width="18.7109375" style="1" customWidth="1"/>
    <col min="12036" max="12037" width="15.7109375" style="1" customWidth="1"/>
    <col min="12038" max="12038" width="18.7109375" style="1" customWidth="1"/>
    <col min="12039" max="12039" width="16.7109375" style="1" customWidth="1"/>
    <col min="12040" max="12044" width="14.7109375" style="1" customWidth="1"/>
    <col min="12045" max="12045" width="14.85546875" style="1" customWidth="1"/>
    <col min="12046" max="12052" width="16.7109375" style="1" customWidth="1"/>
    <col min="12053" max="12053" width="18.7109375" style="1" customWidth="1"/>
    <col min="12054" max="12055" width="16.7109375" style="1" customWidth="1"/>
    <col min="12056" max="12056" width="18.7109375" style="1" customWidth="1"/>
    <col min="12057" max="12288" width="9.140625" style="1"/>
    <col min="12289" max="12289" width="5.28515625" style="1" customWidth="1"/>
    <col min="12290" max="12290" width="31" style="1" customWidth="1"/>
    <col min="12291" max="12291" width="18.7109375" style="1" customWidth="1"/>
    <col min="12292" max="12293" width="15.7109375" style="1" customWidth="1"/>
    <col min="12294" max="12294" width="18.7109375" style="1" customWidth="1"/>
    <col min="12295" max="12295" width="16.7109375" style="1" customWidth="1"/>
    <col min="12296" max="12300" width="14.7109375" style="1" customWidth="1"/>
    <col min="12301" max="12301" width="14.85546875" style="1" customWidth="1"/>
    <col min="12302" max="12308" width="16.7109375" style="1" customWidth="1"/>
    <col min="12309" max="12309" width="18.7109375" style="1" customWidth="1"/>
    <col min="12310" max="12311" width="16.7109375" style="1" customWidth="1"/>
    <col min="12312" max="12312" width="18.7109375" style="1" customWidth="1"/>
    <col min="12313" max="12544" width="9.140625" style="1"/>
    <col min="12545" max="12545" width="5.28515625" style="1" customWidth="1"/>
    <col min="12546" max="12546" width="31" style="1" customWidth="1"/>
    <col min="12547" max="12547" width="18.7109375" style="1" customWidth="1"/>
    <col min="12548" max="12549" width="15.7109375" style="1" customWidth="1"/>
    <col min="12550" max="12550" width="18.7109375" style="1" customWidth="1"/>
    <col min="12551" max="12551" width="16.7109375" style="1" customWidth="1"/>
    <col min="12552" max="12556" width="14.7109375" style="1" customWidth="1"/>
    <col min="12557" max="12557" width="14.85546875" style="1" customWidth="1"/>
    <col min="12558" max="12564" width="16.7109375" style="1" customWidth="1"/>
    <col min="12565" max="12565" width="18.7109375" style="1" customWidth="1"/>
    <col min="12566" max="12567" width="16.7109375" style="1" customWidth="1"/>
    <col min="12568" max="12568" width="18.7109375" style="1" customWidth="1"/>
    <col min="12569" max="12800" width="9.140625" style="1"/>
    <col min="12801" max="12801" width="5.28515625" style="1" customWidth="1"/>
    <col min="12802" max="12802" width="31" style="1" customWidth="1"/>
    <col min="12803" max="12803" width="18.7109375" style="1" customWidth="1"/>
    <col min="12804" max="12805" width="15.7109375" style="1" customWidth="1"/>
    <col min="12806" max="12806" width="18.7109375" style="1" customWidth="1"/>
    <col min="12807" max="12807" width="16.7109375" style="1" customWidth="1"/>
    <col min="12808" max="12812" width="14.7109375" style="1" customWidth="1"/>
    <col min="12813" max="12813" width="14.85546875" style="1" customWidth="1"/>
    <col min="12814" max="12820" width="16.7109375" style="1" customWidth="1"/>
    <col min="12821" max="12821" width="18.7109375" style="1" customWidth="1"/>
    <col min="12822" max="12823" width="16.7109375" style="1" customWidth="1"/>
    <col min="12824" max="12824" width="18.7109375" style="1" customWidth="1"/>
    <col min="12825" max="13056" width="9.140625" style="1"/>
    <col min="13057" max="13057" width="5.28515625" style="1" customWidth="1"/>
    <col min="13058" max="13058" width="31" style="1" customWidth="1"/>
    <col min="13059" max="13059" width="18.7109375" style="1" customWidth="1"/>
    <col min="13060" max="13061" width="15.7109375" style="1" customWidth="1"/>
    <col min="13062" max="13062" width="18.7109375" style="1" customWidth="1"/>
    <col min="13063" max="13063" width="16.7109375" style="1" customWidth="1"/>
    <col min="13064" max="13068" width="14.7109375" style="1" customWidth="1"/>
    <col min="13069" max="13069" width="14.85546875" style="1" customWidth="1"/>
    <col min="13070" max="13076" width="16.7109375" style="1" customWidth="1"/>
    <col min="13077" max="13077" width="18.7109375" style="1" customWidth="1"/>
    <col min="13078" max="13079" width="16.7109375" style="1" customWidth="1"/>
    <col min="13080" max="13080" width="18.7109375" style="1" customWidth="1"/>
    <col min="13081" max="13312" width="9.140625" style="1"/>
    <col min="13313" max="13313" width="5.28515625" style="1" customWidth="1"/>
    <col min="13314" max="13314" width="31" style="1" customWidth="1"/>
    <col min="13315" max="13315" width="18.7109375" style="1" customWidth="1"/>
    <col min="13316" max="13317" width="15.7109375" style="1" customWidth="1"/>
    <col min="13318" max="13318" width="18.7109375" style="1" customWidth="1"/>
    <col min="13319" max="13319" width="16.7109375" style="1" customWidth="1"/>
    <col min="13320" max="13324" width="14.7109375" style="1" customWidth="1"/>
    <col min="13325" max="13325" width="14.85546875" style="1" customWidth="1"/>
    <col min="13326" max="13332" width="16.7109375" style="1" customWidth="1"/>
    <col min="13333" max="13333" width="18.7109375" style="1" customWidth="1"/>
    <col min="13334" max="13335" width="16.7109375" style="1" customWidth="1"/>
    <col min="13336" max="13336" width="18.7109375" style="1" customWidth="1"/>
    <col min="13337" max="13568" width="9.140625" style="1"/>
    <col min="13569" max="13569" width="5.28515625" style="1" customWidth="1"/>
    <col min="13570" max="13570" width="31" style="1" customWidth="1"/>
    <col min="13571" max="13571" width="18.7109375" style="1" customWidth="1"/>
    <col min="13572" max="13573" width="15.7109375" style="1" customWidth="1"/>
    <col min="13574" max="13574" width="18.7109375" style="1" customWidth="1"/>
    <col min="13575" max="13575" width="16.7109375" style="1" customWidth="1"/>
    <col min="13576" max="13580" width="14.7109375" style="1" customWidth="1"/>
    <col min="13581" max="13581" width="14.85546875" style="1" customWidth="1"/>
    <col min="13582" max="13588" width="16.7109375" style="1" customWidth="1"/>
    <col min="13589" max="13589" width="18.7109375" style="1" customWidth="1"/>
    <col min="13590" max="13591" width="16.7109375" style="1" customWidth="1"/>
    <col min="13592" max="13592" width="18.7109375" style="1" customWidth="1"/>
    <col min="13593" max="13824" width="9.140625" style="1"/>
    <col min="13825" max="13825" width="5.28515625" style="1" customWidth="1"/>
    <col min="13826" max="13826" width="31" style="1" customWidth="1"/>
    <col min="13827" max="13827" width="18.7109375" style="1" customWidth="1"/>
    <col min="13828" max="13829" width="15.7109375" style="1" customWidth="1"/>
    <col min="13830" max="13830" width="18.7109375" style="1" customWidth="1"/>
    <col min="13831" max="13831" width="16.7109375" style="1" customWidth="1"/>
    <col min="13832" max="13836" width="14.7109375" style="1" customWidth="1"/>
    <col min="13837" max="13837" width="14.85546875" style="1" customWidth="1"/>
    <col min="13838" max="13844" width="16.7109375" style="1" customWidth="1"/>
    <col min="13845" max="13845" width="18.7109375" style="1" customWidth="1"/>
    <col min="13846" max="13847" width="16.7109375" style="1" customWidth="1"/>
    <col min="13848" max="13848" width="18.7109375" style="1" customWidth="1"/>
    <col min="13849" max="14080" width="9.140625" style="1"/>
    <col min="14081" max="14081" width="5.28515625" style="1" customWidth="1"/>
    <col min="14082" max="14082" width="31" style="1" customWidth="1"/>
    <col min="14083" max="14083" width="18.7109375" style="1" customWidth="1"/>
    <col min="14084" max="14085" width="15.7109375" style="1" customWidth="1"/>
    <col min="14086" max="14086" width="18.7109375" style="1" customWidth="1"/>
    <col min="14087" max="14087" width="16.7109375" style="1" customWidth="1"/>
    <col min="14088" max="14092" width="14.7109375" style="1" customWidth="1"/>
    <col min="14093" max="14093" width="14.85546875" style="1" customWidth="1"/>
    <col min="14094" max="14100" width="16.7109375" style="1" customWidth="1"/>
    <col min="14101" max="14101" width="18.7109375" style="1" customWidth="1"/>
    <col min="14102" max="14103" width="16.7109375" style="1" customWidth="1"/>
    <col min="14104" max="14104" width="18.7109375" style="1" customWidth="1"/>
    <col min="14105" max="14336" width="9.140625" style="1"/>
    <col min="14337" max="14337" width="5.28515625" style="1" customWidth="1"/>
    <col min="14338" max="14338" width="31" style="1" customWidth="1"/>
    <col min="14339" max="14339" width="18.7109375" style="1" customWidth="1"/>
    <col min="14340" max="14341" width="15.7109375" style="1" customWidth="1"/>
    <col min="14342" max="14342" width="18.7109375" style="1" customWidth="1"/>
    <col min="14343" max="14343" width="16.7109375" style="1" customWidth="1"/>
    <col min="14344" max="14348" width="14.7109375" style="1" customWidth="1"/>
    <col min="14349" max="14349" width="14.85546875" style="1" customWidth="1"/>
    <col min="14350" max="14356" width="16.7109375" style="1" customWidth="1"/>
    <col min="14357" max="14357" width="18.7109375" style="1" customWidth="1"/>
    <col min="14358" max="14359" width="16.7109375" style="1" customWidth="1"/>
    <col min="14360" max="14360" width="18.7109375" style="1" customWidth="1"/>
    <col min="14361" max="14592" width="9.140625" style="1"/>
    <col min="14593" max="14593" width="5.28515625" style="1" customWidth="1"/>
    <col min="14594" max="14594" width="31" style="1" customWidth="1"/>
    <col min="14595" max="14595" width="18.7109375" style="1" customWidth="1"/>
    <col min="14596" max="14597" width="15.7109375" style="1" customWidth="1"/>
    <col min="14598" max="14598" width="18.7109375" style="1" customWidth="1"/>
    <col min="14599" max="14599" width="16.7109375" style="1" customWidth="1"/>
    <col min="14600" max="14604" width="14.7109375" style="1" customWidth="1"/>
    <col min="14605" max="14605" width="14.85546875" style="1" customWidth="1"/>
    <col min="14606" max="14612" width="16.7109375" style="1" customWidth="1"/>
    <col min="14613" max="14613" width="18.7109375" style="1" customWidth="1"/>
    <col min="14614" max="14615" width="16.7109375" style="1" customWidth="1"/>
    <col min="14616" max="14616" width="18.7109375" style="1" customWidth="1"/>
    <col min="14617" max="14848" width="9.140625" style="1"/>
    <col min="14849" max="14849" width="5.28515625" style="1" customWidth="1"/>
    <col min="14850" max="14850" width="31" style="1" customWidth="1"/>
    <col min="14851" max="14851" width="18.7109375" style="1" customWidth="1"/>
    <col min="14852" max="14853" width="15.7109375" style="1" customWidth="1"/>
    <col min="14854" max="14854" width="18.7109375" style="1" customWidth="1"/>
    <col min="14855" max="14855" width="16.7109375" style="1" customWidth="1"/>
    <col min="14856" max="14860" width="14.7109375" style="1" customWidth="1"/>
    <col min="14861" max="14861" width="14.85546875" style="1" customWidth="1"/>
    <col min="14862" max="14868" width="16.7109375" style="1" customWidth="1"/>
    <col min="14869" max="14869" width="18.7109375" style="1" customWidth="1"/>
    <col min="14870" max="14871" width="16.7109375" style="1" customWidth="1"/>
    <col min="14872" max="14872" width="18.7109375" style="1" customWidth="1"/>
    <col min="14873" max="15104" width="9.140625" style="1"/>
    <col min="15105" max="15105" width="5.28515625" style="1" customWidth="1"/>
    <col min="15106" max="15106" width="31" style="1" customWidth="1"/>
    <col min="15107" max="15107" width="18.7109375" style="1" customWidth="1"/>
    <col min="15108" max="15109" width="15.7109375" style="1" customWidth="1"/>
    <col min="15110" max="15110" width="18.7109375" style="1" customWidth="1"/>
    <col min="15111" max="15111" width="16.7109375" style="1" customWidth="1"/>
    <col min="15112" max="15116" width="14.7109375" style="1" customWidth="1"/>
    <col min="15117" max="15117" width="14.85546875" style="1" customWidth="1"/>
    <col min="15118" max="15124" width="16.7109375" style="1" customWidth="1"/>
    <col min="15125" max="15125" width="18.7109375" style="1" customWidth="1"/>
    <col min="15126" max="15127" width="16.7109375" style="1" customWidth="1"/>
    <col min="15128" max="15128" width="18.7109375" style="1" customWidth="1"/>
    <col min="15129" max="15360" width="9.140625" style="1"/>
    <col min="15361" max="15361" width="5.28515625" style="1" customWidth="1"/>
    <col min="15362" max="15362" width="31" style="1" customWidth="1"/>
    <col min="15363" max="15363" width="18.7109375" style="1" customWidth="1"/>
    <col min="15364" max="15365" width="15.7109375" style="1" customWidth="1"/>
    <col min="15366" max="15366" width="18.7109375" style="1" customWidth="1"/>
    <col min="15367" max="15367" width="16.7109375" style="1" customWidth="1"/>
    <col min="15368" max="15372" width="14.7109375" style="1" customWidth="1"/>
    <col min="15373" max="15373" width="14.85546875" style="1" customWidth="1"/>
    <col min="15374" max="15380" width="16.7109375" style="1" customWidth="1"/>
    <col min="15381" max="15381" width="18.7109375" style="1" customWidth="1"/>
    <col min="15382" max="15383" width="16.7109375" style="1" customWidth="1"/>
    <col min="15384" max="15384" width="18.7109375" style="1" customWidth="1"/>
    <col min="15385" max="15616" width="9.140625" style="1"/>
    <col min="15617" max="15617" width="5.28515625" style="1" customWidth="1"/>
    <col min="15618" max="15618" width="31" style="1" customWidth="1"/>
    <col min="15619" max="15619" width="18.7109375" style="1" customWidth="1"/>
    <col min="15620" max="15621" width="15.7109375" style="1" customWidth="1"/>
    <col min="15622" max="15622" width="18.7109375" style="1" customWidth="1"/>
    <col min="15623" max="15623" width="16.7109375" style="1" customWidth="1"/>
    <col min="15624" max="15628" width="14.7109375" style="1" customWidth="1"/>
    <col min="15629" max="15629" width="14.85546875" style="1" customWidth="1"/>
    <col min="15630" max="15636" width="16.7109375" style="1" customWidth="1"/>
    <col min="15637" max="15637" width="18.7109375" style="1" customWidth="1"/>
    <col min="15638" max="15639" width="16.7109375" style="1" customWidth="1"/>
    <col min="15640" max="15640" width="18.7109375" style="1" customWidth="1"/>
    <col min="15641" max="15872" width="9.140625" style="1"/>
    <col min="15873" max="15873" width="5.28515625" style="1" customWidth="1"/>
    <col min="15874" max="15874" width="31" style="1" customWidth="1"/>
    <col min="15875" max="15875" width="18.7109375" style="1" customWidth="1"/>
    <col min="15876" max="15877" width="15.7109375" style="1" customWidth="1"/>
    <col min="15878" max="15878" width="18.7109375" style="1" customWidth="1"/>
    <col min="15879" max="15879" width="16.7109375" style="1" customWidth="1"/>
    <col min="15880" max="15884" width="14.7109375" style="1" customWidth="1"/>
    <col min="15885" max="15885" width="14.85546875" style="1" customWidth="1"/>
    <col min="15886" max="15892" width="16.7109375" style="1" customWidth="1"/>
    <col min="15893" max="15893" width="18.7109375" style="1" customWidth="1"/>
    <col min="15894" max="15895" width="16.7109375" style="1" customWidth="1"/>
    <col min="15896" max="15896" width="18.7109375" style="1" customWidth="1"/>
    <col min="15897" max="16128" width="9.140625" style="1"/>
    <col min="16129" max="16129" width="5.28515625" style="1" customWidth="1"/>
    <col min="16130" max="16130" width="31" style="1" customWidth="1"/>
    <col min="16131" max="16131" width="18.7109375" style="1" customWidth="1"/>
    <col min="16132" max="16133" width="15.7109375" style="1" customWidth="1"/>
    <col min="16134" max="16134" width="18.7109375" style="1" customWidth="1"/>
    <col min="16135" max="16135" width="16.7109375" style="1" customWidth="1"/>
    <col min="16136" max="16140" width="14.7109375" style="1" customWidth="1"/>
    <col min="16141" max="16141" width="14.85546875" style="1" customWidth="1"/>
    <col min="16142" max="16148" width="16.7109375" style="1" customWidth="1"/>
    <col min="16149" max="16149" width="18.7109375" style="1" customWidth="1"/>
    <col min="16150" max="16151" width="16.7109375" style="1" customWidth="1"/>
    <col min="16152" max="16152" width="18.7109375" style="1" customWidth="1"/>
    <col min="16153" max="16384" width="9.140625" style="1"/>
  </cols>
  <sheetData>
    <row r="1" spans="1:42" ht="18.75">
      <c r="A1" s="238"/>
      <c r="B1" s="238"/>
      <c r="C1" s="238"/>
      <c r="D1" s="238"/>
      <c r="E1" s="238"/>
      <c r="F1" s="238"/>
      <c r="G1" s="238"/>
      <c r="H1" s="238"/>
      <c r="I1" s="238"/>
      <c r="J1" s="238"/>
      <c r="K1" s="238"/>
      <c r="L1" s="238"/>
      <c r="M1" s="238"/>
      <c r="N1" s="238"/>
      <c r="O1" s="238"/>
      <c r="P1" s="238"/>
      <c r="Q1" s="238"/>
      <c r="R1" s="238"/>
      <c r="S1" s="2"/>
      <c r="T1" s="2"/>
      <c r="U1" s="2"/>
      <c r="V1" s="239"/>
      <c r="W1" s="2"/>
      <c r="X1" s="2"/>
    </row>
    <row r="2" spans="1:42" ht="18.75">
      <c r="A2" s="238"/>
      <c r="B2" s="238"/>
      <c r="C2" s="238"/>
      <c r="D2" s="238"/>
      <c r="E2" s="238"/>
      <c r="F2" s="238"/>
      <c r="G2" s="238"/>
      <c r="H2" s="238"/>
      <c r="I2" s="238"/>
      <c r="J2" s="238"/>
      <c r="K2" s="238"/>
      <c r="L2" s="238"/>
      <c r="M2" s="238"/>
      <c r="N2" s="238"/>
      <c r="O2" s="238"/>
      <c r="P2" s="238"/>
      <c r="Q2" s="238"/>
      <c r="R2" s="238"/>
      <c r="S2" s="2"/>
      <c r="T2" s="2"/>
      <c r="U2" s="2"/>
      <c r="V2" s="240"/>
      <c r="W2" s="2"/>
      <c r="X2" s="2"/>
      <c r="AA2" s="241"/>
      <c r="AB2" s="241"/>
      <c r="AC2" s="241"/>
      <c r="AD2" s="241"/>
      <c r="AE2" s="241"/>
      <c r="AF2" s="241"/>
      <c r="AG2" s="241"/>
      <c r="AH2" s="241"/>
      <c r="AI2" s="241"/>
      <c r="AJ2" s="241"/>
      <c r="AK2" s="241"/>
      <c r="AL2" s="242"/>
      <c r="AM2" s="242"/>
      <c r="AN2" s="242"/>
      <c r="AO2" s="242"/>
      <c r="AP2" s="242"/>
    </row>
    <row r="3" spans="1:42" ht="18.75">
      <c r="A3" s="243"/>
      <c r="B3" s="243"/>
      <c r="C3" s="243"/>
      <c r="D3" s="243"/>
      <c r="E3" s="243"/>
      <c r="F3" s="243"/>
      <c r="G3" s="243"/>
      <c r="H3" s="243"/>
      <c r="I3" s="243"/>
      <c r="J3" s="243"/>
      <c r="K3" s="243"/>
      <c r="L3" s="243"/>
      <c r="M3" s="243"/>
      <c r="N3" s="243"/>
      <c r="O3" s="243"/>
      <c r="P3" s="238"/>
      <c r="Q3" s="238"/>
      <c r="R3" s="238"/>
      <c r="S3" s="2"/>
      <c r="T3" s="2"/>
      <c r="U3" s="2"/>
      <c r="V3" s="2"/>
      <c r="W3" s="2"/>
      <c r="X3" s="2"/>
      <c r="AA3" s="2"/>
      <c r="AB3" s="2"/>
      <c r="AC3" s="1185"/>
      <c r="AD3" s="1185"/>
      <c r="AE3" s="1185"/>
      <c r="AF3" s="3"/>
      <c r="AG3" s="3"/>
      <c r="AH3" s="2"/>
      <c r="AI3" s="2"/>
      <c r="AJ3" s="2"/>
      <c r="AK3" s="2"/>
    </row>
    <row r="4" spans="1:42" s="8" customFormat="1" ht="15.75">
      <c r="A4" s="4" t="s">
        <v>0</v>
      </c>
      <c r="B4" s="5" t="s">
        <v>1</v>
      </c>
      <c r="C4" s="6"/>
      <c r="D4" s="6"/>
      <c r="E4" s="6"/>
      <c r="F4" s="6"/>
      <c r="G4" s="6"/>
      <c r="H4" s="6"/>
      <c r="I4" s="6"/>
      <c r="J4" s="6"/>
      <c r="K4" s="6"/>
      <c r="L4" s="6"/>
      <c r="M4" s="6"/>
      <c r="N4" s="6"/>
      <c r="O4" s="6"/>
      <c r="P4" s="6"/>
      <c r="Q4" s="6"/>
      <c r="R4" s="6"/>
      <c r="S4" s="6"/>
      <c r="T4" s="6"/>
      <c r="U4" s="6"/>
      <c r="V4" s="6"/>
      <c r="W4" s="6"/>
      <c r="X4" s="7"/>
      <c r="AA4" s="2"/>
      <c r="AB4" s="2"/>
      <c r="AC4" s="2"/>
      <c r="AD4" s="2"/>
      <c r="AE4" s="2"/>
      <c r="AF4" s="2"/>
      <c r="AG4" s="2"/>
      <c r="AH4" s="2"/>
      <c r="AI4" s="2"/>
      <c r="AJ4" s="2"/>
      <c r="AK4" s="2"/>
      <c r="AL4" s="1"/>
      <c r="AM4" s="1"/>
      <c r="AN4" s="1"/>
      <c r="AO4" s="1"/>
      <c r="AP4" s="1"/>
    </row>
    <row r="5" spans="1:42">
      <c r="A5" s="1186" t="s">
        <v>2</v>
      </c>
      <c r="B5" s="1189" t="s">
        <v>3</v>
      </c>
      <c r="C5" s="1192" t="s">
        <v>4</v>
      </c>
      <c r="D5" s="1193"/>
      <c r="E5" s="1193"/>
      <c r="F5" s="1194"/>
      <c r="G5" s="1195" t="s">
        <v>5</v>
      </c>
      <c r="H5" s="1196"/>
      <c r="I5" s="1196"/>
      <c r="J5" s="1196"/>
      <c r="K5" s="1196"/>
      <c r="L5" s="1196"/>
      <c r="M5" s="1196"/>
      <c r="N5" s="1196"/>
      <c r="O5" s="1196"/>
      <c r="P5" s="1196" t="s">
        <v>5</v>
      </c>
      <c r="Q5" s="1196"/>
      <c r="R5" s="1197"/>
      <c r="S5" s="1198" t="s">
        <v>6</v>
      </c>
      <c r="T5" s="1199"/>
      <c r="U5" s="1202" t="s">
        <v>7</v>
      </c>
      <c r="V5" s="1193"/>
      <c r="W5" s="1193"/>
      <c r="X5" s="1193"/>
      <c r="AA5" s="2"/>
      <c r="AB5" s="2"/>
      <c r="AC5" s="2"/>
      <c r="AD5" s="2"/>
      <c r="AE5" s="2"/>
      <c r="AF5" s="2"/>
      <c r="AG5" s="2"/>
      <c r="AH5" s="2"/>
      <c r="AI5" s="2"/>
      <c r="AJ5" s="2"/>
      <c r="AK5" s="2"/>
    </row>
    <row r="6" spans="1:42">
      <c r="A6" s="1187"/>
      <c r="B6" s="1190"/>
      <c r="C6" s="1203" t="s">
        <v>8</v>
      </c>
      <c r="D6" s="1186" t="s">
        <v>9</v>
      </c>
      <c r="E6" s="1186" t="s">
        <v>10</v>
      </c>
      <c r="F6" s="1189" t="s">
        <v>11</v>
      </c>
      <c r="G6" s="1192" t="s">
        <v>12</v>
      </c>
      <c r="H6" s="1202"/>
      <c r="I6" s="1202"/>
      <c r="J6" s="1193"/>
      <c r="K6" s="1193"/>
      <c r="L6" s="1193"/>
      <c r="M6" s="1193"/>
      <c r="N6" s="1193"/>
      <c r="O6" s="1194"/>
      <c r="P6" s="1192" t="s">
        <v>13</v>
      </c>
      <c r="Q6" s="1193"/>
      <c r="R6" s="1194"/>
      <c r="S6" s="1200"/>
      <c r="T6" s="1201"/>
      <c r="U6" s="1203" t="s">
        <v>8</v>
      </c>
      <c r="V6" s="1186" t="s">
        <v>14</v>
      </c>
      <c r="W6" s="1186" t="s">
        <v>15</v>
      </c>
      <c r="X6" s="1186" t="s">
        <v>11</v>
      </c>
      <c r="AA6" s="2"/>
      <c r="AB6" s="2"/>
      <c r="AC6" s="2"/>
      <c r="AD6" s="2"/>
      <c r="AE6" s="2"/>
      <c r="AF6" s="2"/>
      <c r="AG6" s="2"/>
      <c r="AH6" s="2"/>
      <c r="AI6" s="2"/>
      <c r="AJ6" s="2"/>
      <c r="AK6" s="2"/>
    </row>
    <row r="7" spans="1:42">
      <c r="A7" s="1187"/>
      <c r="B7" s="1190"/>
      <c r="C7" s="1204"/>
      <c r="D7" s="1187"/>
      <c r="E7" s="1187"/>
      <c r="F7" s="1190"/>
      <c r="G7" s="1203" t="s">
        <v>16</v>
      </c>
      <c r="H7" s="1206" t="s">
        <v>17</v>
      </c>
      <c r="I7" s="1196"/>
      <c r="J7" s="1206" t="s">
        <v>18</v>
      </c>
      <c r="K7" s="1196"/>
      <c r="L7" s="1196"/>
      <c r="M7" s="1202"/>
      <c r="N7" s="1186" t="s">
        <v>19</v>
      </c>
      <c r="O7" s="1189" t="s">
        <v>20</v>
      </c>
      <c r="P7" s="1203" t="s">
        <v>21</v>
      </c>
      <c r="Q7" s="1186" t="s">
        <v>22</v>
      </c>
      <c r="R7" s="1189" t="s">
        <v>20</v>
      </c>
      <c r="S7" s="1203" t="s">
        <v>23</v>
      </c>
      <c r="T7" s="1189" t="s">
        <v>9</v>
      </c>
      <c r="U7" s="1204"/>
      <c r="V7" s="1187"/>
      <c r="W7" s="1187"/>
      <c r="X7" s="1187"/>
      <c r="AA7" s="2"/>
      <c r="AB7" s="2"/>
      <c r="AC7" s="2"/>
      <c r="AD7" s="2"/>
      <c r="AE7" s="2"/>
      <c r="AF7" s="2"/>
      <c r="AG7" s="2"/>
      <c r="AH7" s="2"/>
      <c r="AI7" s="2"/>
      <c r="AJ7" s="2"/>
      <c r="AK7" s="2"/>
    </row>
    <row r="8" spans="1:42" ht="60">
      <c r="A8" s="1188"/>
      <c r="B8" s="1191"/>
      <c r="C8" s="1205"/>
      <c r="D8" s="1188"/>
      <c r="E8" s="1188"/>
      <c r="F8" s="1191"/>
      <c r="G8" s="1205"/>
      <c r="H8" s="67" t="s">
        <v>24</v>
      </c>
      <c r="I8" s="9" t="s">
        <v>25</v>
      </c>
      <c r="J8" s="10" t="s">
        <v>26</v>
      </c>
      <c r="K8" s="10" t="s">
        <v>27</v>
      </c>
      <c r="L8" s="10" t="s">
        <v>28</v>
      </c>
      <c r="M8" s="10" t="s">
        <v>29</v>
      </c>
      <c r="N8" s="1188"/>
      <c r="O8" s="1191"/>
      <c r="P8" s="1205"/>
      <c r="Q8" s="1188"/>
      <c r="R8" s="1191"/>
      <c r="S8" s="1205"/>
      <c r="T8" s="1191"/>
      <c r="U8" s="1205"/>
      <c r="V8" s="1188"/>
      <c r="W8" s="1188"/>
      <c r="X8" s="1188"/>
      <c r="AA8" s="2"/>
      <c r="AB8" s="2"/>
      <c r="AC8" s="2"/>
      <c r="AD8" s="2"/>
      <c r="AE8" s="2"/>
      <c r="AF8" s="2"/>
      <c r="AG8" s="2"/>
      <c r="AH8" s="2"/>
      <c r="AI8" s="2"/>
      <c r="AJ8" s="2"/>
      <c r="AK8" s="2"/>
    </row>
    <row r="9" spans="1:42" ht="30">
      <c r="A9" s="65">
        <v>1</v>
      </c>
      <c r="B9" s="68">
        <v>2</v>
      </c>
      <c r="C9" s="64" t="s">
        <v>30</v>
      </c>
      <c r="D9" s="65">
        <v>4</v>
      </c>
      <c r="E9" s="65">
        <v>5</v>
      </c>
      <c r="F9" s="66" t="s">
        <v>31</v>
      </c>
      <c r="G9" s="64">
        <v>7</v>
      </c>
      <c r="H9" s="1206">
        <v>8</v>
      </c>
      <c r="I9" s="1196"/>
      <c r="J9" s="1206">
        <v>9</v>
      </c>
      <c r="K9" s="1196"/>
      <c r="L9" s="1196"/>
      <c r="M9" s="1202"/>
      <c r="N9" s="65">
        <v>10</v>
      </c>
      <c r="O9" s="66">
        <v>11</v>
      </c>
      <c r="P9" s="64">
        <v>12</v>
      </c>
      <c r="Q9" s="65">
        <v>13</v>
      </c>
      <c r="R9" s="66">
        <v>14</v>
      </c>
      <c r="S9" s="64">
        <v>15</v>
      </c>
      <c r="T9" s="66">
        <v>16</v>
      </c>
      <c r="U9" s="67" t="s">
        <v>32</v>
      </c>
      <c r="V9" s="65" t="s">
        <v>33</v>
      </c>
      <c r="W9" s="65" t="s">
        <v>34</v>
      </c>
      <c r="X9" s="65" t="s">
        <v>35</v>
      </c>
      <c r="AA9" s="2"/>
      <c r="AB9" s="2"/>
      <c r="AC9" s="2"/>
      <c r="AD9" s="2"/>
      <c r="AE9" s="2"/>
      <c r="AF9" s="2"/>
      <c r="AG9" s="2"/>
      <c r="AH9" s="2"/>
      <c r="AI9" s="2"/>
      <c r="AJ9" s="2"/>
      <c r="AK9" s="2"/>
    </row>
    <row r="10" spans="1:42">
      <c r="A10" s="65"/>
      <c r="B10" s="68"/>
      <c r="C10" s="64"/>
      <c r="D10" s="65"/>
      <c r="E10" s="65"/>
      <c r="F10" s="66"/>
      <c r="G10" s="64"/>
      <c r="H10" s="67"/>
      <c r="I10" s="67"/>
      <c r="J10" s="65"/>
      <c r="K10" s="65"/>
      <c r="L10" s="65"/>
      <c r="M10" s="65"/>
      <c r="N10" s="65"/>
      <c r="O10" s="66"/>
      <c r="P10" s="64"/>
      <c r="Q10" s="65"/>
      <c r="R10" s="66"/>
      <c r="S10" s="64"/>
      <c r="T10" s="66"/>
      <c r="U10" s="67"/>
      <c r="V10" s="65"/>
      <c r="W10" s="65"/>
      <c r="X10" s="65"/>
      <c r="AA10" s="2"/>
      <c r="AB10" s="2"/>
      <c r="AC10" s="2"/>
      <c r="AD10" s="2"/>
      <c r="AE10" s="2"/>
      <c r="AF10" s="2"/>
      <c r="AG10" s="2"/>
      <c r="AH10" s="2"/>
      <c r="AI10" s="2"/>
      <c r="AJ10" s="2"/>
      <c r="AK10" s="2"/>
    </row>
    <row r="11" spans="1:42">
      <c r="A11" s="11"/>
      <c r="B11" s="12"/>
      <c r="C11" s="13"/>
      <c r="D11" s="11"/>
      <c r="E11" s="11"/>
      <c r="F11" s="14"/>
      <c r="G11" s="15"/>
      <c r="H11" s="16"/>
      <c r="I11" s="16"/>
      <c r="J11" s="11"/>
      <c r="K11" s="11"/>
      <c r="L11" s="11"/>
      <c r="M11" s="11"/>
      <c r="N11" s="11"/>
      <c r="O11" s="17"/>
      <c r="P11" s="15"/>
      <c r="Q11" s="11"/>
      <c r="R11" s="17"/>
      <c r="S11" s="15"/>
      <c r="T11" s="17"/>
      <c r="U11" s="18"/>
      <c r="V11" s="19"/>
      <c r="W11" s="19"/>
      <c r="X11" s="19"/>
      <c r="AA11" s="2"/>
      <c r="AB11" s="2"/>
      <c r="AC11" s="2"/>
      <c r="AD11" s="2"/>
      <c r="AE11" s="2"/>
      <c r="AF11" s="2"/>
      <c r="AG11" s="2"/>
      <c r="AH11" s="2"/>
      <c r="AI11" s="2"/>
      <c r="AJ11" s="2"/>
      <c r="AK11" s="2"/>
    </row>
    <row r="12" spans="1:42">
      <c r="A12" s="20" t="s">
        <v>36</v>
      </c>
      <c r="B12" s="21" t="s">
        <v>37</v>
      </c>
      <c r="C12" s="22">
        <v>0</v>
      </c>
      <c r="D12" s="23">
        <v>0</v>
      </c>
      <c r="E12" s="23">
        <v>0</v>
      </c>
      <c r="F12" s="24">
        <f>C12-D12-E12</f>
        <v>0</v>
      </c>
      <c r="G12" s="25"/>
      <c r="H12" s="26"/>
      <c r="I12" s="26"/>
      <c r="J12" s="23"/>
      <c r="K12" s="23"/>
      <c r="L12" s="23"/>
      <c r="M12" s="23"/>
      <c r="N12" s="23"/>
      <c r="O12" s="27"/>
      <c r="P12" s="25"/>
      <c r="Q12" s="23"/>
      <c r="R12" s="27"/>
      <c r="S12" s="25"/>
      <c r="T12" s="27"/>
      <c r="U12" s="28">
        <f>C12+G12+H12+I12+J12+K12+L12+M12+N12+O12-P12-Q12-R12</f>
        <v>0</v>
      </c>
      <c r="V12" s="24">
        <f>D12+T12</f>
        <v>0</v>
      </c>
      <c r="W12" s="24">
        <f>E12+S12</f>
        <v>0</v>
      </c>
      <c r="X12" s="24">
        <f>U12-V12-W12</f>
        <v>0</v>
      </c>
      <c r="AA12" s="2"/>
      <c r="AB12" s="2"/>
      <c r="AC12" s="2"/>
      <c r="AD12" s="2"/>
      <c r="AE12" s="2"/>
      <c r="AF12" s="2"/>
      <c r="AG12" s="2"/>
      <c r="AH12" s="2"/>
      <c r="AI12" s="2"/>
      <c r="AJ12" s="2"/>
      <c r="AK12" s="2"/>
    </row>
    <row r="13" spans="1:42">
      <c r="A13" s="29"/>
      <c r="B13" s="30"/>
      <c r="C13" s="31"/>
      <c r="D13" s="32"/>
      <c r="E13" s="32"/>
      <c r="F13" s="33"/>
      <c r="G13" s="34"/>
      <c r="H13" s="35"/>
      <c r="I13" s="35"/>
      <c r="J13" s="32"/>
      <c r="K13" s="32"/>
      <c r="L13" s="32"/>
      <c r="M13" s="32"/>
      <c r="N13" s="32"/>
      <c r="O13" s="36"/>
      <c r="P13" s="34"/>
      <c r="Q13" s="32"/>
      <c r="R13" s="36"/>
      <c r="S13" s="34"/>
      <c r="T13" s="36"/>
      <c r="U13" s="37" t="s">
        <v>38</v>
      </c>
      <c r="V13" s="38" t="s">
        <v>38</v>
      </c>
      <c r="W13" s="38"/>
      <c r="X13" s="38"/>
      <c r="AA13" s="2"/>
      <c r="AB13" s="2"/>
      <c r="AC13" s="2"/>
      <c r="AD13" s="2"/>
      <c r="AE13" s="2"/>
      <c r="AF13" s="2"/>
      <c r="AG13" s="2"/>
      <c r="AH13" s="2"/>
      <c r="AI13" s="2"/>
      <c r="AJ13" s="2"/>
      <c r="AK13" s="2"/>
    </row>
    <row r="14" spans="1:42">
      <c r="A14" s="39" t="s">
        <v>39</v>
      </c>
      <c r="B14" s="40" t="s">
        <v>40</v>
      </c>
      <c r="C14" s="41">
        <f t="shared" ref="C14:L14" si="0">SUM(C15:C23)</f>
        <v>1710775107.54</v>
      </c>
      <c r="D14" s="42">
        <f t="shared" si="0"/>
        <v>91245000</v>
      </c>
      <c r="E14" s="42">
        <f t="shared" si="0"/>
        <v>28830150</v>
      </c>
      <c r="F14" s="42">
        <f>SUM(F15:F23)</f>
        <v>1590699957.54</v>
      </c>
      <c r="G14" s="43">
        <f t="shared" si="0"/>
        <v>149839000</v>
      </c>
      <c r="H14" s="42">
        <f t="shared" si="0"/>
        <v>0</v>
      </c>
      <c r="I14" s="42">
        <f t="shared" si="0"/>
        <v>0</v>
      </c>
      <c r="J14" s="42">
        <f t="shared" si="0"/>
        <v>0</v>
      </c>
      <c r="K14" s="42">
        <f t="shared" si="0"/>
        <v>0</v>
      </c>
      <c r="L14" s="42">
        <f t="shared" si="0"/>
        <v>0</v>
      </c>
      <c r="M14" s="42">
        <f t="shared" ref="M14:W14" si="1">SUM(M15:M23)</f>
        <v>0</v>
      </c>
      <c r="N14" s="42">
        <f t="shared" si="1"/>
        <v>100735615</v>
      </c>
      <c r="O14" s="44">
        <f t="shared" si="1"/>
        <v>0</v>
      </c>
      <c r="P14" s="43">
        <f t="shared" si="1"/>
        <v>0</v>
      </c>
      <c r="Q14" s="42">
        <f t="shared" si="1"/>
        <v>0</v>
      </c>
      <c r="R14" s="44">
        <f t="shared" si="1"/>
        <v>22725000</v>
      </c>
      <c r="S14" s="43">
        <f t="shared" si="1"/>
        <v>0</v>
      </c>
      <c r="T14" s="44">
        <f t="shared" si="1"/>
        <v>0</v>
      </c>
      <c r="U14" s="28">
        <f t="shared" si="1"/>
        <v>1938624722.54</v>
      </c>
      <c r="V14" s="24">
        <f>SUM(V15:V23)</f>
        <v>91245000</v>
      </c>
      <c r="W14" s="24">
        <f t="shared" si="1"/>
        <v>28830150</v>
      </c>
      <c r="X14" s="24">
        <f>SUM(X15:X23)</f>
        <v>1818549572.54</v>
      </c>
      <c r="AA14" s="2"/>
      <c r="AB14" s="2"/>
      <c r="AC14" s="2"/>
      <c r="AD14" s="2"/>
      <c r="AE14" s="2"/>
      <c r="AF14" s="2"/>
      <c r="AG14" s="2"/>
      <c r="AH14" s="2"/>
      <c r="AI14" s="2"/>
      <c r="AJ14" s="2"/>
      <c r="AK14" s="2"/>
    </row>
    <row r="15" spans="1:42">
      <c r="A15" s="29">
        <v>2</v>
      </c>
      <c r="B15" s="45" t="s">
        <v>41</v>
      </c>
      <c r="C15" s="46">
        <v>0</v>
      </c>
      <c r="D15" s="47">
        <v>0</v>
      </c>
      <c r="E15" s="47">
        <v>0</v>
      </c>
      <c r="F15" s="33">
        <f t="shared" ref="F15:F23" si="2">C15-D15-E15</f>
        <v>0</v>
      </c>
      <c r="G15" s="46"/>
      <c r="H15" s="35"/>
      <c r="I15" s="35"/>
      <c r="J15" s="47"/>
      <c r="K15" s="47"/>
      <c r="L15" s="47"/>
      <c r="M15" s="47"/>
      <c r="N15" s="47"/>
      <c r="O15" s="48"/>
      <c r="P15" s="46"/>
      <c r="Q15" s="47"/>
      <c r="R15" s="48"/>
      <c r="S15" s="46"/>
      <c r="T15" s="48"/>
      <c r="U15" s="37">
        <f>C15+G15+H15+I15+J15+K15+L15+M15+N15+O15-P15-Q15-R15</f>
        <v>0</v>
      </c>
      <c r="V15" s="38">
        <f t="shared" ref="V15:V23" si="3">D15+T15</f>
        <v>0</v>
      </c>
      <c r="W15" s="38">
        <f t="shared" ref="W15:W23" si="4">E15+S15</f>
        <v>0</v>
      </c>
      <c r="X15" s="38">
        <f>U15-V15-W15</f>
        <v>0</v>
      </c>
      <c r="AA15" s="2"/>
      <c r="AB15" s="2"/>
      <c r="AC15" s="2"/>
      <c r="AD15" s="2"/>
      <c r="AE15" s="2"/>
      <c r="AF15" s="2"/>
      <c r="AG15" s="2"/>
      <c r="AH15" s="2"/>
      <c r="AI15" s="2"/>
      <c r="AJ15" s="2"/>
      <c r="AK15" s="2"/>
    </row>
    <row r="16" spans="1:42">
      <c r="A16" s="29">
        <v>3</v>
      </c>
      <c r="B16" s="45" t="s">
        <v>42</v>
      </c>
      <c r="C16" s="46">
        <v>398954961.54000002</v>
      </c>
      <c r="D16" s="47">
        <v>0</v>
      </c>
      <c r="E16" s="47">
        <v>0</v>
      </c>
      <c r="F16" s="33">
        <f t="shared" si="2"/>
        <v>398954961.54000002</v>
      </c>
      <c r="G16" s="46"/>
      <c r="H16" s="35"/>
      <c r="I16" s="35"/>
      <c r="J16" s="47"/>
      <c r="K16" s="47"/>
      <c r="L16" s="47"/>
      <c r="M16" s="47"/>
      <c r="N16" s="47"/>
      <c r="O16" s="48"/>
      <c r="P16" s="46"/>
      <c r="Q16" s="47"/>
      <c r="R16" s="48"/>
      <c r="S16" s="46"/>
      <c r="T16" s="48"/>
      <c r="U16" s="37">
        <f t="shared" ref="U16:U23" si="5">C16+G16+H16+I16+J16+K16+L16+M16+N16+O16-P16-Q16-R16</f>
        <v>398954961.54000002</v>
      </c>
      <c r="V16" s="38">
        <f t="shared" si="3"/>
        <v>0</v>
      </c>
      <c r="W16" s="38">
        <f t="shared" si="4"/>
        <v>0</v>
      </c>
      <c r="X16" s="38">
        <f t="shared" ref="X16:X23" si="6">U16-V16-W16</f>
        <v>398954961.54000002</v>
      </c>
      <c r="AA16" s="2"/>
      <c r="AB16" s="2"/>
      <c r="AC16" s="2"/>
      <c r="AD16" s="2"/>
      <c r="AE16" s="2"/>
      <c r="AF16" s="2"/>
      <c r="AG16" s="2"/>
      <c r="AH16" s="2"/>
      <c r="AI16" s="2"/>
      <c r="AJ16" s="2"/>
      <c r="AK16" s="2"/>
    </row>
    <row r="17" spans="1:52">
      <c r="A17" s="29">
        <v>4</v>
      </c>
      <c r="B17" s="45" t="s">
        <v>43</v>
      </c>
      <c r="C17" s="46">
        <v>0</v>
      </c>
      <c r="D17" s="47">
        <v>0</v>
      </c>
      <c r="E17" s="47">
        <v>0</v>
      </c>
      <c r="F17" s="33">
        <f t="shared" si="2"/>
        <v>0</v>
      </c>
      <c r="G17" s="46"/>
      <c r="H17" s="35"/>
      <c r="I17" s="35"/>
      <c r="J17" s="47"/>
      <c r="K17" s="47"/>
      <c r="L17" s="47"/>
      <c r="M17" s="47"/>
      <c r="N17" s="47"/>
      <c r="O17" s="48"/>
      <c r="P17" s="46"/>
      <c r="Q17" s="47"/>
      <c r="R17" s="48"/>
      <c r="S17" s="46"/>
      <c r="T17" s="48"/>
      <c r="U17" s="37">
        <f t="shared" si="5"/>
        <v>0</v>
      </c>
      <c r="V17" s="38">
        <f t="shared" si="3"/>
        <v>0</v>
      </c>
      <c r="W17" s="38">
        <f t="shared" si="4"/>
        <v>0</v>
      </c>
      <c r="X17" s="38">
        <f t="shared" si="6"/>
        <v>0</v>
      </c>
      <c r="AA17" s="2"/>
      <c r="AB17" s="2"/>
      <c r="AC17" s="2"/>
      <c r="AD17" s="2"/>
      <c r="AE17" s="2"/>
      <c r="AF17" s="2"/>
      <c r="AG17" s="2"/>
      <c r="AH17" s="2"/>
      <c r="AI17" s="2"/>
      <c r="AJ17" s="2"/>
      <c r="AK17" s="2"/>
    </row>
    <row r="18" spans="1:52">
      <c r="A18" s="29">
        <v>5</v>
      </c>
      <c r="B18" s="45" t="s">
        <v>44</v>
      </c>
      <c r="C18" s="46">
        <v>0</v>
      </c>
      <c r="D18" s="47">
        <v>0</v>
      </c>
      <c r="E18" s="47">
        <v>0</v>
      </c>
      <c r="F18" s="33">
        <f t="shared" si="2"/>
        <v>0</v>
      </c>
      <c r="G18" s="46"/>
      <c r="H18" s="35"/>
      <c r="I18" s="35"/>
      <c r="J18" s="47"/>
      <c r="K18" s="47"/>
      <c r="L18" s="47"/>
      <c r="M18" s="47"/>
      <c r="N18" s="47"/>
      <c r="O18" s="48"/>
      <c r="P18" s="46"/>
      <c r="Q18" s="47"/>
      <c r="R18" s="48"/>
      <c r="S18" s="46"/>
      <c r="T18" s="48"/>
      <c r="U18" s="37">
        <f t="shared" si="5"/>
        <v>0</v>
      </c>
      <c r="V18" s="38">
        <f t="shared" si="3"/>
        <v>0</v>
      </c>
      <c r="W18" s="38">
        <f t="shared" si="4"/>
        <v>0</v>
      </c>
      <c r="X18" s="38">
        <f t="shared" si="6"/>
        <v>0</v>
      </c>
      <c r="AA18" s="2"/>
      <c r="AB18" s="2"/>
      <c r="AC18" s="2"/>
      <c r="AD18" s="2"/>
      <c r="AE18" s="2"/>
      <c r="AF18" s="2"/>
      <c r="AG18" s="2"/>
      <c r="AH18" s="2"/>
      <c r="AI18" s="2"/>
      <c r="AJ18" s="2"/>
      <c r="AK18" s="2"/>
    </row>
    <row r="19" spans="1:52">
      <c r="A19" s="29">
        <v>6</v>
      </c>
      <c r="B19" s="45" t="s">
        <v>45</v>
      </c>
      <c r="C19" s="46">
        <v>526288620</v>
      </c>
      <c r="D19" s="47">
        <v>18670000</v>
      </c>
      <c r="E19" s="47">
        <v>22065150</v>
      </c>
      <c r="F19" s="33">
        <f t="shared" si="2"/>
        <v>485553470</v>
      </c>
      <c r="G19" s="46">
        <v>120264000</v>
      </c>
      <c r="H19" s="35"/>
      <c r="I19" s="35"/>
      <c r="J19" s="47"/>
      <c r="K19" s="47"/>
      <c r="L19" s="47"/>
      <c r="M19" s="47"/>
      <c r="N19" s="47">
        <v>28116000</v>
      </c>
      <c r="O19" s="48"/>
      <c r="P19" s="46"/>
      <c r="Q19" s="47"/>
      <c r="R19" s="48">
        <v>13100000</v>
      </c>
      <c r="S19" s="46"/>
      <c r="T19" s="48"/>
      <c r="U19" s="37">
        <f t="shared" si="5"/>
        <v>661568620</v>
      </c>
      <c r="V19" s="38">
        <f t="shared" si="3"/>
        <v>18670000</v>
      </c>
      <c r="W19" s="38">
        <f t="shared" si="4"/>
        <v>22065150</v>
      </c>
      <c r="X19" s="38">
        <f t="shared" si="6"/>
        <v>620833470</v>
      </c>
      <c r="AA19" s="2"/>
      <c r="AB19" s="2"/>
      <c r="AC19" s="2"/>
      <c r="AD19" s="2"/>
      <c r="AE19" s="2"/>
      <c r="AF19" s="2"/>
      <c r="AG19" s="2"/>
      <c r="AH19" s="2"/>
      <c r="AI19" s="2"/>
      <c r="AJ19" s="2"/>
      <c r="AK19" s="2"/>
    </row>
    <row r="20" spans="1:52">
      <c r="A20" s="29">
        <v>7</v>
      </c>
      <c r="B20" s="45" t="s">
        <v>46</v>
      </c>
      <c r="C20" s="46">
        <v>30161800</v>
      </c>
      <c r="D20" s="47">
        <v>300000</v>
      </c>
      <c r="E20" s="47">
        <v>0</v>
      </c>
      <c r="F20" s="33">
        <f t="shared" si="2"/>
        <v>29861800</v>
      </c>
      <c r="G20" s="46">
        <v>19950000</v>
      </c>
      <c r="H20" s="35"/>
      <c r="I20" s="35"/>
      <c r="J20" s="47"/>
      <c r="K20" s="47"/>
      <c r="L20" s="47"/>
      <c r="M20" s="47"/>
      <c r="N20" s="47"/>
      <c r="O20" s="48"/>
      <c r="P20" s="46"/>
      <c r="Q20" s="47"/>
      <c r="R20" s="48"/>
      <c r="S20" s="46"/>
      <c r="T20" s="48"/>
      <c r="U20" s="37">
        <f t="shared" si="5"/>
        <v>50111800</v>
      </c>
      <c r="V20" s="38">
        <f t="shared" si="3"/>
        <v>300000</v>
      </c>
      <c r="W20" s="38">
        <f t="shared" si="4"/>
        <v>0</v>
      </c>
      <c r="X20" s="38">
        <f t="shared" si="6"/>
        <v>49811800</v>
      </c>
      <c r="AA20" s="2"/>
      <c r="AB20" s="2"/>
      <c r="AC20" s="2"/>
      <c r="AD20" s="2"/>
      <c r="AE20" s="2"/>
      <c r="AF20" s="2"/>
      <c r="AG20" s="2"/>
      <c r="AH20" s="2"/>
      <c r="AI20" s="2"/>
      <c r="AJ20" s="2"/>
      <c r="AK20" s="2"/>
    </row>
    <row r="21" spans="1:52">
      <c r="A21" s="29">
        <v>8</v>
      </c>
      <c r="B21" s="45" t="s">
        <v>47</v>
      </c>
      <c r="C21" s="46">
        <v>682576776</v>
      </c>
      <c r="D21" s="47">
        <v>52275000</v>
      </c>
      <c r="E21" s="47">
        <v>6765000</v>
      </c>
      <c r="F21" s="33">
        <f t="shared" si="2"/>
        <v>623536776</v>
      </c>
      <c r="G21" s="46">
        <v>0</v>
      </c>
      <c r="H21" s="35"/>
      <c r="I21" s="35"/>
      <c r="J21" s="47"/>
      <c r="K21" s="47"/>
      <c r="L21" s="47"/>
      <c r="M21" s="47"/>
      <c r="N21" s="47">
        <v>72619615</v>
      </c>
      <c r="O21" s="48"/>
      <c r="P21" s="46"/>
      <c r="Q21" s="47"/>
      <c r="R21" s="48"/>
      <c r="S21" s="46"/>
      <c r="T21" s="48"/>
      <c r="U21" s="37">
        <f t="shared" si="5"/>
        <v>755196391</v>
      </c>
      <c r="V21" s="38">
        <f t="shared" si="3"/>
        <v>52275000</v>
      </c>
      <c r="W21" s="38">
        <f t="shared" si="4"/>
        <v>6765000</v>
      </c>
      <c r="X21" s="38">
        <f t="shared" si="6"/>
        <v>696156391</v>
      </c>
      <c r="AA21" s="2"/>
      <c r="AB21" s="2"/>
      <c r="AC21" s="2"/>
      <c r="AD21" s="2"/>
      <c r="AE21" s="2"/>
      <c r="AF21" s="2"/>
      <c r="AG21" s="2"/>
      <c r="AH21" s="2"/>
      <c r="AI21" s="2"/>
      <c r="AJ21" s="2"/>
      <c r="AK21" s="2"/>
    </row>
    <row r="22" spans="1:52">
      <c r="A22" s="29">
        <v>9</v>
      </c>
      <c r="B22" s="45" t="s">
        <v>48</v>
      </c>
      <c r="C22" s="46">
        <v>72792950</v>
      </c>
      <c r="D22" s="47">
        <v>20000000</v>
      </c>
      <c r="E22" s="47">
        <v>0</v>
      </c>
      <c r="F22" s="33">
        <f t="shared" si="2"/>
        <v>52792950</v>
      </c>
      <c r="G22" s="46">
        <v>9625000</v>
      </c>
      <c r="H22" s="35"/>
      <c r="I22" s="35"/>
      <c r="J22" s="47"/>
      <c r="K22" s="47"/>
      <c r="L22" s="47"/>
      <c r="M22" s="47"/>
      <c r="N22" s="47"/>
      <c r="O22" s="48"/>
      <c r="P22" s="46"/>
      <c r="Q22" s="47"/>
      <c r="R22" s="48">
        <v>9625000</v>
      </c>
      <c r="S22" s="46"/>
      <c r="T22" s="48"/>
      <c r="U22" s="37">
        <f t="shared" si="5"/>
        <v>72792950</v>
      </c>
      <c r="V22" s="38">
        <f t="shared" si="3"/>
        <v>20000000</v>
      </c>
      <c r="W22" s="38">
        <f t="shared" si="4"/>
        <v>0</v>
      </c>
      <c r="X22" s="38">
        <f t="shared" si="6"/>
        <v>52792950</v>
      </c>
      <c r="AA22" s="2"/>
      <c r="AB22" s="2"/>
      <c r="AC22" s="2"/>
      <c r="AD22" s="2"/>
      <c r="AE22" s="2"/>
      <c r="AF22" s="2"/>
      <c r="AG22" s="2"/>
      <c r="AH22" s="2"/>
      <c r="AI22" s="2"/>
      <c r="AJ22" s="2"/>
      <c r="AK22" s="2"/>
    </row>
    <row r="23" spans="1:52">
      <c r="A23" s="29">
        <v>10</v>
      </c>
      <c r="B23" s="45" t="s">
        <v>49</v>
      </c>
      <c r="C23" s="46">
        <v>0</v>
      </c>
      <c r="D23" s="47">
        <v>0</v>
      </c>
      <c r="E23" s="47">
        <v>0</v>
      </c>
      <c r="F23" s="33">
        <f t="shared" si="2"/>
        <v>0</v>
      </c>
      <c r="G23" s="46"/>
      <c r="H23" s="35"/>
      <c r="I23" s="35"/>
      <c r="J23" s="47"/>
      <c r="K23" s="47"/>
      <c r="L23" s="47"/>
      <c r="M23" s="47"/>
      <c r="N23" s="47"/>
      <c r="O23" s="48"/>
      <c r="P23" s="46"/>
      <c r="Q23" s="47"/>
      <c r="R23" s="48"/>
      <c r="S23" s="46"/>
      <c r="T23" s="48"/>
      <c r="U23" s="37">
        <f t="shared" si="5"/>
        <v>0</v>
      </c>
      <c r="V23" s="38">
        <f t="shared" si="3"/>
        <v>0</v>
      </c>
      <c r="W23" s="38">
        <f t="shared" si="4"/>
        <v>0</v>
      </c>
      <c r="X23" s="38">
        <f t="shared" si="6"/>
        <v>0</v>
      </c>
      <c r="AA23" s="2"/>
      <c r="AB23" s="2"/>
      <c r="AC23" s="2"/>
      <c r="AD23" s="2"/>
      <c r="AE23" s="2"/>
      <c r="AF23" s="2"/>
      <c r="AG23" s="2"/>
      <c r="AH23" s="2"/>
      <c r="AI23" s="2"/>
      <c r="AJ23" s="2"/>
      <c r="AK23" s="2"/>
    </row>
    <row r="24" spans="1:52">
      <c r="A24" s="29"/>
      <c r="B24" s="30"/>
      <c r="C24" s="46"/>
      <c r="D24" s="47"/>
      <c r="E24" s="47"/>
      <c r="F24" s="33"/>
      <c r="G24" s="46"/>
      <c r="H24" s="35"/>
      <c r="I24" s="35"/>
      <c r="J24" s="47"/>
      <c r="K24" s="47"/>
      <c r="L24" s="47"/>
      <c r="M24" s="47"/>
      <c r="N24" s="47"/>
      <c r="O24" s="48"/>
      <c r="P24" s="46"/>
      <c r="Q24" s="47"/>
      <c r="R24" s="48"/>
      <c r="S24" s="46"/>
      <c r="T24" s="48"/>
      <c r="U24" s="37"/>
      <c r="V24" s="38"/>
      <c r="W24" s="38"/>
      <c r="X24" s="38"/>
      <c r="AA24" s="2"/>
      <c r="AB24" s="2"/>
      <c r="AC24" s="2"/>
      <c r="AD24" s="2"/>
      <c r="AE24" s="2"/>
      <c r="AF24" s="2"/>
      <c r="AG24" s="2"/>
      <c r="AH24" s="2"/>
      <c r="AI24" s="2"/>
      <c r="AJ24" s="2"/>
      <c r="AK24" s="2"/>
    </row>
    <row r="25" spans="1:52" s="244" customFormat="1">
      <c r="A25" s="39" t="s">
        <v>50</v>
      </c>
      <c r="B25" s="49" t="s">
        <v>51</v>
      </c>
      <c r="C25" s="41">
        <f>SUM(C26:C27)</f>
        <v>538142432.17290854</v>
      </c>
      <c r="D25" s="42">
        <f>SUM(D26:D27)</f>
        <v>0</v>
      </c>
      <c r="E25" s="42">
        <f>SUM(E26:E27)</f>
        <v>0</v>
      </c>
      <c r="F25" s="50">
        <f>SUM(F26:F27)</f>
        <v>538142432.17290854</v>
      </c>
      <c r="G25" s="43">
        <f t="shared" ref="G25:X25" si="7">SUM(G26:G27)</f>
        <v>0</v>
      </c>
      <c r="H25" s="42">
        <f t="shared" si="7"/>
        <v>0</v>
      </c>
      <c r="I25" s="42">
        <f t="shared" si="7"/>
        <v>0</v>
      </c>
      <c r="J25" s="42">
        <f t="shared" si="7"/>
        <v>0</v>
      </c>
      <c r="K25" s="42">
        <f t="shared" si="7"/>
        <v>0</v>
      </c>
      <c r="L25" s="42">
        <f t="shared" si="7"/>
        <v>0</v>
      </c>
      <c r="M25" s="42">
        <f t="shared" si="7"/>
        <v>0</v>
      </c>
      <c r="N25" s="42">
        <f t="shared" si="7"/>
        <v>1553868875</v>
      </c>
      <c r="O25" s="44">
        <f t="shared" si="7"/>
        <v>0</v>
      </c>
      <c r="P25" s="43">
        <f t="shared" si="7"/>
        <v>0</v>
      </c>
      <c r="Q25" s="42">
        <f t="shared" si="7"/>
        <v>0</v>
      </c>
      <c r="R25" s="44">
        <f t="shared" si="7"/>
        <v>0</v>
      </c>
      <c r="S25" s="43">
        <f t="shared" si="7"/>
        <v>0</v>
      </c>
      <c r="T25" s="44">
        <f t="shared" si="7"/>
        <v>0</v>
      </c>
      <c r="U25" s="28">
        <f t="shared" si="7"/>
        <v>2092011307.1729085</v>
      </c>
      <c r="V25" s="24">
        <f t="shared" si="7"/>
        <v>0</v>
      </c>
      <c r="W25" s="24">
        <f t="shared" si="7"/>
        <v>0</v>
      </c>
      <c r="X25" s="24">
        <f t="shared" si="7"/>
        <v>2092011307.1729085</v>
      </c>
      <c r="Y25" s="1"/>
      <c r="Z25" s="1"/>
      <c r="AA25" s="2"/>
      <c r="AB25" s="2"/>
      <c r="AC25" s="2"/>
      <c r="AD25" s="2"/>
      <c r="AE25" s="2"/>
      <c r="AF25" s="2"/>
      <c r="AG25" s="2"/>
      <c r="AH25" s="2"/>
      <c r="AI25" s="2"/>
      <c r="AJ25" s="2"/>
      <c r="AK25" s="2"/>
      <c r="AL25" s="1"/>
      <c r="AM25" s="1"/>
      <c r="AN25" s="1"/>
      <c r="AO25" s="1"/>
      <c r="AP25" s="1"/>
      <c r="AQ25" s="1"/>
      <c r="AR25" s="1"/>
      <c r="AS25" s="1"/>
      <c r="AT25" s="1"/>
      <c r="AU25" s="1"/>
      <c r="AV25" s="1"/>
      <c r="AW25" s="1"/>
      <c r="AX25" s="1"/>
      <c r="AY25" s="1"/>
      <c r="AZ25" s="1"/>
    </row>
    <row r="26" spans="1:52">
      <c r="A26" s="29">
        <v>11</v>
      </c>
      <c r="B26" s="30" t="s">
        <v>52</v>
      </c>
      <c r="C26" s="46">
        <v>538142432.17290854</v>
      </c>
      <c r="D26" s="47">
        <v>0</v>
      </c>
      <c r="E26" s="47">
        <v>0</v>
      </c>
      <c r="F26" s="33">
        <f>C26-D26-E26</f>
        <v>538142432.17290854</v>
      </c>
      <c r="G26" s="46"/>
      <c r="H26" s="35"/>
      <c r="I26" s="35"/>
      <c r="J26" s="47"/>
      <c r="K26" s="47"/>
      <c r="L26" s="47"/>
      <c r="M26" s="47"/>
      <c r="N26" s="47"/>
      <c r="O26" s="48"/>
      <c r="P26" s="46"/>
      <c r="Q26" s="47"/>
      <c r="R26" s="48"/>
      <c r="S26" s="46">
        <v>0</v>
      </c>
      <c r="T26" s="48">
        <v>0</v>
      </c>
      <c r="U26" s="37">
        <f>C26+G26+H26+I26+J26+K26+L26+M26+N26+O26-P26-Q26-R26</f>
        <v>538142432.17290854</v>
      </c>
      <c r="V26" s="38">
        <f>D26+T26</f>
        <v>0</v>
      </c>
      <c r="W26" s="38">
        <f>E26+S26</f>
        <v>0</v>
      </c>
      <c r="X26" s="38">
        <f>U26-V26-W26</f>
        <v>538142432.17290854</v>
      </c>
      <c r="AA26" s="2"/>
      <c r="AB26" s="2"/>
      <c r="AC26" s="2"/>
      <c r="AD26" s="2"/>
      <c r="AE26" s="2"/>
      <c r="AF26" s="2"/>
      <c r="AG26" s="2"/>
      <c r="AH26" s="2"/>
      <c r="AI26" s="2"/>
      <c r="AJ26" s="2"/>
      <c r="AK26" s="2"/>
    </row>
    <row r="27" spans="1:52">
      <c r="A27" s="29">
        <v>12</v>
      </c>
      <c r="B27" s="30" t="s">
        <v>53</v>
      </c>
      <c r="C27" s="46">
        <v>0</v>
      </c>
      <c r="D27" s="47">
        <v>0</v>
      </c>
      <c r="E27" s="47">
        <v>0</v>
      </c>
      <c r="F27" s="33">
        <f>C27-D27-E27</f>
        <v>0</v>
      </c>
      <c r="G27" s="46"/>
      <c r="H27" s="35"/>
      <c r="I27" s="35"/>
      <c r="J27" s="47"/>
      <c r="K27" s="47"/>
      <c r="L27" s="47"/>
      <c r="M27" s="47"/>
      <c r="N27" s="47">
        <v>1553868875</v>
      </c>
      <c r="O27" s="48"/>
      <c r="P27" s="46"/>
      <c r="Q27" s="47"/>
      <c r="R27" s="48"/>
      <c r="S27" s="46">
        <v>0</v>
      </c>
      <c r="T27" s="48">
        <v>0</v>
      </c>
      <c r="U27" s="37">
        <f>C27+G27+H27+I27+J27+K27+L27+M27+N27+O27-P27-Q27-R27</f>
        <v>1553868875</v>
      </c>
      <c r="V27" s="38">
        <f>D27+T27</f>
        <v>0</v>
      </c>
      <c r="W27" s="38">
        <f>E27+S27</f>
        <v>0</v>
      </c>
      <c r="X27" s="38">
        <f>U27-V27-W27</f>
        <v>1553868875</v>
      </c>
      <c r="AA27" s="2"/>
      <c r="AB27" s="2"/>
      <c r="AC27" s="2"/>
      <c r="AD27" s="2"/>
      <c r="AE27" s="2"/>
      <c r="AF27" s="2"/>
      <c r="AG27" s="2"/>
      <c r="AH27" s="2"/>
      <c r="AI27" s="2"/>
      <c r="AJ27" s="2"/>
      <c r="AK27" s="2"/>
    </row>
    <row r="28" spans="1:52">
      <c r="A28" s="29"/>
      <c r="B28" s="30"/>
      <c r="C28" s="46"/>
      <c r="D28" s="47"/>
      <c r="E28" s="47"/>
      <c r="F28" s="33"/>
      <c r="G28" s="46"/>
      <c r="H28" s="35"/>
      <c r="I28" s="35"/>
      <c r="J28" s="47"/>
      <c r="K28" s="47"/>
      <c r="L28" s="47"/>
      <c r="M28" s="47"/>
      <c r="N28" s="47"/>
      <c r="O28" s="48"/>
      <c r="P28" s="46"/>
      <c r="Q28" s="47"/>
      <c r="R28" s="48"/>
      <c r="S28" s="46"/>
      <c r="T28" s="48"/>
      <c r="U28" s="37"/>
      <c r="V28" s="38"/>
      <c r="W28" s="38"/>
      <c r="X28" s="38"/>
      <c r="AA28" s="51"/>
      <c r="AB28" s="51"/>
      <c r="AC28" s="51"/>
      <c r="AD28" s="51"/>
      <c r="AE28" s="51"/>
      <c r="AF28" s="51"/>
      <c r="AG28" s="51"/>
      <c r="AH28" s="51"/>
      <c r="AI28" s="51"/>
      <c r="AJ28" s="51"/>
      <c r="AK28" s="51"/>
      <c r="AL28" s="51"/>
      <c r="AM28" s="51"/>
      <c r="AN28" s="51"/>
      <c r="AO28" s="51"/>
      <c r="AP28" s="51"/>
    </row>
    <row r="29" spans="1:52" s="244" customFormat="1">
      <c r="A29" s="39" t="s">
        <v>54</v>
      </c>
      <c r="B29" s="49" t="s">
        <v>55</v>
      </c>
      <c r="C29" s="41">
        <f>SUM(C30:C33)</f>
        <v>27862200</v>
      </c>
      <c r="D29" s="42">
        <f t="shared" ref="D29:X29" si="8">SUM(D30:D33)</f>
        <v>3000000</v>
      </c>
      <c r="E29" s="42">
        <f t="shared" si="8"/>
        <v>0</v>
      </c>
      <c r="F29" s="50">
        <f t="shared" si="8"/>
        <v>24862200</v>
      </c>
      <c r="G29" s="43">
        <f t="shared" si="8"/>
        <v>0</v>
      </c>
      <c r="H29" s="42">
        <f t="shared" si="8"/>
        <v>0</v>
      </c>
      <c r="I29" s="42">
        <f t="shared" si="8"/>
        <v>0</v>
      </c>
      <c r="J29" s="42">
        <f t="shared" si="8"/>
        <v>0</v>
      </c>
      <c r="K29" s="42">
        <f t="shared" si="8"/>
        <v>0</v>
      </c>
      <c r="L29" s="42">
        <f t="shared" si="8"/>
        <v>0</v>
      </c>
      <c r="M29" s="42">
        <f t="shared" si="8"/>
        <v>0</v>
      </c>
      <c r="N29" s="42">
        <f t="shared" si="8"/>
        <v>398349000</v>
      </c>
      <c r="O29" s="44">
        <f t="shared" si="8"/>
        <v>0</v>
      </c>
      <c r="P29" s="43">
        <f t="shared" si="8"/>
        <v>0</v>
      </c>
      <c r="Q29" s="42">
        <f t="shared" si="8"/>
        <v>0</v>
      </c>
      <c r="R29" s="44">
        <f t="shared" si="8"/>
        <v>0</v>
      </c>
      <c r="S29" s="43">
        <f t="shared" si="8"/>
        <v>0</v>
      </c>
      <c r="T29" s="44">
        <f t="shared" si="8"/>
        <v>0</v>
      </c>
      <c r="U29" s="28">
        <f t="shared" si="8"/>
        <v>426211200</v>
      </c>
      <c r="V29" s="24">
        <f t="shared" si="8"/>
        <v>3000000</v>
      </c>
      <c r="W29" s="24">
        <f t="shared" si="8"/>
        <v>0</v>
      </c>
      <c r="X29" s="24">
        <f t="shared" si="8"/>
        <v>423211200</v>
      </c>
      <c r="Y29" s="1"/>
      <c r="Z29" s="1"/>
      <c r="AA29" s="52"/>
      <c r="AB29" s="52"/>
      <c r="AC29" s="52"/>
      <c r="AD29" s="52"/>
      <c r="AE29" s="52"/>
      <c r="AF29" s="52"/>
      <c r="AG29" s="52"/>
      <c r="AH29" s="52"/>
      <c r="AI29" s="52"/>
      <c r="AJ29" s="52"/>
      <c r="AK29" s="52"/>
      <c r="AL29" s="52"/>
      <c r="AM29" s="52"/>
      <c r="AN29" s="52"/>
      <c r="AO29" s="52"/>
      <c r="AP29" s="52"/>
      <c r="AQ29" s="1"/>
      <c r="AR29" s="1"/>
      <c r="AS29" s="1"/>
      <c r="AT29" s="1"/>
      <c r="AU29" s="1"/>
      <c r="AV29" s="1"/>
      <c r="AW29" s="1"/>
      <c r="AX29" s="1"/>
      <c r="AY29" s="1"/>
      <c r="AZ29" s="1"/>
    </row>
    <row r="30" spans="1:52">
      <c r="A30" s="29">
        <v>13</v>
      </c>
      <c r="B30" s="30" t="s">
        <v>56</v>
      </c>
      <c r="C30" s="46">
        <v>0</v>
      </c>
      <c r="D30" s="47">
        <v>0</v>
      </c>
      <c r="E30" s="47">
        <v>0</v>
      </c>
      <c r="F30" s="33">
        <f>C30-D30-E30</f>
        <v>0</v>
      </c>
      <c r="G30" s="46"/>
      <c r="H30" s="35"/>
      <c r="I30" s="35"/>
      <c r="J30" s="47"/>
      <c r="K30" s="47"/>
      <c r="L30" s="47"/>
      <c r="M30" s="47"/>
      <c r="N30" s="47"/>
      <c r="O30" s="48"/>
      <c r="P30" s="46"/>
      <c r="Q30" s="47"/>
      <c r="R30" s="48"/>
      <c r="S30" s="46"/>
      <c r="T30" s="48"/>
      <c r="U30" s="37">
        <f>C30+G30+H30+I30+J30+K30+L30+M30+N30+O30-P30-Q30-R30</f>
        <v>0</v>
      </c>
      <c r="V30" s="38">
        <f>D30+T30</f>
        <v>0</v>
      </c>
      <c r="W30" s="38">
        <f>E30+S30</f>
        <v>0</v>
      </c>
      <c r="X30" s="38">
        <f>U30-V30-W30</f>
        <v>0</v>
      </c>
      <c r="AA30" s="52"/>
      <c r="AB30" s="52"/>
      <c r="AC30" s="52"/>
      <c r="AD30" s="52"/>
      <c r="AE30" s="52"/>
      <c r="AF30" s="52"/>
      <c r="AG30" s="52"/>
      <c r="AH30" s="52"/>
      <c r="AI30" s="52"/>
      <c r="AJ30" s="52"/>
      <c r="AK30" s="52"/>
      <c r="AL30" s="52"/>
      <c r="AM30" s="52"/>
      <c r="AN30" s="52"/>
      <c r="AO30" s="52"/>
      <c r="AP30" s="52"/>
    </row>
    <row r="31" spans="1:52">
      <c r="A31" s="29">
        <v>14</v>
      </c>
      <c r="B31" s="30" t="s">
        <v>57</v>
      </c>
      <c r="C31" s="46">
        <v>1082000</v>
      </c>
      <c r="D31" s="47">
        <v>0</v>
      </c>
      <c r="E31" s="47">
        <v>0</v>
      </c>
      <c r="F31" s="33">
        <f>C31-D31-E31</f>
        <v>1082000</v>
      </c>
      <c r="G31" s="46"/>
      <c r="H31" s="35"/>
      <c r="I31" s="35"/>
      <c r="J31" s="47"/>
      <c r="K31" s="47"/>
      <c r="L31" s="47"/>
      <c r="M31" s="47"/>
      <c r="N31" s="47"/>
      <c r="O31" s="48"/>
      <c r="P31" s="46"/>
      <c r="Q31" s="47"/>
      <c r="R31" s="48"/>
      <c r="S31" s="46"/>
      <c r="T31" s="48"/>
      <c r="U31" s="37">
        <f>C31+G31+H31+I31+J31+K31+L31+M31+N31+O31-P31-Q31-R31</f>
        <v>1082000</v>
      </c>
      <c r="V31" s="38">
        <f>D31+T31</f>
        <v>0</v>
      </c>
      <c r="W31" s="38">
        <f>E31+S31</f>
        <v>0</v>
      </c>
      <c r="X31" s="38">
        <f>U31-V31-W31</f>
        <v>1082000</v>
      </c>
      <c r="AA31" s="53"/>
      <c r="AB31" s="53"/>
      <c r="AC31" s="53"/>
      <c r="AD31" s="53"/>
      <c r="AE31" s="53"/>
      <c r="AF31" s="53"/>
      <c r="AG31" s="53"/>
      <c r="AH31" s="53"/>
      <c r="AI31" s="53"/>
      <c r="AJ31" s="53"/>
      <c r="AK31" s="53"/>
      <c r="AL31" s="53"/>
      <c r="AM31" s="53"/>
      <c r="AN31" s="53"/>
      <c r="AO31" s="53"/>
      <c r="AP31" s="53"/>
    </row>
    <row r="32" spans="1:52">
      <c r="A32" s="29">
        <v>15</v>
      </c>
      <c r="B32" s="30" t="s">
        <v>58</v>
      </c>
      <c r="C32" s="46">
        <v>13780200</v>
      </c>
      <c r="D32" s="47">
        <v>0</v>
      </c>
      <c r="E32" s="47">
        <v>0</v>
      </c>
      <c r="F32" s="33">
        <f>C32-D32-E32</f>
        <v>13780200</v>
      </c>
      <c r="G32" s="46"/>
      <c r="H32" s="35"/>
      <c r="I32" s="35"/>
      <c r="J32" s="47"/>
      <c r="K32" s="47"/>
      <c r="L32" s="47"/>
      <c r="M32" s="47"/>
      <c r="N32" s="47">
        <v>398349000</v>
      </c>
      <c r="O32" s="48"/>
      <c r="P32" s="46"/>
      <c r="Q32" s="47"/>
      <c r="R32" s="48"/>
      <c r="S32" s="46"/>
      <c r="T32" s="48"/>
      <c r="U32" s="37">
        <f>C32+G32+H32+I32+J32+K32+L32+M32+N32+O32-P32-Q32-R32</f>
        <v>412129200</v>
      </c>
      <c r="V32" s="38">
        <f>D32+T32</f>
        <v>0</v>
      </c>
      <c r="W32" s="38">
        <f>E32+S32</f>
        <v>0</v>
      </c>
      <c r="X32" s="38">
        <f>U32-V32-W32</f>
        <v>412129200</v>
      </c>
      <c r="AA32" s="53"/>
      <c r="AB32" s="53"/>
      <c r="AC32" s="53"/>
      <c r="AD32" s="53"/>
      <c r="AE32" s="53"/>
      <c r="AF32" s="53"/>
      <c r="AG32" s="53"/>
      <c r="AH32" s="53"/>
      <c r="AI32" s="53"/>
      <c r="AJ32" s="53"/>
      <c r="AK32" s="53"/>
      <c r="AL32" s="53"/>
      <c r="AM32" s="53"/>
      <c r="AN32" s="53"/>
      <c r="AO32" s="53"/>
      <c r="AP32" s="53"/>
    </row>
    <row r="33" spans="1:52">
      <c r="A33" s="29">
        <v>16</v>
      </c>
      <c r="B33" s="30" t="s">
        <v>59</v>
      </c>
      <c r="C33" s="46">
        <v>13000000</v>
      </c>
      <c r="D33" s="47">
        <v>3000000</v>
      </c>
      <c r="E33" s="47">
        <v>0</v>
      </c>
      <c r="F33" s="33">
        <f>C33-D33-E33</f>
        <v>10000000</v>
      </c>
      <c r="G33" s="46"/>
      <c r="H33" s="35"/>
      <c r="I33" s="35"/>
      <c r="J33" s="47"/>
      <c r="K33" s="47"/>
      <c r="L33" s="47"/>
      <c r="M33" s="47"/>
      <c r="N33" s="47"/>
      <c r="O33" s="48"/>
      <c r="P33" s="46"/>
      <c r="Q33" s="47"/>
      <c r="R33" s="48"/>
      <c r="S33" s="46"/>
      <c r="T33" s="48"/>
      <c r="U33" s="37">
        <f>C33+G33+H33+I33+J33+K33+L33+M33+N33+O33-P33-Q33-R33</f>
        <v>13000000</v>
      </c>
      <c r="V33" s="38">
        <f>D33+T33</f>
        <v>3000000</v>
      </c>
      <c r="W33" s="38">
        <f>E33+S33</f>
        <v>0</v>
      </c>
      <c r="X33" s="38">
        <f>U33-V33-W33</f>
        <v>10000000</v>
      </c>
      <c r="AA33" s="1207"/>
      <c r="AB33" s="1207"/>
      <c r="AC33" s="1207"/>
      <c r="AD33" s="1207"/>
      <c r="AE33" s="1207"/>
      <c r="AF33" s="1207"/>
      <c r="AG33" s="1207"/>
      <c r="AH33" s="1207"/>
      <c r="AI33" s="1207"/>
      <c r="AJ33" s="1207"/>
      <c r="AK33" s="1207"/>
      <c r="AL33" s="1207"/>
      <c r="AM33" s="1207"/>
      <c r="AN33" s="1207"/>
      <c r="AO33" s="1207"/>
      <c r="AP33" s="1207"/>
    </row>
    <row r="34" spans="1:52">
      <c r="A34" s="29"/>
      <c r="B34" s="30"/>
      <c r="C34" s="46"/>
      <c r="D34" s="47"/>
      <c r="E34" s="47"/>
      <c r="F34" s="33"/>
      <c r="G34" s="46"/>
      <c r="H34" s="35"/>
      <c r="I34" s="35"/>
      <c r="J34" s="47"/>
      <c r="K34" s="47"/>
      <c r="L34" s="47"/>
      <c r="M34" s="47"/>
      <c r="N34" s="47"/>
      <c r="O34" s="48"/>
      <c r="P34" s="46"/>
      <c r="Q34" s="47"/>
      <c r="R34" s="48"/>
      <c r="S34" s="46"/>
      <c r="T34" s="48"/>
      <c r="U34" s="37"/>
      <c r="V34" s="38"/>
      <c r="W34" s="38"/>
      <c r="X34" s="38"/>
      <c r="AA34" s="53"/>
      <c r="AB34" s="53"/>
      <c r="AC34" s="53"/>
      <c r="AD34" s="53"/>
      <c r="AE34" s="53"/>
      <c r="AF34" s="53"/>
      <c r="AG34" s="53"/>
      <c r="AH34" s="53"/>
      <c r="AI34" s="53"/>
      <c r="AJ34" s="53"/>
      <c r="AK34" s="53"/>
      <c r="AL34" s="53"/>
      <c r="AM34" s="53"/>
      <c r="AN34" s="53"/>
      <c r="AO34" s="53"/>
      <c r="AP34" s="53"/>
    </row>
    <row r="35" spans="1:52" s="244" customFormat="1">
      <c r="A35" s="39" t="s">
        <v>60</v>
      </c>
      <c r="B35" s="49" t="s">
        <v>61</v>
      </c>
      <c r="C35" s="41">
        <f>SUM(C36:C38)</f>
        <v>0</v>
      </c>
      <c r="D35" s="42">
        <f t="shared" ref="D35:X35" si="9">SUM(D36:D38)</f>
        <v>0</v>
      </c>
      <c r="E35" s="42">
        <f t="shared" si="9"/>
        <v>0</v>
      </c>
      <c r="F35" s="50">
        <f t="shared" si="9"/>
        <v>0</v>
      </c>
      <c r="G35" s="43">
        <f t="shared" si="9"/>
        <v>0</v>
      </c>
      <c r="H35" s="42">
        <f t="shared" si="9"/>
        <v>0</v>
      </c>
      <c r="I35" s="42">
        <f t="shared" si="9"/>
        <v>0</v>
      </c>
      <c r="J35" s="42">
        <f t="shared" si="9"/>
        <v>0</v>
      </c>
      <c r="K35" s="42">
        <f t="shared" si="9"/>
        <v>0</v>
      </c>
      <c r="L35" s="42">
        <f t="shared" si="9"/>
        <v>0</v>
      </c>
      <c r="M35" s="42">
        <f t="shared" si="9"/>
        <v>0</v>
      </c>
      <c r="N35" s="42">
        <f t="shared" si="9"/>
        <v>0</v>
      </c>
      <c r="O35" s="44">
        <f t="shared" si="9"/>
        <v>0</v>
      </c>
      <c r="P35" s="43">
        <f t="shared" si="9"/>
        <v>0</v>
      </c>
      <c r="Q35" s="42">
        <f t="shared" si="9"/>
        <v>0</v>
      </c>
      <c r="R35" s="44">
        <f t="shared" si="9"/>
        <v>0</v>
      </c>
      <c r="S35" s="43">
        <f t="shared" si="9"/>
        <v>0</v>
      </c>
      <c r="T35" s="44">
        <f t="shared" si="9"/>
        <v>0</v>
      </c>
      <c r="U35" s="28">
        <f t="shared" si="9"/>
        <v>0</v>
      </c>
      <c r="V35" s="24">
        <f t="shared" si="9"/>
        <v>0</v>
      </c>
      <c r="W35" s="24">
        <f t="shared" si="9"/>
        <v>0</v>
      </c>
      <c r="X35" s="24">
        <f t="shared" si="9"/>
        <v>0</v>
      </c>
      <c r="Y35" s="1"/>
      <c r="Z35" s="1"/>
      <c r="AA35" s="53"/>
      <c r="AB35" s="53"/>
      <c r="AC35" s="53"/>
      <c r="AD35" s="53"/>
      <c r="AE35" s="53"/>
      <c r="AF35" s="53"/>
      <c r="AG35" s="53"/>
      <c r="AH35" s="53"/>
      <c r="AI35" s="53"/>
      <c r="AJ35" s="53"/>
      <c r="AK35" s="53"/>
      <c r="AL35" s="53"/>
      <c r="AM35" s="53"/>
      <c r="AN35" s="53"/>
      <c r="AO35" s="53"/>
      <c r="AP35" s="53"/>
      <c r="AQ35" s="1"/>
      <c r="AR35" s="1"/>
      <c r="AS35" s="1"/>
      <c r="AT35" s="1"/>
      <c r="AU35" s="1"/>
      <c r="AV35" s="1"/>
      <c r="AW35" s="1"/>
      <c r="AX35" s="1"/>
      <c r="AY35" s="1"/>
      <c r="AZ35" s="1"/>
    </row>
    <row r="36" spans="1:52">
      <c r="A36" s="29">
        <v>17</v>
      </c>
      <c r="B36" s="45" t="s">
        <v>62</v>
      </c>
      <c r="C36" s="46">
        <v>0</v>
      </c>
      <c r="D36" s="46">
        <v>0</v>
      </c>
      <c r="E36" s="46">
        <v>0</v>
      </c>
      <c r="F36" s="33">
        <f>C36-D36-E36</f>
        <v>0</v>
      </c>
      <c r="G36" s="46"/>
      <c r="H36" s="35"/>
      <c r="I36" s="35"/>
      <c r="J36" s="47"/>
      <c r="K36" s="47"/>
      <c r="L36" s="47"/>
      <c r="M36" s="47"/>
      <c r="N36" s="47"/>
      <c r="O36" s="48"/>
      <c r="P36" s="46"/>
      <c r="Q36" s="47"/>
      <c r="R36" s="48"/>
      <c r="S36" s="46">
        <v>0</v>
      </c>
      <c r="T36" s="48">
        <v>0</v>
      </c>
      <c r="U36" s="37">
        <f>C36+G36+H36+I36+J36+K36+L36+M36+N36+O36-P36-Q36-R36</f>
        <v>0</v>
      </c>
      <c r="V36" s="38">
        <f>D36+T36</f>
        <v>0</v>
      </c>
      <c r="W36" s="38">
        <f>E36+S36</f>
        <v>0</v>
      </c>
      <c r="X36" s="38">
        <f>U36-V36-W36</f>
        <v>0</v>
      </c>
      <c r="AA36" s="54"/>
      <c r="AB36" s="54"/>
      <c r="AC36" s="54"/>
      <c r="AD36" s="54"/>
      <c r="AE36" s="54"/>
      <c r="AF36" s="54"/>
      <c r="AG36" s="54"/>
      <c r="AH36" s="54"/>
      <c r="AI36" s="54"/>
      <c r="AJ36" s="54"/>
      <c r="AK36" s="54"/>
      <c r="AL36" s="54"/>
      <c r="AM36" s="54"/>
      <c r="AN36" s="54"/>
      <c r="AO36" s="54"/>
      <c r="AP36" s="54"/>
    </row>
    <row r="37" spans="1:52">
      <c r="A37" s="29">
        <v>18</v>
      </c>
      <c r="B37" s="45" t="s">
        <v>63</v>
      </c>
      <c r="C37" s="46">
        <v>0</v>
      </c>
      <c r="D37" s="46">
        <v>0</v>
      </c>
      <c r="E37" s="46">
        <v>0</v>
      </c>
      <c r="F37" s="33">
        <f>C37-D37-E37</f>
        <v>0</v>
      </c>
      <c r="G37" s="46"/>
      <c r="H37" s="35"/>
      <c r="I37" s="35"/>
      <c r="J37" s="47"/>
      <c r="K37" s="47"/>
      <c r="L37" s="47"/>
      <c r="M37" s="47"/>
      <c r="N37" s="47"/>
      <c r="O37" s="48"/>
      <c r="P37" s="46"/>
      <c r="Q37" s="47"/>
      <c r="R37" s="48"/>
      <c r="S37" s="46">
        <v>0</v>
      </c>
      <c r="T37" s="48">
        <v>0</v>
      </c>
      <c r="U37" s="37">
        <f>C37+G37+H37+I37+J37+K37+L37+M37+N37+O37-P37-Q37-R37</f>
        <v>0</v>
      </c>
      <c r="V37" s="38">
        <f>D37+T37</f>
        <v>0</v>
      </c>
      <c r="W37" s="38">
        <f>E37+S37</f>
        <v>0</v>
      </c>
      <c r="X37" s="38">
        <f>U37-V37-W37</f>
        <v>0</v>
      </c>
      <c r="AA37" s="54"/>
      <c r="AB37" s="54"/>
      <c r="AC37" s="54"/>
      <c r="AD37" s="54"/>
      <c r="AE37" s="54"/>
      <c r="AF37" s="54"/>
      <c r="AG37" s="54"/>
      <c r="AH37" s="54"/>
      <c r="AI37" s="54"/>
      <c r="AJ37" s="54"/>
      <c r="AK37" s="54"/>
      <c r="AL37" s="54"/>
      <c r="AM37" s="54"/>
      <c r="AN37" s="54"/>
      <c r="AO37" s="54"/>
      <c r="AP37" s="54"/>
    </row>
    <row r="38" spans="1:52">
      <c r="A38" s="29">
        <v>19</v>
      </c>
      <c r="B38" s="45" t="s">
        <v>64</v>
      </c>
      <c r="C38" s="46">
        <v>0</v>
      </c>
      <c r="D38" s="46">
        <v>0</v>
      </c>
      <c r="E38" s="46">
        <v>0</v>
      </c>
      <c r="F38" s="33">
        <f>C38-D38-E38</f>
        <v>0</v>
      </c>
      <c r="G38" s="46"/>
      <c r="H38" s="35"/>
      <c r="I38" s="35"/>
      <c r="J38" s="47"/>
      <c r="K38" s="47"/>
      <c r="L38" s="47"/>
      <c r="M38" s="47"/>
      <c r="N38" s="47"/>
      <c r="O38" s="48"/>
      <c r="P38" s="46"/>
      <c r="Q38" s="47"/>
      <c r="R38" s="48"/>
      <c r="S38" s="46">
        <v>0</v>
      </c>
      <c r="T38" s="48">
        <v>0</v>
      </c>
      <c r="U38" s="37">
        <f>C38+G38+H38+I38+J38+K38+L38+M38+N38+O38-P38-Q38-R38</f>
        <v>0</v>
      </c>
      <c r="V38" s="38">
        <f>D38+T38</f>
        <v>0</v>
      </c>
      <c r="W38" s="38">
        <f>E38+S38</f>
        <v>0</v>
      </c>
      <c r="X38" s="38">
        <f>U38-V38-W38</f>
        <v>0</v>
      </c>
      <c r="AA38" s="53"/>
      <c r="AB38" s="53"/>
      <c r="AC38" s="53"/>
      <c r="AD38" s="53"/>
      <c r="AE38" s="53"/>
      <c r="AF38" s="53"/>
      <c r="AG38" s="53"/>
      <c r="AH38" s="53"/>
      <c r="AI38" s="53"/>
      <c r="AJ38" s="53"/>
      <c r="AK38" s="53"/>
      <c r="AL38" s="53"/>
      <c r="AM38" s="53"/>
      <c r="AN38" s="53"/>
      <c r="AO38" s="53"/>
      <c r="AP38" s="53"/>
    </row>
    <row r="39" spans="1:52">
      <c r="A39" s="29"/>
      <c r="B39" s="30"/>
      <c r="C39" s="46"/>
      <c r="D39" s="47"/>
      <c r="E39" s="47"/>
      <c r="F39" s="33"/>
      <c r="G39" s="46"/>
      <c r="H39" s="35"/>
      <c r="I39" s="35"/>
      <c r="J39" s="47"/>
      <c r="K39" s="47"/>
      <c r="L39" s="47"/>
      <c r="M39" s="47"/>
      <c r="N39" s="47"/>
      <c r="O39" s="48"/>
      <c r="P39" s="46"/>
      <c r="Q39" s="47"/>
      <c r="R39" s="48"/>
      <c r="S39" s="46"/>
      <c r="T39" s="48"/>
      <c r="U39" s="37"/>
      <c r="V39" s="38"/>
      <c r="W39" s="38"/>
      <c r="X39" s="38"/>
      <c r="AA39" s="53"/>
      <c r="AB39" s="53"/>
      <c r="AC39" s="53"/>
      <c r="AD39" s="53"/>
      <c r="AE39" s="53"/>
      <c r="AF39" s="53"/>
      <c r="AG39" s="53"/>
      <c r="AH39" s="53"/>
      <c r="AI39" s="53"/>
      <c r="AJ39" s="53"/>
      <c r="AK39" s="53"/>
      <c r="AL39" s="53"/>
      <c r="AM39" s="53"/>
      <c r="AN39" s="53"/>
      <c r="AO39" s="53"/>
      <c r="AP39" s="53"/>
    </row>
    <row r="40" spans="1:52" s="244" customFormat="1">
      <c r="A40" s="39" t="s">
        <v>65</v>
      </c>
      <c r="B40" s="49" t="s">
        <v>66</v>
      </c>
      <c r="C40" s="25">
        <v>0</v>
      </c>
      <c r="D40" s="25">
        <v>0</v>
      </c>
      <c r="E40" s="25">
        <v>0</v>
      </c>
      <c r="F40" s="24">
        <f>C40-D40-E40</f>
        <v>0</v>
      </c>
      <c r="G40" s="25"/>
      <c r="H40" s="26"/>
      <c r="I40" s="26"/>
      <c r="J40" s="23"/>
      <c r="K40" s="23"/>
      <c r="L40" s="23"/>
      <c r="M40" s="23"/>
      <c r="N40" s="23"/>
      <c r="O40" s="27"/>
      <c r="P40" s="25"/>
      <c r="Q40" s="23"/>
      <c r="R40" s="27"/>
      <c r="S40" s="25"/>
      <c r="T40" s="27"/>
      <c r="U40" s="28">
        <f>C40+G40+H40+I40+J40+K40+L40+M40+N40+O40-P40-Q40-R40</f>
        <v>0</v>
      </c>
      <c r="V40" s="24">
        <f>D40+T40</f>
        <v>0</v>
      </c>
      <c r="W40" s="24">
        <f>E40+S40</f>
        <v>0</v>
      </c>
      <c r="X40" s="24">
        <f>U40-V40-W40</f>
        <v>0</v>
      </c>
      <c r="Y40" s="1"/>
      <c r="Z40" s="1"/>
      <c r="AA40" s="53"/>
      <c r="AB40" s="53"/>
      <c r="AC40" s="53"/>
      <c r="AD40" s="53"/>
      <c r="AE40" s="53"/>
      <c r="AF40" s="53"/>
      <c r="AG40" s="53"/>
      <c r="AH40" s="53"/>
      <c r="AI40" s="53"/>
      <c r="AJ40" s="53"/>
      <c r="AK40" s="53"/>
      <c r="AL40" s="53"/>
      <c r="AM40" s="53"/>
      <c r="AN40" s="53"/>
      <c r="AO40" s="53"/>
      <c r="AP40" s="53"/>
      <c r="AQ40" s="1"/>
      <c r="AR40" s="1"/>
      <c r="AS40" s="1"/>
      <c r="AT40" s="1"/>
      <c r="AU40" s="1"/>
      <c r="AV40" s="1"/>
      <c r="AW40" s="1"/>
      <c r="AX40" s="1"/>
      <c r="AY40" s="1"/>
      <c r="AZ40" s="1"/>
    </row>
    <row r="41" spans="1:52">
      <c r="A41" s="29"/>
      <c r="B41" s="30"/>
      <c r="C41" s="31"/>
      <c r="D41" s="47"/>
      <c r="E41" s="47"/>
      <c r="F41" s="33"/>
      <c r="G41" s="46"/>
      <c r="H41" s="35"/>
      <c r="I41" s="35"/>
      <c r="J41" s="47"/>
      <c r="K41" s="47"/>
      <c r="L41" s="47"/>
      <c r="M41" s="47"/>
      <c r="N41" s="47"/>
      <c r="O41" s="48"/>
      <c r="P41" s="46"/>
      <c r="Q41" s="47"/>
      <c r="R41" s="48"/>
      <c r="S41" s="46"/>
      <c r="T41" s="48"/>
      <c r="U41" s="37"/>
      <c r="V41" s="38"/>
      <c r="W41" s="38"/>
      <c r="X41" s="38"/>
      <c r="AA41" s="53"/>
      <c r="AB41" s="53"/>
      <c r="AC41" s="53"/>
      <c r="AD41" s="53"/>
      <c r="AE41" s="53"/>
      <c r="AF41" s="53"/>
      <c r="AG41" s="53"/>
      <c r="AH41" s="53"/>
      <c r="AI41" s="53"/>
      <c r="AJ41" s="53"/>
      <c r="AK41" s="53"/>
      <c r="AL41" s="53"/>
      <c r="AM41" s="53"/>
      <c r="AN41" s="53"/>
      <c r="AO41" s="53"/>
      <c r="AP41" s="53"/>
    </row>
    <row r="42" spans="1:52" s="244" customFormat="1">
      <c r="A42" s="1208"/>
      <c r="B42" s="1210" t="s">
        <v>67</v>
      </c>
      <c r="C42" s="1212">
        <f>C12+C14+C25+C29+C35+C40</f>
        <v>2276779739.7129087</v>
      </c>
      <c r="D42" s="1212">
        <f t="shared" ref="D42:X42" si="10">D12+D14+D25+D29+D35+D40</f>
        <v>94245000</v>
      </c>
      <c r="E42" s="1212">
        <f t="shared" si="10"/>
        <v>28830150</v>
      </c>
      <c r="F42" s="1214">
        <f t="shared" si="10"/>
        <v>2153704589.7129087</v>
      </c>
      <c r="G42" s="55">
        <f t="shared" si="10"/>
        <v>149839000</v>
      </c>
      <c r="H42" s="56">
        <f t="shared" si="10"/>
        <v>0</v>
      </c>
      <c r="I42" s="56">
        <f t="shared" si="10"/>
        <v>0</v>
      </c>
      <c r="J42" s="56">
        <f t="shared" si="10"/>
        <v>0</v>
      </c>
      <c r="K42" s="56">
        <f t="shared" si="10"/>
        <v>0</v>
      </c>
      <c r="L42" s="57">
        <f t="shared" si="10"/>
        <v>0</v>
      </c>
      <c r="M42" s="56">
        <f t="shared" si="10"/>
        <v>0</v>
      </c>
      <c r="N42" s="56">
        <f t="shared" si="10"/>
        <v>2052953490</v>
      </c>
      <c r="O42" s="58">
        <f t="shared" si="10"/>
        <v>0</v>
      </c>
      <c r="P42" s="59">
        <f t="shared" si="10"/>
        <v>0</v>
      </c>
      <c r="Q42" s="56">
        <f t="shared" si="10"/>
        <v>0</v>
      </c>
      <c r="R42" s="58">
        <f t="shared" si="10"/>
        <v>22725000</v>
      </c>
      <c r="S42" s="1216">
        <f t="shared" si="10"/>
        <v>0</v>
      </c>
      <c r="T42" s="1222">
        <f t="shared" si="10"/>
        <v>0</v>
      </c>
      <c r="U42" s="1224">
        <f t="shared" si="10"/>
        <v>4456847229.7129087</v>
      </c>
      <c r="V42" s="1226">
        <f t="shared" si="10"/>
        <v>94245000</v>
      </c>
      <c r="W42" s="1226">
        <f t="shared" si="10"/>
        <v>28830150</v>
      </c>
      <c r="X42" s="1226">
        <f t="shared" si="10"/>
        <v>4333772079.7129087</v>
      </c>
      <c r="Y42" s="1"/>
      <c r="Z42" s="1"/>
      <c r="AA42" s="53"/>
      <c r="AB42" s="53"/>
      <c r="AC42" s="53"/>
      <c r="AD42" s="53"/>
      <c r="AE42" s="53"/>
      <c r="AF42" s="53"/>
      <c r="AG42" s="53"/>
      <c r="AH42" s="53"/>
      <c r="AI42" s="53"/>
      <c r="AJ42" s="53"/>
      <c r="AK42" s="53"/>
      <c r="AL42" s="53"/>
      <c r="AM42" s="53"/>
      <c r="AN42" s="53"/>
      <c r="AO42" s="53"/>
      <c r="AP42" s="53"/>
      <c r="AQ42" s="1"/>
      <c r="AR42" s="1"/>
      <c r="AS42" s="1"/>
      <c r="AT42" s="1"/>
      <c r="AU42" s="1"/>
      <c r="AV42" s="1"/>
      <c r="AW42" s="1"/>
      <c r="AX42" s="1"/>
      <c r="AY42" s="1"/>
      <c r="AZ42" s="1"/>
    </row>
    <row r="43" spans="1:52" s="244" customFormat="1">
      <c r="A43" s="1209"/>
      <c r="B43" s="1211"/>
      <c r="C43" s="1213"/>
      <c r="D43" s="1213"/>
      <c r="E43" s="1213"/>
      <c r="F43" s="1215"/>
      <c r="G43" s="1218" t="s">
        <v>68</v>
      </c>
      <c r="H43" s="1219"/>
      <c r="I43" s="1219"/>
      <c r="J43" s="1219"/>
      <c r="K43" s="1219"/>
      <c r="L43" s="1219"/>
      <c r="M43" s="1219"/>
      <c r="N43" s="1220">
        <f>G42+H42+I42+J42+K42+L42+M42+N42+O42</f>
        <v>2202792490</v>
      </c>
      <c r="O43" s="1221"/>
      <c r="P43" s="1218" t="s">
        <v>69</v>
      </c>
      <c r="Q43" s="1219"/>
      <c r="R43" s="60">
        <f>P42+Q42+R42</f>
        <v>22725000</v>
      </c>
      <c r="S43" s="1217"/>
      <c r="T43" s="1223"/>
      <c r="U43" s="1225"/>
      <c r="V43" s="1227"/>
      <c r="W43" s="1227"/>
      <c r="X43" s="1227"/>
      <c r="Y43" s="1"/>
      <c r="Z43" s="1"/>
      <c r="AA43" s="53"/>
      <c r="AB43" s="53"/>
      <c r="AC43" s="53"/>
      <c r="AD43" s="53"/>
      <c r="AE43" s="53"/>
      <c r="AF43" s="53"/>
      <c r="AG43" s="53"/>
      <c r="AH43" s="53"/>
      <c r="AI43" s="53"/>
      <c r="AJ43" s="53"/>
      <c r="AK43" s="53"/>
      <c r="AL43" s="53"/>
      <c r="AM43" s="53"/>
      <c r="AN43" s="53"/>
      <c r="AO43" s="53"/>
      <c r="AP43" s="53"/>
      <c r="AQ43" s="1"/>
      <c r="AR43" s="1"/>
      <c r="AS43" s="1"/>
      <c r="AT43" s="1"/>
      <c r="AU43" s="1"/>
      <c r="AV43" s="1"/>
      <c r="AW43" s="1"/>
      <c r="AX43" s="1"/>
      <c r="AY43" s="1"/>
      <c r="AZ43" s="1"/>
    </row>
    <row r="44" spans="1:52">
      <c r="A44" s="2"/>
      <c r="B44" s="2"/>
      <c r="C44" s="2"/>
      <c r="D44" s="2"/>
      <c r="E44" s="2"/>
      <c r="F44" s="2"/>
      <c r="G44" s="2"/>
      <c r="H44" s="2"/>
      <c r="I44" s="2"/>
      <c r="J44" s="2"/>
      <c r="K44" s="2"/>
      <c r="L44" s="2"/>
      <c r="M44" s="2"/>
      <c r="N44" s="2"/>
      <c r="O44" s="2"/>
      <c r="P44" s="2"/>
      <c r="Q44" s="2"/>
      <c r="R44" s="2"/>
      <c r="S44" s="2"/>
      <c r="T44" s="2"/>
      <c r="U44" s="2"/>
      <c r="V44" s="2"/>
      <c r="W44" s="2"/>
      <c r="X44" s="2"/>
      <c r="AA44" s="2"/>
      <c r="AB44" s="2"/>
      <c r="AC44" s="2"/>
      <c r="AD44" s="2"/>
      <c r="AE44" s="2"/>
      <c r="AF44" s="2"/>
      <c r="AG44" s="2"/>
      <c r="AH44" s="2"/>
      <c r="AI44" s="2"/>
      <c r="AJ44" s="2"/>
      <c r="AK44" s="2"/>
    </row>
    <row r="45" spans="1:52">
      <c r="A45" s="2"/>
      <c r="B45" s="61"/>
      <c r="C45" s="3"/>
      <c r="D45" s="3"/>
      <c r="E45" s="3"/>
      <c r="F45" s="2"/>
      <c r="G45" s="1097"/>
      <c r="H45" s="62"/>
      <c r="I45" s="62"/>
      <c r="J45" s="3"/>
      <c r="K45" s="3"/>
      <c r="L45" s="3"/>
      <c r="M45" s="3"/>
      <c r="N45" s="3"/>
      <c r="O45" s="1098"/>
      <c r="P45" s="3"/>
      <c r="Q45" s="3"/>
      <c r="R45" s="3"/>
      <c r="S45" s="3"/>
      <c r="T45" s="3"/>
      <c r="U45" s="1173">
        <v>2276779739.7129087</v>
      </c>
      <c r="V45" s="1174">
        <v>2153704589.7129087</v>
      </c>
      <c r="W45" s="62"/>
      <c r="X45" s="62"/>
      <c r="AA45" s="2"/>
      <c r="AB45" s="2"/>
      <c r="AC45" s="2"/>
      <c r="AD45" s="2"/>
      <c r="AE45" s="2"/>
      <c r="AF45" s="2"/>
      <c r="AG45" s="2"/>
      <c r="AH45" s="2"/>
      <c r="AI45" s="2"/>
      <c r="AJ45" s="2"/>
      <c r="AK45" s="2"/>
    </row>
    <row r="46" spans="1:52">
      <c r="A46" s="2"/>
      <c r="C46" s="3"/>
      <c r="D46" s="3"/>
      <c r="E46" s="3"/>
      <c r="F46" s="2"/>
      <c r="G46" s="3"/>
      <c r="H46" s="3"/>
      <c r="I46" s="3"/>
      <c r="J46" s="3"/>
      <c r="K46" s="3"/>
      <c r="L46" s="3"/>
      <c r="M46" s="3"/>
      <c r="N46" s="3"/>
      <c r="O46" s="1099"/>
      <c r="P46" s="3"/>
      <c r="Q46" s="3"/>
      <c r="R46" s="3"/>
      <c r="S46" s="3"/>
      <c r="T46" s="3"/>
      <c r="U46" s="2"/>
      <c r="V46" s="3"/>
      <c r="W46" s="3"/>
      <c r="X46" s="3"/>
      <c r="AA46" s="2"/>
      <c r="AB46" s="2"/>
      <c r="AC46" s="2"/>
      <c r="AD46" s="2"/>
      <c r="AE46" s="2"/>
      <c r="AF46" s="2"/>
      <c r="AG46" s="2"/>
      <c r="AH46" s="2"/>
      <c r="AI46" s="2"/>
      <c r="AJ46" s="2"/>
      <c r="AK46" s="2"/>
    </row>
    <row r="47" spans="1:52">
      <c r="A47" s="2"/>
      <c r="B47" s="3"/>
      <c r="C47" s="3"/>
      <c r="D47" s="3"/>
      <c r="E47" s="3"/>
      <c r="F47" s="2"/>
      <c r="G47" s="3"/>
      <c r="H47" s="3"/>
      <c r="I47" s="3"/>
      <c r="J47" s="3"/>
      <c r="K47" s="3"/>
      <c r="L47" s="3"/>
      <c r="M47" s="3"/>
      <c r="N47" s="3"/>
      <c r="O47" s="1464">
        <f>C42</f>
        <v>2276779739.7129087</v>
      </c>
      <c r="P47" s="1464">
        <f>N43</f>
        <v>2202792490</v>
      </c>
      <c r="Q47" s="1464">
        <f>R43</f>
        <v>22725000</v>
      </c>
      <c r="R47" s="1464">
        <f>U42</f>
        <v>4456847229.7129087</v>
      </c>
      <c r="S47" s="3"/>
      <c r="T47" s="3"/>
      <c r="U47" s="2"/>
      <c r="V47" s="3"/>
      <c r="W47" s="3"/>
      <c r="X47" s="3"/>
      <c r="AA47" s="2"/>
      <c r="AB47" s="2"/>
      <c r="AC47" s="2"/>
      <c r="AD47" s="2"/>
      <c r="AE47" s="2"/>
      <c r="AF47" s="2"/>
      <c r="AG47" s="2"/>
      <c r="AH47" s="2"/>
      <c r="AI47" s="2"/>
      <c r="AJ47" s="2"/>
      <c r="AK47" s="2"/>
    </row>
    <row r="48" spans="1:52">
      <c r="A48" s="2"/>
      <c r="B48" s="62"/>
      <c r="C48" s="2"/>
      <c r="D48" s="2"/>
      <c r="E48" s="2"/>
      <c r="F48" s="2"/>
      <c r="G48" s="2"/>
      <c r="H48" s="2"/>
      <c r="I48" s="2"/>
      <c r="J48" s="2"/>
      <c r="K48" s="2"/>
      <c r="L48" s="2"/>
      <c r="M48" s="2"/>
      <c r="N48" s="2"/>
      <c r="O48" s="2"/>
      <c r="P48" s="2"/>
      <c r="Q48" s="2"/>
      <c r="R48" s="2"/>
      <c r="S48" s="2"/>
      <c r="T48" s="2"/>
      <c r="U48" s="2"/>
      <c r="V48" s="2"/>
      <c r="W48" s="2"/>
      <c r="X48" s="2"/>
      <c r="AA48" s="2"/>
      <c r="AB48" s="2"/>
      <c r="AC48" s="2"/>
      <c r="AD48" s="2"/>
      <c r="AE48" s="2"/>
      <c r="AF48" s="2"/>
      <c r="AG48" s="2"/>
      <c r="AH48" s="2"/>
      <c r="AI48" s="2"/>
      <c r="AJ48" s="2"/>
      <c r="AK48" s="2"/>
    </row>
    <row r="49" spans="1:24">
      <c r="A49" s="63"/>
      <c r="B49" s="2"/>
      <c r="C49" s="2"/>
      <c r="D49" s="2"/>
      <c r="E49" s="2"/>
      <c r="F49" s="2"/>
      <c r="G49" s="2"/>
      <c r="H49" s="2"/>
      <c r="I49" s="2"/>
      <c r="J49" s="2"/>
      <c r="K49" s="2"/>
      <c r="L49" s="2"/>
      <c r="M49" s="2"/>
      <c r="N49" s="2"/>
      <c r="O49" s="2"/>
      <c r="P49" s="2"/>
      <c r="Q49" s="2"/>
      <c r="R49" s="2"/>
      <c r="S49" s="2"/>
      <c r="T49" s="2"/>
      <c r="U49" s="2"/>
      <c r="V49" s="2"/>
      <c r="W49" s="2"/>
      <c r="X49" s="2"/>
    </row>
    <row r="50" spans="1:24">
      <c r="A50" s="63"/>
      <c r="B50" s="2"/>
      <c r="C50" s="2"/>
      <c r="D50" s="2"/>
      <c r="E50" s="2"/>
      <c r="F50" s="2"/>
      <c r="G50" s="2"/>
      <c r="H50" s="2"/>
      <c r="I50" s="2"/>
      <c r="J50" s="2"/>
      <c r="K50" s="2"/>
      <c r="L50" s="2"/>
      <c r="M50" s="2"/>
      <c r="N50" s="2"/>
      <c r="O50" s="2"/>
      <c r="P50" s="2"/>
      <c r="Q50" s="2"/>
      <c r="R50" s="2"/>
      <c r="S50" s="2"/>
      <c r="T50" s="2"/>
      <c r="U50" s="2"/>
      <c r="V50" s="2"/>
      <c r="W50" s="2"/>
      <c r="X50" s="2"/>
    </row>
    <row r="51" spans="1:24">
      <c r="A51" s="63"/>
      <c r="B51" s="2"/>
      <c r="C51" s="2"/>
      <c r="D51" s="2"/>
      <c r="E51" s="2"/>
      <c r="F51" s="2"/>
      <c r="G51" s="2"/>
      <c r="H51" s="2"/>
      <c r="I51" s="2"/>
      <c r="J51" s="2"/>
      <c r="K51" s="2"/>
      <c r="L51" s="2"/>
      <c r="M51" s="2"/>
      <c r="N51" s="2"/>
      <c r="O51" s="2"/>
      <c r="P51" s="2"/>
      <c r="Q51" s="2"/>
      <c r="R51" s="2"/>
      <c r="S51" s="2"/>
      <c r="T51" s="2"/>
      <c r="U51" s="2"/>
      <c r="V51" s="2"/>
      <c r="W51" s="2"/>
      <c r="X51" s="2"/>
    </row>
    <row r="52" spans="1:24">
      <c r="A52" s="63"/>
      <c r="B52" s="2"/>
      <c r="C52" s="2"/>
      <c r="D52" s="2"/>
      <c r="E52" s="2"/>
      <c r="F52" s="2"/>
      <c r="G52" s="2"/>
      <c r="H52" s="2"/>
      <c r="I52" s="2"/>
      <c r="J52" s="2"/>
      <c r="K52" s="2"/>
      <c r="L52" s="2"/>
      <c r="M52" s="2"/>
      <c r="N52" s="2"/>
      <c r="O52" s="2"/>
      <c r="P52" s="2"/>
      <c r="Q52" s="2"/>
      <c r="R52" s="2"/>
      <c r="S52" s="2"/>
      <c r="T52" s="2"/>
      <c r="U52" s="2"/>
      <c r="V52" s="2"/>
      <c r="W52" s="2"/>
      <c r="X52" s="2"/>
    </row>
    <row r="53" spans="1:24">
      <c r="A53" s="63"/>
      <c r="B53" s="2"/>
      <c r="C53" s="2"/>
      <c r="D53" s="2"/>
      <c r="E53" s="2"/>
      <c r="F53" s="2"/>
      <c r="G53" s="2"/>
      <c r="H53" s="2"/>
      <c r="I53" s="2"/>
      <c r="J53" s="2"/>
      <c r="K53" s="2"/>
      <c r="L53" s="2"/>
      <c r="M53" s="2"/>
      <c r="N53" s="2"/>
      <c r="O53" s="2"/>
      <c r="P53" s="2"/>
      <c r="Q53" s="2"/>
      <c r="R53" s="2"/>
      <c r="S53" s="2"/>
      <c r="T53" s="2"/>
      <c r="U53" s="2"/>
      <c r="V53" s="2"/>
      <c r="W53" s="2"/>
      <c r="X53" s="2"/>
    </row>
    <row r="54" spans="1:24">
      <c r="A54" s="63"/>
      <c r="B54" s="2"/>
      <c r="C54" s="2"/>
      <c r="D54" s="2"/>
      <c r="E54" s="2"/>
      <c r="F54" s="2"/>
      <c r="G54" s="2"/>
      <c r="H54" s="2"/>
      <c r="I54" s="2"/>
      <c r="J54" s="2"/>
      <c r="K54" s="2"/>
      <c r="L54" s="2"/>
      <c r="M54" s="2"/>
      <c r="N54" s="2"/>
      <c r="O54" s="2"/>
      <c r="P54" s="2"/>
      <c r="Q54" s="2"/>
      <c r="R54" s="2"/>
      <c r="S54" s="2"/>
      <c r="T54" s="2"/>
      <c r="U54" s="2"/>
      <c r="V54" s="2"/>
      <c r="W54" s="2"/>
      <c r="X54" s="2"/>
    </row>
    <row r="55" spans="1:24">
      <c r="A55" s="63"/>
      <c r="B55" s="2"/>
      <c r="C55" s="2"/>
      <c r="D55" s="2"/>
      <c r="E55" s="2"/>
      <c r="F55" s="2"/>
      <c r="G55" s="2"/>
      <c r="H55" s="2"/>
      <c r="I55" s="2"/>
      <c r="J55" s="2"/>
      <c r="K55" s="2"/>
      <c r="L55" s="2"/>
      <c r="M55" s="2"/>
      <c r="N55" s="2"/>
      <c r="O55" s="2"/>
      <c r="P55" s="2"/>
      <c r="Q55" s="2"/>
      <c r="R55" s="2"/>
      <c r="S55" s="2"/>
      <c r="T55" s="2"/>
      <c r="U55" s="2"/>
      <c r="V55" s="2"/>
      <c r="W55" s="2"/>
      <c r="X55" s="2"/>
    </row>
    <row r="56" spans="1:24">
      <c r="A56" s="63"/>
      <c r="B56" s="2"/>
      <c r="C56" s="2"/>
      <c r="D56" s="2"/>
      <c r="E56" s="2"/>
      <c r="F56" s="2"/>
      <c r="G56" s="2"/>
      <c r="H56" s="2"/>
      <c r="I56" s="2"/>
      <c r="J56" s="2"/>
      <c r="K56" s="2"/>
      <c r="L56" s="2"/>
      <c r="M56" s="2"/>
      <c r="N56" s="2"/>
      <c r="O56" s="2"/>
      <c r="P56" s="2"/>
      <c r="Q56" s="2"/>
      <c r="R56" s="2"/>
      <c r="S56" s="2"/>
      <c r="T56" s="2"/>
      <c r="U56" s="2"/>
      <c r="V56" s="2"/>
      <c r="W56" s="2"/>
      <c r="X56" s="2"/>
    </row>
    <row r="57" spans="1:24">
      <c r="A57" s="63"/>
      <c r="B57" s="2"/>
      <c r="C57" s="2"/>
      <c r="D57" s="2"/>
      <c r="E57" s="2"/>
      <c r="F57" s="2"/>
      <c r="G57" s="2"/>
      <c r="H57" s="2"/>
      <c r="I57" s="2"/>
      <c r="J57" s="2"/>
      <c r="K57" s="2"/>
      <c r="L57" s="2"/>
      <c r="M57" s="2"/>
      <c r="N57" s="2"/>
      <c r="O57" s="2"/>
      <c r="P57" s="2"/>
      <c r="Q57" s="2"/>
      <c r="R57" s="2"/>
      <c r="S57" s="2"/>
      <c r="T57" s="2"/>
      <c r="U57" s="2"/>
      <c r="V57" s="2"/>
      <c r="W57" s="2"/>
      <c r="X57" s="2"/>
    </row>
    <row r="58" spans="1:24">
      <c r="A58" s="63"/>
      <c r="B58" s="2"/>
      <c r="C58" s="2"/>
      <c r="D58" s="2"/>
      <c r="E58" s="2"/>
      <c r="F58" s="2"/>
      <c r="G58" s="2"/>
      <c r="H58" s="2"/>
      <c r="I58" s="2"/>
      <c r="J58" s="2"/>
      <c r="K58" s="2"/>
      <c r="L58" s="2"/>
      <c r="M58" s="2"/>
      <c r="N58" s="2"/>
      <c r="O58" s="2"/>
      <c r="P58" s="2"/>
      <c r="Q58" s="2"/>
      <c r="R58" s="2"/>
      <c r="S58" s="2"/>
      <c r="T58" s="2"/>
      <c r="U58" s="2"/>
      <c r="V58" s="2"/>
      <c r="W58" s="2"/>
      <c r="X58" s="2"/>
    </row>
    <row r="59" spans="1:24">
      <c r="A59" s="63"/>
      <c r="B59" s="2"/>
      <c r="C59" s="2"/>
      <c r="D59" s="2"/>
      <c r="E59" s="2"/>
      <c r="F59" s="2"/>
      <c r="G59" s="2"/>
      <c r="H59" s="2"/>
      <c r="I59" s="2"/>
      <c r="J59" s="2"/>
      <c r="K59" s="2"/>
      <c r="L59" s="2"/>
      <c r="M59" s="2"/>
      <c r="N59" s="2"/>
      <c r="O59" s="2"/>
      <c r="P59" s="2"/>
      <c r="Q59" s="2"/>
      <c r="R59" s="2"/>
      <c r="S59" s="2"/>
      <c r="T59" s="2"/>
      <c r="U59" s="2"/>
      <c r="V59" s="2"/>
      <c r="W59" s="2"/>
      <c r="X59" s="2"/>
    </row>
    <row r="60" spans="1:24">
      <c r="A60" s="63"/>
      <c r="B60" s="2"/>
      <c r="C60" s="2"/>
      <c r="D60" s="2"/>
      <c r="E60" s="2"/>
      <c r="F60" s="2"/>
      <c r="G60" s="2"/>
      <c r="H60" s="2"/>
      <c r="I60" s="2"/>
      <c r="J60" s="2"/>
      <c r="K60" s="2"/>
      <c r="L60" s="2"/>
      <c r="M60" s="2"/>
      <c r="N60" s="2"/>
      <c r="O60" s="2"/>
      <c r="P60" s="2"/>
      <c r="Q60" s="2"/>
      <c r="R60" s="2"/>
      <c r="S60" s="2"/>
      <c r="T60" s="2"/>
      <c r="U60" s="2"/>
      <c r="V60" s="2"/>
      <c r="W60" s="2"/>
      <c r="X60" s="2"/>
    </row>
    <row r="61" spans="1:24">
      <c r="A61" s="63"/>
      <c r="B61" s="2"/>
      <c r="C61" s="2"/>
      <c r="D61" s="2"/>
      <c r="E61" s="2"/>
      <c r="F61" s="2"/>
      <c r="G61" s="2"/>
      <c r="H61" s="2"/>
      <c r="I61" s="2"/>
      <c r="J61" s="2"/>
      <c r="K61" s="2"/>
      <c r="L61" s="2"/>
      <c r="M61" s="2"/>
      <c r="N61" s="2"/>
      <c r="O61" s="2"/>
      <c r="P61" s="2"/>
      <c r="Q61" s="2"/>
      <c r="R61" s="2"/>
      <c r="S61" s="2"/>
      <c r="T61" s="2"/>
      <c r="U61" s="2"/>
      <c r="V61" s="2"/>
      <c r="W61" s="2"/>
      <c r="X61" s="2"/>
    </row>
    <row r="62" spans="1:24">
      <c r="A62" s="63"/>
      <c r="B62" s="2"/>
      <c r="C62" s="2"/>
      <c r="D62" s="2"/>
      <c r="E62" s="2"/>
      <c r="F62" s="2"/>
      <c r="G62" s="2"/>
      <c r="H62" s="2"/>
      <c r="I62" s="2"/>
      <c r="J62" s="2"/>
      <c r="K62" s="2"/>
      <c r="L62" s="2"/>
      <c r="M62" s="2"/>
      <c r="N62" s="2"/>
      <c r="O62" s="2"/>
      <c r="P62" s="2"/>
      <c r="Q62" s="2"/>
      <c r="R62" s="2"/>
      <c r="S62" s="2"/>
      <c r="T62" s="2"/>
      <c r="U62" s="2"/>
      <c r="V62" s="2"/>
      <c r="W62" s="2"/>
      <c r="X62" s="2"/>
    </row>
    <row r="63" spans="1:24">
      <c r="A63" s="63"/>
      <c r="B63" s="2"/>
      <c r="C63" s="2"/>
      <c r="D63" s="2"/>
      <c r="E63" s="2"/>
      <c r="F63" s="2"/>
      <c r="G63" s="2"/>
      <c r="H63" s="2"/>
      <c r="I63" s="2"/>
      <c r="J63" s="2"/>
      <c r="K63" s="2"/>
      <c r="L63" s="2"/>
      <c r="M63" s="2"/>
      <c r="N63" s="2"/>
      <c r="O63" s="2"/>
      <c r="P63" s="2"/>
      <c r="Q63" s="2"/>
      <c r="R63" s="2"/>
      <c r="S63" s="2"/>
      <c r="T63" s="2"/>
      <c r="U63" s="2"/>
      <c r="V63" s="2"/>
      <c r="W63" s="2"/>
      <c r="X63" s="2"/>
    </row>
    <row r="64" spans="1:24">
      <c r="A64" s="63"/>
      <c r="B64" s="2"/>
      <c r="C64" s="2"/>
      <c r="D64" s="2"/>
      <c r="E64" s="2"/>
      <c r="F64" s="2"/>
      <c r="G64" s="2"/>
      <c r="H64" s="2"/>
      <c r="I64" s="2"/>
      <c r="J64" s="2"/>
      <c r="K64" s="2"/>
      <c r="L64" s="2"/>
      <c r="M64" s="2"/>
      <c r="N64" s="2"/>
      <c r="O64" s="2"/>
      <c r="P64" s="2"/>
      <c r="Q64" s="2"/>
      <c r="R64" s="2"/>
      <c r="S64" s="2"/>
      <c r="T64" s="2"/>
      <c r="U64" s="2"/>
      <c r="V64" s="2"/>
      <c r="W64" s="2"/>
      <c r="X64" s="2"/>
    </row>
    <row r="65" spans="1:24">
      <c r="A65" s="63"/>
      <c r="B65" s="2"/>
      <c r="C65" s="2"/>
      <c r="D65" s="2"/>
      <c r="E65" s="2"/>
      <c r="F65" s="2"/>
      <c r="G65" s="2"/>
      <c r="H65" s="2"/>
      <c r="I65" s="2"/>
      <c r="J65" s="2"/>
      <c r="K65" s="2"/>
      <c r="L65" s="2"/>
      <c r="M65" s="2"/>
      <c r="N65" s="2"/>
      <c r="O65" s="2"/>
      <c r="P65" s="2"/>
      <c r="Q65" s="2"/>
      <c r="R65" s="2"/>
      <c r="S65" s="2"/>
      <c r="T65" s="2"/>
      <c r="U65" s="2"/>
      <c r="V65" s="2"/>
      <c r="W65" s="2"/>
      <c r="X65" s="2"/>
    </row>
    <row r="66" spans="1:24">
      <c r="A66" s="63"/>
      <c r="B66" s="2"/>
      <c r="C66" s="2"/>
      <c r="D66" s="2"/>
      <c r="E66" s="2"/>
      <c r="F66" s="2"/>
      <c r="G66" s="2"/>
      <c r="H66" s="2"/>
      <c r="I66" s="2"/>
      <c r="J66" s="2"/>
      <c r="K66" s="2"/>
      <c r="L66" s="2"/>
      <c r="M66" s="2"/>
      <c r="N66" s="2"/>
      <c r="O66" s="2"/>
      <c r="P66" s="2"/>
      <c r="Q66" s="2"/>
      <c r="R66" s="2"/>
      <c r="S66" s="2"/>
      <c r="T66" s="2"/>
      <c r="U66" s="2"/>
      <c r="V66" s="2"/>
      <c r="W66" s="2"/>
      <c r="X66" s="2"/>
    </row>
    <row r="67" spans="1:24">
      <c r="A67" s="63"/>
      <c r="B67" s="2"/>
      <c r="C67" s="2"/>
      <c r="D67" s="2"/>
      <c r="E67" s="2"/>
      <c r="F67" s="2"/>
      <c r="G67" s="2"/>
      <c r="H67" s="2"/>
      <c r="I67" s="2"/>
      <c r="J67" s="2"/>
      <c r="K67" s="2"/>
      <c r="L67" s="2"/>
      <c r="M67" s="2"/>
      <c r="N67" s="2"/>
      <c r="O67" s="2"/>
      <c r="P67" s="2"/>
      <c r="Q67" s="2"/>
      <c r="R67" s="2"/>
      <c r="S67" s="2"/>
      <c r="T67" s="2"/>
      <c r="U67" s="2"/>
      <c r="V67" s="2"/>
      <c r="W67" s="2"/>
      <c r="X67" s="2"/>
    </row>
    <row r="68" spans="1:24">
      <c r="A68" s="63"/>
      <c r="B68" s="2"/>
      <c r="C68" s="2"/>
      <c r="D68" s="2"/>
      <c r="E68" s="2"/>
      <c r="F68" s="2"/>
      <c r="G68" s="2"/>
      <c r="H68" s="2"/>
      <c r="I68" s="2"/>
      <c r="J68" s="2"/>
      <c r="K68" s="2"/>
      <c r="L68" s="2"/>
      <c r="M68" s="2"/>
      <c r="N68" s="2"/>
      <c r="O68" s="2"/>
      <c r="P68" s="2"/>
      <c r="Q68" s="2"/>
      <c r="R68" s="2"/>
      <c r="S68" s="2"/>
      <c r="T68" s="2"/>
      <c r="U68" s="2"/>
      <c r="V68" s="2"/>
      <c r="W68" s="2"/>
      <c r="X68" s="2"/>
    </row>
    <row r="69" spans="1:24">
      <c r="A69" s="63"/>
      <c r="B69" s="2"/>
      <c r="C69" s="2"/>
      <c r="D69" s="2"/>
      <c r="E69" s="2"/>
      <c r="F69" s="2"/>
      <c r="G69" s="2"/>
      <c r="H69" s="2"/>
      <c r="I69" s="2"/>
      <c r="J69" s="2"/>
      <c r="K69" s="2"/>
      <c r="L69" s="2"/>
      <c r="M69" s="2"/>
      <c r="N69" s="2"/>
      <c r="O69" s="2"/>
      <c r="P69" s="2"/>
      <c r="Q69" s="2"/>
      <c r="R69" s="2"/>
      <c r="S69" s="2"/>
      <c r="T69" s="2"/>
      <c r="U69" s="2"/>
      <c r="V69" s="2"/>
      <c r="W69" s="2"/>
      <c r="X69" s="2"/>
    </row>
    <row r="70" spans="1:24">
      <c r="A70" s="63"/>
      <c r="B70" s="2"/>
      <c r="C70" s="2"/>
      <c r="D70" s="2"/>
      <c r="E70" s="2"/>
      <c r="F70" s="2"/>
      <c r="G70" s="2"/>
      <c r="H70" s="2"/>
      <c r="I70" s="2"/>
      <c r="J70" s="2"/>
      <c r="K70" s="2"/>
      <c r="L70" s="2"/>
      <c r="M70" s="2"/>
      <c r="N70" s="2"/>
      <c r="O70" s="2"/>
      <c r="P70" s="2"/>
      <c r="Q70" s="2"/>
      <c r="R70" s="2"/>
      <c r="S70" s="2"/>
      <c r="T70" s="2"/>
      <c r="U70" s="2"/>
      <c r="V70" s="2"/>
      <c r="W70" s="2"/>
      <c r="X70" s="2"/>
    </row>
    <row r="71" spans="1:24">
      <c r="A71" s="63"/>
      <c r="B71" s="2"/>
      <c r="C71" s="2"/>
      <c r="D71" s="2"/>
      <c r="E71" s="2"/>
      <c r="F71" s="2"/>
      <c r="G71" s="2"/>
      <c r="H71" s="2"/>
      <c r="I71" s="2"/>
      <c r="J71" s="2"/>
      <c r="K71" s="2"/>
      <c r="L71" s="2"/>
      <c r="M71" s="2"/>
      <c r="N71" s="2"/>
      <c r="O71" s="2"/>
      <c r="P71" s="2"/>
      <c r="Q71" s="2"/>
      <c r="R71" s="2"/>
      <c r="S71" s="2"/>
      <c r="T71" s="2"/>
      <c r="U71" s="2"/>
      <c r="V71" s="2"/>
      <c r="W71" s="2"/>
      <c r="X71" s="2"/>
    </row>
    <row r="72" spans="1:24">
      <c r="A72" s="63"/>
      <c r="B72" s="2"/>
      <c r="C72" s="2"/>
      <c r="D72" s="2"/>
      <c r="E72" s="2"/>
      <c r="F72" s="2"/>
      <c r="G72" s="2"/>
      <c r="H72" s="2"/>
      <c r="I72" s="2"/>
      <c r="J72" s="2"/>
      <c r="K72" s="2"/>
      <c r="L72" s="2"/>
      <c r="M72" s="2"/>
      <c r="N72" s="2"/>
      <c r="O72" s="2"/>
      <c r="P72" s="2"/>
      <c r="Q72" s="2"/>
      <c r="R72" s="2"/>
      <c r="S72" s="2"/>
      <c r="T72" s="2"/>
      <c r="U72" s="2"/>
      <c r="V72" s="2"/>
      <c r="W72" s="2"/>
      <c r="X72" s="2"/>
    </row>
    <row r="73" spans="1:24">
      <c r="A73" s="63"/>
      <c r="B73" s="2"/>
      <c r="C73" s="2"/>
      <c r="D73" s="2"/>
      <c r="E73" s="2"/>
      <c r="F73" s="2"/>
      <c r="G73" s="2"/>
      <c r="H73" s="2"/>
      <c r="I73" s="2"/>
      <c r="J73" s="2"/>
      <c r="K73" s="2"/>
      <c r="L73" s="2"/>
      <c r="M73" s="2"/>
      <c r="N73" s="2"/>
      <c r="O73" s="2"/>
      <c r="P73" s="2"/>
      <c r="Q73" s="2"/>
      <c r="R73" s="2"/>
      <c r="S73" s="2"/>
      <c r="T73" s="2"/>
      <c r="U73" s="2"/>
      <c r="V73" s="2"/>
      <c r="W73" s="2"/>
      <c r="X73" s="2"/>
    </row>
    <row r="74" spans="1:24">
      <c r="A74" s="63"/>
      <c r="B74" s="2"/>
      <c r="C74" s="2"/>
      <c r="D74" s="2"/>
      <c r="E74" s="2"/>
      <c r="F74" s="2"/>
      <c r="G74" s="2"/>
      <c r="H74" s="2"/>
      <c r="I74" s="2"/>
      <c r="J74" s="2"/>
      <c r="K74" s="2"/>
      <c r="L74" s="2"/>
      <c r="M74" s="2"/>
      <c r="N74" s="2"/>
      <c r="O74" s="2"/>
      <c r="P74" s="2"/>
      <c r="Q74" s="2"/>
      <c r="R74" s="2"/>
      <c r="S74" s="2"/>
      <c r="T74" s="2"/>
      <c r="U74" s="2"/>
      <c r="V74" s="2"/>
      <c r="W74" s="2"/>
      <c r="X74" s="2"/>
    </row>
    <row r="75" spans="1:24">
      <c r="A75" s="63"/>
      <c r="B75" s="2"/>
      <c r="C75" s="2"/>
      <c r="D75" s="2"/>
      <c r="E75" s="2"/>
      <c r="F75" s="2"/>
      <c r="G75" s="2"/>
      <c r="H75" s="2"/>
      <c r="I75" s="2"/>
      <c r="J75" s="2"/>
      <c r="K75" s="2"/>
      <c r="L75" s="2"/>
      <c r="M75" s="2"/>
      <c r="N75" s="2"/>
      <c r="O75" s="2"/>
      <c r="P75" s="2"/>
      <c r="Q75" s="2"/>
      <c r="R75" s="2"/>
      <c r="S75" s="2"/>
      <c r="T75" s="2"/>
      <c r="U75" s="2"/>
      <c r="V75" s="2"/>
      <c r="W75" s="2"/>
      <c r="X75" s="2"/>
    </row>
    <row r="76" spans="1:24">
      <c r="A76" s="63"/>
      <c r="B76" s="2"/>
      <c r="C76" s="2"/>
      <c r="D76" s="2"/>
      <c r="E76" s="2"/>
      <c r="F76" s="2"/>
      <c r="G76" s="2"/>
      <c r="H76" s="2"/>
      <c r="I76" s="2"/>
      <c r="J76" s="2"/>
      <c r="K76" s="2"/>
      <c r="L76" s="2"/>
      <c r="M76" s="2"/>
      <c r="N76" s="2"/>
      <c r="O76" s="2"/>
      <c r="P76" s="2"/>
      <c r="Q76" s="2"/>
      <c r="R76" s="2"/>
      <c r="S76" s="2"/>
      <c r="T76" s="2"/>
      <c r="U76" s="2"/>
      <c r="V76" s="2"/>
      <c r="W76" s="2"/>
      <c r="X76" s="2"/>
    </row>
    <row r="77" spans="1:24">
      <c r="A77" s="63"/>
      <c r="B77" s="2"/>
      <c r="C77" s="2"/>
      <c r="D77" s="2"/>
      <c r="E77" s="2"/>
      <c r="F77" s="2"/>
      <c r="G77" s="2"/>
      <c r="H77" s="2"/>
      <c r="I77" s="2"/>
      <c r="J77" s="2"/>
      <c r="K77" s="2"/>
      <c r="L77" s="2"/>
      <c r="M77" s="2"/>
      <c r="N77" s="2"/>
      <c r="O77" s="2"/>
      <c r="P77" s="2"/>
      <c r="Q77" s="2"/>
      <c r="R77" s="2"/>
      <c r="S77" s="2"/>
      <c r="T77" s="2"/>
      <c r="U77" s="2"/>
      <c r="V77" s="2"/>
      <c r="W77" s="2"/>
      <c r="X77" s="2"/>
    </row>
    <row r="78" spans="1:24">
      <c r="A78" s="63"/>
      <c r="B78" s="2"/>
      <c r="C78" s="2"/>
      <c r="D78" s="2"/>
      <c r="E78" s="2"/>
      <c r="F78" s="2"/>
      <c r="G78" s="2"/>
      <c r="H78" s="2"/>
      <c r="I78" s="2"/>
      <c r="J78" s="2"/>
      <c r="K78" s="2"/>
      <c r="L78" s="2"/>
      <c r="M78" s="2"/>
      <c r="N78" s="2"/>
      <c r="O78" s="2"/>
      <c r="P78" s="2"/>
      <c r="Q78" s="2"/>
      <c r="R78" s="2"/>
      <c r="S78" s="2"/>
      <c r="T78" s="2"/>
      <c r="U78" s="2"/>
      <c r="V78" s="2"/>
      <c r="W78" s="2"/>
      <c r="X78" s="2"/>
    </row>
    <row r="79" spans="1:24">
      <c r="A79" s="63"/>
      <c r="B79" s="2"/>
      <c r="C79" s="2"/>
      <c r="D79" s="2"/>
      <c r="E79" s="2"/>
      <c r="F79" s="2"/>
      <c r="G79" s="2"/>
      <c r="H79" s="2"/>
      <c r="I79" s="2"/>
      <c r="J79" s="2"/>
      <c r="K79" s="2"/>
      <c r="L79" s="2"/>
      <c r="M79" s="2"/>
      <c r="N79" s="2"/>
      <c r="O79" s="2"/>
      <c r="P79" s="2"/>
      <c r="Q79" s="2"/>
      <c r="R79" s="2"/>
      <c r="S79" s="2"/>
      <c r="T79" s="2"/>
      <c r="U79" s="2"/>
      <c r="V79" s="2"/>
      <c r="W79" s="2"/>
      <c r="X79" s="2"/>
    </row>
    <row r="80" spans="1:24">
      <c r="A80" s="63"/>
      <c r="B80" s="2"/>
      <c r="C80" s="2"/>
      <c r="D80" s="2"/>
      <c r="E80" s="2"/>
      <c r="F80" s="2"/>
      <c r="G80" s="2"/>
      <c r="H80" s="2"/>
      <c r="I80" s="2"/>
      <c r="J80" s="2"/>
      <c r="K80" s="2"/>
      <c r="L80" s="2"/>
      <c r="M80" s="2"/>
      <c r="N80" s="2"/>
      <c r="O80" s="2"/>
      <c r="P80" s="2"/>
      <c r="Q80" s="2"/>
      <c r="R80" s="2"/>
      <c r="S80" s="2"/>
      <c r="T80" s="2"/>
      <c r="U80" s="2"/>
      <c r="V80" s="2"/>
      <c r="W80" s="2"/>
      <c r="X80" s="2"/>
    </row>
    <row r="81" spans="1:24">
      <c r="A81" s="63"/>
      <c r="B81" s="2"/>
      <c r="C81" s="2"/>
      <c r="D81" s="2"/>
      <c r="E81" s="2"/>
      <c r="F81" s="2"/>
      <c r="G81" s="2"/>
      <c r="H81" s="2"/>
      <c r="I81" s="2"/>
      <c r="J81" s="2"/>
      <c r="K81" s="2"/>
      <c r="L81" s="2"/>
      <c r="M81" s="2"/>
      <c r="N81" s="2"/>
      <c r="O81" s="2"/>
      <c r="P81" s="2"/>
      <c r="Q81" s="2"/>
      <c r="R81" s="2"/>
      <c r="S81" s="2"/>
      <c r="T81" s="2"/>
      <c r="U81" s="2"/>
      <c r="V81" s="2"/>
      <c r="W81" s="2"/>
      <c r="X81" s="2"/>
    </row>
    <row r="82" spans="1:24">
      <c r="A82" s="63"/>
      <c r="B82" s="2"/>
      <c r="C82" s="2"/>
      <c r="D82" s="2"/>
      <c r="E82" s="2"/>
      <c r="F82" s="2"/>
      <c r="G82" s="2"/>
      <c r="H82" s="2"/>
      <c r="I82" s="2"/>
      <c r="J82" s="2"/>
      <c r="K82" s="2"/>
      <c r="L82" s="2"/>
      <c r="M82" s="2"/>
      <c r="N82" s="2"/>
      <c r="O82" s="2"/>
      <c r="P82" s="2"/>
      <c r="Q82" s="2"/>
      <c r="R82" s="2"/>
      <c r="S82" s="2"/>
      <c r="T82" s="2"/>
      <c r="U82" s="2"/>
      <c r="V82" s="2"/>
      <c r="W82" s="2"/>
      <c r="X82" s="2"/>
    </row>
    <row r="83" spans="1:24">
      <c r="A83" s="63"/>
      <c r="B83" s="2"/>
      <c r="C83" s="2"/>
      <c r="D83" s="2"/>
      <c r="E83" s="2"/>
      <c r="F83" s="2"/>
      <c r="G83" s="2"/>
      <c r="H83" s="2"/>
      <c r="I83" s="2"/>
      <c r="J83" s="2"/>
      <c r="K83" s="2"/>
      <c r="L83" s="2"/>
      <c r="M83" s="2"/>
      <c r="N83" s="2"/>
      <c r="O83" s="2"/>
      <c r="P83" s="2"/>
      <c r="Q83" s="2"/>
      <c r="R83" s="2"/>
      <c r="S83" s="2"/>
      <c r="T83" s="2"/>
      <c r="U83" s="2"/>
      <c r="V83" s="2"/>
      <c r="W83" s="2"/>
      <c r="X83" s="2"/>
    </row>
    <row r="84" spans="1:24">
      <c r="A84" s="63"/>
      <c r="B84" s="2"/>
      <c r="C84" s="2"/>
      <c r="D84" s="2"/>
      <c r="E84" s="2"/>
      <c r="F84" s="2"/>
      <c r="G84" s="2"/>
      <c r="H84" s="2"/>
      <c r="I84" s="2"/>
      <c r="J84" s="2"/>
      <c r="K84" s="2"/>
      <c r="L84" s="2"/>
      <c r="M84" s="2"/>
      <c r="N84" s="2"/>
      <c r="O84" s="2"/>
      <c r="P84" s="2"/>
      <c r="Q84" s="2"/>
      <c r="R84" s="2"/>
      <c r="S84" s="2"/>
      <c r="T84" s="2"/>
      <c r="U84" s="2"/>
      <c r="V84" s="2"/>
      <c r="W84" s="2"/>
      <c r="X84" s="2"/>
    </row>
    <row r="85" spans="1:24">
      <c r="A85" s="63"/>
      <c r="B85" s="2"/>
      <c r="C85" s="2"/>
      <c r="D85" s="2"/>
      <c r="E85" s="2"/>
      <c r="F85" s="2"/>
      <c r="G85" s="2"/>
      <c r="H85" s="2"/>
      <c r="I85" s="2"/>
      <c r="J85" s="2"/>
      <c r="K85" s="2"/>
      <c r="L85" s="2"/>
      <c r="M85" s="2"/>
      <c r="N85" s="2"/>
      <c r="O85" s="2"/>
      <c r="P85" s="2"/>
      <c r="Q85" s="2"/>
      <c r="R85" s="2"/>
      <c r="S85" s="2"/>
      <c r="T85" s="2"/>
      <c r="U85" s="2"/>
      <c r="V85" s="2"/>
      <c r="W85" s="2"/>
      <c r="X85" s="2"/>
    </row>
    <row r="86" spans="1:24">
      <c r="A86" s="63"/>
      <c r="B86" s="2"/>
      <c r="C86" s="2"/>
      <c r="D86" s="2"/>
      <c r="E86" s="2"/>
      <c r="F86" s="2"/>
      <c r="G86" s="2"/>
      <c r="H86" s="2"/>
      <c r="I86" s="2"/>
      <c r="J86" s="2"/>
      <c r="K86" s="2"/>
      <c r="L86" s="2"/>
      <c r="M86" s="2"/>
      <c r="N86" s="2"/>
      <c r="O86" s="2"/>
      <c r="P86" s="2"/>
      <c r="Q86" s="2"/>
      <c r="R86" s="2"/>
      <c r="S86" s="2"/>
      <c r="T86" s="2"/>
      <c r="U86" s="2"/>
      <c r="V86" s="2"/>
      <c r="W86" s="2"/>
      <c r="X86" s="2"/>
    </row>
    <row r="87" spans="1:24">
      <c r="A87" s="63"/>
      <c r="B87" s="2"/>
      <c r="C87" s="2"/>
      <c r="D87" s="2"/>
      <c r="E87" s="2"/>
      <c r="F87" s="2"/>
      <c r="G87" s="2"/>
      <c r="H87" s="2"/>
      <c r="I87" s="2"/>
      <c r="J87" s="2"/>
      <c r="K87" s="2"/>
      <c r="L87" s="2"/>
      <c r="M87" s="2"/>
      <c r="N87" s="2"/>
      <c r="O87" s="2"/>
      <c r="P87" s="2"/>
      <c r="Q87" s="2"/>
      <c r="R87" s="2"/>
      <c r="S87" s="2"/>
      <c r="T87" s="2"/>
      <c r="U87" s="2"/>
      <c r="V87" s="2"/>
      <c r="W87" s="2"/>
      <c r="X87" s="2"/>
    </row>
    <row r="88" spans="1:24">
      <c r="A88" s="63"/>
      <c r="B88" s="2"/>
      <c r="C88" s="2"/>
      <c r="D88" s="2"/>
      <c r="E88" s="2"/>
      <c r="F88" s="2"/>
      <c r="G88" s="2"/>
      <c r="H88" s="2"/>
      <c r="I88" s="2"/>
      <c r="J88" s="2"/>
      <c r="K88" s="2"/>
      <c r="L88" s="2"/>
      <c r="M88" s="2"/>
      <c r="N88" s="2"/>
      <c r="O88" s="2"/>
      <c r="P88" s="2"/>
      <c r="Q88" s="2"/>
      <c r="R88" s="2"/>
      <c r="S88" s="2"/>
      <c r="T88" s="2"/>
      <c r="U88" s="2"/>
      <c r="V88" s="2"/>
      <c r="W88" s="2"/>
      <c r="X88" s="2"/>
    </row>
    <row r="89" spans="1:24">
      <c r="A89" s="63"/>
      <c r="B89" s="2"/>
      <c r="C89" s="2"/>
      <c r="D89" s="2"/>
      <c r="E89" s="2"/>
      <c r="F89" s="2"/>
      <c r="G89" s="2"/>
      <c r="H89" s="2"/>
      <c r="I89" s="2"/>
      <c r="J89" s="2"/>
      <c r="K89" s="2"/>
      <c r="L89" s="2"/>
      <c r="M89" s="2"/>
      <c r="N89" s="2"/>
      <c r="O89" s="2"/>
      <c r="P89" s="2"/>
      <c r="Q89" s="2"/>
      <c r="R89" s="2"/>
      <c r="S89" s="2"/>
      <c r="T89" s="2"/>
      <c r="U89" s="2"/>
      <c r="V89" s="2"/>
      <c r="W89" s="2"/>
      <c r="X89" s="2"/>
    </row>
    <row r="90" spans="1:24">
      <c r="A90" s="63"/>
      <c r="B90" s="2"/>
      <c r="C90" s="2"/>
      <c r="D90" s="2"/>
      <c r="E90" s="2"/>
      <c r="F90" s="2"/>
      <c r="G90" s="2"/>
      <c r="H90" s="2"/>
      <c r="I90" s="2"/>
      <c r="J90" s="2"/>
      <c r="K90" s="2"/>
      <c r="L90" s="2"/>
      <c r="M90" s="2"/>
      <c r="N90" s="2"/>
      <c r="O90" s="2"/>
      <c r="P90" s="2"/>
      <c r="Q90" s="2"/>
      <c r="R90" s="2"/>
      <c r="S90" s="2"/>
      <c r="T90" s="2"/>
      <c r="U90" s="2"/>
      <c r="V90" s="2"/>
      <c r="W90" s="2"/>
      <c r="X90" s="2"/>
    </row>
    <row r="91" spans="1:24">
      <c r="A91" s="63"/>
      <c r="B91" s="2"/>
      <c r="C91" s="2"/>
      <c r="D91" s="2"/>
      <c r="E91" s="2"/>
      <c r="F91" s="2"/>
      <c r="G91" s="2"/>
      <c r="H91" s="2"/>
      <c r="I91" s="2"/>
      <c r="J91" s="2"/>
      <c r="K91" s="2"/>
      <c r="L91" s="2"/>
      <c r="M91" s="2"/>
      <c r="N91" s="2"/>
      <c r="O91" s="2"/>
      <c r="P91" s="2"/>
      <c r="Q91" s="2"/>
      <c r="R91" s="2"/>
      <c r="S91" s="2"/>
      <c r="T91" s="2"/>
      <c r="U91" s="2"/>
      <c r="V91" s="2"/>
      <c r="W91" s="2"/>
      <c r="X91" s="2"/>
    </row>
    <row r="92" spans="1:24">
      <c r="A92" s="63"/>
      <c r="B92" s="2"/>
      <c r="C92" s="2"/>
      <c r="D92" s="2"/>
      <c r="E92" s="2"/>
      <c r="F92" s="2"/>
      <c r="G92" s="2"/>
      <c r="H92" s="2"/>
      <c r="I92" s="2"/>
      <c r="J92" s="2"/>
      <c r="K92" s="2"/>
      <c r="L92" s="2"/>
      <c r="M92" s="2"/>
      <c r="N92" s="2"/>
      <c r="O92" s="2"/>
      <c r="P92" s="2"/>
      <c r="Q92" s="2"/>
      <c r="R92" s="2"/>
      <c r="S92" s="2"/>
      <c r="T92" s="2"/>
      <c r="U92" s="2"/>
      <c r="V92" s="2"/>
      <c r="W92" s="2"/>
      <c r="X92" s="2"/>
    </row>
    <row r="93" spans="1:24">
      <c r="A93" s="63"/>
      <c r="B93" s="2"/>
      <c r="C93" s="2"/>
      <c r="D93" s="2"/>
      <c r="E93" s="2"/>
      <c r="F93" s="2"/>
      <c r="G93" s="2"/>
      <c r="H93" s="2"/>
      <c r="I93" s="2"/>
      <c r="J93" s="2"/>
      <c r="K93" s="2"/>
      <c r="L93" s="2"/>
      <c r="M93" s="2"/>
      <c r="N93" s="2"/>
      <c r="O93" s="2"/>
      <c r="P93" s="2"/>
      <c r="Q93" s="2"/>
      <c r="R93" s="2"/>
      <c r="S93" s="2"/>
      <c r="T93" s="2"/>
      <c r="U93" s="2"/>
      <c r="V93" s="2"/>
      <c r="W93" s="2"/>
      <c r="X93" s="2"/>
    </row>
    <row r="94" spans="1:24">
      <c r="A94" s="63"/>
      <c r="B94" s="2"/>
      <c r="C94" s="2"/>
      <c r="D94" s="2"/>
      <c r="E94" s="2"/>
      <c r="F94" s="2"/>
      <c r="G94" s="2"/>
      <c r="H94" s="2"/>
      <c r="I94" s="2"/>
      <c r="J94" s="2"/>
      <c r="K94" s="2"/>
      <c r="L94" s="2"/>
      <c r="M94" s="2"/>
      <c r="N94" s="2"/>
      <c r="O94" s="2"/>
      <c r="P94" s="2"/>
      <c r="Q94" s="2"/>
      <c r="R94" s="2"/>
      <c r="S94" s="2"/>
      <c r="T94" s="2"/>
      <c r="U94" s="2"/>
      <c r="V94" s="2"/>
      <c r="W94" s="2"/>
      <c r="X94" s="2"/>
    </row>
    <row r="95" spans="1:24">
      <c r="A95" s="63"/>
      <c r="B95" s="2"/>
      <c r="C95" s="2"/>
      <c r="D95" s="2"/>
      <c r="E95" s="2"/>
      <c r="F95" s="2"/>
      <c r="G95" s="2"/>
      <c r="H95" s="2"/>
      <c r="I95" s="2"/>
      <c r="J95" s="2"/>
      <c r="K95" s="2"/>
      <c r="L95" s="2"/>
      <c r="M95" s="2"/>
      <c r="N95" s="2"/>
      <c r="O95" s="2"/>
      <c r="P95" s="2"/>
      <c r="Q95" s="2"/>
      <c r="R95" s="2"/>
      <c r="S95" s="2"/>
      <c r="T95" s="2"/>
      <c r="U95" s="2"/>
      <c r="V95" s="2"/>
      <c r="W95" s="2"/>
      <c r="X95" s="2"/>
    </row>
    <row r="96" spans="1:24">
      <c r="A96" s="63"/>
      <c r="B96" s="2"/>
      <c r="C96" s="2"/>
      <c r="D96" s="2"/>
      <c r="E96" s="2"/>
      <c r="F96" s="2"/>
      <c r="G96" s="2"/>
      <c r="H96" s="2"/>
      <c r="I96" s="2"/>
      <c r="J96" s="2"/>
      <c r="K96" s="2"/>
      <c r="L96" s="2"/>
      <c r="M96" s="2"/>
      <c r="N96" s="2"/>
      <c r="O96" s="2"/>
      <c r="P96" s="2"/>
      <c r="Q96" s="2"/>
      <c r="R96" s="2"/>
      <c r="S96" s="2"/>
      <c r="T96" s="2"/>
      <c r="U96" s="2"/>
      <c r="V96" s="2"/>
      <c r="W96" s="2"/>
      <c r="X96" s="2"/>
    </row>
    <row r="97" spans="1:24">
      <c r="A97" s="63"/>
      <c r="B97" s="2"/>
      <c r="C97" s="2"/>
      <c r="D97" s="2"/>
      <c r="E97" s="2"/>
      <c r="F97" s="2"/>
      <c r="G97" s="2"/>
      <c r="H97" s="2"/>
      <c r="I97" s="2"/>
      <c r="J97" s="2"/>
      <c r="K97" s="2"/>
      <c r="L97" s="2"/>
      <c r="M97" s="2"/>
      <c r="N97" s="2"/>
      <c r="O97" s="2"/>
      <c r="P97" s="2"/>
      <c r="Q97" s="2"/>
      <c r="R97" s="2"/>
      <c r="S97" s="2"/>
      <c r="T97" s="2"/>
      <c r="U97" s="2"/>
      <c r="V97" s="2"/>
      <c r="W97" s="2"/>
      <c r="X97" s="2"/>
    </row>
    <row r="98" spans="1:24">
      <c r="A98" s="63"/>
      <c r="B98" s="2"/>
      <c r="C98" s="2"/>
      <c r="D98" s="2"/>
      <c r="E98" s="2"/>
      <c r="F98" s="2"/>
      <c r="G98" s="2"/>
      <c r="H98" s="2"/>
      <c r="I98" s="2"/>
      <c r="J98" s="2"/>
      <c r="K98" s="2"/>
      <c r="L98" s="2"/>
      <c r="M98" s="2"/>
      <c r="N98" s="2"/>
      <c r="O98" s="2"/>
      <c r="P98" s="2"/>
      <c r="Q98" s="2"/>
      <c r="R98" s="2"/>
      <c r="S98" s="2"/>
      <c r="T98" s="2"/>
      <c r="U98" s="2"/>
      <c r="V98" s="2"/>
      <c r="W98" s="2"/>
      <c r="X98" s="2"/>
    </row>
    <row r="99" spans="1:24">
      <c r="A99" s="63"/>
      <c r="B99" s="2"/>
      <c r="C99" s="2"/>
      <c r="D99" s="2"/>
      <c r="E99" s="2"/>
      <c r="F99" s="2"/>
      <c r="G99" s="2"/>
      <c r="H99" s="2"/>
      <c r="I99" s="2"/>
      <c r="J99" s="2"/>
      <c r="K99" s="2"/>
      <c r="L99" s="2"/>
      <c r="M99" s="2"/>
      <c r="N99" s="2"/>
      <c r="O99" s="2"/>
      <c r="P99" s="2"/>
      <c r="Q99" s="2"/>
      <c r="R99" s="2"/>
      <c r="S99" s="2"/>
      <c r="T99" s="2"/>
      <c r="U99" s="2"/>
      <c r="V99" s="2"/>
      <c r="W99" s="2"/>
      <c r="X99" s="2"/>
    </row>
    <row r="100" spans="1:24">
      <c r="A100" s="63"/>
      <c r="B100" s="2"/>
      <c r="C100" s="2"/>
      <c r="D100" s="2"/>
      <c r="E100" s="2"/>
      <c r="F100" s="2"/>
      <c r="G100" s="2"/>
      <c r="H100" s="2"/>
      <c r="I100" s="2"/>
      <c r="J100" s="2"/>
      <c r="K100" s="2"/>
      <c r="L100" s="2"/>
      <c r="M100" s="2"/>
      <c r="N100" s="2"/>
      <c r="O100" s="2"/>
      <c r="P100" s="2"/>
      <c r="Q100" s="2"/>
      <c r="R100" s="2"/>
      <c r="S100" s="2"/>
      <c r="T100" s="2"/>
      <c r="U100" s="2"/>
      <c r="V100" s="2"/>
      <c r="W100" s="2"/>
      <c r="X100" s="2"/>
    </row>
    <row r="101" spans="1:24">
      <c r="A101" s="63"/>
      <c r="B101" s="2"/>
      <c r="C101" s="2"/>
      <c r="D101" s="2"/>
      <c r="E101" s="2"/>
      <c r="F101" s="2"/>
      <c r="G101" s="2"/>
      <c r="H101" s="2"/>
      <c r="I101" s="2"/>
      <c r="J101" s="2"/>
      <c r="K101" s="2"/>
      <c r="L101" s="2"/>
      <c r="M101" s="2"/>
      <c r="N101" s="2"/>
      <c r="O101" s="2"/>
      <c r="P101" s="2"/>
      <c r="Q101" s="2"/>
      <c r="R101" s="2"/>
      <c r="S101" s="2"/>
      <c r="T101" s="2"/>
      <c r="U101" s="2"/>
      <c r="V101" s="2"/>
      <c r="W101" s="2"/>
      <c r="X101" s="2"/>
    </row>
    <row r="102" spans="1:24">
      <c r="A102" s="63"/>
      <c r="B102" s="2"/>
      <c r="C102" s="2"/>
      <c r="D102" s="2"/>
      <c r="E102" s="2"/>
      <c r="F102" s="2"/>
      <c r="G102" s="2"/>
      <c r="H102" s="2"/>
      <c r="I102" s="2"/>
      <c r="J102" s="2"/>
      <c r="K102" s="2"/>
      <c r="L102" s="2"/>
      <c r="M102" s="2"/>
      <c r="N102" s="2"/>
      <c r="O102" s="2"/>
      <c r="P102" s="2"/>
      <c r="Q102" s="2"/>
      <c r="R102" s="2"/>
      <c r="S102" s="2"/>
      <c r="T102" s="2"/>
      <c r="U102" s="2"/>
      <c r="V102" s="2"/>
      <c r="W102" s="2"/>
      <c r="X102" s="2"/>
    </row>
    <row r="103" spans="1:24">
      <c r="A103" s="63"/>
      <c r="B103" s="2"/>
      <c r="C103" s="2"/>
      <c r="D103" s="2"/>
      <c r="E103" s="2"/>
      <c r="F103" s="2"/>
      <c r="G103" s="2"/>
      <c r="H103" s="2"/>
      <c r="I103" s="2"/>
      <c r="J103" s="2"/>
      <c r="K103" s="2"/>
      <c r="L103" s="2"/>
      <c r="M103" s="2"/>
      <c r="N103" s="2"/>
      <c r="O103" s="2"/>
      <c r="P103" s="2"/>
      <c r="Q103" s="2"/>
      <c r="R103" s="2"/>
      <c r="S103" s="2"/>
      <c r="T103" s="2"/>
      <c r="U103" s="2"/>
      <c r="V103" s="2"/>
      <c r="W103" s="2"/>
      <c r="X103" s="2"/>
    </row>
    <row r="104" spans="1:24">
      <c r="A104" s="63"/>
      <c r="B104" s="2"/>
      <c r="C104" s="2"/>
      <c r="D104" s="2"/>
      <c r="E104" s="2"/>
      <c r="F104" s="2"/>
      <c r="G104" s="2"/>
      <c r="H104" s="2"/>
      <c r="I104" s="2"/>
      <c r="J104" s="2"/>
      <c r="K104" s="2"/>
      <c r="L104" s="2"/>
      <c r="M104" s="2"/>
      <c r="N104" s="2"/>
      <c r="O104" s="2"/>
      <c r="P104" s="2"/>
      <c r="Q104" s="2"/>
      <c r="R104" s="2"/>
      <c r="S104" s="2"/>
      <c r="T104" s="2"/>
      <c r="U104" s="2"/>
      <c r="V104" s="2"/>
      <c r="W104" s="2"/>
      <c r="X104" s="2"/>
    </row>
    <row r="105" spans="1:24">
      <c r="A105" s="63"/>
      <c r="B105" s="2"/>
      <c r="C105" s="2"/>
      <c r="D105" s="2"/>
      <c r="E105" s="2"/>
      <c r="F105" s="2"/>
      <c r="G105" s="2"/>
      <c r="H105" s="2"/>
      <c r="I105" s="2"/>
      <c r="J105" s="2"/>
      <c r="K105" s="2"/>
      <c r="L105" s="2"/>
      <c r="M105" s="2"/>
      <c r="N105" s="2"/>
      <c r="O105" s="2"/>
      <c r="P105" s="2"/>
      <c r="Q105" s="2"/>
      <c r="R105" s="2"/>
      <c r="S105" s="2"/>
      <c r="T105" s="2"/>
      <c r="U105" s="2"/>
      <c r="V105" s="2"/>
      <c r="W105" s="2"/>
      <c r="X105" s="2"/>
    </row>
    <row r="106" spans="1:24">
      <c r="A106" s="63"/>
      <c r="B106" s="2"/>
      <c r="C106" s="2"/>
      <c r="D106" s="2"/>
      <c r="E106" s="2"/>
      <c r="F106" s="2"/>
      <c r="G106" s="2"/>
      <c r="H106" s="2"/>
      <c r="I106" s="2"/>
      <c r="J106" s="2"/>
      <c r="K106" s="2"/>
      <c r="L106" s="2"/>
      <c r="M106" s="2"/>
      <c r="N106" s="2"/>
      <c r="O106" s="2"/>
      <c r="P106" s="2"/>
      <c r="Q106" s="2"/>
      <c r="R106" s="2"/>
      <c r="S106" s="2"/>
      <c r="T106" s="2"/>
      <c r="U106" s="2"/>
      <c r="V106" s="2"/>
      <c r="W106" s="2"/>
      <c r="X106" s="2"/>
    </row>
    <row r="107" spans="1:24">
      <c r="A107" s="63"/>
      <c r="B107" s="2"/>
      <c r="C107" s="2"/>
      <c r="D107" s="2"/>
      <c r="E107" s="2"/>
      <c r="F107" s="2"/>
      <c r="G107" s="2"/>
      <c r="H107" s="2"/>
      <c r="I107" s="2"/>
      <c r="J107" s="2"/>
      <c r="K107" s="2"/>
      <c r="L107" s="2"/>
      <c r="M107" s="2"/>
      <c r="N107" s="2"/>
      <c r="O107" s="2"/>
      <c r="P107" s="2"/>
      <c r="Q107" s="2"/>
      <c r="R107" s="2"/>
      <c r="S107" s="2"/>
      <c r="T107" s="2"/>
      <c r="U107" s="2"/>
      <c r="V107" s="2"/>
      <c r="W107" s="2"/>
      <c r="X107" s="2"/>
    </row>
    <row r="108" spans="1:24">
      <c r="A108" s="63"/>
      <c r="B108" s="2"/>
      <c r="C108" s="2"/>
      <c r="D108" s="2"/>
      <c r="E108" s="2"/>
      <c r="F108" s="2"/>
      <c r="G108" s="2"/>
      <c r="H108" s="2"/>
      <c r="I108" s="2"/>
      <c r="J108" s="2"/>
      <c r="K108" s="2"/>
      <c r="L108" s="2"/>
      <c r="M108" s="2"/>
      <c r="N108" s="2"/>
      <c r="O108" s="2"/>
      <c r="P108" s="2"/>
      <c r="Q108" s="2"/>
      <c r="R108" s="2"/>
      <c r="S108" s="2"/>
      <c r="T108" s="2"/>
      <c r="U108" s="2"/>
      <c r="V108" s="2"/>
      <c r="W108" s="2"/>
      <c r="X108" s="2"/>
    </row>
    <row r="109" spans="1:24">
      <c r="A109" s="63"/>
      <c r="B109" s="2"/>
      <c r="C109" s="2"/>
      <c r="D109" s="2"/>
      <c r="E109" s="2"/>
      <c r="F109" s="2"/>
      <c r="G109" s="2"/>
      <c r="H109" s="2"/>
      <c r="I109" s="2"/>
      <c r="J109" s="2"/>
      <c r="K109" s="2"/>
      <c r="L109" s="2"/>
      <c r="M109" s="2"/>
      <c r="N109" s="2"/>
      <c r="O109" s="2"/>
      <c r="P109" s="2"/>
      <c r="Q109" s="2"/>
      <c r="R109" s="2"/>
      <c r="S109" s="2"/>
      <c r="T109" s="2"/>
      <c r="U109" s="2"/>
      <c r="V109" s="2"/>
      <c r="W109" s="2"/>
      <c r="X109" s="2"/>
    </row>
    <row r="110" spans="1:24">
      <c r="A110" s="63"/>
      <c r="B110" s="2"/>
      <c r="C110" s="2"/>
      <c r="D110" s="2"/>
      <c r="E110" s="2"/>
      <c r="F110" s="2"/>
      <c r="G110" s="2"/>
      <c r="H110" s="2"/>
      <c r="I110" s="2"/>
      <c r="J110" s="2"/>
      <c r="K110" s="2"/>
      <c r="L110" s="2"/>
      <c r="M110" s="2"/>
      <c r="N110" s="2"/>
      <c r="O110" s="2"/>
      <c r="P110" s="2"/>
      <c r="Q110" s="2"/>
      <c r="R110" s="2"/>
      <c r="S110" s="2"/>
      <c r="T110" s="2"/>
      <c r="U110" s="2"/>
      <c r="V110" s="2"/>
      <c r="W110" s="2"/>
      <c r="X110" s="2"/>
    </row>
    <row r="111" spans="1:24">
      <c r="A111" s="63"/>
      <c r="B111" s="2"/>
      <c r="C111" s="2"/>
      <c r="D111" s="2"/>
      <c r="E111" s="2"/>
      <c r="F111" s="2"/>
      <c r="G111" s="2"/>
      <c r="H111" s="2"/>
      <c r="I111" s="2"/>
      <c r="J111" s="2"/>
      <c r="K111" s="2"/>
      <c r="L111" s="2"/>
      <c r="M111" s="2"/>
      <c r="N111" s="2"/>
      <c r="O111" s="2"/>
      <c r="P111" s="2"/>
      <c r="Q111" s="2"/>
      <c r="R111" s="2"/>
      <c r="S111" s="2"/>
      <c r="T111" s="2"/>
      <c r="U111" s="2"/>
      <c r="V111" s="2"/>
      <c r="W111" s="2"/>
      <c r="X111" s="2"/>
    </row>
    <row r="112" spans="1:24">
      <c r="A112" s="63"/>
      <c r="B112" s="2"/>
      <c r="C112" s="2"/>
      <c r="D112" s="2"/>
      <c r="E112" s="2"/>
      <c r="F112" s="2"/>
      <c r="G112" s="2"/>
      <c r="H112" s="2"/>
      <c r="I112" s="2"/>
      <c r="J112" s="2"/>
      <c r="K112" s="2"/>
      <c r="L112" s="2"/>
      <c r="M112" s="2"/>
      <c r="N112" s="2"/>
      <c r="O112" s="2"/>
      <c r="P112" s="2"/>
      <c r="Q112" s="2"/>
      <c r="R112" s="2"/>
      <c r="S112" s="2"/>
      <c r="T112" s="2"/>
      <c r="U112" s="2"/>
      <c r="V112" s="2"/>
      <c r="W112" s="2"/>
      <c r="X112" s="2"/>
    </row>
    <row r="113" spans="1:24">
      <c r="A113" s="63"/>
      <c r="B113" s="2"/>
      <c r="C113" s="2"/>
      <c r="D113" s="2"/>
      <c r="E113" s="2"/>
      <c r="F113" s="2"/>
      <c r="G113" s="2"/>
      <c r="H113" s="2"/>
      <c r="I113" s="2"/>
      <c r="J113" s="2"/>
      <c r="K113" s="2"/>
      <c r="L113" s="2"/>
      <c r="M113" s="2"/>
      <c r="N113" s="2"/>
      <c r="O113" s="2"/>
      <c r="P113" s="2"/>
      <c r="Q113" s="2"/>
      <c r="R113" s="2"/>
      <c r="S113" s="2"/>
      <c r="T113" s="2"/>
      <c r="U113" s="2"/>
      <c r="V113" s="2"/>
      <c r="W113" s="2"/>
      <c r="X113" s="2"/>
    </row>
    <row r="114" spans="1:24">
      <c r="A114" s="63"/>
      <c r="B114" s="2"/>
      <c r="C114" s="2"/>
      <c r="D114" s="2"/>
      <c r="E114" s="2"/>
      <c r="F114" s="2"/>
      <c r="G114" s="2"/>
      <c r="H114" s="2"/>
      <c r="I114" s="2"/>
      <c r="J114" s="2"/>
      <c r="K114" s="2"/>
      <c r="L114" s="2"/>
      <c r="M114" s="2"/>
      <c r="N114" s="2"/>
      <c r="O114" s="2"/>
      <c r="P114" s="2"/>
      <c r="Q114" s="2"/>
      <c r="R114" s="2"/>
      <c r="S114" s="2"/>
      <c r="T114" s="2"/>
      <c r="U114" s="2"/>
      <c r="V114" s="2"/>
      <c r="W114" s="2"/>
      <c r="X114" s="2"/>
    </row>
    <row r="115" spans="1:24">
      <c r="A115" s="63"/>
      <c r="B115" s="2"/>
      <c r="C115" s="2"/>
      <c r="D115" s="2"/>
      <c r="E115" s="2"/>
      <c r="F115" s="2"/>
      <c r="G115" s="2"/>
      <c r="H115" s="2"/>
      <c r="I115" s="2"/>
      <c r="J115" s="2"/>
      <c r="K115" s="2"/>
      <c r="L115" s="2"/>
      <c r="M115" s="2"/>
      <c r="N115" s="2"/>
      <c r="O115" s="2"/>
      <c r="P115" s="2"/>
      <c r="Q115" s="2"/>
      <c r="R115" s="2"/>
      <c r="S115" s="2"/>
      <c r="T115" s="2"/>
      <c r="U115" s="2"/>
      <c r="V115" s="2"/>
      <c r="W115" s="2"/>
      <c r="X115" s="2"/>
    </row>
    <row r="116" spans="1:24">
      <c r="A116" s="63"/>
      <c r="B116" s="2"/>
      <c r="C116" s="2"/>
      <c r="D116" s="2"/>
      <c r="E116" s="2"/>
      <c r="F116" s="2"/>
      <c r="G116" s="2"/>
      <c r="H116" s="2"/>
      <c r="I116" s="2"/>
      <c r="J116" s="2"/>
      <c r="K116" s="2"/>
      <c r="L116" s="2"/>
      <c r="M116" s="2"/>
      <c r="N116" s="2"/>
      <c r="O116" s="2"/>
      <c r="P116" s="2"/>
      <c r="Q116" s="2"/>
      <c r="R116" s="2"/>
      <c r="S116" s="2"/>
      <c r="T116" s="2"/>
      <c r="U116" s="2"/>
      <c r="V116" s="2"/>
      <c r="W116" s="2"/>
      <c r="X116" s="2"/>
    </row>
    <row r="117" spans="1:24">
      <c r="A117" s="63"/>
      <c r="B117" s="2"/>
      <c r="C117" s="2"/>
      <c r="D117" s="2"/>
      <c r="E117" s="2"/>
      <c r="F117" s="2"/>
      <c r="G117" s="2"/>
      <c r="H117" s="2"/>
      <c r="I117" s="2"/>
      <c r="J117" s="2"/>
      <c r="K117" s="2"/>
      <c r="L117" s="2"/>
      <c r="M117" s="2"/>
      <c r="N117" s="2"/>
      <c r="O117" s="2"/>
      <c r="P117" s="2"/>
      <c r="Q117" s="2"/>
      <c r="R117" s="2"/>
      <c r="S117" s="2"/>
      <c r="T117" s="2"/>
      <c r="U117" s="2"/>
      <c r="V117" s="2"/>
      <c r="W117" s="2"/>
      <c r="X117" s="2"/>
    </row>
    <row r="118" spans="1:24">
      <c r="A118" s="63"/>
      <c r="B118" s="2"/>
      <c r="C118" s="2"/>
      <c r="D118" s="2"/>
      <c r="E118" s="2"/>
      <c r="F118" s="2"/>
      <c r="G118" s="2"/>
      <c r="H118" s="2"/>
      <c r="I118" s="2"/>
      <c r="J118" s="2"/>
      <c r="K118" s="2"/>
      <c r="L118" s="2"/>
      <c r="M118" s="2"/>
      <c r="N118" s="2"/>
      <c r="O118" s="2"/>
      <c r="P118" s="2"/>
      <c r="Q118" s="2"/>
      <c r="R118" s="2"/>
      <c r="S118" s="2"/>
      <c r="T118" s="2"/>
      <c r="U118" s="2"/>
      <c r="V118" s="2"/>
      <c r="W118" s="2"/>
      <c r="X118" s="2"/>
    </row>
    <row r="119" spans="1:24">
      <c r="A119" s="63"/>
      <c r="B119" s="2"/>
      <c r="C119" s="2"/>
      <c r="D119" s="2"/>
      <c r="E119" s="2"/>
      <c r="F119" s="2"/>
      <c r="G119" s="2"/>
      <c r="H119" s="2"/>
      <c r="I119" s="2"/>
      <c r="J119" s="2"/>
      <c r="K119" s="2"/>
      <c r="L119" s="2"/>
      <c r="M119" s="2"/>
      <c r="N119" s="2"/>
      <c r="O119" s="2"/>
      <c r="P119" s="2"/>
      <c r="Q119" s="2"/>
      <c r="R119" s="2"/>
      <c r="S119" s="2"/>
      <c r="T119" s="2"/>
      <c r="U119" s="2"/>
      <c r="V119" s="2"/>
      <c r="W119" s="2"/>
      <c r="X119" s="2"/>
    </row>
    <row r="120" spans="1:24">
      <c r="A120" s="63"/>
      <c r="B120" s="2"/>
      <c r="C120" s="2"/>
      <c r="D120" s="2"/>
      <c r="E120" s="2"/>
      <c r="F120" s="2"/>
      <c r="G120" s="2"/>
      <c r="H120" s="2"/>
      <c r="I120" s="2"/>
      <c r="J120" s="2"/>
      <c r="K120" s="2"/>
      <c r="L120" s="2"/>
      <c r="M120" s="2"/>
      <c r="N120" s="2"/>
      <c r="O120" s="2"/>
      <c r="P120" s="2"/>
      <c r="Q120" s="2"/>
      <c r="R120" s="2"/>
      <c r="S120" s="2"/>
      <c r="T120" s="2"/>
      <c r="U120" s="2"/>
      <c r="V120" s="2"/>
      <c r="W120" s="2"/>
      <c r="X120" s="2"/>
    </row>
    <row r="121" spans="1:24">
      <c r="A121" s="63"/>
      <c r="B121" s="2"/>
      <c r="C121" s="2"/>
      <c r="D121" s="2"/>
      <c r="E121" s="2"/>
      <c r="F121" s="2"/>
      <c r="G121" s="2"/>
      <c r="H121" s="2"/>
      <c r="I121" s="2"/>
      <c r="J121" s="2"/>
      <c r="K121" s="2"/>
      <c r="L121" s="2"/>
      <c r="M121" s="2"/>
      <c r="N121" s="2"/>
      <c r="O121" s="2"/>
      <c r="P121" s="2"/>
      <c r="Q121" s="2"/>
      <c r="R121" s="2"/>
      <c r="S121" s="2"/>
      <c r="T121" s="2"/>
      <c r="U121" s="2"/>
      <c r="V121" s="2"/>
      <c r="W121" s="2"/>
      <c r="X121" s="2"/>
    </row>
  </sheetData>
  <mergeCells count="46">
    <mergeCell ref="H9:I9"/>
    <mergeCell ref="J9:M9"/>
    <mergeCell ref="T42:T43"/>
    <mergeCell ref="U42:U43"/>
    <mergeCell ref="V42:V43"/>
    <mergeCell ref="AA33:AP33"/>
    <mergeCell ref="A42:A43"/>
    <mergeCell ref="B42:B43"/>
    <mergeCell ref="C42:C43"/>
    <mergeCell ref="D42:D43"/>
    <mergeCell ref="E42:E43"/>
    <mergeCell ref="F42:F43"/>
    <mergeCell ref="S42:S43"/>
    <mergeCell ref="G43:M43"/>
    <mergeCell ref="N43:O43"/>
    <mergeCell ref="P43:Q43"/>
    <mergeCell ref="W42:W43"/>
    <mergeCell ref="X42:X43"/>
    <mergeCell ref="T7:T8"/>
    <mergeCell ref="W6:W8"/>
    <mergeCell ref="X6:X8"/>
    <mergeCell ref="G7:G8"/>
    <mergeCell ref="H7:I7"/>
    <mergeCell ref="J7:M7"/>
    <mergeCell ref="N7:N8"/>
    <mergeCell ref="O7:O8"/>
    <mergeCell ref="P7:P8"/>
    <mergeCell ref="Q7:Q8"/>
    <mergeCell ref="R7:R8"/>
    <mergeCell ref="V6:V8"/>
    <mergeCell ref="AC3:AE3"/>
    <mergeCell ref="A5:A8"/>
    <mergeCell ref="B5:B8"/>
    <mergeCell ref="C5:F5"/>
    <mergeCell ref="G5:O5"/>
    <mergeCell ref="P5:R5"/>
    <mergeCell ref="S5:T6"/>
    <mergeCell ref="U5:X5"/>
    <mergeCell ref="C6:C8"/>
    <mergeCell ref="D6:D8"/>
    <mergeCell ref="E6:E8"/>
    <mergeCell ref="F6:F8"/>
    <mergeCell ref="G6:O6"/>
    <mergeCell ref="P6:R6"/>
    <mergeCell ref="U6:U8"/>
    <mergeCell ref="S7:S8"/>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AB77"/>
  <sheetViews>
    <sheetView zoomScale="86" zoomScaleNormal="86" workbookViewId="0">
      <selection activeCell="A19" sqref="A19:G19"/>
    </sheetView>
  </sheetViews>
  <sheetFormatPr defaultRowHeight="15"/>
  <cols>
    <col min="1" max="1" width="5.42578125" customWidth="1"/>
    <col min="2" max="2" width="22.5703125" customWidth="1"/>
    <col min="9" max="9" width="28.140625" customWidth="1"/>
    <col min="10" max="10" width="19.28515625" customWidth="1"/>
    <col min="12" max="12" width="14.28515625" bestFit="1" customWidth="1"/>
  </cols>
  <sheetData>
    <row r="1" spans="1:28">
      <c r="A1" s="100" t="s">
        <v>631</v>
      </c>
      <c r="B1" s="103" t="s">
        <v>95</v>
      </c>
      <c r="C1" s="103"/>
      <c r="D1" s="103"/>
      <c r="E1" s="103"/>
      <c r="F1" s="103"/>
      <c r="G1" s="103"/>
      <c r="H1" s="103"/>
      <c r="I1" s="104"/>
      <c r="J1" s="103"/>
      <c r="K1" s="105"/>
      <c r="L1" s="105"/>
      <c r="M1" s="70"/>
      <c r="N1" s="144"/>
      <c r="O1" s="70"/>
      <c r="P1" s="70"/>
      <c r="Q1" s="70"/>
      <c r="R1" s="70"/>
      <c r="S1" s="99"/>
      <c r="T1" s="99"/>
      <c r="U1" s="144"/>
      <c r="V1" s="99"/>
      <c r="W1" s="99"/>
      <c r="X1" s="99"/>
      <c r="Y1" s="99"/>
      <c r="Z1" s="99"/>
      <c r="AA1" s="99"/>
      <c r="AB1" s="99"/>
    </row>
    <row r="2" spans="1:28">
      <c r="A2" s="100"/>
      <c r="B2" s="103"/>
      <c r="C2" s="103"/>
      <c r="D2" s="103"/>
      <c r="E2" s="103"/>
      <c r="F2" s="103"/>
      <c r="G2" s="103"/>
      <c r="H2" s="103"/>
      <c r="I2" s="104"/>
      <c r="J2" s="103"/>
      <c r="K2" s="70"/>
      <c r="L2" s="70"/>
      <c r="M2" s="70"/>
      <c r="N2" s="70"/>
      <c r="O2" s="70"/>
      <c r="P2" s="70"/>
      <c r="Q2" s="70"/>
      <c r="R2" s="70"/>
      <c r="S2" s="99"/>
      <c r="T2" s="99"/>
      <c r="U2" s="144"/>
      <c r="V2" s="99"/>
      <c r="W2" s="99"/>
      <c r="X2" s="99"/>
      <c r="Y2" s="99"/>
      <c r="Z2" s="99"/>
      <c r="AA2" s="99"/>
      <c r="AB2" s="99"/>
    </row>
    <row r="3" spans="1:28">
      <c r="A3" s="146" t="s">
        <v>644</v>
      </c>
      <c r="B3" s="103"/>
      <c r="C3" s="103"/>
      <c r="D3" s="103"/>
      <c r="E3" s="103"/>
      <c r="F3" s="103"/>
      <c r="G3" s="103"/>
      <c r="H3" s="103"/>
      <c r="I3" s="104"/>
      <c r="J3" s="103"/>
      <c r="K3" s="70"/>
      <c r="L3" s="1143"/>
      <c r="M3" s="70"/>
      <c r="N3" s="70"/>
      <c r="O3" s="70"/>
      <c r="P3" s="70"/>
      <c r="Q3" s="70"/>
      <c r="R3" s="70"/>
      <c r="S3" s="99"/>
      <c r="T3" s="99"/>
      <c r="U3" s="144"/>
      <c r="V3" s="99"/>
      <c r="W3" s="99"/>
      <c r="X3" s="99"/>
      <c r="Y3" s="99"/>
      <c r="Z3" s="99"/>
      <c r="AA3" s="99"/>
      <c r="AB3" s="99"/>
    </row>
    <row r="4" spans="1:28" ht="25.5">
      <c r="A4" s="107" t="s">
        <v>96</v>
      </c>
      <c r="B4" s="108" t="s">
        <v>97</v>
      </c>
      <c r="C4" s="1230" t="s">
        <v>98</v>
      </c>
      <c r="D4" s="1231"/>
      <c r="E4" s="1231"/>
      <c r="F4" s="1231"/>
      <c r="G4" s="1232"/>
      <c r="H4" s="109" t="s">
        <v>99</v>
      </c>
      <c r="I4" s="110" t="s">
        <v>100</v>
      </c>
      <c r="J4" s="107" t="s">
        <v>101</v>
      </c>
      <c r="K4" s="70"/>
      <c r="L4" s="70"/>
      <c r="M4" s="70"/>
      <c r="N4" s="70"/>
      <c r="O4" s="70"/>
      <c r="P4" s="70"/>
      <c r="Q4" s="70"/>
      <c r="R4" s="70"/>
      <c r="S4" s="70"/>
      <c r="T4" s="70"/>
      <c r="U4" s="70"/>
      <c r="V4" s="70"/>
      <c r="W4" s="70"/>
      <c r="X4" s="70"/>
      <c r="Y4" s="70"/>
      <c r="Z4" s="70"/>
      <c r="AA4" s="70"/>
      <c r="AB4" s="70"/>
    </row>
    <row r="5" spans="1:28">
      <c r="A5" s="1234" t="s">
        <v>632</v>
      </c>
      <c r="B5" s="1235"/>
      <c r="C5" s="1235"/>
      <c r="D5" s="1235"/>
      <c r="E5" s="1235"/>
      <c r="F5" s="1235"/>
      <c r="G5" s="1236"/>
      <c r="H5" s="1146">
        <f>SUM(H6:H10)</f>
        <v>5</v>
      </c>
      <c r="I5" s="1146">
        <f>SUM(I6:I10)</f>
        <v>28116000</v>
      </c>
      <c r="J5" s="143"/>
      <c r="K5" s="70"/>
      <c r="L5" s="70"/>
      <c r="M5" s="70"/>
      <c r="N5" s="70"/>
      <c r="O5" s="70"/>
      <c r="P5" s="70"/>
      <c r="Q5" s="70"/>
      <c r="R5" s="70"/>
      <c r="S5" s="70"/>
      <c r="T5" s="70"/>
      <c r="U5" s="70"/>
      <c r="V5" s="70"/>
      <c r="W5" s="70"/>
      <c r="X5" s="70"/>
      <c r="Y5" s="70"/>
      <c r="Z5" s="70"/>
      <c r="AA5" s="70"/>
      <c r="AB5" s="70"/>
    </row>
    <row r="6" spans="1:28" ht="15.75">
      <c r="A6" s="140">
        <v>1</v>
      </c>
      <c r="B6" s="977" t="s">
        <v>547</v>
      </c>
      <c r="C6" s="1237"/>
      <c r="D6" s="1237"/>
      <c r="E6" s="1237"/>
      <c r="F6" s="1237"/>
      <c r="G6" s="1237"/>
      <c r="H6" s="1158">
        <v>1</v>
      </c>
      <c r="I6" s="142">
        <v>6830000</v>
      </c>
      <c r="J6" s="141" t="s">
        <v>652</v>
      </c>
      <c r="K6" s="75"/>
      <c r="L6" s="75"/>
      <c r="M6" s="75"/>
      <c r="N6" s="75"/>
      <c r="O6" s="75"/>
      <c r="P6" s="111"/>
      <c r="Q6" s="112"/>
      <c r="R6" s="113"/>
      <c r="S6" s="114"/>
      <c r="T6" s="75"/>
      <c r="U6" s="145"/>
      <c r="V6" s="75"/>
      <c r="W6" s="75"/>
      <c r="X6" s="75"/>
      <c r="Y6" s="75"/>
      <c r="Z6" s="75"/>
      <c r="AA6" s="75"/>
      <c r="AB6" s="75"/>
    </row>
    <row r="7" spans="1:28" ht="15.75">
      <c r="A7" s="140">
        <v>2</v>
      </c>
      <c r="B7" s="977" t="s">
        <v>633</v>
      </c>
      <c r="C7" s="1237"/>
      <c r="D7" s="1237"/>
      <c r="E7" s="1237"/>
      <c r="F7" s="1237"/>
      <c r="G7" s="1237"/>
      <c r="H7" s="1158">
        <v>1</v>
      </c>
      <c r="I7" s="142">
        <v>3410000</v>
      </c>
      <c r="J7" s="141" t="s">
        <v>652</v>
      </c>
      <c r="K7" s="75"/>
      <c r="L7" s="75"/>
      <c r="M7" s="75"/>
      <c r="N7" s="75"/>
      <c r="O7" s="75"/>
      <c r="P7" s="111"/>
      <c r="Q7" s="112"/>
      <c r="R7" s="113"/>
      <c r="S7" s="114"/>
      <c r="T7" s="75"/>
      <c r="U7" s="145"/>
      <c r="V7" s="75"/>
      <c r="W7" s="75"/>
      <c r="X7" s="75"/>
      <c r="Y7" s="75"/>
      <c r="Z7" s="75"/>
      <c r="AA7" s="75"/>
      <c r="AB7" s="75"/>
    </row>
    <row r="8" spans="1:28" ht="15.75">
      <c r="A8" s="140">
        <v>3</v>
      </c>
      <c r="B8" s="977" t="s">
        <v>544</v>
      </c>
      <c r="C8" s="1244"/>
      <c r="D8" s="1244"/>
      <c r="E8" s="1244"/>
      <c r="F8" s="1244"/>
      <c r="G8" s="1244"/>
      <c r="H8" s="1158">
        <v>1</v>
      </c>
      <c r="I8" s="147">
        <v>1606000</v>
      </c>
      <c r="J8" s="141" t="s">
        <v>652</v>
      </c>
      <c r="K8" s="75"/>
      <c r="L8" s="75"/>
      <c r="M8" s="75"/>
      <c r="N8" s="75"/>
      <c r="O8" s="75"/>
      <c r="P8" s="111"/>
      <c r="Q8" s="112"/>
      <c r="R8" s="113"/>
      <c r="S8" s="114"/>
      <c r="T8" s="75"/>
      <c r="U8" s="145"/>
      <c r="V8" s="75"/>
      <c r="W8" s="75"/>
      <c r="X8" s="75"/>
      <c r="Y8" s="75"/>
      <c r="Z8" s="75"/>
      <c r="AA8" s="75"/>
      <c r="AB8" s="75"/>
    </row>
    <row r="9" spans="1:28" s="1" customFormat="1" ht="15.75">
      <c r="A9" s="140">
        <v>4</v>
      </c>
      <c r="B9" s="977" t="s">
        <v>566</v>
      </c>
      <c r="C9" s="69"/>
      <c r="D9" s="69"/>
      <c r="E9" s="69"/>
      <c r="F9" s="69"/>
      <c r="G9" s="69"/>
      <c r="H9" s="1158">
        <v>1</v>
      </c>
      <c r="I9" s="147">
        <v>13300000</v>
      </c>
      <c r="J9" s="141" t="s">
        <v>652</v>
      </c>
      <c r="K9" s="75"/>
      <c r="L9" s="75"/>
      <c r="M9" s="75"/>
      <c r="N9" s="75"/>
      <c r="O9" s="75"/>
      <c r="P9" s="111"/>
      <c r="Q9" s="112"/>
      <c r="R9" s="113"/>
      <c r="S9" s="114"/>
      <c r="T9" s="75"/>
      <c r="U9" s="145"/>
      <c r="V9" s="75"/>
      <c r="W9" s="75"/>
      <c r="X9" s="75"/>
      <c r="Y9" s="75"/>
      <c r="Z9" s="75"/>
      <c r="AA9" s="75"/>
      <c r="AB9" s="75"/>
    </row>
    <row r="10" spans="1:28" s="1" customFormat="1" ht="15.75">
      <c r="A10" s="140">
        <v>5</v>
      </c>
      <c r="B10" s="977" t="s">
        <v>567</v>
      </c>
      <c r="C10" s="69"/>
      <c r="D10" s="69"/>
      <c r="E10" s="69"/>
      <c r="F10" s="69"/>
      <c r="G10" s="69"/>
      <c r="H10" s="1158">
        <v>1</v>
      </c>
      <c r="I10" s="147">
        <v>2970000</v>
      </c>
      <c r="J10" s="141" t="s">
        <v>653</v>
      </c>
      <c r="K10" s="75"/>
      <c r="L10" s="75"/>
      <c r="M10" s="75"/>
      <c r="N10" s="75"/>
      <c r="O10" s="75"/>
      <c r="P10" s="111"/>
      <c r="Q10" s="112"/>
      <c r="R10" s="113"/>
      <c r="S10" s="114"/>
      <c r="T10" s="75"/>
      <c r="U10" s="145"/>
      <c r="V10" s="75"/>
      <c r="W10" s="75"/>
      <c r="X10" s="75"/>
      <c r="Y10" s="75"/>
      <c r="Z10" s="75"/>
      <c r="AA10" s="75"/>
      <c r="AB10" s="75"/>
    </row>
    <row r="11" spans="1:28" s="1" customFormat="1" ht="15.75">
      <c r="A11" s="140"/>
      <c r="B11" s="1159"/>
      <c r="C11" s="69"/>
      <c r="D11" s="69"/>
      <c r="E11" s="69"/>
      <c r="F11" s="69"/>
      <c r="G11" s="69"/>
      <c r="H11" s="1158"/>
      <c r="I11" s="147"/>
      <c r="J11" s="141"/>
      <c r="K11" s="75"/>
      <c r="L11" s="75"/>
      <c r="M11" s="75"/>
      <c r="N11" s="75"/>
      <c r="O11" s="75"/>
      <c r="P11" s="111"/>
      <c r="Q11" s="112"/>
      <c r="R11" s="113"/>
      <c r="S11" s="114"/>
      <c r="T11" s="75"/>
      <c r="U11" s="145"/>
      <c r="V11" s="75"/>
      <c r="W11" s="75"/>
      <c r="X11" s="75"/>
      <c r="Y11" s="75"/>
      <c r="Z11" s="75"/>
      <c r="AA11" s="75"/>
      <c r="AB11" s="75"/>
    </row>
    <row r="12" spans="1:28" s="1154" customFormat="1" ht="15.75">
      <c r="A12" s="1238" t="s">
        <v>82</v>
      </c>
      <c r="B12" s="1238"/>
      <c r="C12" s="1238"/>
      <c r="D12" s="1238"/>
      <c r="E12" s="1238"/>
      <c r="F12" s="1238"/>
      <c r="G12" s="1238"/>
      <c r="H12" s="1160">
        <f>H13</f>
        <v>1</v>
      </c>
      <c r="I12" s="1161">
        <f>I13</f>
        <v>72619615</v>
      </c>
      <c r="J12" s="1147"/>
      <c r="K12" s="1148"/>
      <c r="L12" s="1148"/>
      <c r="M12" s="1148"/>
      <c r="N12" s="1148"/>
      <c r="O12" s="1148"/>
      <c r="P12" s="1149"/>
      <c r="Q12" s="1150"/>
      <c r="R12" s="1151"/>
      <c r="S12" s="1152"/>
      <c r="T12" s="1148"/>
      <c r="U12" s="1153"/>
      <c r="V12" s="1148"/>
      <c r="W12" s="1148"/>
      <c r="X12" s="1148"/>
      <c r="Y12" s="1148"/>
      <c r="Z12" s="1148"/>
      <c r="AA12" s="1148"/>
      <c r="AB12" s="1148"/>
    </row>
    <row r="13" spans="1:28" s="1" customFormat="1" ht="15.75">
      <c r="A13" s="140">
        <v>1</v>
      </c>
      <c r="B13" s="1162" t="s">
        <v>559</v>
      </c>
      <c r="C13" s="69"/>
      <c r="D13" s="69"/>
      <c r="E13" s="69"/>
      <c r="F13" s="69"/>
      <c r="G13" s="69"/>
      <c r="H13" s="1158">
        <v>1</v>
      </c>
      <c r="I13" s="147">
        <v>72619615</v>
      </c>
      <c r="J13" s="141" t="s">
        <v>652</v>
      </c>
      <c r="K13" s="75"/>
      <c r="L13" s="75"/>
      <c r="M13" s="75"/>
      <c r="N13" s="75"/>
      <c r="O13" s="75"/>
      <c r="P13" s="111"/>
      <c r="Q13" s="112"/>
      <c r="R13" s="113"/>
      <c r="S13" s="114"/>
      <c r="T13" s="75"/>
      <c r="U13" s="145"/>
      <c r="V13" s="75"/>
      <c r="W13" s="75"/>
      <c r="X13" s="75"/>
      <c r="Y13" s="75"/>
      <c r="Z13" s="75"/>
      <c r="AA13" s="75"/>
      <c r="AB13" s="75"/>
    </row>
    <row r="14" spans="1:28" s="1" customFormat="1" ht="15.75">
      <c r="A14" s="140"/>
      <c r="B14" s="1162"/>
      <c r="C14" s="69"/>
      <c r="D14" s="69"/>
      <c r="E14" s="69"/>
      <c r="F14" s="69"/>
      <c r="G14" s="69"/>
      <c r="H14" s="1158"/>
      <c r="I14" s="147"/>
      <c r="J14" s="141"/>
      <c r="K14" s="75"/>
      <c r="L14" s="75"/>
      <c r="M14" s="75"/>
      <c r="N14" s="75"/>
      <c r="O14" s="75"/>
      <c r="P14" s="111"/>
      <c r="Q14" s="112"/>
      <c r="R14" s="113"/>
      <c r="S14" s="114"/>
      <c r="T14" s="75"/>
      <c r="U14" s="145"/>
      <c r="V14" s="75"/>
      <c r="W14" s="75"/>
      <c r="X14" s="75"/>
      <c r="Y14" s="75"/>
      <c r="Z14" s="75"/>
      <c r="AA14" s="75"/>
      <c r="AB14" s="75"/>
    </row>
    <row r="15" spans="1:28" s="1154" customFormat="1" ht="15.75">
      <c r="A15" s="1240" t="s">
        <v>634</v>
      </c>
      <c r="B15" s="1240"/>
      <c r="C15" s="1240"/>
      <c r="D15" s="1240"/>
      <c r="E15" s="1240"/>
      <c r="F15" s="1240"/>
      <c r="G15" s="1240"/>
      <c r="H15" s="1160">
        <f>SUM(H16:H17)</f>
        <v>2</v>
      </c>
      <c r="I15" s="1160">
        <f>SUM(I16:I17)</f>
        <v>1553868875</v>
      </c>
      <c r="J15" s="1147"/>
      <c r="K15" s="1148"/>
      <c r="L15" s="1148"/>
      <c r="M15" s="1148"/>
      <c r="N15" s="1148"/>
      <c r="O15" s="1148"/>
      <c r="P15" s="1149"/>
      <c r="Q15" s="1150"/>
      <c r="R15" s="1151"/>
      <c r="S15" s="1152"/>
      <c r="T15" s="1148"/>
      <c r="U15" s="1153"/>
      <c r="V15" s="1148"/>
      <c r="W15" s="1148"/>
      <c r="X15" s="1148"/>
      <c r="Y15" s="1148"/>
      <c r="Z15" s="1148"/>
      <c r="AA15" s="1148"/>
      <c r="AB15" s="1148"/>
    </row>
    <row r="16" spans="1:28" s="1" customFormat="1" ht="15.75">
      <c r="A16" s="140">
        <v>1</v>
      </c>
      <c r="B16" s="1162" t="s">
        <v>560</v>
      </c>
      <c r="C16" s="69"/>
      <c r="D16" s="69"/>
      <c r="E16" s="69"/>
      <c r="F16" s="69"/>
      <c r="G16" s="69"/>
      <c r="H16" s="1158">
        <v>1</v>
      </c>
      <c r="I16" s="147">
        <v>38884875</v>
      </c>
      <c r="J16" s="141" t="s">
        <v>652</v>
      </c>
      <c r="K16" s="75"/>
      <c r="L16" s="75"/>
      <c r="M16" s="75"/>
      <c r="N16" s="75"/>
      <c r="O16" s="75"/>
      <c r="P16" s="111"/>
      <c r="Q16" s="112"/>
      <c r="R16" s="113"/>
      <c r="S16" s="114"/>
      <c r="T16" s="75"/>
      <c r="U16" s="145"/>
      <c r="V16" s="75"/>
      <c r="W16" s="75"/>
      <c r="X16" s="75"/>
      <c r="Y16" s="75"/>
      <c r="Z16" s="75"/>
      <c r="AA16" s="75"/>
      <c r="AB16" s="75"/>
    </row>
    <row r="17" spans="1:28" s="1" customFormat="1" ht="15.75">
      <c r="A17" s="140">
        <v>2</v>
      </c>
      <c r="B17" s="1162" t="s">
        <v>562</v>
      </c>
      <c r="C17" s="69"/>
      <c r="D17" s="69"/>
      <c r="E17" s="69"/>
      <c r="F17" s="69"/>
      <c r="G17" s="69"/>
      <c r="H17" s="1158">
        <v>1</v>
      </c>
      <c r="I17" s="147">
        <v>1514984000</v>
      </c>
      <c r="J17" s="141" t="s">
        <v>652</v>
      </c>
      <c r="K17" s="75"/>
      <c r="L17" s="75"/>
      <c r="M17" s="75"/>
      <c r="N17" s="75"/>
      <c r="O17" s="75"/>
      <c r="P17" s="111"/>
      <c r="Q17" s="112"/>
      <c r="R17" s="113"/>
      <c r="S17" s="114"/>
      <c r="T17" s="75"/>
      <c r="U17" s="145"/>
      <c r="V17" s="75"/>
      <c r="W17" s="75"/>
      <c r="X17" s="75"/>
      <c r="Y17" s="75"/>
      <c r="Z17" s="75"/>
      <c r="AA17" s="75"/>
      <c r="AB17" s="75"/>
    </row>
    <row r="18" spans="1:28" s="1" customFormat="1" ht="15.75">
      <c r="A18" s="140"/>
      <c r="B18" s="1162"/>
      <c r="C18" s="69"/>
      <c r="D18" s="69"/>
      <c r="E18" s="69"/>
      <c r="F18" s="69"/>
      <c r="G18" s="69"/>
      <c r="H18" s="1158"/>
      <c r="I18" s="147"/>
      <c r="J18" s="141"/>
      <c r="K18" s="75"/>
      <c r="L18" s="75"/>
      <c r="M18" s="75"/>
      <c r="N18" s="75"/>
      <c r="O18" s="75"/>
      <c r="P18" s="111"/>
      <c r="Q18" s="112"/>
      <c r="R18" s="113"/>
      <c r="S18" s="114"/>
      <c r="T18" s="75"/>
      <c r="U18" s="145"/>
      <c r="V18" s="75"/>
      <c r="W18" s="75"/>
      <c r="X18" s="75"/>
      <c r="Y18" s="75"/>
      <c r="Z18" s="75"/>
      <c r="AA18" s="75"/>
      <c r="AB18" s="75"/>
    </row>
    <row r="19" spans="1:28" s="1154" customFormat="1" ht="15.75">
      <c r="A19" s="1240" t="s">
        <v>635</v>
      </c>
      <c r="B19" s="1240"/>
      <c r="C19" s="1240"/>
      <c r="D19" s="1240"/>
      <c r="E19" s="1240"/>
      <c r="F19" s="1240"/>
      <c r="G19" s="1240"/>
      <c r="H19" s="1160">
        <f>SUM(H20:H21)</f>
        <v>2</v>
      </c>
      <c r="I19" s="1160">
        <f>SUM(I20:I21)</f>
        <v>398349000</v>
      </c>
      <c r="J19" s="1147"/>
      <c r="K19" s="1148"/>
      <c r="L19" s="1148"/>
      <c r="M19" s="1148"/>
      <c r="N19" s="1148"/>
      <c r="O19" s="1148"/>
      <c r="P19" s="1149"/>
      <c r="Q19" s="1150"/>
      <c r="R19" s="1151"/>
      <c r="S19" s="1152"/>
      <c r="T19" s="1148"/>
      <c r="U19" s="1153"/>
      <c r="V19" s="1148"/>
      <c r="W19" s="1148"/>
      <c r="X19" s="1148"/>
      <c r="Y19" s="1148"/>
      <c r="Z19" s="1148"/>
      <c r="AA19" s="1148"/>
      <c r="AB19" s="1148"/>
    </row>
    <row r="20" spans="1:28" s="1" customFormat="1" ht="15.75">
      <c r="A20" s="140">
        <v>1</v>
      </c>
      <c r="B20" s="1162" t="s">
        <v>563</v>
      </c>
      <c r="C20" s="69"/>
      <c r="D20" s="69"/>
      <c r="E20" s="69"/>
      <c r="F20" s="69"/>
      <c r="G20" s="69"/>
      <c r="H20" s="1158">
        <v>1</v>
      </c>
      <c r="I20" s="147">
        <v>39954000</v>
      </c>
      <c r="J20" s="141" t="s">
        <v>652</v>
      </c>
      <c r="K20" s="75"/>
      <c r="L20" s="75"/>
      <c r="M20" s="75"/>
      <c r="N20" s="75"/>
      <c r="O20" s="75"/>
      <c r="P20" s="111"/>
      <c r="Q20" s="112"/>
      <c r="R20" s="113"/>
      <c r="S20" s="114"/>
      <c r="T20" s="75"/>
      <c r="U20" s="145"/>
      <c r="V20" s="75"/>
      <c r="W20" s="75"/>
      <c r="X20" s="75"/>
      <c r="Y20" s="75"/>
      <c r="Z20" s="75"/>
      <c r="AA20" s="75"/>
      <c r="AB20" s="75"/>
    </row>
    <row r="21" spans="1:28" s="1" customFormat="1" ht="15.75">
      <c r="A21" s="140">
        <v>2</v>
      </c>
      <c r="B21" s="1162" t="s">
        <v>564</v>
      </c>
      <c r="C21" s="69"/>
      <c r="D21" s="69"/>
      <c r="E21" s="69"/>
      <c r="F21" s="69"/>
      <c r="G21" s="69"/>
      <c r="H21" s="1158">
        <v>1</v>
      </c>
      <c r="I21" s="147">
        <v>358395000</v>
      </c>
      <c r="J21" s="141" t="s">
        <v>652</v>
      </c>
      <c r="K21" s="75"/>
      <c r="L21" s="75"/>
      <c r="M21" s="75"/>
      <c r="N21" s="75"/>
      <c r="O21" s="75"/>
      <c r="P21" s="111"/>
      <c r="Q21" s="112"/>
      <c r="R21" s="113"/>
      <c r="S21" s="114"/>
      <c r="T21" s="75"/>
      <c r="U21" s="145"/>
      <c r="V21" s="75"/>
      <c r="W21" s="75"/>
      <c r="X21" s="75"/>
      <c r="Y21" s="75"/>
      <c r="Z21" s="75"/>
      <c r="AA21" s="75"/>
      <c r="AB21" s="75"/>
    </row>
    <row r="22" spans="1:28" s="1" customFormat="1" ht="15.75">
      <c r="A22" s="1155"/>
      <c r="B22" s="1144"/>
      <c r="C22" s="1156"/>
      <c r="D22" s="1156"/>
      <c r="E22" s="1156"/>
      <c r="F22" s="1156"/>
      <c r="G22" s="1156"/>
      <c r="H22" s="1145"/>
      <c r="I22" s="1157"/>
      <c r="J22" s="141"/>
      <c r="K22" s="75"/>
      <c r="L22" s="75"/>
      <c r="M22" s="75"/>
      <c r="N22" s="75"/>
      <c r="O22" s="75"/>
      <c r="P22" s="111"/>
      <c r="Q22" s="112"/>
      <c r="R22" s="113"/>
      <c r="S22" s="114"/>
      <c r="T22" s="75"/>
      <c r="U22" s="145"/>
      <c r="V22" s="75"/>
      <c r="W22" s="75"/>
      <c r="X22" s="75"/>
      <c r="Y22" s="75"/>
      <c r="Z22" s="75"/>
      <c r="AA22" s="75"/>
      <c r="AB22" s="75"/>
    </row>
    <row r="23" spans="1:28" s="1172" customFormat="1" ht="22.5" customHeight="1">
      <c r="A23" s="1239" t="s">
        <v>105</v>
      </c>
      <c r="B23" s="1239"/>
      <c r="C23" s="1239"/>
      <c r="D23" s="1239"/>
      <c r="E23" s="1239"/>
      <c r="F23" s="1239"/>
      <c r="G23" s="1239"/>
      <c r="H23" s="1239"/>
      <c r="I23" s="1165">
        <f>I19+I15+I12+I5</f>
        <v>2052953490</v>
      </c>
      <c r="J23" s="1166"/>
      <c r="K23" s="1167"/>
      <c r="L23" s="1167"/>
      <c r="M23" s="1167"/>
      <c r="N23" s="1167"/>
      <c r="O23" s="1167"/>
      <c r="P23" s="1168"/>
      <c r="Q23" s="1168"/>
      <c r="R23" s="1169"/>
      <c r="S23" s="1170"/>
      <c r="T23" s="1167"/>
      <c r="U23" s="1171"/>
      <c r="V23" s="1167"/>
      <c r="W23" s="1167"/>
      <c r="X23" s="1167"/>
      <c r="Y23" s="1167"/>
      <c r="Z23" s="1167"/>
      <c r="AA23" s="1167"/>
      <c r="AB23" s="1167"/>
    </row>
    <row r="24" spans="1:28" ht="15.75">
      <c r="A24" s="148"/>
      <c r="B24" s="148"/>
      <c r="C24" s="148"/>
      <c r="D24" s="148"/>
      <c r="E24" s="148"/>
      <c r="F24" s="148"/>
      <c r="G24" s="148"/>
      <c r="H24" s="148"/>
      <c r="I24" s="138"/>
      <c r="J24" s="139"/>
      <c r="K24" s="75"/>
      <c r="L24" s="75"/>
      <c r="M24" s="75"/>
      <c r="N24" s="75"/>
      <c r="O24" s="75"/>
      <c r="P24" s="111"/>
      <c r="Q24" s="112"/>
      <c r="R24" s="80"/>
      <c r="S24" s="114"/>
      <c r="T24" s="75"/>
      <c r="U24" s="145"/>
      <c r="V24" s="75"/>
      <c r="W24" s="75"/>
      <c r="X24" s="75"/>
      <c r="Y24" s="75"/>
      <c r="Z24" s="75"/>
      <c r="AA24" s="75"/>
      <c r="AB24" s="75"/>
    </row>
    <row r="25" spans="1:28" ht="15.75">
      <c r="A25" s="1233" t="s">
        <v>648</v>
      </c>
      <c r="B25" s="1233"/>
      <c r="C25" s="1233"/>
      <c r="D25" s="1233"/>
      <c r="E25" s="1233"/>
      <c r="F25" s="1233"/>
      <c r="G25" s="1233"/>
      <c r="H25" s="1233"/>
      <c r="I25" s="1233"/>
      <c r="J25" s="1233"/>
      <c r="K25" s="75"/>
      <c r="L25" s="75"/>
      <c r="M25" s="75"/>
      <c r="N25" s="75"/>
      <c r="O25" s="75"/>
      <c r="P25" s="111"/>
      <c r="Q25" s="112"/>
      <c r="R25" s="80"/>
      <c r="S25" s="114"/>
      <c r="T25" s="75"/>
      <c r="U25" s="145"/>
      <c r="V25" s="75"/>
      <c r="W25" s="75"/>
      <c r="X25" s="75"/>
      <c r="Y25" s="75"/>
      <c r="Z25" s="75"/>
      <c r="AA25" s="75"/>
      <c r="AB25" s="75"/>
    </row>
    <row r="26" spans="1:28" s="321" customFormat="1" ht="25.5">
      <c r="A26" s="107" t="s">
        <v>96</v>
      </c>
      <c r="B26" s="108" t="s">
        <v>97</v>
      </c>
      <c r="C26" s="1230" t="s">
        <v>98</v>
      </c>
      <c r="D26" s="1231"/>
      <c r="E26" s="1231"/>
      <c r="F26" s="1231"/>
      <c r="G26" s="1232"/>
      <c r="H26" s="109" t="s">
        <v>99</v>
      </c>
      <c r="I26" s="110" t="s">
        <v>100</v>
      </c>
      <c r="J26" s="107" t="s">
        <v>101</v>
      </c>
      <c r="K26" s="70"/>
      <c r="L26" s="70"/>
      <c r="M26" s="70"/>
      <c r="N26" s="70"/>
      <c r="O26" s="70"/>
      <c r="P26" s="70"/>
      <c r="Q26" s="70"/>
      <c r="R26" s="70"/>
      <c r="S26" s="70"/>
      <c r="T26" s="70"/>
      <c r="U26" s="70"/>
      <c r="V26" s="70"/>
      <c r="W26" s="70"/>
      <c r="X26" s="70"/>
      <c r="Y26" s="70"/>
      <c r="Z26" s="70"/>
      <c r="AA26" s="70"/>
      <c r="AB26" s="70"/>
    </row>
    <row r="27" spans="1:28" s="321" customFormat="1">
      <c r="A27" s="1234" t="s">
        <v>647</v>
      </c>
      <c r="B27" s="1235"/>
      <c r="C27" s="1235"/>
      <c r="D27" s="1235"/>
      <c r="E27" s="1235"/>
      <c r="F27" s="1235"/>
      <c r="G27" s="1236"/>
      <c r="H27" s="1146">
        <v>1</v>
      </c>
      <c r="I27" s="1146"/>
      <c r="J27" s="143"/>
      <c r="K27" s="70"/>
      <c r="L27" s="70"/>
      <c r="M27" s="70"/>
      <c r="N27" s="70"/>
      <c r="O27" s="70"/>
      <c r="P27" s="70"/>
      <c r="Q27" s="70"/>
      <c r="R27" s="70"/>
      <c r="S27" s="70"/>
      <c r="T27" s="70"/>
      <c r="U27" s="70"/>
      <c r="V27" s="70"/>
      <c r="W27" s="70"/>
      <c r="X27" s="70"/>
      <c r="Y27" s="70"/>
      <c r="Z27" s="70"/>
      <c r="AA27" s="70"/>
      <c r="AB27" s="70"/>
    </row>
    <row r="28" spans="1:28" s="321" customFormat="1" ht="15.75">
      <c r="A28" s="140">
        <v>1</v>
      </c>
      <c r="B28" s="977" t="s">
        <v>645</v>
      </c>
      <c r="C28" s="1237"/>
      <c r="D28" s="1237"/>
      <c r="E28" s="1237"/>
      <c r="F28" s="1237"/>
      <c r="G28" s="1237"/>
      <c r="H28" s="1158">
        <v>10</v>
      </c>
      <c r="I28" s="142">
        <v>13100000</v>
      </c>
      <c r="J28" s="141"/>
      <c r="K28" s="75"/>
      <c r="L28" s="75"/>
      <c r="M28" s="75"/>
      <c r="N28" s="75"/>
      <c r="O28" s="75"/>
      <c r="P28" s="111"/>
      <c r="Q28" s="112"/>
      <c r="R28" s="113"/>
      <c r="S28" s="114"/>
      <c r="T28" s="75"/>
      <c r="U28" s="145"/>
      <c r="V28" s="75"/>
      <c r="W28" s="75"/>
      <c r="X28" s="75"/>
      <c r="Y28" s="75"/>
      <c r="Z28" s="75"/>
      <c r="AA28" s="75"/>
      <c r="AB28" s="75"/>
    </row>
    <row r="29" spans="1:28" s="321" customFormat="1" ht="15.75">
      <c r="A29" s="140"/>
      <c r="B29" s="1159"/>
      <c r="C29" s="237"/>
      <c r="D29" s="237"/>
      <c r="E29" s="237"/>
      <c r="F29" s="237"/>
      <c r="G29" s="237"/>
      <c r="H29" s="1158"/>
      <c r="I29" s="147"/>
      <c r="J29" s="141"/>
      <c r="K29" s="75"/>
      <c r="L29" s="75"/>
      <c r="M29" s="75"/>
      <c r="N29" s="75"/>
      <c r="O29" s="75"/>
      <c r="P29" s="111"/>
      <c r="Q29" s="112"/>
      <c r="R29" s="113"/>
      <c r="S29" s="114"/>
      <c r="T29" s="75"/>
      <c r="U29" s="145"/>
      <c r="V29" s="75"/>
      <c r="W29" s="75"/>
      <c r="X29" s="75"/>
      <c r="Y29" s="75"/>
      <c r="Z29" s="75"/>
      <c r="AA29" s="75"/>
      <c r="AB29" s="75"/>
    </row>
    <row r="30" spans="1:28" s="1154" customFormat="1" ht="15.75">
      <c r="A30" s="1238" t="s">
        <v>82</v>
      </c>
      <c r="B30" s="1238"/>
      <c r="C30" s="1238"/>
      <c r="D30" s="1238"/>
      <c r="E30" s="1238"/>
      <c r="F30" s="1238"/>
      <c r="G30" s="1238"/>
      <c r="H30" s="1160">
        <f>H31</f>
        <v>7</v>
      </c>
      <c r="I30" s="1161"/>
      <c r="J30" s="1147"/>
      <c r="K30" s="1148"/>
      <c r="L30" s="1148"/>
      <c r="M30" s="1148"/>
      <c r="N30" s="1148"/>
      <c r="O30" s="1148"/>
      <c r="P30" s="1149"/>
      <c r="Q30" s="1150"/>
      <c r="R30" s="1151"/>
      <c r="S30" s="1152"/>
      <c r="T30" s="1148"/>
      <c r="U30" s="1153"/>
      <c r="V30" s="1148"/>
      <c r="W30" s="1148"/>
      <c r="X30" s="1148"/>
      <c r="Y30" s="1148"/>
      <c r="Z30" s="1148"/>
      <c r="AA30" s="1148"/>
      <c r="AB30" s="1148"/>
    </row>
    <row r="31" spans="1:28" s="321" customFormat="1" ht="15.75">
      <c r="A31" s="140">
        <v>1</v>
      </c>
      <c r="B31" s="1162" t="s">
        <v>646</v>
      </c>
      <c r="C31" s="237"/>
      <c r="D31" s="237"/>
      <c r="E31" s="237"/>
      <c r="F31" s="237"/>
      <c r="G31" s="237"/>
      <c r="H31" s="1158">
        <v>7</v>
      </c>
      <c r="I31" s="147">
        <v>9625000</v>
      </c>
      <c r="J31" s="141"/>
      <c r="K31" s="75"/>
      <c r="L31" s="75"/>
      <c r="M31" s="75"/>
      <c r="N31" s="75"/>
      <c r="O31" s="75"/>
      <c r="P31" s="111"/>
      <c r="Q31" s="112"/>
      <c r="R31" s="113"/>
      <c r="S31" s="114"/>
      <c r="T31" s="75"/>
      <c r="U31" s="145"/>
      <c r="V31" s="75"/>
      <c r="W31" s="75"/>
      <c r="X31" s="75"/>
      <c r="Y31" s="75"/>
      <c r="Z31" s="75"/>
      <c r="AA31" s="75"/>
      <c r="AB31" s="75"/>
    </row>
    <row r="32" spans="1:28" s="321" customFormat="1" ht="15.75">
      <c r="A32" s="140"/>
      <c r="B32" s="1162"/>
      <c r="C32" s="237"/>
      <c r="D32" s="237"/>
      <c r="E32" s="237"/>
      <c r="F32" s="237"/>
      <c r="G32" s="237"/>
      <c r="H32" s="1158"/>
      <c r="I32" s="147"/>
      <c r="J32" s="141"/>
      <c r="K32" s="75"/>
      <c r="L32" s="75"/>
      <c r="M32" s="75"/>
      <c r="N32" s="75"/>
      <c r="O32" s="75"/>
      <c r="P32" s="111"/>
      <c r="Q32" s="112"/>
      <c r="R32" s="113"/>
      <c r="S32" s="114"/>
      <c r="T32" s="75"/>
      <c r="U32" s="145"/>
      <c r="V32" s="75"/>
      <c r="W32" s="75"/>
      <c r="X32" s="75"/>
      <c r="Y32" s="75"/>
      <c r="Z32" s="75"/>
      <c r="AA32" s="75"/>
      <c r="AB32" s="75"/>
    </row>
    <row r="33" spans="1:28" s="1172" customFormat="1" ht="22.5" customHeight="1">
      <c r="A33" s="1239" t="s">
        <v>105</v>
      </c>
      <c r="B33" s="1239"/>
      <c r="C33" s="1239"/>
      <c r="D33" s="1239"/>
      <c r="E33" s="1239"/>
      <c r="F33" s="1239"/>
      <c r="G33" s="1239"/>
      <c r="H33" s="1239"/>
      <c r="I33" s="1165">
        <f>I31+I28</f>
        <v>22725000</v>
      </c>
      <c r="J33" s="1166"/>
      <c r="K33" s="1167"/>
      <c r="L33" s="1167"/>
      <c r="M33" s="1167"/>
      <c r="N33" s="1167"/>
      <c r="O33" s="1167"/>
      <c r="P33" s="1168"/>
      <c r="Q33" s="1168"/>
      <c r="R33" s="1169"/>
      <c r="S33" s="1170"/>
      <c r="T33" s="1167"/>
      <c r="U33" s="1171"/>
      <c r="V33" s="1167"/>
      <c r="W33" s="1167"/>
      <c r="X33" s="1167"/>
      <c r="Y33" s="1167"/>
      <c r="Z33" s="1167"/>
      <c r="AA33" s="1167"/>
      <c r="AB33" s="1167"/>
    </row>
    <row r="34" spans="1:28" ht="15.75">
      <c r="A34" s="133"/>
      <c r="B34" s="134"/>
      <c r="C34" s="134"/>
      <c r="D34" s="135"/>
      <c r="E34" s="135"/>
      <c r="F34" s="136"/>
      <c r="G34" s="136"/>
      <c r="H34" s="137"/>
      <c r="I34" s="138"/>
      <c r="J34" s="139"/>
      <c r="K34" s="75"/>
      <c r="L34" s="75"/>
      <c r="M34" s="75"/>
      <c r="N34" s="75"/>
      <c r="O34" s="75"/>
      <c r="P34" s="111"/>
      <c r="Q34" s="112"/>
      <c r="R34" s="80"/>
      <c r="S34" s="114"/>
      <c r="T34" s="75"/>
      <c r="U34" s="145"/>
      <c r="V34" s="75"/>
      <c r="W34" s="75"/>
      <c r="X34" s="75"/>
      <c r="Y34" s="75"/>
      <c r="Z34" s="75"/>
      <c r="AA34" s="75"/>
      <c r="AB34" s="75"/>
    </row>
    <row r="35" spans="1:28">
      <c r="A35" s="133"/>
      <c r="B35" s="134"/>
      <c r="C35" s="134"/>
      <c r="D35" s="135"/>
      <c r="E35" s="135"/>
      <c r="F35" s="136"/>
      <c r="G35" s="136"/>
      <c r="H35" s="137"/>
      <c r="I35" s="138"/>
      <c r="J35" s="139"/>
      <c r="K35" s="70"/>
      <c r="L35" s="70"/>
      <c r="M35" s="70"/>
      <c r="N35" s="70"/>
      <c r="O35" s="70"/>
      <c r="P35" s="70"/>
      <c r="Q35" s="70"/>
      <c r="R35" s="70"/>
      <c r="S35" s="70"/>
      <c r="T35" s="70"/>
      <c r="U35" s="70"/>
      <c r="V35" s="70"/>
      <c r="W35" s="70"/>
      <c r="X35" s="70"/>
      <c r="Y35" s="70"/>
      <c r="Z35" s="70"/>
      <c r="AA35" s="70"/>
      <c r="AB35" s="70"/>
    </row>
    <row r="36" spans="1:28">
      <c r="A36" s="100"/>
      <c r="B36" s="117" t="s">
        <v>116</v>
      </c>
      <c r="C36" s="118"/>
      <c r="D36" s="118"/>
      <c r="E36" s="118"/>
      <c r="F36" s="118"/>
      <c r="G36" s="118"/>
      <c r="H36" s="106"/>
      <c r="I36" s="1241" t="s">
        <v>117</v>
      </c>
      <c r="J36" s="1241"/>
      <c r="K36" s="70"/>
      <c r="L36" s="70"/>
      <c r="M36" s="70"/>
      <c r="N36" s="70"/>
      <c r="O36" s="70"/>
      <c r="P36" s="70"/>
      <c r="Q36" s="70"/>
      <c r="R36" s="70"/>
      <c r="S36" s="70"/>
      <c r="T36" s="70"/>
      <c r="U36" s="70"/>
      <c r="V36" s="70"/>
      <c r="W36" s="70"/>
      <c r="X36" s="70"/>
      <c r="Y36" s="70"/>
      <c r="Z36" s="70"/>
      <c r="AA36" s="70"/>
      <c r="AB36" s="70"/>
    </row>
    <row r="37" spans="1:28">
      <c r="A37" s="100"/>
      <c r="B37" s="118"/>
      <c r="C37" s="118"/>
      <c r="D37" s="118"/>
      <c r="E37" s="118"/>
      <c r="F37" s="118"/>
      <c r="G37" s="118"/>
      <c r="H37" s="106"/>
      <c r="I37" s="119"/>
      <c r="J37" s="119"/>
      <c r="K37" s="99"/>
      <c r="L37" s="99"/>
      <c r="M37" s="99"/>
      <c r="N37" s="99"/>
      <c r="O37" s="99"/>
      <c r="P37" s="99"/>
      <c r="Q37" s="99"/>
      <c r="R37" s="99"/>
      <c r="S37" s="102"/>
      <c r="T37" s="102"/>
      <c r="U37" s="144"/>
      <c r="V37" s="99"/>
      <c r="W37" s="99"/>
      <c r="X37" s="99"/>
      <c r="Y37" s="99"/>
      <c r="Z37" s="99"/>
      <c r="AA37" s="99"/>
      <c r="AB37" s="99"/>
    </row>
    <row r="38" spans="1:28">
      <c r="A38" s="100"/>
      <c r="B38" s="96"/>
      <c r="C38" s="96"/>
      <c r="D38" s="96"/>
      <c r="E38" s="96"/>
      <c r="F38" s="96"/>
      <c r="G38" s="96"/>
      <c r="H38" s="96"/>
      <c r="I38" s="101"/>
      <c r="J38" s="96"/>
      <c r="K38" s="99"/>
      <c r="L38" s="99"/>
      <c r="M38" s="99"/>
      <c r="N38" s="99"/>
      <c r="O38" s="99"/>
      <c r="P38" s="99"/>
      <c r="Q38" s="99"/>
      <c r="R38" s="99"/>
      <c r="S38" s="102"/>
      <c r="T38" s="102"/>
      <c r="U38" s="144"/>
      <c r="V38" s="99"/>
      <c r="W38" s="99"/>
      <c r="X38" s="99"/>
      <c r="Y38" s="99"/>
      <c r="Z38" s="99"/>
      <c r="AA38" s="99"/>
      <c r="AB38" s="99"/>
    </row>
    <row r="39" spans="1:28">
      <c r="A39" s="100">
        <v>1</v>
      </c>
      <c r="B39" s="1242" t="s">
        <v>118</v>
      </c>
      <c r="C39" s="1242"/>
      <c r="D39" s="1243" t="s">
        <v>119</v>
      </c>
      <c r="E39" s="1243"/>
      <c r="F39" s="1243"/>
      <c r="G39" s="1243"/>
      <c r="H39" s="1243"/>
      <c r="I39" s="116" t="s">
        <v>120</v>
      </c>
      <c r="J39" s="96"/>
      <c r="K39" s="99"/>
      <c r="L39" s="99"/>
      <c r="M39" s="99"/>
      <c r="N39" s="99"/>
      <c r="O39" s="99"/>
      <c r="P39" s="99"/>
      <c r="Q39" s="99"/>
      <c r="R39" s="99"/>
      <c r="S39" s="102"/>
      <c r="T39" s="102"/>
      <c r="U39" s="144"/>
      <c r="V39" s="99"/>
      <c r="W39" s="99"/>
      <c r="X39" s="99"/>
      <c r="Y39" s="99"/>
      <c r="Z39" s="99"/>
      <c r="AA39" s="99"/>
      <c r="AB39" s="99"/>
    </row>
    <row r="40" spans="1:28">
      <c r="A40" s="120"/>
      <c r="B40" s="1228" t="s">
        <v>121</v>
      </c>
      <c r="C40" s="1228"/>
      <c r="D40" s="121"/>
      <c r="E40" s="121"/>
      <c r="F40" s="121"/>
      <c r="G40" s="121"/>
      <c r="H40" s="122"/>
      <c r="I40" s="123"/>
      <c r="J40" s="96"/>
      <c r="K40" s="99"/>
      <c r="L40" s="99"/>
      <c r="M40" s="99"/>
      <c r="N40" s="99"/>
      <c r="O40" s="99"/>
      <c r="P40" s="99"/>
      <c r="Q40" s="99"/>
      <c r="R40" s="99"/>
      <c r="S40" s="102"/>
      <c r="T40" s="102"/>
      <c r="U40" s="144"/>
    </row>
    <row r="41" spans="1:28">
      <c r="A41" s="120"/>
      <c r="B41" s="122"/>
      <c r="C41" s="122"/>
      <c r="D41" s="122"/>
      <c r="E41" s="122"/>
      <c r="F41" s="122"/>
      <c r="G41" s="122"/>
      <c r="H41" s="122"/>
      <c r="I41" s="123"/>
      <c r="J41" s="96"/>
      <c r="K41" s="99"/>
      <c r="L41" s="99"/>
      <c r="M41" s="99"/>
      <c r="N41" s="99"/>
      <c r="O41" s="99"/>
      <c r="P41" s="99"/>
      <c r="Q41" s="99"/>
      <c r="R41" s="99"/>
      <c r="S41" s="102"/>
      <c r="T41" s="102"/>
      <c r="U41" s="144"/>
    </row>
    <row r="42" spans="1:28">
      <c r="A42" s="120">
        <v>2</v>
      </c>
      <c r="B42" s="124" t="s">
        <v>636</v>
      </c>
      <c r="C42" s="125"/>
      <c r="D42" s="1229" t="s">
        <v>122</v>
      </c>
      <c r="E42" s="1229"/>
      <c r="F42" s="1229"/>
      <c r="G42" s="1229"/>
      <c r="H42" s="1229"/>
      <c r="I42" s="101"/>
      <c r="J42" s="116" t="s">
        <v>120</v>
      </c>
      <c r="K42" s="99"/>
      <c r="L42" s="99"/>
      <c r="M42" s="99"/>
      <c r="N42" s="99"/>
      <c r="O42" s="99"/>
      <c r="P42" s="99"/>
      <c r="Q42" s="99"/>
      <c r="R42" s="99"/>
      <c r="S42" s="102"/>
      <c r="T42" s="102"/>
      <c r="U42" s="144"/>
    </row>
    <row r="43" spans="1:28">
      <c r="A43" s="120"/>
      <c r="B43" s="126" t="s">
        <v>637</v>
      </c>
      <c r="C43" s="127"/>
      <c r="D43" s="128"/>
      <c r="E43" s="128"/>
      <c r="F43" s="128"/>
      <c r="G43" s="128"/>
      <c r="H43" s="128"/>
      <c r="I43" s="123"/>
      <c r="J43" s="129"/>
      <c r="K43" s="99"/>
      <c r="L43" s="99"/>
      <c r="M43" s="99"/>
      <c r="N43" s="99"/>
      <c r="O43" s="99"/>
      <c r="P43" s="99"/>
      <c r="Q43" s="99"/>
      <c r="R43" s="99"/>
      <c r="S43" s="102"/>
      <c r="T43" s="102"/>
      <c r="U43" s="144"/>
    </row>
    <row r="44" spans="1:28">
      <c r="A44" s="120"/>
      <c r="B44" s="130"/>
      <c r="C44" s="130"/>
      <c r="D44" s="130"/>
      <c r="E44" s="130"/>
      <c r="F44" s="130"/>
      <c r="G44" s="130"/>
      <c r="H44" s="128"/>
      <c r="I44" s="123"/>
      <c r="J44" s="131"/>
      <c r="K44" s="99"/>
      <c r="L44" s="99"/>
      <c r="M44" s="99"/>
      <c r="N44" s="99"/>
      <c r="O44" s="99"/>
      <c r="P44" s="99"/>
      <c r="Q44" s="99"/>
      <c r="R44" s="99"/>
      <c r="S44" s="102"/>
      <c r="T44" s="102"/>
      <c r="U44" s="144"/>
    </row>
    <row r="45" spans="1:28" ht="18">
      <c r="A45" s="120">
        <v>3</v>
      </c>
      <c r="B45" s="1164" t="s">
        <v>625</v>
      </c>
      <c r="C45" s="855"/>
      <c r="D45" s="128" t="s">
        <v>123</v>
      </c>
      <c r="E45" s="128"/>
      <c r="F45" s="128"/>
      <c r="G45" s="128"/>
      <c r="H45" s="128"/>
      <c r="I45" s="116" t="s">
        <v>120</v>
      </c>
      <c r="J45" s="116"/>
      <c r="K45" s="99"/>
      <c r="L45" s="99"/>
      <c r="M45" s="99"/>
      <c r="N45" s="99"/>
      <c r="O45" s="99"/>
      <c r="P45" s="99"/>
      <c r="Q45" s="99"/>
      <c r="R45" s="99"/>
      <c r="S45" s="102"/>
      <c r="T45" s="102"/>
      <c r="U45" s="144"/>
    </row>
    <row r="46" spans="1:28" ht="18">
      <c r="A46" s="100"/>
      <c r="B46" s="1163" t="s">
        <v>626</v>
      </c>
      <c r="C46" s="853"/>
      <c r="D46" s="71"/>
      <c r="E46" s="128"/>
      <c r="F46" s="128"/>
      <c r="G46" s="128"/>
      <c r="H46" s="132"/>
      <c r="I46" s="123"/>
      <c r="J46" s="96"/>
      <c r="K46" s="99"/>
      <c r="L46" s="99"/>
      <c r="M46" s="99"/>
      <c r="N46" s="99"/>
      <c r="O46" s="99"/>
      <c r="P46" s="99"/>
      <c r="Q46" s="99"/>
      <c r="R46" s="99"/>
      <c r="S46" s="102"/>
      <c r="T46" s="102"/>
      <c r="U46" s="144"/>
    </row>
    <row r="47" spans="1:28">
      <c r="A47" s="100"/>
      <c r="B47" s="102"/>
      <c r="C47" s="102"/>
      <c r="D47" s="102"/>
      <c r="E47" s="102"/>
      <c r="F47" s="102"/>
      <c r="G47" s="102"/>
      <c r="H47" s="106"/>
      <c r="I47" s="101"/>
      <c r="J47" s="98"/>
      <c r="K47" s="99"/>
      <c r="L47" s="115"/>
      <c r="M47" s="99"/>
      <c r="N47" s="115"/>
      <c r="O47" s="99"/>
      <c r="P47" s="99"/>
      <c r="Q47" s="99"/>
      <c r="R47" s="99"/>
      <c r="S47" s="102"/>
      <c r="T47" s="102"/>
      <c r="U47" s="144"/>
    </row>
    <row r="48" spans="1:28">
      <c r="A48" s="100"/>
      <c r="B48" s="96"/>
      <c r="C48" s="96"/>
      <c r="D48" s="96"/>
      <c r="E48" s="96"/>
      <c r="F48" s="96"/>
      <c r="G48" s="96"/>
      <c r="H48" s="96"/>
      <c r="I48" s="101"/>
      <c r="J48" s="97"/>
      <c r="K48" s="99"/>
      <c r="L48" s="115"/>
      <c r="M48" s="99"/>
      <c r="N48" s="115"/>
      <c r="O48" s="99"/>
      <c r="P48" s="99"/>
      <c r="Q48" s="99"/>
      <c r="R48" s="99"/>
      <c r="S48" s="102"/>
      <c r="T48" s="102"/>
      <c r="U48" s="144"/>
    </row>
    <row r="49" spans="1:21">
      <c r="A49" s="100"/>
      <c r="B49" s="96"/>
      <c r="C49" s="96"/>
      <c r="D49" s="96"/>
      <c r="E49" s="96"/>
      <c r="F49" s="96"/>
      <c r="G49" s="96"/>
      <c r="H49" s="96"/>
      <c r="I49" s="101"/>
      <c r="J49" s="96"/>
      <c r="K49" s="99"/>
      <c r="L49" s="115"/>
      <c r="M49" s="99"/>
      <c r="N49" s="115"/>
      <c r="O49" s="99"/>
      <c r="P49" s="99"/>
      <c r="Q49" s="99"/>
      <c r="R49" s="99"/>
      <c r="S49" s="102"/>
      <c r="T49" s="102"/>
      <c r="U49" s="144"/>
    </row>
    <row r="50" spans="1:21">
      <c r="A50" s="100"/>
      <c r="B50" s="96"/>
      <c r="C50" s="96"/>
      <c r="D50" s="96"/>
      <c r="E50" s="96"/>
      <c r="F50" s="96"/>
      <c r="G50" s="96"/>
      <c r="H50" s="96"/>
      <c r="I50" s="101"/>
      <c r="J50" s="96"/>
      <c r="K50" s="99"/>
      <c r="L50" s="115"/>
      <c r="M50" s="99"/>
      <c r="N50" s="115"/>
      <c r="O50" s="99"/>
      <c r="P50" s="99"/>
      <c r="Q50" s="99"/>
      <c r="R50" s="99"/>
      <c r="S50" s="102"/>
      <c r="T50" s="102"/>
      <c r="U50" s="144"/>
    </row>
    <row r="51" spans="1:21">
      <c r="A51" s="100"/>
      <c r="B51" s="96"/>
      <c r="C51" s="96"/>
      <c r="D51" s="96"/>
      <c r="E51" s="96"/>
      <c r="F51" s="96"/>
      <c r="G51" s="96"/>
      <c r="H51" s="96"/>
      <c r="I51" s="101"/>
      <c r="J51" s="96"/>
      <c r="K51" s="99"/>
      <c r="L51" s="115"/>
      <c r="M51" s="99"/>
      <c r="N51" s="115"/>
      <c r="O51" s="99"/>
      <c r="P51" s="99"/>
      <c r="Q51" s="99"/>
      <c r="R51" s="99"/>
      <c r="S51" s="102"/>
      <c r="T51" s="102"/>
      <c r="U51" s="144"/>
    </row>
    <row r="52" spans="1:21">
      <c r="A52" s="100"/>
      <c r="B52" s="96"/>
      <c r="C52" s="96"/>
      <c r="D52" s="96"/>
      <c r="E52" s="96"/>
      <c r="F52" s="96"/>
      <c r="G52" s="96"/>
      <c r="H52" s="96"/>
      <c r="I52" s="101"/>
      <c r="J52" s="96"/>
      <c r="K52" s="99"/>
      <c r="L52" s="115"/>
      <c r="M52" s="99"/>
      <c r="N52" s="115"/>
      <c r="O52" s="99"/>
      <c r="P52" s="99"/>
      <c r="Q52" s="99"/>
      <c r="R52" s="99"/>
      <c r="S52" s="102"/>
      <c r="T52" s="102"/>
      <c r="U52" s="144"/>
    </row>
    <row r="53" spans="1:21">
      <c r="A53" s="100"/>
      <c r="B53" s="96"/>
      <c r="C53" s="96"/>
      <c r="D53" s="96"/>
      <c r="E53" s="96"/>
      <c r="F53" s="96"/>
      <c r="G53" s="96"/>
      <c r="H53" s="96"/>
      <c r="I53" s="101"/>
      <c r="J53" s="96"/>
      <c r="K53" s="99"/>
      <c r="L53" s="115"/>
      <c r="M53" s="99"/>
      <c r="N53" s="115"/>
      <c r="O53" s="99"/>
      <c r="P53" s="99"/>
      <c r="Q53" s="99"/>
      <c r="R53" s="99"/>
      <c r="S53" s="102"/>
      <c r="T53" s="102"/>
      <c r="U53" s="144"/>
    </row>
    <row r="54" spans="1:21">
      <c r="A54" s="100"/>
      <c r="B54" s="96"/>
      <c r="C54" s="96"/>
      <c r="D54" s="96"/>
      <c r="E54" s="96"/>
      <c r="F54" s="96"/>
      <c r="G54" s="96"/>
      <c r="H54" s="96"/>
      <c r="I54" s="101"/>
      <c r="J54" s="96"/>
      <c r="K54" s="99"/>
      <c r="L54" s="115"/>
      <c r="M54" s="99"/>
      <c r="N54" s="115"/>
      <c r="O54" s="99"/>
      <c r="P54" s="99"/>
      <c r="Q54" s="99"/>
      <c r="R54" s="99"/>
      <c r="S54" s="102"/>
      <c r="T54" s="102"/>
      <c r="U54" s="144"/>
    </row>
    <row r="55" spans="1:21">
      <c r="A55" s="100"/>
      <c r="B55" s="96"/>
      <c r="C55" s="96"/>
      <c r="D55" s="96"/>
      <c r="E55" s="96"/>
      <c r="F55" s="96"/>
      <c r="G55" s="96"/>
      <c r="H55" s="96"/>
      <c r="I55" s="101"/>
      <c r="J55" s="96"/>
      <c r="K55" s="99"/>
      <c r="L55" s="115"/>
      <c r="M55" s="99"/>
      <c r="N55" s="115"/>
      <c r="O55" s="99"/>
      <c r="P55" s="99"/>
      <c r="Q55" s="99"/>
      <c r="R55" s="99"/>
      <c r="S55" s="102"/>
      <c r="T55" s="102"/>
      <c r="U55" s="144"/>
    </row>
    <row r="56" spans="1:21">
      <c r="A56" s="100"/>
      <c r="B56" s="96"/>
      <c r="C56" s="96"/>
      <c r="D56" s="96"/>
      <c r="E56" s="96"/>
      <c r="F56" s="96"/>
      <c r="G56" s="96"/>
      <c r="H56" s="96"/>
      <c r="I56" s="101"/>
      <c r="J56" s="96"/>
      <c r="K56" s="99"/>
      <c r="L56" s="115"/>
      <c r="M56" s="99"/>
      <c r="N56" s="115"/>
      <c r="O56" s="99"/>
      <c r="P56" s="99"/>
      <c r="Q56" s="99"/>
      <c r="R56" s="99"/>
      <c r="S56" s="102"/>
      <c r="T56" s="102"/>
      <c r="U56" s="144"/>
    </row>
    <row r="57" spans="1:21">
      <c r="A57" s="100"/>
      <c r="B57" s="96"/>
      <c r="C57" s="96"/>
      <c r="D57" s="96"/>
      <c r="E57" s="96"/>
      <c r="F57" s="96"/>
      <c r="G57" s="96"/>
      <c r="H57" s="96"/>
      <c r="I57" s="101"/>
      <c r="J57" s="96"/>
      <c r="K57" s="99"/>
      <c r="L57" s="115"/>
      <c r="M57" s="99"/>
      <c r="N57" s="115"/>
      <c r="O57" s="99"/>
      <c r="P57" s="99"/>
      <c r="Q57" s="99"/>
      <c r="R57" s="99"/>
      <c r="S57" s="102"/>
      <c r="T57" s="102"/>
      <c r="U57" s="144"/>
    </row>
    <row r="58" spans="1:21">
      <c r="A58" s="100"/>
      <c r="B58" s="96"/>
      <c r="C58" s="96"/>
      <c r="D58" s="96"/>
      <c r="E58" s="96"/>
      <c r="F58" s="96"/>
      <c r="G58" s="96"/>
      <c r="H58" s="96"/>
      <c r="I58" s="101"/>
      <c r="J58" s="96"/>
      <c r="K58" s="99"/>
      <c r="L58" s="115"/>
      <c r="M58" s="99"/>
      <c r="N58" s="115"/>
      <c r="O58" s="99"/>
      <c r="P58" s="99"/>
      <c r="Q58" s="99"/>
      <c r="R58" s="99"/>
      <c r="S58" s="102"/>
      <c r="T58" s="102"/>
      <c r="U58" s="144"/>
    </row>
    <row r="59" spans="1:21">
      <c r="A59" s="100"/>
      <c r="B59" s="96"/>
      <c r="C59" s="96"/>
      <c r="D59" s="96"/>
      <c r="E59" s="96"/>
      <c r="F59" s="96"/>
      <c r="G59" s="96"/>
      <c r="H59" s="96"/>
      <c r="I59" s="101"/>
      <c r="J59" s="96"/>
      <c r="K59" s="99"/>
      <c r="L59" s="115"/>
      <c r="M59" s="99"/>
      <c r="N59" s="115"/>
      <c r="O59" s="99"/>
      <c r="P59" s="99"/>
      <c r="Q59" s="99"/>
      <c r="R59" s="99"/>
      <c r="S59" s="102"/>
      <c r="T59" s="102"/>
      <c r="U59" s="144"/>
    </row>
    <row r="60" spans="1:21">
      <c r="A60" s="100"/>
      <c r="B60" s="96"/>
      <c r="C60" s="96"/>
      <c r="D60" s="96"/>
      <c r="E60" s="96"/>
      <c r="F60" s="96"/>
      <c r="G60" s="96"/>
      <c r="H60" s="96"/>
      <c r="I60" s="101"/>
      <c r="J60" s="96"/>
      <c r="K60" s="99"/>
      <c r="L60" s="99"/>
      <c r="M60" s="99"/>
      <c r="N60" s="99"/>
      <c r="O60" s="99"/>
      <c r="P60" s="99"/>
      <c r="Q60" s="99"/>
      <c r="R60" s="99"/>
      <c r="S60" s="102"/>
      <c r="T60" s="102"/>
      <c r="U60" s="144"/>
    </row>
    <row r="61" spans="1:21">
      <c r="A61" s="100"/>
      <c r="B61" s="96"/>
      <c r="C61" s="96"/>
      <c r="D61" s="96"/>
      <c r="E61" s="96"/>
      <c r="F61" s="96"/>
      <c r="G61" s="96"/>
      <c r="H61" s="96"/>
      <c r="I61" s="101"/>
      <c r="J61" s="96"/>
      <c r="K61" s="99"/>
      <c r="L61" s="99"/>
      <c r="M61" s="99"/>
      <c r="N61" s="99"/>
      <c r="O61" s="99"/>
      <c r="P61" s="99"/>
      <c r="Q61" s="99"/>
      <c r="R61" s="99"/>
      <c r="S61" s="102"/>
      <c r="T61" s="102"/>
      <c r="U61" s="144"/>
    </row>
    <row r="62" spans="1:21">
      <c r="A62" s="100"/>
      <c r="B62" s="96"/>
      <c r="C62" s="96"/>
      <c r="D62" s="96"/>
      <c r="E62" s="96"/>
      <c r="F62" s="96"/>
      <c r="G62" s="96"/>
      <c r="H62" s="96"/>
      <c r="I62" s="101"/>
      <c r="J62" s="96"/>
      <c r="K62" s="99"/>
      <c r="L62" s="99"/>
      <c r="M62" s="99"/>
      <c r="N62" s="99"/>
      <c r="O62" s="99"/>
      <c r="P62" s="99"/>
      <c r="Q62" s="99"/>
      <c r="R62" s="99"/>
      <c r="S62" s="102"/>
      <c r="T62" s="102"/>
      <c r="U62" s="144"/>
    </row>
    <row r="63" spans="1:21">
      <c r="A63" s="100"/>
      <c r="B63" s="96"/>
      <c r="C63" s="96"/>
      <c r="D63" s="96"/>
      <c r="E63" s="96"/>
      <c r="F63" s="96"/>
      <c r="G63" s="96"/>
      <c r="H63" s="96"/>
      <c r="I63" s="101"/>
      <c r="J63" s="96"/>
      <c r="K63" s="99"/>
      <c r="L63" s="99"/>
      <c r="M63" s="99"/>
      <c r="N63" s="99"/>
      <c r="O63" s="99"/>
      <c r="P63" s="99"/>
      <c r="Q63" s="99"/>
      <c r="R63" s="99"/>
      <c r="S63" s="102"/>
      <c r="T63" s="102"/>
      <c r="U63" s="144"/>
    </row>
    <row r="64" spans="1:21">
      <c r="A64" s="100"/>
      <c r="B64" s="96"/>
      <c r="C64" s="96"/>
      <c r="D64" s="96"/>
      <c r="E64" s="96"/>
      <c r="F64" s="96"/>
      <c r="G64" s="96"/>
      <c r="H64" s="96"/>
      <c r="I64" s="101"/>
      <c r="J64" s="96"/>
      <c r="K64" s="99"/>
      <c r="L64" s="99"/>
      <c r="M64" s="99"/>
      <c r="N64" s="99"/>
      <c r="O64" s="99"/>
      <c r="P64" s="99"/>
      <c r="Q64" s="99"/>
      <c r="R64" s="99"/>
      <c r="S64" s="102"/>
      <c r="T64" s="102"/>
      <c r="U64" s="144"/>
    </row>
    <row r="65" spans="1:21">
      <c r="A65" s="100"/>
      <c r="B65" s="96"/>
      <c r="C65" s="96"/>
      <c r="D65" s="96"/>
      <c r="E65" s="96"/>
      <c r="F65" s="96"/>
      <c r="G65" s="96"/>
      <c r="H65" s="96"/>
      <c r="I65" s="101"/>
      <c r="J65" s="96"/>
      <c r="K65" s="99"/>
      <c r="L65" s="99"/>
      <c r="M65" s="99"/>
      <c r="N65" s="99"/>
      <c r="O65" s="99"/>
      <c r="P65" s="99"/>
      <c r="Q65" s="99"/>
      <c r="R65" s="99"/>
      <c r="S65" s="102"/>
      <c r="T65" s="102"/>
      <c r="U65" s="144"/>
    </row>
    <row r="66" spans="1:21">
      <c r="A66" s="100"/>
      <c r="B66" s="96"/>
      <c r="C66" s="96"/>
      <c r="D66" s="96"/>
      <c r="E66" s="96"/>
      <c r="F66" s="96"/>
      <c r="G66" s="96"/>
      <c r="H66" s="96"/>
      <c r="I66" s="101"/>
      <c r="J66" s="96"/>
      <c r="K66" s="99"/>
      <c r="L66" s="99"/>
      <c r="M66" s="99"/>
      <c r="N66" s="99"/>
      <c r="O66" s="99"/>
      <c r="P66" s="99"/>
      <c r="Q66" s="99"/>
      <c r="R66" s="99"/>
      <c r="S66" s="102"/>
      <c r="T66" s="102"/>
      <c r="U66" s="144"/>
    </row>
    <row r="67" spans="1:21">
      <c r="A67" s="100"/>
      <c r="B67" s="96"/>
      <c r="C67" s="96"/>
      <c r="D67" s="96"/>
      <c r="E67" s="96"/>
      <c r="F67" s="96"/>
      <c r="G67" s="96"/>
      <c r="H67" s="96"/>
      <c r="I67" s="101"/>
      <c r="J67" s="96"/>
      <c r="K67" s="99"/>
      <c r="L67" s="99"/>
      <c r="M67" s="99"/>
      <c r="N67" s="99"/>
      <c r="O67" s="99"/>
      <c r="P67" s="99"/>
      <c r="Q67" s="99"/>
      <c r="R67" s="99"/>
      <c r="S67" s="102"/>
      <c r="T67" s="102"/>
      <c r="U67" s="144"/>
    </row>
    <row r="68" spans="1:21">
      <c r="A68" s="100"/>
      <c r="B68" s="96"/>
      <c r="C68" s="96"/>
      <c r="D68" s="96"/>
      <c r="E68" s="96"/>
      <c r="F68" s="96"/>
      <c r="G68" s="96"/>
      <c r="H68" s="96"/>
      <c r="I68" s="101"/>
      <c r="J68" s="96"/>
      <c r="K68" s="99"/>
      <c r="L68" s="99"/>
      <c r="M68" s="99"/>
      <c r="N68" s="99"/>
      <c r="O68" s="99"/>
      <c r="P68" s="99"/>
      <c r="Q68" s="99"/>
      <c r="R68" s="99"/>
      <c r="S68" s="102"/>
      <c r="T68" s="102"/>
      <c r="U68" s="144"/>
    </row>
    <row r="69" spans="1:21">
      <c r="A69" s="100"/>
      <c r="B69" s="96"/>
      <c r="C69" s="96"/>
      <c r="D69" s="96"/>
      <c r="E69" s="96"/>
      <c r="F69" s="96"/>
      <c r="G69" s="96"/>
      <c r="H69" s="96"/>
      <c r="I69" s="101"/>
      <c r="J69" s="96"/>
      <c r="K69" s="99"/>
      <c r="L69" s="99"/>
      <c r="M69" s="99"/>
      <c r="N69" s="99"/>
      <c r="O69" s="99"/>
      <c r="P69" s="99"/>
      <c r="Q69" s="99"/>
      <c r="R69" s="99"/>
      <c r="S69" s="102"/>
      <c r="T69" s="102"/>
      <c r="U69" s="144"/>
    </row>
    <row r="70" spans="1:21">
      <c r="A70" s="100"/>
      <c r="B70" s="96"/>
      <c r="C70" s="96"/>
      <c r="D70" s="96"/>
      <c r="E70" s="96"/>
      <c r="F70" s="96"/>
      <c r="G70" s="96"/>
      <c r="H70" s="96"/>
      <c r="I70" s="101"/>
      <c r="J70" s="96"/>
      <c r="K70" s="99"/>
      <c r="L70" s="99"/>
      <c r="M70" s="99"/>
      <c r="N70" s="99"/>
      <c r="O70" s="99"/>
      <c r="P70" s="99"/>
      <c r="Q70" s="99"/>
      <c r="R70" s="99"/>
      <c r="S70" s="102"/>
      <c r="T70" s="102"/>
      <c r="U70" s="144"/>
    </row>
    <row r="71" spans="1:21">
      <c r="A71" s="100"/>
      <c r="B71" s="96"/>
      <c r="C71" s="96"/>
      <c r="D71" s="96"/>
      <c r="E71" s="96"/>
      <c r="F71" s="96"/>
      <c r="G71" s="96"/>
      <c r="H71" s="96"/>
      <c r="I71" s="101"/>
      <c r="J71" s="96"/>
      <c r="K71" s="99"/>
      <c r="L71" s="99"/>
      <c r="M71" s="99"/>
      <c r="N71" s="99"/>
      <c r="O71" s="99"/>
      <c r="P71" s="99"/>
      <c r="Q71" s="99"/>
      <c r="R71" s="99"/>
      <c r="S71" s="102"/>
      <c r="T71" s="102"/>
      <c r="U71" s="144"/>
    </row>
    <row r="72" spans="1:21">
      <c r="A72" s="100"/>
      <c r="B72" s="96"/>
      <c r="C72" s="96"/>
      <c r="D72" s="96"/>
      <c r="E72" s="96"/>
      <c r="F72" s="96"/>
      <c r="G72" s="96"/>
      <c r="H72" s="96"/>
      <c r="I72" s="101"/>
      <c r="J72" s="96"/>
      <c r="K72" s="99"/>
      <c r="L72" s="99"/>
      <c r="M72" s="99"/>
      <c r="N72" s="99"/>
      <c r="O72" s="99"/>
      <c r="P72" s="99"/>
      <c r="Q72" s="99"/>
      <c r="R72" s="99"/>
      <c r="S72" s="102"/>
      <c r="T72" s="102"/>
      <c r="U72" s="144"/>
    </row>
    <row r="73" spans="1:21">
      <c r="A73" s="100"/>
      <c r="B73" s="96"/>
      <c r="C73" s="96"/>
      <c r="D73" s="96"/>
      <c r="E73" s="96"/>
      <c r="F73" s="96"/>
      <c r="G73" s="96"/>
      <c r="H73" s="96"/>
      <c r="I73" s="101"/>
      <c r="J73" s="96"/>
      <c r="K73" s="99"/>
      <c r="L73" s="99"/>
      <c r="M73" s="99"/>
      <c r="N73" s="99"/>
      <c r="O73" s="99"/>
      <c r="P73" s="99"/>
      <c r="Q73" s="99"/>
      <c r="R73" s="99"/>
      <c r="S73" s="102"/>
      <c r="T73" s="102"/>
      <c r="U73" s="144"/>
    </row>
    <row r="74" spans="1:21">
      <c r="A74" s="100"/>
      <c r="B74" s="96"/>
      <c r="C74" s="96"/>
      <c r="D74" s="96"/>
      <c r="E74" s="96"/>
      <c r="F74" s="96"/>
      <c r="G74" s="96"/>
      <c r="H74" s="96"/>
      <c r="I74" s="101"/>
      <c r="J74" s="96"/>
      <c r="K74" s="99"/>
      <c r="L74" s="99"/>
      <c r="M74" s="99"/>
      <c r="N74" s="99"/>
      <c r="O74" s="99"/>
      <c r="P74" s="99"/>
      <c r="Q74" s="99"/>
      <c r="R74" s="99"/>
      <c r="S74" s="102"/>
      <c r="T74" s="102"/>
      <c r="U74" s="144"/>
    </row>
    <row r="75" spans="1:21">
      <c r="A75" s="100"/>
      <c r="B75" s="96"/>
      <c r="C75" s="96"/>
      <c r="D75" s="96"/>
      <c r="E75" s="96"/>
      <c r="F75" s="96"/>
      <c r="G75" s="96"/>
      <c r="H75" s="96"/>
      <c r="I75" s="101"/>
      <c r="J75" s="96"/>
      <c r="K75" s="99"/>
      <c r="L75" s="99"/>
      <c r="M75" s="99"/>
      <c r="N75" s="99"/>
      <c r="O75" s="99"/>
      <c r="P75" s="99"/>
      <c r="Q75" s="99"/>
      <c r="R75" s="99"/>
      <c r="S75" s="102"/>
      <c r="T75" s="102"/>
      <c r="U75" s="144"/>
    </row>
    <row r="76" spans="1:21">
      <c r="A76" s="100"/>
      <c r="B76" s="96"/>
      <c r="C76" s="96"/>
      <c r="D76" s="96"/>
      <c r="E76" s="96"/>
      <c r="F76" s="96"/>
      <c r="G76" s="96"/>
      <c r="H76" s="96"/>
      <c r="I76" s="101"/>
      <c r="J76" s="96"/>
      <c r="K76" s="70"/>
      <c r="L76" s="70"/>
      <c r="M76" s="70"/>
      <c r="N76" s="70"/>
      <c r="O76" s="70"/>
      <c r="P76" s="70"/>
      <c r="Q76" s="70"/>
      <c r="R76" s="70"/>
      <c r="S76" s="70"/>
      <c r="T76" s="70"/>
      <c r="U76" s="70"/>
    </row>
    <row r="77" spans="1:21">
      <c r="A77" s="100"/>
      <c r="B77" s="96"/>
      <c r="C77" s="96"/>
      <c r="D77" s="96"/>
      <c r="E77" s="96"/>
      <c r="F77" s="96"/>
      <c r="G77" s="96"/>
      <c r="H77" s="96"/>
      <c r="I77" s="101"/>
      <c r="J77" s="96"/>
      <c r="K77" s="70"/>
      <c r="L77" s="70"/>
      <c r="M77" s="70"/>
      <c r="N77" s="70"/>
      <c r="O77" s="70"/>
      <c r="P77" s="70"/>
      <c r="Q77" s="70"/>
      <c r="R77" s="70"/>
      <c r="S77" s="70"/>
      <c r="T77" s="70"/>
      <c r="U77" s="70"/>
    </row>
  </sheetData>
  <mergeCells count="20">
    <mergeCell ref="A5:G5"/>
    <mergeCell ref="A19:G19"/>
    <mergeCell ref="C6:G6"/>
    <mergeCell ref="C8:G8"/>
    <mergeCell ref="B40:C40"/>
    <mergeCell ref="D42:H42"/>
    <mergeCell ref="C4:G4"/>
    <mergeCell ref="A25:J25"/>
    <mergeCell ref="C26:G26"/>
    <mergeCell ref="A27:G27"/>
    <mergeCell ref="C28:G28"/>
    <mergeCell ref="A30:G30"/>
    <mergeCell ref="A33:H33"/>
    <mergeCell ref="A23:H23"/>
    <mergeCell ref="C7:G7"/>
    <mergeCell ref="A15:G15"/>
    <mergeCell ref="I36:J36"/>
    <mergeCell ref="B39:C39"/>
    <mergeCell ref="D39:H39"/>
    <mergeCell ref="A12:G12"/>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7:L82"/>
  <sheetViews>
    <sheetView workbookViewId="0">
      <selection activeCell="K17" sqref="K17"/>
    </sheetView>
  </sheetViews>
  <sheetFormatPr defaultRowHeight="15"/>
  <cols>
    <col min="1" max="1" width="3.42578125" customWidth="1"/>
    <col min="4" max="4" width="18.28515625" customWidth="1"/>
    <col min="5" max="7" width="18.5703125" customWidth="1"/>
    <col min="8" max="8" width="14.28515625" bestFit="1" customWidth="1"/>
  </cols>
  <sheetData>
    <row r="7" spans="1:12" ht="24" thickBot="1">
      <c r="A7" s="1245" t="s">
        <v>163</v>
      </c>
      <c r="B7" s="1245"/>
      <c r="C7" s="1245"/>
      <c r="D7" s="1245"/>
      <c r="E7" s="1245"/>
      <c r="F7" s="1245"/>
      <c r="G7" s="1245"/>
      <c r="H7" s="196"/>
      <c r="I7" s="196"/>
      <c r="J7" s="196"/>
      <c r="K7" s="196"/>
      <c r="L7" s="196"/>
    </row>
    <row r="8" spans="1:12" ht="15.75" thickTop="1">
      <c r="A8" s="222"/>
      <c r="B8" s="222"/>
      <c r="C8" s="223"/>
      <c r="D8" s="222"/>
      <c r="E8" s="222"/>
      <c r="F8" s="222"/>
      <c r="G8" s="222"/>
      <c r="H8" s="196"/>
      <c r="I8" s="196"/>
      <c r="J8" s="196"/>
      <c r="K8" s="196"/>
      <c r="L8" s="196"/>
    </row>
    <row r="9" spans="1:12" ht="15.75">
      <c r="A9" s="1246" t="s">
        <v>164</v>
      </c>
      <c r="B9" s="1246"/>
      <c r="C9" s="1246"/>
      <c r="D9" s="1246"/>
      <c r="E9" s="1246"/>
      <c r="F9" s="1246"/>
      <c r="G9" s="1246"/>
      <c r="H9" s="1466"/>
      <c r="I9" s="199"/>
      <c r="J9" s="199"/>
      <c r="K9" s="199"/>
      <c r="L9" s="199"/>
    </row>
    <row r="10" spans="1:12">
      <c r="A10" s="200"/>
      <c r="B10" s="200"/>
      <c r="C10" s="201"/>
      <c r="D10" s="200"/>
      <c r="E10" s="200"/>
      <c r="F10" s="200"/>
      <c r="G10" s="200"/>
      <c r="H10" s="200"/>
      <c r="I10" s="196"/>
      <c r="J10" s="196"/>
      <c r="K10" s="196"/>
      <c r="L10" s="196"/>
    </row>
    <row r="11" spans="1:12" ht="15" customHeight="1">
      <c r="A11" s="1261" t="s">
        <v>638</v>
      </c>
      <c r="B11" s="1261"/>
      <c r="C11" s="1261"/>
      <c r="D11" s="1261"/>
      <c r="E11" s="1261"/>
      <c r="F11" s="1261"/>
      <c r="G11" s="1261"/>
      <c r="H11" s="202"/>
      <c r="I11" s="198"/>
      <c r="J11" s="198"/>
      <c r="K11" s="198"/>
      <c r="L11" s="198"/>
    </row>
    <row r="12" spans="1:12" ht="63.75" customHeight="1">
      <c r="A12" s="1261"/>
      <c r="B12" s="1261"/>
      <c r="C12" s="1261"/>
      <c r="D12" s="1261"/>
      <c r="E12" s="1261"/>
      <c r="F12" s="1261"/>
      <c r="G12" s="1261"/>
      <c r="H12" s="200"/>
      <c r="I12" s="196"/>
      <c r="J12" s="196"/>
      <c r="K12" s="196"/>
      <c r="L12" s="196"/>
    </row>
    <row r="13" spans="1:12" ht="15.75">
      <c r="A13" s="197" t="s">
        <v>165</v>
      </c>
      <c r="B13" s="205"/>
      <c r="C13" s="206"/>
      <c r="D13" s="205"/>
      <c r="E13" s="205"/>
      <c r="F13" s="205"/>
      <c r="G13" s="205"/>
      <c r="H13" s="196"/>
      <c r="I13" s="196"/>
      <c r="J13" s="196"/>
      <c r="K13" s="196"/>
      <c r="L13" s="196"/>
    </row>
    <row r="14" spans="1:12">
      <c r="A14" s="205"/>
      <c r="B14" s="205"/>
      <c r="C14" s="206"/>
      <c r="D14" s="205"/>
      <c r="E14" s="205"/>
      <c r="F14" s="205"/>
      <c r="G14" s="205"/>
      <c r="H14" s="196"/>
      <c r="I14" s="196"/>
      <c r="J14" s="196"/>
      <c r="K14" s="196"/>
      <c r="L14" s="196"/>
    </row>
    <row r="15" spans="1:12">
      <c r="A15" s="205"/>
      <c r="B15" s="1248" t="s">
        <v>138</v>
      </c>
      <c r="C15" s="1249" t="s">
        <v>139</v>
      </c>
      <c r="D15" s="1250"/>
      <c r="E15" s="1253" t="s">
        <v>643</v>
      </c>
      <c r="F15" s="1253"/>
      <c r="G15" s="1253"/>
      <c r="H15" s="196"/>
      <c r="I15" s="196"/>
      <c r="J15" s="196"/>
      <c r="K15" s="196"/>
      <c r="L15" s="196"/>
    </row>
    <row r="16" spans="1:12">
      <c r="A16" s="205"/>
      <c r="B16" s="1248"/>
      <c r="C16" s="1251"/>
      <c r="D16" s="1252"/>
      <c r="E16" s="207" t="s">
        <v>8</v>
      </c>
      <c r="F16" s="207" t="s">
        <v>11</v>
      </c>
      <c r="G16" s="207" t="s">
        <v>140</v>
      </c>
      <c r="H16" s="196"/>
      <c r="I16" s="196"/>
      <c r="J16" s="196"/>
      <c r="K16" s="196"/>
      <c r="L16" s="196"/>
    </row>
    <row r="17" spans="1:12">
      <c r="A17" s="205"/>
      <c r="B17" s="208" t="s">
        <v>141</v>
      </c>
      <c r="C17" s="1254" t="s">
        <v>142</v>
      </c>
      <c r="D17" s="1255"/>
      <c r="E17" s="208" t="s">
        <v>143</v>
      </c>
      <c r="F17" s="208" t="s">
        <v>144</v>
      </c>
      <c r="G17" s="208" t="s">
        <v>145</v>
      </c>
      <c r="H17" s="196"/>
      <c r="I17" s="196"/>
      <c r="J17" s="196"/>
      <c r="K17" s="196"/>
      <c r="L17" s="196"/>
    </row>
    <row r="18" spans="1:12">
      <c r="A18" s="205"/>
      <c r="B18" s="209" t="s">
        <v>146</v>
      </c>
      <c r="C18" s="1259" t="s">
        <v>147</v>
      </c>
      <c r="D18" s="1260"/>
      <c r="E18" s="210">
        <f>SUM(E19:E24)</f>
        <v>4456847229.7129087</v>
      </c>
      <c r="F18" s="210">
        <f>SUM(F19:F24)</f>
        <v>4333772079.7129087</v>
      </c>
      <c r="G18" s="210">
        <f>SUM(G19:G24)</f>
        <v>123075150</v>
      </c>
      <c r="H18" s="196"/>
      <c r="I18" s="196"/>
      <c r="J18" s="196"/>
      <c r="K18" s="196"/>
      <c r="L18" s="196"/>
    </row>
    <row r="19" spans="1:12">
      <c r="A19" s="205"/>
      <c r="B19" s="211">
        <v>1</v>
      </c>
      <c r="C19" s="1257" t="s">
        <v>148</v>
      </c>
      <c r="D19" s="1258"/>
      <c r="E19" s="212">
        <v>0</v>
      </c>
      <c r="F19" s="212">
        <v>0</v>
      </c>
      <c r="G19" s="212">
        <v>0</v>
      </c>
      <c r="H19" s="196"/>
      <c r="I19" s="196"/>
      <c r="J19" s="196"/>
      <c r="K19" s="196"/>
      <c r="L19" s="196"/>
    </row>
    <row r="20" spans="1:12">
      <c r="A20" s="205"/>
      <c r="B20" s="211">
        <v>2</v>
      </c>
      <c r="C20" s="1257" t="s">
        <v>149</v>
      </c>
      <c r="D20" s="1258"/>
      <c r="E20" s="212">
        <f>'validasi '!U14</f>
        <v>1938624722.54</v>
      </c>
      <c r="F20" s="212">
        <f>'validasi '!X14</f>
        <v>1818549572.54</v>
      </c>
      <c r="G20" s="212">
        <f>E20-F20</f>
        <v>120075150</v>
      </c>
      <c r="H20" s="196"/>
      <c r="I20" s="196"/>
      <c r="J20" s="196"/>
      <c r="K20" s="196"/>
      <c r="L20" s="196"/>
    </row>
    <row r="21" spans="1:12">
      <c r="A21" s="205"/>
      <c r="B21" s="211">
        <v>3</v>
      </c>
      <c r="C21" s="1257" t="s">
        <v>150</v>
      </c>
      <c r="D21" s="1258"/>
      <c r="E21" s="212">
        <f>'validasi '!U25</f>
        <v>2092011307.1729085</v>
      </c>
      <c r="F21" s="212">
        <f>'validasi '!X25</f>
        <v>2092011307.1729085</v>
      </c>
      <c r="G21" s="212">
        <f t="shared" ref="G21:G24" si="0">E21-F21</f>
        <v>0</v>
      </c>
      <c r="H21" s="196"/>
      <c r="I21" s="196"/>
      <c r="J21" s="196"/>
      <c r="K21" s="196"/>
      <c r="L21" s="196"/>
    </row>
    <row r="22" spans="1:12">
      <c r="A22" s="205"/>
      <c r="B22" s="211">
        <v>4</v>
      </c>
      <c r="C22" s="1257" t="s">
        <v>151</v>
      </c>
      <c r="D22" s="1258"/>
      <c r="E22" s="212">
        <f>'validasi '!U29</f>
        <v>426211200</v>
      </c>
      <c r="F22" s="212">
        <f>'validasi '!X29</f>
        <v>423211200</v>
      </c>
      <c r="G22" s="212">
        <f t="shared" si="0"/>
        <v>3000000</v>
      </c>
      <c r="H22" s="196"/>
      <c r="I22" s="196"/>
      <c r="J22" s="196"/>
      <c r="K22" s="196"/>
      <c r="L22" s="196"/>
    </row>
    <row r="23" spans="1:12">
      <c r="A23" s="205"/>
      <c r="B23" s="211">
        <v>5</v>
      </c>
      <c r="C23" s="1257" t="s">
        <v>152</v>
      </c>
      <c r="D23" s="1258"/>
      <c r="E23" s="212">
        <v>0</v>
      </c>
      <c r="F23" s="212">
        <v>0</v>
      </c>
      <c r="G23" s="212">
        <f t="shared" si="0"/>
        <v>0</v>
      </c>
      <c r="H23" s="196"/>
      <c r="I23" s="213"/>
      <c r="J23" s="214"/>
      <c r="K23" s="196"/>
      <c r="L23" s="196"/>
    </row>
    <row r="24" spans="1:12">
      <c r="A24" s="205"/>
      <c r="B24" s="211">
        <v>6</v>
      </c>
      <c r="C24" s="1257" t="s">
        <v>153</v>
      </c>
      <c r="D24" s="1258"/>
      <c r="E24" s="212">
        <v>0</v>
      </c>
      <c r="F24" s="212">
        <v>0</v>
      </c>
      <c r="G24" s="212">
        <f t="shared" si="0"/>
        <v>0</v>
      </c>
      <c r="H24" s="196"/>
      <c r="I24" s="213"/>
      <c r="J24" s="196"/>
      <c r="K24" s="196"/>
      <c r="L24" s="224"/>
    </row>
    <row r="25" spans="1:12">
      <c r="A25" s="205"/>
      <c r="B25" s="209" t="s">
        <v>39</v>
      </c>
      <c r="C25" s="1259" t="s">
        <v>9</v>
      </c>
      <c r="D25" s="1260"/>
      <c r="E25" s="210">
        <v>0</v>
      </c>
      <c r="F25" s="215"/>
      <c r="G25" s="215">
        <v>94245000</v>
      </c>
      <c r="H25" s="196"/>
      <c r="I25" s="213"/>
      <c r="J25" s="196"/>
      <c r="K25" s="196"/>
      <c r="L25" s="196"/>
    </row>
    <row r="26" spans="1:12">
      <c r="A26" s="205"/>
      <c r="B26" s="211">
        <v>1</v>
      </c>
      <c r="C26" s="1257" t="s">
        <v>154</v>
      </c>
      <c r="D26" s="1258"/>
      <c r="E26" s="212">
        <v>0</v>
      </c>
      <c r="F26" s="225"/>
      <c r="G26" s="215">
        <f>'validasi '!V12+'validasi '!V14+'validasi '!V25+'validasi '!V29+'validasi '!V35+'validasi '!V40</f>
        <v>94245000</v>
      </c>
      <c r="H26" s="196"/>
      <c r="I26" s="213"/>
      <c r="J26" s="196"/>
      <c r="K26" s="196"/>
      <c r="L26" s="196"/>
    </row>
    <row r="27" spans="1:12">
      <c r="A27" s="205"/>
      <c r="B27" s="209" t="s">
        <v>50</v>
      </c>
      <c r="C27" s="1259" t="s">
        <v>89</v>
      </c>
      <c r="D27" s="1260"/>
      <c r="E27" s="210">
        <v>0</v>
      </c>
      <c r="F27" s="226"/>
      <c r="G27" s="236">
        <f>'validasi '!W12+'validasi '!W14+'validasi '!W25+'validasi '!W29+'validasi '!W35+'validasi '!W40</f>
        <v>28830150</v>
      </c>
      <c r="H27" s="196"/>
      <c r="I27" s="196"/>
      <c r="J27" s="196"/>
      <c r="K27" s="196"/>
      <c r="L27" s="196"/>
    </row>
    <row r="28" spans="1:12">
      <c r="A28" s="205"/>
      <c r="B28" s="207"/>
      <c r="C28" s="216"/>
      <c r="D28" s="217"/>
      <c r="E28" s="218"/>
      <c r="F28" s="219"/>
      <c r="G28" s="219"/>
      <c r="H28" s="196"/>
      <c r="I28" s="196"/>
      <c r="J28" s="196"/>
      <c r="K28" s="196"/>
      <c r="L28" s="196"/>
    </row>
    <row r="29" spans="1:12">
      <c r="A29" s="205"/>
      <c r="B29" s="209" t="s">
        <v>54</v>
      </c>
      <c r="C29" s="1259" t="s">
        <v>155</v>
      </c>
      <c r="D29" s="1260"/>
      <c r="E29" s="210">
        <f>E18+E25+E27</f>
        <v>4456847229.7129087</v>
      </c>
      <c r="F29" s="210">
        <f t="shared" ref="F29" si="1">F18+F25+F27</f>
        <v>4333772079.7129087</v>
      </c>
      <c r="G29" s="210">
        <f>G18-G25-G27</f>
        <v>0</v>
      </c>
      <c r="H29" s="196"/>
      <c r="I29" s="196"/>
      <c r="J29" s="196"/>
      <c r="K29" s="196"/>
      <c r="L29" s="196"/>
    </row>
    <row r="30" spans="1:12">
      <c r="A30" s="205"/>
      <c r="B30" s="196"/>
      <c r="C30" s="206"/>
      <c r="D30" s="234"/>
      <c r="E30" s="233"/>
      <c r="F30" s="235"/>
      <c r="G30" s="220"/>
      <c r="H30" s="196"/>
      <c r="I30" s="196"/>
      <c r="J30" s="196"/>
      <c r="K30" s="196"/>
      <c r="L30" s="196"/>
    </row>
    <row r="31" spans="1:12">
      <c r="A31" s="205"/>
      <c r="B31" s="221"/>
      <c r="C31" s="206"/>
      <c r="D31" s="205"/>
      <c r="E31" s="1175"/>
      <c r="F31" s="1175"/>
      <c r="G31" s="1175"/>
      <c r="H31" s="1143"/>
      <c r="I31" s="196"/>
      <c r="J31" s="196"/>
      <c r="K31" s="196"/>
      <c r="L31" s="196"/>
    </row>
    <row r="32" spans="1:12">
      <c r="A32" s="205"/>
      <c r="B32" s="205"/>
      <c r="C32" s="206"/>
      <c r="D32" s="205"/>
      <c r="E32" s="1175"/>
      <c r="F32" s="1175"/>
      <c r="G32" s="1175"/>
      <c r="H32" s="1143"/>
    </row>
    <row r="33" spans="1:8">
      <c r="A33" s="1256" t="s">
        <v>654</v>
      </c>
      <c r="B33" s="1256"/>
      <c r="C33" s="1256"/>
      <c r="D33" s="1256"/>
      <c r="E33" s="1256"/>
      <c r="F33" s="1256"/>
      <c r="G33" s="1256"/>
      <c r="H33" s="196"/>
    </row>
    <row r="34" spans="1:8" ht="35.25" customHeight="1">
      <c r="A34" s="1256"/>
      <c r="B34" s="1256"/>
      <c r="C34" s="1256"/>
      <c r="D34" s="1256"/>
      <c r="E34" s="1256"/>
      <c r="F34" s="1256"/>
      <c r="G34" s="1256"/>
      <c r="H34" s="196"/>
    </row>
    <row r="35" spans="1:8" ht="3.75" customHeight="1">
      <c r="A35" s="203"/>
      <c r="B35" s="203"/>
      <c r="C35" s="204"/>
      <c r="D35" s="203"/>
      <c r="E35" s="203"/>
      <c r="F35" s="203"/>
      <c r="G35" s="203"/>
      <c r="H35" s="196"/>
    </row>
    <row r="36" spans="1:8">
      <c r="A36" s="1265" t="s">
        <v>166</v>
      </c>
      <c r="B36" s="1265"/>
      <c r="C36" s="1265"/>
      <c r="D36" s="1265"/>
      <c r="E36" s="1265"/>
      <c r="F36" s="1265"/>
      <c r="G36" s="1265"/>
      <c r="H36" s="196"/>
    </row>
    <row r="37" spans="1:8">
      <c r="A37" s="203"/>
      <c r="B37" s="203"/>
      <c r="C37" s="204"/>
      <c r="D37" s="203"/>
      <c r="E37" s="203"/>
      <c r="F37" s="203"/>
      <c r="G37" s="203"/>
      <c r="H37" s="196"/>
    </row>
    <row r="38" spans="1:8">
      <c r="A38" s="203"/>
      <c r="B38" s="203"/>
      <c r="C38" s="204"/>
      <c r="D38" s="203"/>
      <c r="E38" s="203"/>
      <c r="F38" s="203"/>
      <c r="G38" s="203"/>
      <c r="H38" s="196"/>
    </row>
    <row r="39" spans="1:8">
      <c r="A39" s="203"/>
      <c r="B39" s="203"/>
      <c r="C39" s="204"/>
      <c r="D39" s="203"/>
      <c r="E39" s="203"/>
      <c r="F39" s="203"/>
      <c r="G39" s="203"/>
      <c r="H39" s="196"/>
    </row>
    <row r="40" spans="1:8" ht="15.75">
      <c r="A40" s="203"/>
      <c r="B40" s="1263" t="s">
        <v>167</v>
      </c>
      <c r="C40" s="1263"/>
      <c r="D40" s="1263"/>
      <c r="E40" s="203"/>
      <c r="F40" s="1247" t="s">
        <v>168</v>
      </c>
      <c r="G40" s="1247"/>
      <c r="H40" s="196"/>
    </row>
    <row r="41" spans="1:8" ht="15.75">
      <c r="A41" s="203"/>
      <c r="B41" s="1263" t="s">
        <v>169</v>
      </c>
      <c r="C41" s="1263"/>
      <c r="D41" s="1263"/>
      <c r="E41" s="203"/>
      <c r="F41" s="1247" t="s">
        <v>170</v>
      </c>
      <c r="G41" s="1247"/>
      <c r="H41" s="196"/>
    </row>
    <row r="42" spans="1:8">
      <c r="A42" s="203"/>
      <c r="B42" s="227"/>
      <c r="C42" s="227"/>
      <c r="D42" s="227"/>
      <c r="E42" s="203"/>
      <c r="F42" s="1266"/>
      <c r="G42" s="1266"/>
      <c r="H42" s="196"/>
    </row>
    <row r="43" spans="1:8">
      <c r="A43" s="203"/>
      <c r="B43" s="227"/>
      <c r="C43" s="227"/>
      <c r="D43" s="227"/>
      <c r="E43" s="203"/>
      <c r="F43" s="228"/>
      <c r="G43" s="228"/>
      <c r="H43" s="196"/>
    </row>
    <row r="44" spans="1:8">
      <c r="A44" s="203"/>
      <c r="B44" s="227"/>
      <c r="C44" s="227"/>
      <c r="D44" s="227"/>
      <c r="E44" s="203"/>
      <c r="F44" s="228"/>
      <c r="G44" s="228"/>
      <c r="H44" s="196"/>
    </row>
    <row r="45" spans="1:8">
      <c r="A45" s="203"/>
      <c r="B45" s="227"/>
      <c r="C45" s="227"/>
      <c r="D45" s="227"/>
      <c r="E45" s="203"/>
      <c r="F45" s="228"/>
      <c r="G45" s="228"/>
      <c r="H45" s="196"/>
    </row>
    <row r="46" spans="1:8" ht="15.75">
      <c r="A46" s="203"/>
      <c r="B46" s="1246" t="s">
        <v>171</v>
      </c>
      <c r="C46" s="1246"/>
      <c r="D46" s="1246"/>
      <c r="E46" s="229"/>
      <c r="F46" s="1262" t="s">
        <v>118</v>
      </c>
      <c r="G46" s="1262"/>
      <c r="H46" s="230"/>
    </row>
    <row r="47" spans="1:8" ht="15.75">
      <c r="A47" s="203"/>
      <c r="B47" s="1263" t="s">
        <v>172</v>
      </c>
      <c r="C47" s="1263"/>
      <c r="D47" s="1263"/>
      <c r="E47" s="229"/>
      <c r="F47" s="1264" t="s">
        <v>121</v>
      </c>
      <c r="G47" s="1264"/>
      <c r="H47" s="230"/>
    </row>
    <row r="48" spans="1:8">
      <c r="A48" s="203"/>
      <c r="B48" s="203"/>
      <c r="C48" s="204"/>
      <c r="D48" s="203"/>
      <c r="E48" s="231"/>
      <c r="F48" s="231"/>
      <c r="G48" s="203"/>
    </row>
    <row r="49" spans="1:7">
      <c r="A49" s="200"/>
      <c r="B49" s="200"/>
      <c r="C49" s="201"/>
      <c r="D49" s="200"/>
      <c r="E49" s="231"/>
      <c r="F49" s="231"/>
      <c r="G49" s="200"/>
    </row>
    <row r="50" spans="1:7">
      <c r="A50" s="200"/>
      <c r="B50" s="200"/>
      <c r="C50" s="201"/>
      <c r="D50" s="200"/>
      <c r="E50" s="231"/>
      <c r="F50" s="231"/>
      <c r="G50" s="200"/>
    </row>
    <row r="51" spans="1:7">
      <c r="A51" s="200"/>
      <c r="B51" s="200"/>
      <c r="C51" s="201"/>
      <c r="D51" s="200"/>
      <c r="E51" s="231"/>
      <c r="F51" s="231"/>
      <c r="G51" s="200"/>
    </row>
    <row r="52" spans="1:7">
      <c r="A52" s="200"/>
      <c r="B52" s="200"/>
      <c r="C52" s="201"/>
      <c r="D52" s="200"/>
      <c r="E52" s="231"/>
      <c r="F52" s="231"/>
      <c r="G52" s="200"/>
    </row>
    <row r="53" spans="1:7">
      <c r="A53" s="200"/>
      <c r="B53" s="200"/>
      <c r="C53" s="201"/>
      <c r="D53" s="200"/>
      <c r="E53" s="232"/>
      <c r="F53" s="232"/>
      <c r="G53" s="200"/>
    </row>
    <row r="54" spans="1:7">
      <c r="A54" s="200"/>
      <c r="B54" s="200"/>
      <c r="C54" s="201"/>
      <c r="D54" s="200"/>
      <c r="E54" s="231"/>
      <c r="F54" s="231"/>
      <c r="G54" s="200"/>
    </row>
    <row r="55" spans="1:7">
      <c r="A55" s="200"/>
      <c r="B55" s="200"/>
      <c r="C55" s="201"/>
      <c r="D55" s="200"/>
      <c r="E55" s="200"/>
      <c r="F55" s="200"/>
      <c r="G55" s="200"/>
    </row>
    <row r="56" spans="1:7">
      <c r="A56" s="200"/>
      <c r="B56" s="200"/>
      <c r="C56" s="201"/>
      <c r="D56" s="200"/>
      <c r="E56" s="200"/>
      <c r="F56" s="200"/>
      <c r="G56" s="200"/>
    </row>
    <row r="57" spans="1:7">
      <c r="A57" s="200"/>
      <c r="B57" s="200"/>
      <c r="C57" s="201"/>
      <c r="D57" s="200"/>
      <c r="E57" s="200"/>
      <c r="F57" s="200"/>
      <c r="G57" s="200"/>
    </row>
    <row r="58" spans="1:7">
      <c r="A58" s="200"/>
      <c r="B58" s="200"/>
      <c r="C58" s="201"/>
      <c r="D58" s="200"/>
      <c r="E58" s="200"/>
      <c r="F58" s="200"/>
      <c r="G58" s="200"/>
    </row>
    <row r="59" spans="1:7">
      <c r="A59" s="200"/>
      <c r="B59" s="200"/>
      <c r="C59" s="201"/>
      <c r="D59" s="200"/>
      <c r="E59" s="200"/>
      <c r="F59" s="200"/>
      <c r="G59" s="200"/>
    </row>
    <row r="60" spans="1:7">
      <c r="A60" s="200"/>
      <c r="B60" s="200"/>
      <c r="C60" s="201"/>
      <c r="D60" s="200"/>
      <c r="E60" s="200"/>
      <c r="F60" s="200"/>
      <c r="G60" s="200"/>
    </row>
    <row r="61" spans="1:7">
      <c r="A61" s="200"/>
      <c r="B61" s="200"/>
      <c r="C61" s="201"/>
      <c r="D61" s="200"/>
      <c r="E61" s="200"/>
      <c r="F61" s="200"/>
      <c r="G61" s="200"/>
    </row>
    <row r="62" spans="1:7">
      <c r="A62" s="200"/>
      <c r="B62" s="200"/>
      <c r="C62" s="201"/>
      <c r="D62" s="200"/>
      <c r="E62" s="200"/>
      <c r="F62" s="200"/>
      <c r="G62" s="200"/>
    </row>
    <row r="63" spans="1:7">
      <c r="A63" s="200"/>
      <c r="B63" s="200"/>
      <c r="C63" s="201"/>
      <c r="D63" s="200"/>
      <c r="E63" s="200"/>
      <c r="F63" s="200"/>
      <c r="G63" s="200"/>
    </row>
    <row r="64" spans="1:7">
      <c r="A64" s="200"/>
      <c r="B64" s="200"/>
      <c r="C64" s="201"/>
      <c r="D64" s="200"/>
      <c r="E64" s="200"/>
      <c r="F64" s="200"/>
      <c r="G64" s="200"/>
    </row>
    <row r="65" spans="1:7">
      <c r="A65" s="200"/>
      <c r="B65" s="200"/>
      <c r="C65" s="201"/>
      <c r="D65" s="200"/>
      <c r="E65" s="200"/>
      <c r="F65" s="200"/>
      <c r="G65" s="200"/>
    </row>
    <row r="66" spans="1:7">
      <c r="A66" s="200"/>
      <c r="B66" s="200"/>
      <c r="C66" s="201"/>
      <c r="D66" s="200"/>
      <c r="E66" s="200"/>
      <c r="F66" s="200"/>
      <c r="G66" s="200"/>
    </row>
    <row r="67" spans="1:7">
      <c r="A67" s="200"/>
      <c r="B67" s="200"/>
      <c r="C67" s="201"/>
      <c r="D67" s="200"/>
      <c r="E67" s="200"/>
      <c r="F67" s="200"/>
      <c r="G67" s="200"/>
    </row>
    <row r="68" spans="1:7">
      <c r="A68" s="200"/>
      <c r="B68" s="200"/>
      <c r="C68" s="201"/>
      <c r="D68" s="200"/>
      <c r="E68" s="200"/>
      <c r="F68" s="200"/>
      <c r="G68" s="200"/>
    </row>
    <row r="69" spans="1:7">
      <c r="A69" s="200"/>
      <c r="B69" s="200"/>
      <c r="C69" s="201"/>
      <c r="D69" s="200"/>
      <c r="E69" s="200"/>
      <c r="F69" s="200"/>
      <c r="G69" s="200"/>
    </row>
    <row r="70" spans="1:7">
      <c r="A70" s="200"/>
      <c r="B70" s="200"/>
      <c r="C70" s="201"/>
      <c r="D70" s="200"/>
      <c r="E70" s="200"/>
      <c r="F70" s="200"/>
      <c r="G70" s="200"/>
    </row>
    <row r="71" spans="1:7">
      <c r="A71" s="200"/>
      <c r="B71" s="200"/>
      <c r="C71" s="201"/>
      <c r="D71" s="200"/>
      <c r="E71" s="200"/>
      <c r="F71" s="200"/>
      <c r="G71" s="200"/>
    </row>
    <row r="72" spans="1:7">
      <c r="A72" s="200"/>
      <c r="B72" s="200"/>
      <c r="C72" s="201"/>
      <c r="D72" s="200"/>
      <c r="E72" s="200"/>
      <c r="F72" s="200"/>
      <c r="G72" s="200"/>
    </row>
    <row r="73" spans="1:7">
      <c r="A73" s="200"/>
      <c r="B73" s="200"/>
      <c r="C73" s="201"/>
      <c r="D73" s="200"/>
      <c r="E73" s="200"/>
      <c r="F73" s="200"/>
      <c r="G73" s="200"/>
    </row>
    <row r="74" spans="1:7">
      <c r="A74" s="200"/>
      <c r="B74" s="200"/>
      <c r="C74" s="201"/>
      <c r="D74" s="200"/>
      <c r="E74" s="200"/>
      <c r="F74" s="200"/>
      <c r="G74" s="200"/>
    </row>
    <row r="75" spans="1:7">
      <c r="A75" s="200"/>
      <c r="B75" s="200"/>
      <c r="C75" s="201"/>
      <c r="D75" s="200"/>
      <c r="E75" s="200"/>
      <c r="F75" s="200"/>
      <c r="G75" s="200"/>
    </row>
    <row r="76" spans="1:7">
      <c r="A76" s="200"/>
      <c r="B76" s="200"/>
      <c r="C76" s="201"/>
      <c r="D76" s="200"/>
      <c r="E76" s="200"/>
      <c r="F76" s="200"/>
      <c r="G76" s="200"/>
    </row>
    <row r="77" spans="1:7">
      <c r="A77" s="200"/>
      <c r="B77" s="200"/>
      <c r="C77" s="201"/>
      <c r="D77" s="200"/>
      <c r="E77" s="200"/>
      <c r="F77" s="200"/>
      <c r="G77" s="200"/>
    </row>
    <row r="78" spans="1:7">
      <c r="A78" s="200"/>
      <c r="B78" s="200"/>
      <c r="C78" s="201"/>
      <c r="D78" s="200"/>
      <c r="E78" s="200"/>
      <c r="F78" s="200"/>
      <c r="G78" s="200"/>
    </row>
    <row r="79" spans="1:7">
      <c r="A79" s="200"/>
      <c r="B79" s="200"/>
      <c r="C79" s="201"/>
      <c r="D79" s="200"/>
      <c r="E79" s="200"/>
      <c r="F79" s="200"/>
      <c r="G79" s="200"/>
    </row>
    <row r="80" spans="1:7">
      <c r="A80" s="200"/>
      <c r="B80" s="200"/>
      <c r="C80" s="201"/>
      <c r="D80" s="200"/>
      <c r="E80" s="200"/>
      <c r="F80" s="200"/>
      <c r="G80" s="200"/>
    </row>
    <row r="81" spans="1:7">
      <c r="A81" s="200"/>
      <c r="B81" s="200"/>
      <c r="C81" s="201"/>
      <c r="D81" s="200"/>
      <c r="E81" s="200"/>
      <c r="F81" s="200"/>
      <c r="G81" s="200"/>
    </row>
    <row r="82" spans="1:7">
      <c r="A82" s="200"/>
      <c r="B82" s="200"/>
      <c r="C82" s="201"/>
      <c r="D82" s="200"/>
      <c r="E82" s="200"/>
      <c r="F82" s="200"/>
      <c r="G82" s="200"/>
    </row>
  </sheetData>
  <mergeCells count="29">
    <mergeCell ref="A9:G9"/>
    <mergeCell ref="C25:D25"/>
    <mergeCell ref="C26:D26"/>
    <mergeCell ref="C27:D27"/>
    <mergeCell ref="C22:D22"/>
    <mergeCell ref="F42:G42"/>
    <mergeCell ref="B46:D46"/>
    <mergeCell ref="F46:G46"/>
    <mergeCell ref="B47:D47"/>
    <mergeCell ref="F47:G47"/>
    <mergeCell ref="A36:G36"/>
    <mergeCell ref="B40:D40"/>
    <mergeCell ref="F40:G40"/>
    <mergeCell ref="B41:D41"/>
    <mergeCell ref="A7:G7"/>
    <mergeCell ref="F41:G41"/>
    <mergeCell ref="B15:B16"/>
    <mergeCell ref="C15:D16"/>
    <mergeCell ref="E15:G15"/>
    <mergeCell ref="C17:D17"/>
    <mergeCell ref="A33:G34"/>
    <mergeCell ref="C24:D24"/>
    <mergeCell ref="C18:D18"/>
    <mergeCell ref="C23:D23"/>
    <mergeCell ref="C19:D19"/>
    <mergeCell ref="C20:D20"/>
    <mergeCell ref="C21:D21"/>
    <mergeCell ref="C29:D29"/>
    <mergeCell ref="A11:G12"/>
  </mergeCells>
  <pageMargins left="0.7" right="0.7" top="0.75" bottom="0.75" header="0.3" footer="0.3"/>
  <legacyDrawing r:id="rId1"/>
  <oleObjects>
    <oleObject progId="Word.Picture.8" shapeId="2049" r:id="rId2"/>
  </oleObjects>
</worksheet>
</file>

<file path=xl/worksheets/sheet4.xml><?xml version="1.0" encoding="utf-8"?>
<worksheet xmlns="http://schemas.openxmlformats.org/spreadsheetml/2006/main" xmlns:r="http://schemas.openxmlformats.org/officeDocument/2006/relationships">
  <sheetPr>
    <tabColor rgb="FF00B050"/>
  </sheetPr>
  <dimension ref="A1:H75"/>
  <sheetViews>
    <sheetView workbookViewId="0">
      <selection activeCell="K21" sqref="K21"/>
    </sheetView>
  </sheetViews>
  <sheetFormatPr defaultRowHeight="15"/>
  <cols>
    <col min="1" max="1" width="3.85546875" customWidth="1"/>
    <col min="3" max="3" width="5.140625" customWidth="1"/>
    <col min="4" max="4" width="20.42578125" customWidth="1"/>
    <col min="5" max="7" width="24.28515625" customWidth="1"/>
  </cols>
  <sheetData>
    <row r="1" spans="1:8">
      <c r="A1" s="149"/>
      <c r="B1" s="149"/>
      <c r="C1" s="149"/>
      <c r="D1" s="149"/>
      <c r="E1" s="149"/>
      <c r="F1" s="149"/>
      <c r="G1" s="149"/>
      <c r="H1" s="149"/>
    </row>
    <row r="2" spans="1:8" ht="21.75">
      <c r="A2" s="1267" t="s">
        <v>124</v>
      </c>
      <c r="B2" s="1267"/>
      <c r="C2" s="1267"/>
      <c r="D2" s="1267"/>
      <c r="E2" s="1267"/>
      <c r="F2" s="1267"/>
      <c r="G2" s="1267"/>
      <c r="H2" s="152"/>
    </row>
    <row r="3" spans="1:8" ht="18.75">
      <c r="A3" s="1268"/>
      <c r="B3" s="1268"/>
      <c r="C3" s="1268"/>
      <c r="D3" s="1268"/>
      <c r="E3" s="1268"/>
      <c r="F3" s="1268"/>
      <c r="G3" s="1268"/>
      <c r="H3" s="152"/>
    </row>
    <row r="4" spans="1:8" ht="23.25">
      <c r="A4" s="1269"/>
      <c r="B4" s="1269"/>
      <c r="C4" s="1269"/>
      <c r="D4" s="1269"/>
      <c r="E4" s="1269"/>
      <c r="F4" s="1269"/>
      <c r="G4" s="1269"/>
      <c r="H4" s="153"/>
    </row>
    <row r="5" spans="1:8">
      <c r="A5" s="1270"/>
      <c r="B5" s="1270"/>
      <c r="C5" s="1270"/>
      <c r="D5" s="1270"/>
      <c r="E5" s="1270"/>
      <c r="F5" s="1270"/>
      <c r="G5" s="1270"/>
      <c r="H5" s="154"/>
    </row>
    <row r="6" spans="1:8" ht="15.75" thickBot="1">
      <c r="A6" s="1271"/>
      <c r="B6" s="1271"/>
      <c r="C6" s="1271"/>
      <c r="D6" s="1271"/>
      <c r="E6" s="1271"/>
      <c r="F6" s="1271"/>
      <c r="G6" s="1271"/>
      <c r="H6" s="155"/>
    </row>
    <row r="7" spans="1:8" ht="15.75" thickTop="1">
      <c r="A7" s="156"/>
      <c r="B7" s="156"/>
      <c r="C7" s="156"/>
      <c r="D7" s="156"/>
      <c r="E7" s="156"/>
      <c r="F7" s="157"/>
      <c r="G7" s="157"/>
      <c r="H7" s="149"/>
    </row>
    <row r="8" spans="1:8" ht="15.75">
      <c r="A8" s="1272" t="s">
        <v>125</v>
      </c>
      <c r="B8" s="1272"/>
      <c r="C8" s="1272"/>
      <c r="D8" s="1272"/>
      <c r="E8" s="1272"/>
      <c r="F8" s="1272"/>
      <c r="G8" s="1272"/>
      <c r="H8" s="1467"/>
    </row>
    <row r="9" spans="1:8" ht="15.75">
      <c r="A9" s="1272" t="s">
        <v>126</v>
      </c>
      <c r="B9" s="1272"/>
      <c r="C9" s="1272"/>
      <c r="D9" s="1272"/>
      <c r="E9" s="1272"/>
      <c r="F9" s="1272"/>
      <c r="G9" s="1272"/>
      <c r="H9" s="1272"/>
    </row>
    <row r="10" spans="1:8" ht="15.75">
      <c r="A10" s="1274" t="s">
        <v>640</v>
      </c>
      <c r="B10" s="1274"/>
      <c r="C10" s="1274"/>
      <c r="D10" s="1274"/>
      <c r="E10" s="1274"/>
      <c r="F10" s="1274"/>
      <c r="G10" s="1274"/>
      <c r="H10" s="1274"/>
    </row>
    <row r="11" spans="1:8">
      <c r="A11" s="158"/>
      <c r="B11" s="158"/>
      <c r="C11" s="159"/>
      <c r="D11" s="158"/>
      <c r="E11" s="158"/>
      <c r="F11" s="158"/>
      <c r="G11" s="158"/>
      <c r="H11" s="158"/>
    </row>
    <row r="12" spans="1:8" ht="33.75" customHeight="1">
      <c r="A12" s="1275" t="s">
        <v>639</v>
      </c>
      <c r="B12" s="1275"/>
      <c r="C12" s="1275"/>
      <c r="D12" s="1275"/>
      <c r="E12" s="1275"/>
      <c r="F12" s="1275"/>
      <c r="G12" s="1275"/>
      <c r="H12" s="160"/>
    </row>
    <row r="13" spans="1:8" ht="8.25" customHeight="1">
      <c r="A13" s="161"/>
      <c r="B13" s="161"/>
      <c r="C13" s="162"/>
      <c r="D13" s="161"/>
      <c r="E13" s="161"/>
      <c r="F13" s="161"/>
      <c r="G13" s="161"/>
      <c r="H13" s="158"/>
    </row>
    <row r="14" spans="1:8">
      <c r="A14" s="161" t="s">
        <v>127</v>
      </c>
      <c r="B14" s="161" t="s">
        <v>128</v>
      </c>
      <c r="C14" s="162" t="s">
        <v>129</v>
      </c>
      <c r="D14" s="150" t="s">
        <v>625</v>
      </c>
      <c r="E14" s="161"/>
      <c r="F14" s="161"/>
      <c r="G14" s="161"/>
      <c r="H14" s="158"/>
    </row>
    <row r="15" spans="1:8">
      <c r="A15" s="161"/>
      <c r="B15" s="161" t="s">
        <v>131</v>
      </c>
      <c r="C15" s="162" t="s">
        <v>129</v>
      </c>
      <c r="D15" s="192" t="s">
        <v>641</v>
      </c>
      <c r="E15" s="158"/>
      <c r="F15" s="161"/>
      <c r="G15" s="161"/>
      <c r="H15" s="158"/>
    </row>
    <row r="16" spans="1:8">
      <c r="A16" s="161"/>
      <c r="B16" s="161" t="s">
        <v>132</v>
      </c>
      <c r="C16" s="162" t="s">
        <v>129</v>
      </c>
      <c r="D16" s="151" t="s">
        <v>133</v>
      </c>
      <c r="E16" s="161"/>
      <c r="F16" s="161"/>
      <c r="G16" s="161"/>
      <c r="H16" s="158"/>
    </row>
    <row r="17" spans="1:8">
      <c r="A17" s="161"/>
      <c r="B17" s="1273" t="s">
        <v>134</v>
      </c>
      <c r="C17" s="1273"/>
      <c r="D17" s="1273"/>
      <c r="E17" s="1273"/>
      <c r="F17" s="1273"/>
      <c r="G17" s="1273"/>
      <c r="H17" s="160"/>
    </row>
    <row r="18" spans="1:8">
      <c r="A18" s="161"/>
      <c r="B18" s="161"/>
      <c r="C18" s="162"/>
      <c r="D18" s="161"/>
      <c r="E18" s="161"/>
      <c r="F18" s="161"/>
      <c r="G18" s="161"/>
      <c r="H18" s="158"/>
    </row>
    <row r="19" spans="1:8">
      <c r="A19" s="161" t="s">
        <v>70</v>
      </c>
      <c r="B19" s="161" t="s">
        <v>128</v>
      </c>
      <c r="C19" s="162" t="s">
        <v>129</v>
      </c>
      <c r="D19" s="190" t="s">
        <v>636</v>
      </c>
      <c r="E19" s="161"/>
      <c r="F19" s="161"/>
      <c r="G19" s="161"/>
      <c r="H19" s="158"/>
    </row>
    <row r="20" spans="1:8">
      <c r="A20" s="161"/>
      <c r="B20" s="161" t="s">
        <v>131</v>
      </c>
      <c r="C20" s="162" t="s">
        <v>129</v>
      </c>
      <c r="D20" s="191" t="s">
        <v>642</v>
      </c>
      <c r="E20" s="161"/>
      <c r="F20" s="161"/>
      <c r="G20" s="161"/>
      <c r="H20" s="158"/>
    </row>
    <row r="21" spans="1:8">
      <c r="A21" s="161"/>
      <c r="B21" s="161" t="s">
        <v>132</v>
      </c>
      <c r="C21" s="162" t="s">
        <v>129</v>
      </c>
      <c r="D21" s="151" t="s">
        <v>122</v>
      </c>
      <c r="E21" s="161"/>
      <c r="F21" s="161"/>
      <c r="G21" s="161"/>
      <c r="H21" s="158"/>
    </row>
    <row r="22" spans="1:8" ht="34.5" customHeight="1">
      <c r="A22" s="161"/>
      <c r="B22" s="1273" t="s">
        <v>136</v>
      </c>
      <c r="C22" s="1273"/>
      <c r="D22" s="1273"/>
      <c r="E22" s="1273"/>
      <c r="F22" s="1273"/>
      <c r="G22" s="1273"/>
      <c r="H22" s="158"/>
    </row>
    <row r="23" spans="1:8">
      <c r="A23" s="161"/>
      <c r="B23" s="161"/>
      <c r="C23" s="162"/>
      <c r="D23" s="161"/>
      <c r="E23" s="161"/>
      <c r="F23" s="161"/>
      <c r="G23" s="161"/>
      <c r="H23" s="158"/>
    </row>
    <row r="24" spans="1:8" ht="63.75" customHeight="1">
      <c r="A24" s="1273" t="s">
        <v>655</v>
      </c>
      <c r="B24" s="1273"/>
      <c r="C24" s="1273"/>
      <c r="D24" s="1273"/>
      <c r="E24" s="1273"/>
      <c r="F24" s="1273"/>
      <c r="G24" s="1273"/>
      <c r="H24" s="160"/>
    </row>
    <row r="25" spans="1:8">
      <c r="A25" s="163"/>
      <c r="B25" s="163"/>
      <c r="C25" s="164"/>
      <c r="D25" s="163"/>
      <c r="E25" s="163"/>
      <c r="F25" s="163"/>
      <c r="G25" s="163"/>
      <c r="H25" s="149"/>
    </row>
    <row r="26" spans="1:8">
      <c r="A26" s="163" t="s">
        <v>0</v>
      </c>
      <c r="B26" s="163" t="s">
        <v>137</v>
      </c>
      <c r="C26" s="164"/>
      <c r="D26" s="163"/>
      <c r="E26" s="163"/>
      <c r="F26" s="163"/>
      <c r="G26" s="163"/>
      <c r="H26" s="149"/>
    </row>
    <row r="27" spans="1:8">
      <c r="A27" s="163"/>
      <c r="B27" s="1248" t="s">
        <v>138</v>
      </c>
      <c r="C27" s="1248" t="s">
        <v>139</v>
      </c>
      <c r="D27" s="1248"/>
      <c r="E27" s="1253" t="s">
        <v>643</v>
      </c>
      <c r="F27" s="1253"/>
      <c r="G27" s="1253"/>
      <c r="H27" s="149"/>
    </row>
    <row r="28" spans="1:8">
      <c r="A28" s="163"/>
      <c r="B28" s="1248"/>
      <c r="C28" s="1248"/>
      <c r="D28" s="1248"/>
      <c r="E28" s="165" t="s">
        <v>8</v>
      </c>
      <c r="F28" s="165" t="s">
        <v>11</v>
      </c>
      <c r="G28" s="165" t="s">
        <v>140</v>
      </c>
      <c r="H28" s="149"/>
    </row>
    <row r="29" spans="1:8">
      <c r="A29" s="163"/>
      <c r="B29" s="166" t="s">
        <v>141</v>
      </c>
      <c r="C29" s="1254" t="s">
        <v>142</v>
      </c>
      <c r="D29" s="1255"/>
      <c r="E29" s="166" t="s">
        <v>143</v>
      </c>
      <c r="F29" s="166" t="s">
        <v>144</v>
      </c>
      <c r="G29" s="166" t="s">
        <v>145</v>
      </c>
      <c r="H29" s="149"/>
    </row>
    <row r="30" spans="1:8">
      <c r="A30" s="163"/>
      <c r="B30" s="167" t="s">
        <v>146</v>
      </c>
      <c r="C30" s="1276" t="s">
        <v>147</v>
      </c>
      <c r="D30" s="1276"/>
      <c r="E30" s="168">
        <f>SUM(E31:E36)</f>
        <v>4456847229.7129087</v>
      </c>
      <c r="F30" s="210">
        <f t="shared" ref="F30:G30" si="0">SUM(F31:F36)</f>
        <v>4333772079.7129087</v>
      </c>
      <c r="G30" s="210">
        <f t="shared" si="0"/>
        <v>123075150</v>
      </c>
      <c r="H30" s="188"/>
    </row>
    <row r="31" spans="1:8">
      <c r="A31" s="163"/>
      <c r="B31" s="169">
        <v>1</v>
      </c>
      <c r="C31" s="1277" t="s">
        <v>148</v>
      </c>
      <c r="D31" s="1277"/>
      <c r="E31" s="170">
        <v>0</v>
      </c>
      <c r="F31" s="170">
        <v>0</v>
      </c>
      <c r="G31" s="170">
        <v>0</v>
      </c>
      <c r="H31" s="188"/>
    </row>
    <row r="32" spans="1:8">
      <c r="A32" s="163"/>
      <c r="B32" s="169">
        <v>2</v>
      </c>
      <c r="C32" s="1277" t="s">
        <v>149</v>
      </c>
      <c r="D32" s="1277"/>
      <c r="E32" s="189">
        <f>'BA EKTERNAL'!$E$20</f>
        <v>1938624722.54</v>
      </c>
      <c r="F32" s="189">
        <f>'BA EKTERNAL'!$F$20</f>
        <v>1818549572.54</v>
      </c>
      <c r="G32" s="170">
        <f>E32-F32</f>
        <v>120075150</v>
      </c>
      <c r="H32" s="188"/>
    </row>
    <row r="33" spans="1:8">
      <c r="A33" s="163"/>
      <c r="B33" s="169">
        <v>3</v>
      </c>
      <c r="C33" s="1277" t="s">
        <v>150</v>
      </c>
      <c r="D33" s="1277"/>
      <c r="E33" s="170">
        <f>'BA EKTERNAL'!$E$21</f>
        <v>2092011307.1729085</v>
      </c>
      <c r="F33" s="170">
        <f>'BA EKTERNAL'!$F$21</f>
        <v>2092011307.1729085</v>
      </c>
      <c r="G33" s="212">
        <f t="shared" ref="G33:G36" si="1">E33-F33</f>
        <v>0</v>
      </c>
      <c r="H33" s="188"/>
    </row>
    <row r="34" spans="1:8">
      <c r="A34" s="163"/>
      <c r="B34" s="169">
        <v>4</v>
      </c>
      <c r="C34" s="1277" t="s">
        <v>151</v>
      </c>
      <c r="D34" s="1277"/>
      <c r="E34" s="170">
        <f>'BA EKTERNAL'!$E$22</f>
        <v>426211200</v>
      </c>
      <c r="F34" s="170">
        <f>'BA EKTERNAL'!$F$22</f>
        <v>423211200</v>
      </c>
      <c r="G34" s="212">
        <f t="shared" si="1"/>
        <v>3000000</v>
      </c>
      <c r="H34" s="188"/>
    </row>
    <row r="35" spans="1:8">
      <c r="A35" s="163"/>
      <c r="B35" s="169">
        <v>5</v>
      </c>
      <c r="C35" s="1277" t="s">
        <v>152</v>
      </c>
      <c r="D35" s="1277"/>
      <c r="E35" s="170">
        <v>0</v>
      </c>
      <c r="F35" s="170">
        <v>0</v>
      </c>
      <c r="G35" s="212">
        <f t="shared" si="1"/>
        <v>0</v>
      </c>
      <c r="H35" s="188"/>
    </row>
    <row r="36" spans="1:8">
      <c r="A36" s="163"/>
      <c r="B36" s="169">
        <v>6</v>
      </c>
      <c r="C36" s="1277" t="s">
        <v>153</v>
      </c>
      <c r="D36" s="1277"/>
      <c r="E36" s="170">
        <v>0</v>
      </c>
      <c r="F36" s="170"/>
      <c r="G36" s="212">
        <f t="shared" si="1"/>
        <v>0</v>
      </c>
      <c r="H36" s="188"/>
    </row>
    <row r="37" spans="1:8">
      <c r="A37" s="163"/>
      <c r="B37" s="167" t="s">
        <v>39</v>
      </c>
      <c r="C37" s="1259" t="s">
        <v>9</v>
      </c>
      <c r="D37" s="1260"/>
      <c r="E37" s="171">
        <v>0</v>
      </c>
      <c r="F37" s="171"/>
      <c r="G37" s="171">
        <v>94245000</v>
      </c>
      <c r="H37" s="188"/>
    </row>
    <row r="38" spans="1:8">
      <c r="A38" s="163"/>
      <c r="B38" s="172">
        <v>1</v>
      </c>
      <c r="C38" s="1280" t="s">
        <v>154</v>
      </c>
      <c r="D38" s="1281"/>
      <c r="E38" s="173">
        <v>0</v>
      </c>
      <c r="F38" s="174">
        <v>0</v>
      </c>
      <c r="G38" s="174" t="e">
        <f>'validasi '!V42:V43</f>
        <v>#VALUE!</v>
      </c>
      <c r="H38" s="188"/>
    </row>
    <row r="39" spans="1:8">
      <c r="A39" s="163"/>
      <c r="B39" s="167" t="s">
        <v>50</v>
      </c>
      <c r="C39" s="1259" t="s">
        <v>89</v>
      </c>
      <c r="D39" s="1260"/>
      <c r="E39" s="171">
        <v>0</v>
      </c>
      <c r="F39" s="174">
        <v>0</v>
      </c>
      <c r="G39" s="171">
        <v>28830150</v>
      </c>
      <c r="H39" s="188"/>
    </row>
    <row r="40" spans="1:8">
      <c r="A40" s="163"/>
      <c r="B40" s="165"/>
      <c r="C40" s="175"/>
      <c r="D40" s="176"/>
      <c r="E40" s="177"/>
      <c r="F40" s="178"/>
      <c r="G40" s="179"/>
      <c r="H40" s="188"/>
    </row>
    <row r="41" spans="1:8">
      <c r="A41" s="163"/>
      <c r="B41" s="167" t="s">
        <v>54</v>
      </c>
      <c r="C41" s="1276" t="s">
        <v>155</v>
      </c>
      <c r="D41" s="1276"/>
      <c r="E41" s="168">
        <v>2276779739.7129087</v>
      </c>
      <c r="F41" s="168">
        <v>2153704589.7129087</v>
      </c>
      <c r="G41" s="168">
        <v>0</v>
      </c>
      <c r="H41" s="188"/>
    </row>
    <row r="42" spans="1:8">
      <c r="A42" s="163"/>
      <c r="B42" s="149"/>
      <c r="C42" s="164"/>
      <c r="D42" s="193"/>
      <c r="E42" s="193"/>
      <c r="F42" s="194"/>
      <c r="G42" s="194"/>
      <c r="H42" s="149"/>
    </row>
    <row r="43" spans="1:8">
      <c r="A43" s="163"/>
      <c r="B43" s="180" t="s">
        <v>156</v>
      </c>
      <c r="C43" s="181"/>
      <c r="D43" s="195"/>
      <c r="E43" s="195"/>
      <c r="F43" s="194"/>
      <c r="G43" s="194"/>
      <c r="H43" s="188"/>
    </row>
    <row r="44" spans="1:8">
      <c r="A44" s="163"/>
      <c r="B44" s="149"/>
      <c r="C44" s="164"/>
      <c r="D44" s="163"/>
      <c r="E44" s="187"/>
      <c r="F44" s="187"/>
      <c r="G44" s="187"/>
      <c r="H44" s="188"/>
    </row>
    <row r="45" spans="1:8">
      <c r="A45" s="163"/>
      <c r="B45" s="163"/>
      <c r="C45" s="164"/>
      <c r="D45" s="163"/>
      <c r="E45" s="163"/>
      <c r="F45" s="163"/>
      <c r="G45" s="163"/>
      <c r="H45" s="149"/>
    </row>
    <row r="46" spans="1:8">
      <c r="A46" s="161" t="s">
        <v>70</v>
      </c>
      <c r="B46" s="1278" t="s">
        <v>157</v>
      </c>
      <c r="C46" s="1278"/>
      <c r="D46" s="1278"/>
      <c r="E46" s="1278"/>
      <c r="F46" s="1278"/>
      <c r="G46" s="1278"/>
      <c r="H46" s="149"/>
    </row>
    <row r="47" spans="1:8">
      <c r="A47" s="161"/>
      <c r="B47" s="1278"/>
      <c r="C47" s="1278"/>
      <c r="D47" s="1278"/>
      <c r="E47" s="1278"/>
      <c r="F47" s="1278"/>
      <c r="G47" s="1278"/>
      <c r="H47" s="149"/>
    </row>
    <row r="48" spans="1:8">
      <c r="A48" s="161"/>
      <c r="B48" s="161"/>
      <c r="C48" s="162"/>
      <c r="D48" s="161"/>
      <c r="E48" s="161"/>
      <c r="F48" s="161"/>
      <c r="G48" s="161"/>
      <c r="H48" s="149"/>
    </row>
    <row r="49" spans="1:8" ht="35.25" customHeight="1">
      <c r="A49" s="1278" t="s">
        <v>656</v>
      </c>
      <c r="B49" s="1278"/>
      <c r="C49" s="1278"/>
      <c r="D49" s="1278"/>
      <c r="E49" s="1278"/>
      <c r="F49" s="1278"/>
      <c r="G49" s="1278"/>
      <c r="H49" s="149"/>
    </row>
    <row r="50" spans="1:8">
      <c r="A50" s="161"/>
      <c r="B50" s="161"/>
      <c r="C50" s="162"/>
      <c r="D50" s="161"/>
      <c r="E50" s="161"/>
      <c r="F50" s="161"/>
      <c r="G50" s="161"/>
      <c r="H50" s="149"/>
    </row>
    <row r="51" spans="1:8">
      <c r="A51" s="161"/>
      <c r="B51" s="182"/>
      <c r="C51" s="182"/>
      <c r="D51" s="182"/>
      <c r="E51" s="183"/>
      <c r="F51" s="184"/>
      <c r="G51" s="184"/>
      <c r="H51" s="184"/>
    </row>
    <row r="52" spans="1:8">
      <c r="A52" s="158"/>
      <c r="B52" s="161" t="s">
        <v>133</v>
      </c>
      <c r="C52" s="162"/>
      <c r="D52" s="161"/>
      <c r="E52" s="161"/>
      <c r="F52" s="1279" t="s">
        <v>122</v>
      </c>
      <c r="G52" s="1279"/>
      <c r="H52" s="149"/>
    </row>
    <row r="53" spans="1:8">
      <c r="A53" s="158"/>
      <c r="B53" s="161"/>
      <c r="C53" s="162"/>
      <c r="D53" s="161"/>
      <c r="E53" s="161"/>
      <c r="F53" s="161"/>
      <c r="G53" s="161"/>
      <c r="H53" s="149"/>
    </row>
    <row r="54" spans="1:8">
      <c r="A54" s="158"/>
      <c r="B54" s="161"/>
      <c r="C54" s="162"/>
      <c r="D54" s="161"/>
      <c r="E54" s="161"/>
      <c r="F54" s="161"/>
      <c r="G54" s="161"/>
      <c r="H54" s="149"/>
    </row>
    <row r="55" spans="1:8">
      <c r="A55" s="158"/>
      <c r="B55" s="161"/>
      <c r="C55" s="162"/>
      <c r="D55" s="161"/>
      <c r="E55" s="161"/>
      <c r="F55" s="161"/>
      <c r="G55" s="161"/>
      <c r="H55" s="149"/>
    </row>
    <row r="56" spans="1:8">
      <c r="A56" s="158"/>
      <c r="B56" s="161"/>
      <c r="C56" s="162"/>
      <c r="D56" s="161"/>
      <c r="E56" s="161"/>
      <c r="F56" s="161"/>
      <c r="G56" s="161"/>
      <c r="H56" s="149"/>
    </row>
    <row r="57" spans="1:8">
      <c r="A57" s="158"/>
      <c r="B57" s="185" t="s">
        <v>130</v>
      </c>
      <c r="C57" s="162"/>
      <c r="D57" s="161"/>
      <c r="E57" s="161"/>
      <c r="F57" s="1283" t="s">
        <v>135</v>
      </c>
      <c r="G57" s="1283"/>
      <c r="H57" s="149"/>
    </row>
    <row r="58" spans="1:8">
      <c r="A58" s="158"/>
      <c r="B58" s="186" t="s">
        <v>158</v>
      </c>
      <c r="C58" s="162"/>
      <c r="D58" s="161"/>
      <c r="E58" s="161"/>
      <c r="F58" s="1284" t="s">
        <v>159</v>
      </c>
      <c r="G58" s="1284"/>
      <c r="H58" s="149"/>
    </row>
    <row r="59" spans="1:8">
      <c r="A59" s="158"/>
      <c r="B59" s="161"/>
      <c r="C59" s="162"/>
      <c r="D59" s="161"/>
      <c r="E59" s="161"/>
      <c r="F59" s="161"/>
      <c r="G59" s="161"/>
      <c r="H59" s="149"/>
    </row>
    <row r="60" spans="1:8">
      <c r="A60" s="158"/>
      <c r="B60" s="158"/>
      <c r="C60" s="159"/>
      <c r="D60" s="158"/>
      <c r="E60" s="158"/>
      <c r="F60" s="158"/>
      <c r="G60" s="158"/>
      <c r="H60" s="149"/>
    </row>
    <row r="61" spans="1:8">
      <c r="A61" s="1279" t="s">
        <v>160</v>
      </c>
      <c r="B61" s="1279"/>
      <c r="C61" s="1279"/>
      <c r="D61" s="1279"/>
      <c r="E61" s="1279"/>
      <c r="F61" s="1279"/>
      <c r="G61" s="1279"/>
      <c r="H61" s="149"/>
    </row>
    <row r="62" spans="1:8">
      <c r="A62" s="1279" t="s">
        <v>161</v>
      </c>
      <c r="B62" s="1279"/>
      <c r="C62" s="1279"/>
      <c r="D62" s="1279"/>
      <c r="E62" s="1279"/>
      <c r="F62" s="1279"/>
      <c r="G62" s="1279"/>
      <c r="H62" s="149"/>
    </row>
    <row r="63" spans="1:8">
      <c r="A63" s="1279"/>
      <c r="B63" s="1279"/>
      <c r="C63" s="1279"/>
      <c r="D63" s="1279"/>
      <c r="E63" s="1279"/>
      <c r="F63" s="1279"/>
      <c r="G63" s="1279"/>
      <c r="H63" s="149"/>
    </row>
    <row r="64" spans="1:8">
      <c r="A64" s="158"/>
      <c r="B64" s="158"/>
      <c r="C64" s="159"/>
      <c r="D64" s="158"/>
      <c r="E64" s="158"/>
      <c r="F64" s="158"/>
      <c r="G64" s="158"/>
      <c r="H64" s="149"/>
    </row>
    <row r="65" spans="1:7">
      <c r="A65" s="158"/>
      <c r="B65" s="158"/>
      <c r="C65" s="159"/>
      <c r="D65" s="158"/>
      <c r="E65" s="158"/>
      <c r="F65" s="158"/>
      <c r="G65" s="158"/>
    </row>
    <row r="66" spans="1:7">
      <c r="A66" s="1282" t="s">
        <v>162</v>
      </c>
      <c r="B66" s="1282"/>
      <c r="C66" s="1282"/>
      <c r="D66" s="1282"/>
      <c r="E66" s="1282"/>
      <c r="F66" s="1282"/>
      <c r="G66" s="1282"/>
    </row>
    <row r="67" spans="1:7">
      <c r="A67" s="1279" t="s">
        <v>121</v>
      </c>
      <c r="B67" s="1279"/>
      <c r="C67" s="1279"/>
      <c r="D67" s="1279"/>
      <c r="E67" s="1279"/>
      <c r="F67" s="1279"/>
      <c r="G67" s="1279"/>
    </row>
    <row r="68" spans="1:7">
      <c r="A68" s="158"/>
      <c r="B68" s="158"/>
      <c r="C68" s="159"/>
      <c r="D68" s="158"/>
      <c r="E68" s="158"/>
      <c r="F68" s="158"/>
      <c r="G68" s="158"/>
    </row>
    <row r="69" spans="1:7">
      <c r="A69" s="158"/>
      <c r="B69" s="158"/>
      <c r="C69" s="159"/>
      <c r="D69" s="158"/>
      <c r="E69" s="158"/>
      <c r="F69" s="158"/>
      <c r="G69" s="158"/>
    </row>
    <row r="70" spans="1:7">
      <c r="A70" s="158"/>
      <c r="B70" s="158"/>
      <c r="C70" s="159"/>
      <c r="D70" s="158"/>
      <c r="E70" s="158"/>
      <c r="F70" s="158"/>
      <c r="G70" s="158"/>
    </row>
    <row r="71" spans="1:7">
      <c r="A71" s="158"/>
      <c r="B71" s="158"/>
      <c r="C71" s="159"/>
      <c r="D71" s="158"/>
      <c r="E71" s="158"/>
      <c r="F71" s="158"/>
      <c r="G71" s="158"/>
    </row>
    <row r="72" spans="1:7">
      <c r="A72" s="158"/>
      <c r="B72" s="158"/>
      <c r="C72" s="159"/>
      <c r="D72" s="158"/>
      <c r="E72" s="158"/>
      <c r="F72" s="158"/>
      <c r="G72" s="158"/>
    </row>
    <row r="73" spans="1:7">
      <c r="A73" s="158"/>
      <c r="B73" s="158"/>
      <c r="C73" s="159"/>
      <c r="D73" s="158"/>
      <c r="E73" s="158"/>
      <c r="F73" s="158"/>
      <c r="G73" s="158"/>
    </row>
    <row r="74" spans="1:7">
      <c r="A74" s="158"/>
      <c r="B74" s="158"/>
      <c r="C74" s="159"/>
      <c r="D74" s="158"/>
      <c r="E74" s="158"/>
      <c r="F74" s="158"/>
      <c r="G74" s="158"/>
    </row>
    <row r="75" spans="1:7">
      <c r="A75" s="158"/>
      <c r="B75" s="158"/>
      <c r="C75" s="159"/>
      <c r="D75" s="158"/>
      <c r="E75" s="158"/>
      <c r="F75" s="158"/>
      <c r="G75" s="158"/>
    </row>
  </sheetData>
  <mergeCells count="37">
    <mergeCell ref="A66:G66"/>
    <mergeCell ref="A67:G67"/>
    <mergeCell ref="F52:G52"/>
    <mergeCell ref="F57:G57"/>
    <mergeCell ref="F58:G58"/>
    <mergeCell ref="A61:G61"/>
    <mergeCell ref="A62:G62"/>
    <mergeCell ref="C34:D34"/>
    <mergeCell ref="C35:D35"/>
    <mergeCell ref="C36:D36"/>
    <mergeCell ref="C37:D37"/>
    <mergeCell ref="C38:D38"/>
    <mergeCell ref="C39:D39"/>
    <mergeCell ref="C41:D41"/>
    <mergeCell ref="B46:G47"/>
    <mergeCell ref="A49:G49"/>
    <mergeCell ref="A63:G63"/>
    <mergeCell ref="C29:D29"/>
    <mergeCell ref="C30:D30"/>
    <mergeCell ref="C31:D31"/>
    <mergeCell ref="C32:D32"/>
    <mergeCell ref="C33:D33"/>
    <mergeCell ref="A10:H10"/>
    <mergeCell ref="A12:G12"/>
    <mergeCell ref="B17:G17"/>
    <mergeCell ref="C27:D28"/>
    <mergeCell ref="E27:G27"/>
    <mergeCell ref="A9:H9"/>
    <mergeCell ref="A24:G24"/>
    <mergeCell ref="B22:G22"/>
    <mergeCell ref="B27:B28"/>
    <mergeCell ref="A8:G8"/>
    <mergeCell ref="A2:G2"/>
    <mergeCell ref="A3:G3"/>
    <mergeCell ref="A4:G4"/>
    <mergeCell ref="A5:G5"/>
    <mergeCell ref="A6:G6"/>
  </mergeCells>
  <pageMargins left="0.7" right="0.7" top="0.75" bottom="0.75" header="0.3" footer="0.3"/>
  <legacyDrawing r:id="rId1"/>
  <oleObjects>
    <oleObject progId="Word.Picture.8" shapeId="3073" r:id="rId2"/>
  </oleObjects>
</worksheet>
</file>

<file path=xl/worksheets/sheet5.xml><?xml version="1.0" encoding="utf-8"?>
<worksheet xmlns="http://schemas.openxmlformats.org/spreadsheetml/2006/main" xmlns:r="http://schemas.openxmlformats.org/officeDocument/2006/relationships">
  <sheetPr>
    <tabColor rgb="FF00B050"/>
  </sheetPr>
  <dimension ref="A3:L98"/>
  <sheetViews>
    <sheetView topLeftCell="A29" zoomScale="85" zoomScaleNormal="85" workbookViewId="0">
      <selection activeCell="G64" sqref="G64"/>
    </sheetView>
  </sheetViews>
  <sheetFormatPr defaultRowHeight="15"/>
  <cols>
    <col min="1" max="1" width="6" style="709" customWidth="1"/>
    <col min="2" max="2" width="11" style="709" customWidth="1"/>
    <col min="3" max="3" width="9" style="709" customWidth="1"/>
    <col min="4" max="4" width="43.42578125" style="709" customWidth="1"/>
    <col min="5" max="5" width="12.42578125" style="709" bestFit="1" customWidth="1"/>
    <col min="6" max="6" width="26" style="887" customWidth="1"/>
    <col min="7" max="7" width="17.140625" style="709" customWidth="1"/>
    <col min="8" max="8" width="23.5703125" style="888" customWidth="1"/>
    <col min="9" max="9" width="18.28515625" style="709" customWidth="1"/>
    <col min="10" max="10" width="16.85546875" style="709" bestFit="1" customWidth="1"/>
    <col min="11" max="11" width="16" style="709" customWidth="1"/>
    <col min="12" max="12" width="23.42578125" style="709" customWidth="1"/>
    <col min="13" max="16384" width="9.140625" style="709"/>
  </cols>
  <sheetData>
    <row r="3" spans="1:10" ht="18.75">
      <c r="A3" s="889" t="s">
        <v>568</v>
      </c>
      <c r="B3" s="889"/>
      <c r="C3" s="890" t="s">
        <v>569</v>
      </c>
      <c r="D3" s="891"/>
      <c r="G3" s="892"/>
    </row>
    <row r="4" spans="1:10" ht="18.75">
      <c r="A4" s="889" t="s">
        <v>570</v>
      </c>
      <c r="B4" s="889"/>
      <c r="C4" s="890" t="s">
        <v>571</v>
      </c>
      <c r="D4" s="891"/>
    </row>
    <row r="5" spans="1:10" ht="18.75">
      <c r="A5" s="889" t="s">
        <v>572</v>
      </c>
      <c r="B5" s="889"/>
      <c r="C5" s="890" t="s">
        <v>573</v>
      </c>
      <c r="D5" s="891"/>
      <c r="F5" s="893"/>
      <c r="G5" s="894" t="s">
        <v>574</v>
      </c>
    </row>
    <row r="6" spans="1:10" ht="15.75">
      <c r="A6" s="895"/>
      <c r="B6" s="895"/>
      <c r="C6" s="896"/>
      <c r="D6" s="897"/>
      <c r="F6" s="898"/>
      <c r="G6" s="899"/>
    </row>
    <row r="7" spans="1:10" ht="18">
      <c r="A7" s="1323" t="s">
        <v>575</v>
      </c>
      <c r="B7" s="1323"/>
      <c r="C7" s="1323"/>
      <c r="D7" s="1323"/>
      <c r="E7" s="1323"/>
      <c r="F7" s="1323"/>
      <c r="G7" s="1323"/>
    </row>
    <row r="9" spans="1:10" ht="18.75">
      <c r="A9" s="1324" t="s">
        <v>576</v>
      </c>
      <c r="B9" s="1327" t="s">
        <v>577</v>
      </c>
      <c r="C9" s="900" t="s">
        <v>578</v>
      </c>
      <c r="D9" s="1330" t="s">
        <v>579</v>
      </c>
      <c r="E9" s="1330" t="s">
        <v>71</v>
      </c>
      <c r="F9" s="901" t="s">
        <v>580</v>
      </c>
      <c r="G9" s="1295" t="s">
        <v>72</v>
      </c>
    </row>
    <row r="10" spans="1:10" ht="18.75">
      <c r="A10" s="1325"/>
      <c r="B10" s="1328"/>
      <c r="C10" s="902" t="s">
        <v>581</v>
      </c>
      <c r="D10" s="1331"/>
      <c r="E10" s="1331"/>
      <c r="F10" s="903" t="s">
        <v>582</v>
      </c>
      <c r="G10" s="1296"/>
    </row>
    <row r="11" spans="1:10" ht="18.75">
      <c r="A11" s="1326"/>
      <c r="B11" s="1329"/>
      <c r="C11" s="904" t="s">
        <v>583</v>
      </c>
      <c r="D11" s="1332"/>
      <c r="E11" s="1332"/>
      <c r="F11" s="905" t="s">
        <v>584</v>
      </c>
      <c r="G11" s="1297"/>
    </row>
    <row r="12" spans="1:10">
      <c r="A12" s="906">
        <v>1</v>
      </c>
      <c r="B12" s="906">
        <v>2</v>
      </c>
      <c r="C12" s="906">
        <v>3</v>
      </c>
      <c r="D12" s="906">
        <v>4</v>
      </c>
      <c r="E12" s="906">
        <v>5</v>
      </c>
      <c r="F12" s="907">
        <v>6</v>
      </c>
      <c r="G12" s="906">
        <v>7</v>
      </c>
    </row>
    <row r="13" spans="1:10">
      <c r="A13" s="908"/>
      <c r="B13" s="908"/>
      <c r="C13" s="908"/>
      <c r="D13" s="908"/>
      <c r="E13" s="908"/>
      <c r="F13" s="909"/>
      <c r="G13" s="908"/>
    </row>
    <row r="14" spans="1:10" ht="18.75">
      <c r="A14" s="910">
        <v>1</v>
      </c>
      <c r="B14" s="911" t="s">
        <v>252</v>
      </c>
      <c r="C14" s="912" t="s">
        <v>252</v>
      </c>
      <c r="D14" s="913" t="s">
        <v>37</v>
      </c>
      <c r="E14" s="914">
        <f>'[2]BI SMTR I 2016'!R16</f>
        <v>0</v>
      </c>
      <c r="F14" s="1476">
        <f>'[2]BI SMTR I 2016'!S16</f>
        <v>0</v>
      </c>
      <c r="G14" s="908"/>
    </row>
    <row r="15" spans="1:10" ht="18.75">
      <c r="A15" s="910"/>
      <c r="B15" s="915"/>
      <c r="C15" s="915"/>
      <c r="D15" s="916"/>
      <c r="E15" s="917"/>
      <c r="F15" s="1477"/>
      <c r="G15" s="908"/>
      <c r="H15" s="918"/>
    </row>
    <row r="16" spans="1:10" ht="18.75">
      <c r="A16" s="910">
        <v>2</v>
      </c>
      <c r="B16" s="911" t="s">
        <v>250</v>
      </c>
      <c r="C16" s="915"/>
      <c r="D16" s="913" t="s">
        <v>40</v>
      </c>
      <c r="E16" s="919">
        <f>SUM(E17:E26)</f>
        <v>621</v>
      </c>
      <c r="F16" s="1478">
        <f>SUM(F17:F26)</f>
        <v>1938624722.54</v>
      </c>
      <c r="G16" s="908"/>
      <c r="I16" s="920"/>
      <c r="J16" s="920"/>
    </row>
    <row r="17" spans="1:11" ht="18.75">
      <c r="A17" s="910"/>
      <c r="B17" s="921"/>
      <c r="C17" s="921" t="s">
        <v>250</v>
      </c>
      <c r="D17" s="916" t="s">
        <v>585</v>
      </c>
      <c r="E17" s="922"/>
      <c r="F17" s="1479"/>
      <c r="G17" s="908"/>
    </row>
    <row r="18" spans="1:11" ht="18.75">
      <c r="A18" s="910"/>
      <c r="B18" s="921"/>
      <c r="C18" s="921" t="s">
        <v>586</v>
      </c>
      <c r="D18" s="916" t="s">
        <v>587</v>
      </c>
      <c r="E18" s="923">
        <f>B.I!R19</f>
        <v>6</v>
      </c>
      <c r="F18" s="1479">
        <f>B.I!S19</f>
        <v>398954961.53999996</v>
      </c>
      <c r="G18" s="908"/>
      <c r="I18" s="920"/>
      <c r="J18" s="920"/>
    </row>
    <row r="19" spans="1:11" ht="18.75">
      <c r="A19" s="910"/>
      <c r="B19" s="921"/>
      <c r="C19" s="921" t="s">
        <v>513</v>
      </c>
      <c r="D19" s="916" t="s">
        <v>588</v>
      </c>
      <c r="E19" s="922"/>
      <c r="F19" s="1480">
        <v>0</v>
      </c>
      <c r="G19" s="908"/>
    </row>
    <row r="20" spans="1:11" ht="18.75">
      <c r="A20" s="910"/>
      <c r="B20" s="921"/>
      <c r="C20" s="921" t="s">
        <v>515</v>
      </c>
      <c r="D20" s="916" t="s">
        <v>589</v>
      </c>
      <c r="E20" s="922"/>
      <c r="F20" s="1480">
        <v>0</v>
      </c>
      <c r="G20" s="908"/>
    </row>
    <row r="21" spans="1:11" ht="18.75">
      <c r="A21" s="910"/>
      <c r="B21" s="921"/>
      <c r="C21" s="921" t="s">
        <v>251</v>
      </c>
      <c r="D21" s="916" t="s">
        <v>590</v>
      </c>
      <c r="E21" s="923">
        <f>B.I!R27</f>
        <v>456</v>
      </c>
      <c r="F21" s="1479">
        <f>B.I!S27</f>
        <v>661568620</v>
      </c>
      <c r="G21" s="908"/>
      <c r="I21" s="920"/>
      <c r="J21" s="920"/>
      <c r="K21" s="887"/>
    </row>
    <row r="22" spans="1:11" ht="18.75">
      <c r="A22" s="910"/>
      <c r="B22" s="921"/>
      <c r="C22" s="921"/>
      <c r="D22" s="916" t="s">
        <v>591</v>
      </c>
      <c r="E22" s="917"/>
      <c r="F22" s="1479"/>
      <c r="G22" s="908"/>
    </row>
    <row r="23" spans="1:11" ht="18.75">
      <c r="A23" s="910"/>
      <c r="B23" s="921"/>
      <c r="C23" s="921" t="s">
        <v>592</v>
      </c>
      <c r="D23" s="924" t="s">
        <v>593</v>
      </c>
      <c r="E23" s="925">
        <f>B.I!R167</f>
        <v>12</v>
      </c>
      <c r="F23" s="1479">
        <f>B.I!S167</f>
        <v>50111800</v>
      </c>
      <c r="G23" s="908"/>
      <c r="I23" s="920"/>
      <c r="J23" s="920"/>
    </row>
    <row r="24" spans="1:11" ht="18.75">
      <c r="A24" s="910"/>
      <c r="B24" s="921"/>
      <c r="C24" s="921" t="s">
        <v>404</v>
      </c>
      <c r="D24" s="924" t="s">
        <v>594</v>
      </c>
      <c r="E24" s="923">
        <f>B.I!R182</f>
        <v>142</v>
      </c>
      <c r="F24" s="1479">
        <f>B.I!S182</f>
        <v>755196391</v>
      </c>
      <c r="G24" s="908"/>
      <c r="I24" s="926"/>
      <c r="J24" s="920"/>
    </row>
    <row r="25" spans="1:11" ht="18.75">
      <c r="A25" s="910"/>
      <c r="B25" s="921"/>
      <c r="C25" s="921" t="s">
        <v>420</v>
      </c>
      <c r="D25" s="924" t="s">
        <v>595</v>
      </c>
      <c r="E25" s="923">
        <f>B.I!R253</f>
        <v>5</v>
      </c>
      <c r="F25" s="1479">
        <f>B.I!S253</f>
        <v>72792950</v>
      </c>
      <c r="G25" s="908"/>
      <c r="I25" s="920"/>
      <c r="J25" s="920"/>
    </row>
    <row r="26" spans="1:11" ht="18.75">
      <c r="A26" s="910"/>
      <c r="B26" s="921"/>
      <c r="C26" s="921">
        <v>10</v>
      </c>
      <c r="D26" s="916" t="s">
        <v>596</v>
      </c>
      <c r="E26" s="917"/>
      <c r="F26" s="1479"/>
      <c r="G26" s="908"/>
    </row>
    <row r="27" spans="1:11" ht="18.75">
      <c r="A27" s="910"/>
      <c r="B27" s="921"/>
      <c r="C27" s="921"/>
      <c r="D27" s="924"/>
      <c r="E27" s="917"/>
      <c r="F27" s="1479"/>
      <c r="G27" s="908"/>
    </row>
    <row r="28" spans="1:11" ht="18.75">
      <c r="A28" s="910">
        <v>3</v>
      </c>
      <c r="B28" s="902" t="s">
        <v>586</v>
      </c>
      <c r="C28" s="921"/>
      <c r="D28" s="913" t="s">
        <v>51</v>
      </c>
      <c r="E28" s="927">
        <f>SUM(E29:E30)</f>
        <v>8</v>
      </c>
      <c r="F28" s="1481">
        <f>SUM(F29:F30)</f>
        <v>2092011307.1729085</v>
      </c>
      <c r="G28" s="908"/>
      <c r="I28" s="920"/>
      <c r="J28" s="920"/>
    </row>
    <row r="29" spans="1:11" ht="18.75">
      <c r="A29" s="910"/>
      <c r="B29" s="902"/>
      <c r="C29" s="921">
        <v>11</v>
      </c>
      <c r="D29" s="916" t="s">
        <v>597</v>
      </c>
      <c r="E29" s="917">
        <f>B.I!R260</f>
        <v>8</v>
      </c>
      <c r="F29" s="1477">
        <f>B.I!S260</f>
        <v>2092011307.1729085</v>
      </c>
      <c r="G29" s="908"/>
      <c r="I29" s="928"/>
    </row>
    <row r="30" spans="1:11" ht="18.75">
      <c r="A30" s="910"/>
      <c r="B30" s="911"/>
      <c r="C30" s="902">
        <v>12</v>
      </c>
      <c r="D30" s="924" t="s">
        <v>598</v>
      </c>
      <c r="E30" s="929"/>
      <c r="F30" s="1476"/>
      <c r="G30" s="908"/>
    </row>
    <row r="31" spans="1:11" ht="18.75">
      <c r="A31" s="910"/>
      <c r="B31" s="902"/>
      <c r="C31" s="902"/>
      <c r="D31" s="930"/>
      <c r="E31" s="917"/>
      <c r="F31" s="1477"/>
      <c r="G31" s="908"/>
    </row>
    <row r="32" spans="1:11" ht="18.75">
      <c r="A32" s="910">
        <v>4</v>
      </c>
      <c r="B32" s="902" t="s">
        <v>513</v>
      </c>
      <c r="C32" s="902"/>
      <c r="D32" s="931" t="s">
        <v>509</v>
      </c>
      <c r="E32" s="927">
        <f>SUM(E33:E36)</f>
        <v>11</v>
      </c>
      <c r="F32" s="1481">
        <f>SUM(F33:F36)</f>
        <v>426211200</v>
      </c>
      <c r="G32" s="908"/>
      <c r="I32" s="920"/>
      <c r="J32" s="920"/>
    </row>
    <row r="33" spans="1:10" ht="18.75">
      <c r="A33" s="910"/>
      <c r="B33" s="902"/>
      <c r="C33" s="902">
        <v>13</v>
      </c>
      <c r="D33" s="930" t="s">
        <v>510</v>
      </c>
      <c r="E33" s="917"/>
      <c r="F33" s="1477"/>
      <c r="G33" s="908"/>
    </row>
    <row r="34" spans="1:10" ht="18.75">
      <c r="A34" s="910"/>
      <c r="B34" s="902"/>
      <c r="C34" s="902">
        <v>14</v>
      </c>
      <c r="D34" s="930" t="s">
        <v>511</v>
      </c>
      <c r="E34" s="922">
        <f>B.I!R274</f>
        <v>2</v>
      </c>
      <c r="F34" s="1482">
        <f>B.I!S274</f>
        <v>1082000</v>
      </c>
      <c r="G34" s="908"/>
      <c r="I34" s="920"/>
      <c r="J34" s="920"/>
    </row>
    <row r="35" spans="1:10" ht="18.75">
      <c r="A35" s="910"/>
      <c r="B35" s="902"/>
      <c r="C35" s="902">
        <v>15</v>
      </c>
      <c r="D35" s="930" t="s">
        <v>518</v>
      </c>
      <c r="E35" s="922">
        <f>B.I!R278</f>
        <v>7</v>
      </c>
      <c r="F35" s="1482">
        <f>B.I!S278</f>
        <v>412129200</v>
      </c>
      <c r="G35" s="908"/>
      <c r="I35" s="920"/>
      <c r="J35" s="920"/>
    </row>
    <row r="36" spans="1:10" ht="18.75">
      <c r="A36" s="910"/>
      <c r="B36" s="902"/>
      <c r="C36" s="902">
        <v>16</v>
      </c>
      <c r="D36" s="930" t="s">
        <v>524</v>
      </c>
      <c r="E36" s="922">
        <f>B.I!R288</f>
        <v>2</v>
      </c>
      <c r="F36" s="1482">
        <f>B.I!S288</f>
        <v>13000000</v>
      </c>
      <c r="G36" s="908"/>
      <c r="I36" s="920"/>
      <c r="J36" s="920"/>
    </row>
    <row r="37" spans="1:10" ht="18.75">
      <c r="A37" s="910"/>
      <c r="B37" s="902"/>
      <c r="C37" s="902"/>
      <c r="D37" s="930"/>
      <c r="E37" s="922"/>
      <c r="F37" s="1482"/>
      <c r="G37" s="908"/>
      <c r="I37" s="920"/>
      <c r="J37" s="920"/>
    </row>
    <row r="38" spans="1:10" ht="18.75">
      <c r="A38" s="910">
        <v>5</v>
      </c>
      <c r="B38" s="902" t="s">
        <v>515</v>
      </c>
      <c r="C38" s="902"/>
      <c r="D38" s="931" t="s">
        <v>61</v>
      </c>
      <c r="E38" s="922"/>
      <c r="F38" s="1482"/>
      <c r="G38" s="908"/>
      <c r="I38" s="920"/>
      <c r="J38" s="920"/>
    </row>
    <row r="39" spans="1:10" ht="18.75">
      <c r="A39" s="910"/>
      <c r="B39" s="902"/>
      <c r="C39" s="902">
        <v>17</v>
      </c>
      <c r="D39" s="930" t="s">
        <v>599</v>
      </c>
      <c r="E39" s="917"/>
      <c r="F39" s="1477"/>
      <c r="G39" s="908"/>
      <c r="I39" s="920"/>
      <c r="J39" s="920"/>
    </row>
    <row r="40" spans="1:10" ht="18.75">
      <c r="A40" s="910"/>
      <c r="B40" s="911"/>
      <c r="C40" s="902">
        <v>18</v>
      </c>
      <c r="D40" s="924" t="s">
        <v>600</v>
      </c>
      <c r="E40" s="932"/>
      <c r="F40" s="1483"/>
      <c r="G40" s="908"/>
      <c r="I40" s="920"/>
      <c r="J40" s="920"/>
    </row>
    <row r="41" spans="1:10" ht="18.75">
      <c r="A41" s="910"/>
      <c r="B41" s="902"/>
      <c r="C41" s="902">
        <v>19</v>
      </c>
      <c r="D41" s="930" t="s">
        <v>601</v>
      </c>
      <c r="E41" s="922"/>
      <c r="F41" s="1484"/>
      <c r="G41" s="908"/>
      <c r="I41" s="920"/>
      <c r="J41" s="920"/>
    </row>
    <row r="42" spans="1:10" ht="18.75">
      <c r="A42" s="910"/>
      <c r="B42" s="902"/>
      <c r="C42" s="902"/>
      <c r="D42" s="930" t="s">
        <v>602</v>
      </c>
      <c r="E42" s="922"/>
      <c r="F42" s="1477"/>
      <c r="G42" s="908"/>
      <c r="I42" s="920"/>
      <c r="J42" s="920"/>
    </row>
    <row r="43" spans="1:10" ht="18.75">
      <c r="A43" s="910"/>
      <c r="B43" s="902"/>
      <c r="C43" s="902"/>
      <c r="D43" s="930"/>
      <c r="E43" s="922"/>
      <c r="F43" s="1477"/>
      <c r="G43" s="908"/>
      <c r="I43" s="920"/>
      <c r="J43" s="920"/>
    </row>
    <row r="44" spans="1:10" ht="18.75">
      <c r="A44" s="910">
        <v>6</v>
      </c>
      <c r="B44" s="902" t="s">
        <v>251</v>
      </c>
      <c r="C44" s="902"/>
      <c r="D44" s="913" t="s">
        <v>66</v>
      </c>
      <c r="E44" s="922"/>
      <c r="F44" s="1482"/>
      <c r="G44" s="908"/>
      <c r="I44" s="920"/>
      <c r="J44" s="920"/>
    </row>
    <row r="45" spans="1:10">
      <c r="A45" s="908"/>
      <c r="B45" s="908"/>
      <c r="C45" s="908"/>
      <c r="D45" s="933"/>
      <c r="E45" s="934"/>
      <c r="F45" s="1485"/>
      <c r="G45" s="908"/>
      <c r="I45" s="920"/>
      <c r="J45" s="920"/>
    </row>
    <row r="46" spans="1:10">
      <c r="A46" s="908"/>
      <c r="B46" s="935"/>
      <c r="C46" s="908"/>
      <c r="D46" s="936"/>
      <c r="E46" s="937"/>
      <c r="F46" s="1485"/>
      <c r="G46" s="908"/>
      <c r="I46" s="920"/>
      <c r="J46" s="920"/>
    </row>
    <row r="47" spans="1:10">
      <c r="A47" s="908"/>
      <c r="B47" s="908"/>
      <c r="C47" s="908"/>
      <c r="D47" s="933"/>
      <c r="E47" s="934"/>
      <c r="F47" s="1485"/>
      <c r="G47" s="908"/>
    </row>
    <row r="48" spans="1:10">
      <c r="A48" s="908">
        <v>7</v>
      </c>
      <c r="B48" s="935" t="s">
        <v>592</v>
      </c>
      <c r="C48" s="908"/>
      <c r="D48" s="936" t="s">
        <v>603</v>
      </c>
      <c r="E48" s="934"/>
      <c r="F48" s="1486"/>
      <c r="G48" s="908"/>
    </row>
    <row r="49" spans="1:12" ht="15.75" thickBot="1">
      <c r="A49" s="908"/>
      <c r="B49" s="908"/>
      <c r="C49" s="908"/>
      <c r="D49" s="933"/>
      <c r="E49" s="934"/>
      <c r="F49" s="1485"/>
      <c r="G49" s="908"/>
    </row>
    <row r="50" spans="1:12" ht="18.75" thickBot="1">
      <c r="A50" s="813"/>
      <c r="B50" s="813"/>
      <c r="C50" s="813"/>
      <c r="D50" s="938" t="s">
        <v>604</v>
      </c>
      <c r="E50" s="1488">
        <f>E14+E16+E28+E32+E38+E44</f>
        <v>640</v>
      </c>
      <c r="F50" s="1487">
        <f>F14+F16+F28+F32+F38+F44</f>
        <v>4456847229.7129087</v>
      </c>
      <c r="G50" s="813"/>
      <c r="I50" s="920"/>
    </row>
    <row r="52" spans="1:12">
      <c r="E52" s="1033"/>
      <c r="F52" s="1034"/>
      <c r="G52" s="1034"/>
      <c r="H52" s="1035"/>
      <c r="I52" s="1034"/>
      <c r="J52" s="1034"/>
      <c r="K52" s="1034"/>
      <c r="L52" s="1036"/>
    </row>
    <row r="53" spans="1:12">
      <c r="E53" s="234"/>
    </row>
    <row r="54" spans="1:12" ht="18">
      <c r="F54" s="1321"/>
      <c r="G54" s="1321"/>
    </row>
    <row r="55" spans="1:12" ht="15.75">
      <c r="A55" s="1310" t="s">
        <v>528</v>
      </c>
      <c r="B55" s="1310"/>
      <c r="C55" s="1310"/>
      <c r="D55" s="1310"/>
      <c r="E55" s="897"/>
      <c r="F55" s="939" t="s">
        <v>623</v>
      </c>
      <c r="G55" s="897"/>
    </row>
    <row r="56" spans="1:12" ht="15.75">
      <c r="A56" s="1310" t="s">
        <v>170</v>
      </c>
      <c r="B56" s="1310"/>
      <c r="C56" s="1310"/>
      <c r="D56" s="1310"/>
      <c r="E56" s="897"/>
      <c r="F56" s="1310" t="s">
        <v>123</v>
      </c>
      <c r="G56" s="1310"/>
    </row>
    <row r="57" spans="1:12" ht="15.75">
      <c r="A57" s="1310" t="s">
        <v>605</v>
      </c>
      <c r="B57" s="1310"/>
      <c r="C57" s="1310"/>
      <c r="D57" s="1310"/>
      <c r="E57" s="854"/>
      <c r="F57" s="939"/>
      <c r="G57" s="939"/>
    </row>
    <row r="58" spans="1:12" ht="15.75">
      <c r="A58" s="897"/>
      <c r="B58" s="844"/>
      <c r="C58" s="844"/>
      <c r="D58" s="844"/>
      <c r="E58" s="897"/>
      <c r="F58" s="939"/>
      <c r="G58" s="939"/>
    </row>
    <row r="59" spans="1:12" ht="15.75">
      <c r="A59" s="897"/>
      <c r="B59" s="844"/>
      <c r="C59" s="844"/>
      <c r="D59" s="844"/>
      <c r="E59" s="940"/>
      <c r="F59" s="939"/>
      <c r="G59" s="939"/>
    </row>
    <row r="60" spans="1:12" ht="15.75">
      <c r="A60" s="897"/>
      <c r="B60" s="844"/>
      <c r="C60" s="844"/>
      <c r="D60" s="844"/>
      <c r="E60" s="940"/>
      <c r="F60" s="709"/>
      <c r="G60" s="941"/>
    </row>
    <row r="61" spans="1:12" ht="18">
      <c r="A61" s="1310" t="s">
        <v>531</v>
      </c>
      <c r="B61" s="1310"/>
      <c r="C61" s="1310"/>
      <c r="D61" s="1310"/>
      <c r="E61" s="897"/>
      <c r="F61" s="855" t="s">
        <v>625</v>
      </c>
      <c r="G61" s="855"/>
    </row>
    <row r="62" spans="1:12" ht="18">
      <c r="A62" s="1310" t="s">
        <v>121</v>
      </c>
      <c r="B62" s="1310"/>
      <c r="C62" s="1310"/>
      <c r="D62" s="1310"/>
      <c r="E62" s="897"/>
      <c r="F62" s="853" t="s">
        <v>626</v>
      </c>
      <c r="G62" s="853"/>
    </row>
    <row r="63" spans="1:12">
      <c r="A63" s="1310"/>
      <c r="B63" s="1310"/>
      <c r="C63" s="1310"/>
      <c r="D63" s="1310"/>
      <c r="F63" s="1310"/>
      <c r="G63" s="1310"/>
    </row>
    <row r="64" spans="1:12">
      <c r="B64" s="942"/>
      <c r="C64" s="943"/>
      <c r="D64" s="942"/>
      <c r="F64" s="944"/>
    </row>
    <row r="65" spans="3:6" s="709" customFormat="1">
      <c r="C65" s="945"/>
      <c r="D65" s="946" t="s">
        <v>38</v>
      </c>
      <c r="F65" s="947"/>
    </row>
    <row r="98" spans="1:1" s="709" customFormat="1">
      <c r="A98" s="946" t="s">
        <v>606</v>
      </c>
    </row>
  </sheetData>
  <mergeCells count="15">
    <mergeCell ref="A62:D62"/>
    <mergeCell ref="A63:D63"/>
    <mergeCell ref="F63:G63"/>
    <mergeCell ref="F54:G54"/>
    <mergeCell ref="A55:D55"/>
    <mergeCell ref="A56:D56"/>
    <mergeCell ref="F56:G56"/>
    <mergeCell ref="A57:D57"/>
    <mergeCell ref="A61:D61"/>
    <mergeCell ref="A7:G7"/>
    <mergeCell ref="A9:A11"/>
    <mergeCell ref="B9:B11"/>
    <mergeCell ref="D9:D11"/>
    <mergeCell ref="E9:E11"/>
    <mergeCell ref="G9:G11"/>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00B050"/>
  </sheetPr>
  <dimension ref="A1:W70"/>
  <sheetViews>
    <sheetView tabSelected="1" zoomScaleNormal="100" workbookViewId="0">
      <selection activeCell="F20" sqref="F20"/>
    </sheetView>
  </sheetViews>
  <sheetFormatPr defaultRowHeight="15"/>
  <cols>
    <col min="1" max="1" width="5.140625" style="709" customWidth="1"/>
    <col min="2" max="2" width="11.42578125" style="709" customWidth="1"/>
    <col min="3" max="3" width="9.28515625" style="709" bestFit="1" customWidth="1"/>
    <col min="4" max="4" width="38.7109375" style="709" customWidth="1"/>
    <col min="5" max="5" width="9.42578125" style="709" customWidth="1"/>
    <col min="6" max="6" width="17.28515625" style="887" customWidth="1"/>
    <col min="7" max="7" width="17.85546875" style="709" bestFit="1" customWidth="1"/>
    <col min="8" max="8" width="19.140625" style="887" customWidth="1"/>
    <col min="9" max="9" width="17.85546875" style="709" bestFit="1" customWidth="1"/>
    <col min="10" max="10" width="16.140625" style="709" customWidth="1"/>
    <col min="11" max="11" width="12.7109375" style="709" customWidth="1"/>
    <col min="12" max="12" width="23.85546875" style="709" customWidth="1"/>
    <col min="13" max="13" width="9.85546875" style="928" customWidth="1"/>
    <col min="14" max="14" width="17.85546875" style="1041" bestFit="1" customWidth="1"/>
    <col min="15" max="15" width="21.7109375" style="709" customWidth="1"/>
    <col min="16" max="16" width="21" style="709" customWidth="1"/>
    <col min="17" max="17" width="17.85546875" style="1041" bestFit="1" customWidth="1"/>
    <col min="18" max="18" width="17" style="1041" bestFit="1" customWidth="1"/>
    <col min="19" max="19" width="19" style="1041" customWidth="1"/>
    <col min="20" max="20" width="17" style="1041" bestFit="1" customWidth="1"/>
    <col min="21" max="22" width="18.85546875" style="1041" customWidth="1"/>
    <col min="23" max="23" width="9.28515625" style="1041" bestFit="1" customWidth="1"/>
    <col min="24" max="24" width="16.42578125" style="709" customWidth="1"/>
    <col min="25" max="16384" width="9.140625" style="709"/>
  </cols>
  <sheetData>
    <row r="1" spans="1:16" s="709" customFormat="1" ht="15.75">
      <c r="A1" s="1037" t="s">
        <v>568</v>
      </c>
      <c r="B1" s="1037"/>
      <c r="C1" s="844" t="s">
        <v>569</v>
      </c>
      <c r="D1" s="897"/>
      <c r="E1" s="897"/>
      <c r="F1" s="1038"/>
      <c r="G1" s="1039"/>
      <c r="M1" s="928"/>
    </row>
    <row r="2" spans="1:16" s="709" customFormat="1" ht="15.75">
      <c r="A2" s="1037" t="s">
        <v>570</v>
      </c>
      <c r="B2" s="1037"/>
      <c r="C2" s="844" t="s">
        <v>571</v>
      </c>
      <c r="D2" s="897"/>
      <c r="E2" s="897"/>
      <c r="F2" s="1038"/>
      <c r="G2" s="897"/>
      <c r="M2" s="928"/>
    </row>
    <row r="3" spans="1:16" s="709" customFormat="1" ht="15.75">
      <c r="A3" s="1037" t="s">
        <v>572</v>
      </c>
      <c r="B3" s="1037"/>
      <c r="C3" s="844" t="s">
        <v>573</v>
      </c>
      <c r="D3" s="897"/>
      <c r="E3" s="897"/>
      <c r="F3" s="893"/>
      <c r="G3" s="894"/>
      <c r="M3" s="928"/>
    </row>
    <row r="4" spans="1:16" s="709" customFormat="1" ht="15.75">
      <c r="A4" s="1355" t="s">
        <v>574</v>
      </c>
      <c r="B4" s="1355"/>
      <c r="C4" s="1355"/>
      <c r="D4" s="1355"/>
      <c r="E4" s="1355"/>
      <c r="F4" s="1355"/>
      <c r="G4" s="1355"/>
      <c r="M4" s="928"/>
    </row>
    <row r="5" spans="1:16" s="709" customFormat="1" ht="18">
      <c r="A5" s="1323" t="s">
        <v>611</v>
      </c>
      <c r="B5" s="1323"/>
      <c r="C5" s="1323"/>
      <c r="D5" s="1323"/>
      <c r="E5" s="1323"/>
      <c r="F5" s="1323"/>
      <c r="G5" s="1323"/>
      <c r="H5" s="1323"/>
      <c r="I5" s="1323"/>
      <c r="J5" s="1323"/>
      <c r="K5" s="1323"/>
      <c r="L5" s="1323"/>
      <c r="M5" s="928"/>
    </row>
    <row r="6" spans="1:16" s="709" customFormat="1" ht="15.75" thickBot="1">
      <c r="F6" s="887"/>
      <c r="M6" s="928"/>
    </row>
    <row r="7" spans="1:16" s="709" customFormat="1">
      <c r="A7" s="1356" t="s">
        <v>187</v>
      </c>
      <c r="B7" s="1359" t="s">
        <v>577</v>
      </c>
      <c r="C7" s="1040"/>
      <c r="D7" s="1359" t="s">
        <v>612</v>
      </c>
      <c r="E7" s="1362" t="s">
        <v>627</v>
      </c>
      <c r="F7" s="1363"/>
      <c r="G7" s="1366" t="s">
        <v>613</v>
      </c>
      <c r="H7" s="1367"/>
      <c r="I7" s="1367"/>
      <c r="J7" s="1368"/>
      <c r="K7" s="1362" t="s">
        <v>629</v>
      </c>
      <c r="L7" s="1363"/>
      <c r="M7" s="928"/>
      <c r="N7" s="1041"/>
    </row>
    <row r="8" spans="1:16" s="709" customFormat="1">
      <c r="A8" s="1357"/>
      <c r="B8" s="1360"/>
      <c r="C8" s="1042" t="s">
        <v>614</v>
      </c>
      <c r="D8" s="1360"/>
      <c r="E8" s="1364"/>
      <c r="F8" s="1365"/>
      <c r="G8" s="1369" t="s">
        <v>628</v>
      </c>
      <c r="H8" s="1370"/>
      <c r="I8" s="1370"/>
      <c r="J8" s="1371"/>
      <c r="K8" s="1364"/>
      <c r="L8" s="1365"/>
      <c r="M8" s="928"/>
      <c r="N8" s="1041"/>
    </row>
    <row r="9" spans="1:16" s="709" customFormat="1">
      <c r="A9" s="1357"/>
      <c r="B9" s="1360"/>
      <c r="C9" s="1042" t="s">
        <v>615</v>
      </c>
      <c r="D9" s="1360"/>
      <c r="E9" s="1043" t="s">
        <v>108</v>
      </c>
      <c r="F9" s="1044" t="s">
        <v>108</v>
      </c>
      <c r="G9" s="1353" t="s">
        <v>607</v>
      </c>
      <c r="H9" s="1354"/>
      <c r="I9" s="1353" t="s">
        <v>608</v>
      </c>
      <c r="J9" s="1354"/>
      <c r="K9" s="1043" t="s">
        <v>108</v>
      </c>
      <c r="L9" s="1044" t="s">
        <v>108</v>
      </c>
      <c r="M9" s="928"/>
      <c r="N9" s="1041"/>
      <c r="O9" s="1045"/>
    </row>
    <row r="10" spans="1:16" s="709" customFormat="1">
      <c r="A10" s="1357"/>
      <c r="B10" s="1360"/>
      <c r="C10" s="1042" t="s">
        <v>616</v>
      </c>
      <c r="D10" s="1360"/>
      <c r="E10" s="1046" t="s">
        <v>616</v>
      </c>
      <c r="F10" s="1047" t="s">
        <v>196</v>
      </c>
      <c r="G10" s="1046" t="s">
        <v>108</v>
      </c>
      <c r="H10" s="1047" t="s">
        <v>186</v>
      </c>
      <c r="I10" s="1046" t="s">
        <v>108</v>
      </c>
      <c r="J10" s="1047" t="s">
        <v>186</v>
      </c>
      <c r="K10" s="1046" t="s">
        <v>616</v>
      </c>
      <c r="L10" s="1047" t="s">
        <v>196</v>
      </c>
      <c r="M10" s="928"/>
      <c r="N10" s="1041"/>
      <c r="O10" s="1045"/>
    </row>
    <row r="11" spans="1:16" s="709" customFormat="1">
      <c r="A11" s="1358"/>
      <c r="B11" s="1361"/>
      <c r="C11" s="1042"/>
      <c r="D11" s="1361"/>
      <c r="E11" s="1048"/>
      <c r="F11" s="1049"/>
      <c r="G11" s="1048" t="s">
        <v>616</v>
      </c>
      <c r="H11" s="1049" t="s">
        <v>196</v>
      </c>
      <c r="I11" s="1048" t="s">
        <v>616</v>
      </c>
      <c r="J11" s="1049" t="s">
        <v>196</v>
      </c>
      <c r="K11" s="1046"/>
      <c r="L11" s="1050"/>
      <c r="M11" s="928"/>
      <c r="N11" s="1041"/>
      <c r="O11" s="1045"/>
    </row>
    <row r="12" spans="1:16" s="709" customFormat="1">
      <c r="A12" s="1051">
        <v>1</v>
      </c>
      <c r="B12" s="906">
        <v>2</v>
      </c>
      <c r="C12" s="906">
        <v>3</v>
      </c>
      <c r="D12" s="906">
        <v>4</v>
      </c>
      <c r="E12" s="1052">
        <v>5</v>
      </c>
      <c r="F12" s="1053" t="s">
        <v>617</v>
      </c>
      <c r="G12" s="1052">
        <v>7</v>
      </c>
      <c r="H12" s="1053" t="s">
        <v>618</v>
      </c>
      <c r="I12" s="1052">
        <v>9</v>
      </c>
      <c r="J12" s="1053" t="s">
        <v>619</v>
      </c>
      <c r="K12" s="1052">
        <v>11</v>
      </c>
      <c r="L12" s="1053" t="s">
        <v>620</v>
      </c>
      <c r="M12" s="928"/>
      <c r="N12" s="1041"/>
    </row>
    <row r="13" spans="1:16" s="709" customFormat="1">
      <c r="A13" s="1054"/>
      <c r="B13" s="1055"/>
      <c r="C13" s="1055"/>
      <c r="D13" s="1055"/>
      <c r="E13" s="1056"/>
      <c r="F13" s="1057"/>
      <c r="G13" s="1056"/>
      <c r="H13" s="1057"/>
      <c r="I13" s="1056"/>
      <c r="J13" s="1057"/>
      <c r="K13" s="1056"/>
      <c r="L13" s="1057"/>
      <c r="M13" s="928"/>
      <c r="N13" s="1041"/>
    </row>
    <row r="14" spans="1:16" s="709" customFormat="1">
      <c r="A14" s="1054">
        <v>1</v>
      </c>
      <c r="B14" s="1058" t="s">
        <v>252</v>
      </c>
      <c r="C14" s="1058" t="s">
        <v>252</v>
      </c>
      <c r="D14" s="1059" t="s">
        <v>37</v>
      </c>
      <c r="E14" s="1060">
        <v>0</v>
      </c>
      <c r="F14" s="1061">
        <v>0</v>
      </c>
      <c r="G14" s="1062">
        <v>0</v>
      </c>
      <c r="H14" s="1061">
        <v>0</v>
      </c>
      <c r="I14" s="1062"/>
      <c r="J14" s="1062"/>
      <c r="K14" s="1062">
        <f>E14+G14-I14</f>
        <v>0</v>
      </c>
      <c r="L14" s="1061">
        <f>F14+H14-J14</f>
        <v>0</v>
      </c>
      <c r="M14" s="928"/>
      <c r="N14" s="1041"/>
      <c r="O14" s="1063"/>
      <c r="P14" s="1063"/>
    </row>
    <row r="15" spans="1:16" s="709" customFormat="1">
      <c r="A15" s="1054"/>
      <c r="B15" s="1055"/>
      <c r="C15" s="1055"/>
      <c r="D15" s="1064"/>
      <c r="E15" s="1056"/>
      <c r="F15" s="1057"/>
      <c r="G15" s="1065"/>
      <c r="H15" s="1472"/>
      <c r="I15" s="1065"/>
      <c r="J15" s="1066"/>
      <c r="K15" s="1066"/>
      <c r="L15" s="1057"/>
      <c r="M15" s="928"/>
      <c r="N15" s="1041"/>
      <c r="O15" s="1063"/>
      <c r="P15" s="1063"/>
    </row>
    <row r="16" spans="1:16" s="709" customFormat="1">
      <c r="A16" s="1054">
        <v>2</v>
      </c>
      <c r="B16" s="1058" t="s">
        <v>250</v>
      </c>
      <c r="C16" s="1055"/>
      <c r="D16" s="1059" t="s">
        <v>40</v>
      </c>
      <c r="E16" s="1067">
        <f t="shared" ref="E16:L16" si="0">SUM(E17:E26)</f>
        <v>590</v>
      </c>
      <c r="F16" s="1061">
        <f t="shared" si="0"/>
        <v>1710775107.54</v>
      </c>
      <c r="G16" s="1060">
        <f t="shared" si="0"/>
        <v>48</v>
      </c>
      <c r="H16" s="1473">
        <f t="shared" si="0"/>
        <v>250574615</v>
      </c>
      <c r="I16" s="1060">
        <f>SUM(I17:I26)</f>
        <v>17</v>
      </c>
      <c r="J16" s="1068">
        <f>SUM(J17:J26)</f>
        <v>22725000</v>
      </c>
      <c r="K16" s="1060">
        <f>SUM(K17:K26)</f>
        <v>621</v>
      </c>
      <c r="L16" s="1473">
        <f t="shared" si="0"/>
        <v>1938624722.54</v>
      </c>
      <c r="M16" s="888"/>
      <c r="N16" s="1041"/>
      <c r="O16" s="1063"/>
      <c r="P16" s="1063"/>
    </row>
    <row r="17" spans="1:23">
      <c r="A17" s="1054"/>
      <c r="B17" s="1069"/>
      <c r="C17" s="1069" t="s">
        <v>250</v>
      </c>
      <c r="D17" s="1064" t="s">
        <v>585</v>
      </c>
      <c r="E17" s="1060">
        <v>0</v>
      </c>
      <c r="F17" s="1061">
        <v>0</v>
      </c>
      <c r="G17" s="1060">
        <v>0</v>
      </c>
      <c r="H17" s="1473">
        <v>0</v>
      </c>
      <c r="I17" s="1060">
        <v>0</v>
      </c>
      <c r="J17" s="1060">
        <v>0</v>
      </c>
      <c r="K17" s="1060">
        <f>E17+G17-I17</f>
        <v>0</v>
      </c>
      <c r="L17" s="1473">
        <f>F17+H17-J17</f>
        <v>0</v>
      </c>
      <c r="M17" s="888"/>
      <c r="N17" s="234"/>
      <c r="O17" s="1063"/>
      <c r="P17" s="1063"/>
    </row>
    <row r="18" spans="1:23">
      <c r="A18" s="1054"/>
      <c r="B18" s="1069"/>
      <c r="C18" s="1069" t="s">
        <v>586</v>
      </c>
      <c r="D18" s="1064" t="s">
        <v>587</v>
      </c>
      <c r="E18" s="1056">
        <f>'daftar mutasi'!R19</f>
        <v>6</v>
      </c>
      <c r="F18" s="1057">
        <f>'daftar mutasi'!S19</f>
        <v>398954961.53999996</v>
      </c>
      <c r="G18" s="1056">
        <f>'daftar mutasi'!T19</f>
        <v>0</v>
      </c>
      <c r="H18" s="1472">
        <f>'daftar mutasi'!U19</f>
        <v>0</v>
      </c>
      <c r="I18" s="1056">
        <f>'daftar mutasi'!V19</f>
        <v>0</v>
      </c>
      <c r="J18" s="1056">
        <f>'daftar mutasi'!W19</f>
        <v>0</v>
      </c>
      <c r="K18" s="1060">
        <f t="shared" ref="K18:L27" si="1">E18+G18-I18</f>
        <v>6</v>
      </c>
      <c r="L18" s="1473">
        <f t="shared" si="1"/>
        <v>398954961.53999996</v>
      </c>
      <c r="M18" s="888"/>
      <c r="N18" s="1078"/>
      <c r="O18" s="1063"/>
      <c r="P18" s="1063"/>
      <c r="S18" s="1041">
        <v>0</v>
      </c>
      <c r="T18" s="1041">
        <v>0</v>
      </c>
      <c r="U18" s="1041">
        <v>0</v>
      </c>
      <c r="V18" s="1041">
        <v>0</v>
      </c>
      <c r="W18" s="1041">
        <v>0</v>
      </c>
    </row>
    <row r="19" spans="1:23">
      <c r="A19" s="1054"/>
      <c r="B19" s="1069"/>
      <c r="C19" s="1069" t="s">
        <v>513</v>
      </c>
      <c r="D19" s="1064" t="s">
        <v>588</v>
      </c>
      <c r="E19" s="1060">
        <v>0</v>
      </c>
      <c r="F19" s="1070">
        <v>0</v>
      </c>
      <c r="G19" s="1060">
        <v>0</v>
      </c>
      <c r="H19" s="1473">
        <v>0</v>
      </c>
      <c r="I19" s="1071"/>
      <c r="J19" s="1071"/>
      <c r="K19" s="1060">
        <f t="shared" si="1"/>
        <v>0</v>
      </c>
      <c r="L19" s="1473">
        <f t="shared" si="1"/>
        <v>0</v>
      </c>
      <c r="M19" s="888"/>
      <c r="N19" s="234"/>
      <c r="O19" s="1063"/>
      <c r="P19" s="1063"/>
      <c r="W19" s="1041">
        <v>0</v>
      </c>
    </row>
    <row r="20" spans="1:23">
      <c r="A20" s="1054"/>
      <c r="B20" s="1069"/>
      <c r="C20" s="1069" t="s">
        <v>515</v>
      </c>
      <c r="D20" s="1064" t="s">
        <v>589</v>
      </c>
      <c r="E20" s="1056">
        <v>0</v>
      </c>
      <c r="F20" s="1072">
        <v>0</v>
      </c>
      <c r="G20" s="1060">
        <v>0</v>
      </c>
      <c r="H20" s="1473">
        <v>0</v>
      </c>
      <c r="I20" s="1071">
        <v>0</v>
      </c>
      <c r="J20" s="1062">
        <v>0</v>
      </c>
      <c r="K20" s="1060">
        <f t="shared" si="1"/>
        <v>0</v>
      </c>
      <c r="L20" s="1473">
        <f t="shared" si="1"/>
        <v>0</v>
      </c>
      <c r="M20" s="888"/>
      <c r="N20" s="1073"/>
      <c r="O20" s="1063"/>
      <c r="P20" s="1063"/>
      <c r="W20" s="1041">
        <v>0</v>
      </c>
    </row>
    <row r="21" spans="1:23">
      <c r="A21" s="1054"/>
      <c r="B21" s="1069"/>
      <c r="C21" s="1069" t="s">
        <v>251</v>
      </c>
      <c r="D21" s="1064" t="s">
        <v>590</v>
      </c>
      <c r="E21" s="1060">
        <f>'daftar mutasi'!R27</f>
        <v>427</v>
      </c>
      <c r="F21" s="1061">
        <f>'daftar mutasi'!S27</f>
        <v>526288620</v>
      </c>
      <c r="G21" s="1060">
        <f>'daftar mutasi'!T27</f>
        <v>39</v>
      </c>
      <c r="H21" s="1473">
        <f>'daftar mutasi'!U27</f>
        <v>148380000</v>
      </c>
      <c r="I21" s="1060">
        <f>'daftar mutasi'!V27</f>
        <v>10</v>
      </c>
      <c r="J21" s="1060">
        <f>'daftar mutasi'!W27</f>
        <v>13100000</v>
      </c>
      <c r="K21" s="1060">
        <f t="shared" si="1"/>
        <v>456</v>
      </c>
      <c r="L21" s="1473">
        <f>F21+H21-J21</f>
        <v>661568620</v>
      </c>
      <c r="M21" s="888"/>
      <c r="N21" s="1073"/>
      <c r="O21" s="1063"/>
      <c r="P21" s="1063"/>
      <c r="W21" s="1041">
        <v>0</v>
      </c>
    </row>
    <row r="22" spans="1:23">
      <c r="A22" s="1054"/>
      <c r="B22" s="1069"/>
      <c r="C22" s="1069"/>
      <c r="D22" s="1064" t="s">
        <v>621</v>
      </c>
      <c r="E22" s="1056">
        <v>0</v>
      </c>
      <c r="F22" s="1072">
        <v>0</v>
      </c>
      <c r="G22" s="1060">
        <v>0</v>
      </c>
      <c r="H22" s="1473">
        <v>0</v>
      </c>
      <c r="I22" s="1065">
        <v>0</v>
      </c>
      <c r="J22" s="1065">
        <v>0</v>
      </c>
      <c r="K22" s="1060">
        <f t="shared" si="1"/>
        <v>0</v>
      </c>
      <c r="L22" s="1473">
        <f>F22+H22-J22</f>
        <v>0</v>
      </c>
      <c r="M22" s="888"/>
      <c r="N22" s="1074"/>
      <c r="O22" s="1063"/>
      <c r="P22" s="1063"/>
      <c r="W22" s="1041">
        <v>0</v>
      </c>
    </row>
    <row r="23" spans="1:23">
      <c r="A23" s="1054"/>
      <c r="B23" s="1069"/>
      <c r="C23" s="1069" t="s">
        <v>592</v>
      </c>
      <c r="D23" s="1064" t="s">
        <v>593</v>
      </c>
      <c r="E23" s="1060">
        <f>'daftar mutasi'!R168</f>
        <v>11</v>
      </c>
      <c r="F23" s="1061">
        <f>'daftar mutasi'!S168</f>
        <v>30161800</v>
      </c>
      <c r="G23" s="1060">
        <f>'daftar mutasi'!T168</f>
        <v>1</v>
      </c>
      <c r="H23" s="1473">
        <f>'daftar mutasi'!U168</f>
        <v>19950000</v>
      </c>
      <c r="I23" s="1060">
        <f>'daftar mutasi'!V168</f>
        <v>0</v>
      </c>
      <c r="J23" s="1060">
        <f>'daftar mutasi'!W168</f>
        <v>0</v>
      </c>
      <c r="K23" s="1060">
        <f t="shared" si="1"/>
        <v>12</v>
      </c>
      <c r="L23" s="1473">
        <f>F23+H23-J23</f>
        <v>50111800</v>
      </c>
      <c r="M23" s="888"/>
      <c r="N23" s="1074"/>
      <c r="O23" s="1063"/>
      <c r="P23" s="1063"/>
      <c r="V23" s="1041">
        <v>0</v>
      </c>
      <c r="W23" s="1041">
        <v>0</v>
      </c>
    </row>
    <row r="24" spans="1:23">
      <c r="A24" s="1054"/>
      <c r="B24" s="1069"/>
      <c r="C24" s="1069" t="s">
        <v>404</v>
      </c>
      <c r="D24" s="1064" t="s">
        <v>594</v>
      </c>
      <c r="E24" s="1056">
        <f>'daftar mutasi'!R183</f>
        <v>141</v>
      </c>
      <c r="F24" s="1057">
        <f>'daftar mutasi'!S183</f>
        <v>682576776</v>
      </c>
      <c r="G24" s="1056">
        <f>'daftar mutasi'!T183</f>
        <v>1</v>
      </c>
      <c r="H24" s="1472">
        <f>'daftar mutasi'!U183</f>
        <v>72619615</v>
      </c>
      <c r="I24" s="1056">
        <f>'daftar mutasi'!V183</f>
        <v>0</v>
      </c>
      <c r="J24" s="1056">
        <f>'daftar mutasi'!W183</f>
        <v>0</v>
      </c>
      <c r="K24" s="1060">
        <f t="shared" si="1"/>
        <v>142</v>
      </c>
      <c r="L24" s="1473">
        <f>F24+H24-J24</f>
        <v>755196391</v>
      </c>
      <c r="M24" s="888"/>
      <c r="N24" s="1074"/>
      <c r="O24" s="1063"/>
      <c r="P24" s="1063"/>
      <c r="W24" s="1041">
        <v>0</v>
      </c>
    </row>
    <row r="25" spans="1:23">
      <c r="A25" s="1054"/>
      <c r="B25" s="1069"/>
      <c r="C25" s="1069" t="s">
        <v>420</v>
      </c>
      <c r="D25" s="1064" t="s">
        <v>595</v>
      </c>
      <c r="E25" s="1060">
        <f>'daftar mutasi'!R251</f>
        <v>5</v>
      </c>
      <c r="F25" s="1061">
        <f>'daftar mutasi'!S251</f>
        <v>72792950</v>
      </c>
      <c r="G25" s="1060">
        <f>'daftar mutasi'!T251</f>
        <v>7</v>
      </c>
      <c r="H25" s="1473">
        <f>'daftar mutasi'!U251</f>
        <v>9625000</v>
      </c>
      <c r="I25" s="1060">
        <f>'daftar mutasi'!V251</f>
        <v>7</v>
      </c>
      <c r="J25" s="1060">
        <f>'daftar mutasi'!W251</f>
        <v>9625000</v>
      </c>
      <c r="K25" s="1060">
        <f t="shared" si="1"/>
        <v>5</v>
      </c>
      <c r="L25" s="1473">
        <f>F25+H25-J25</f>
        <v>72792950</v>
      </c>
      <c r="M25" s="888"/>
      <c r="N25" s="1183"/>
      <c r="O25" s="1063"/>
      <c r="P25" s="1063"/>
      <c r="W25" s="1041">
        <v>0</v>
      </c>
    </row>
    <row r="26" spans="1:23">
      <c r="A26" s="1054"/>
      <c r="B26" s="1055"/>
      <c r="C26" s="1069">
        <v>10</v>
      </c>
      <c r="D26" s="1064" t="s">
        <v>596</v>
      </c>
      <c r="E26" s="1056">
        <v>0</v>
      </c>
      <c r="F26" s="1057">
        <v>0</v>
      </c>
      <c r="G26" s="1060">
        <v>0</v>
      </c>
      <c r="H26" s="1473">
        <v>0</v>
      </c>
      <c r="I26" s="1065">
        <v>0</v>
      </c>
      <c r="J26" s="1065">
        <v>0</v>
      </c>
      <c r="K26" s="1060">
        <f t="shared" si="1"/>
        <v>0</v>
      </c>
      <c r="L26" s="1473">
        <f t="shared" si="1"/>
        <v>0</v>
      </c>
      <c r="M26" s="888"/>
      <c r="N26" s="1075"/>
      <c r="O26" s="1063"/>
      <c r="P26" s="1063"/>
      <c r="W26" s="1041">
        <v>0</v>
      </c>
    </row>
    <row r="27" spans="1:23">
      <c r="A27" s="1054"/>
      <c r="B27" s="1055"/>
      <c r="C27" s="1076"/>
      <c r="D27" s="1064"/>
      <c r="E27" s="1056"/>
      <c r="F27" s="1057"/>
      <c r="G27" s="1056"/>
      <c r="H27" s="1472"/>
      <c r="I27" s="1065"/>
      <c r="J27" s="1066"/>
      <c r="K27" s="1060">
        <f t="shared" si="1"/>
        <v>0</v>
      </c>
      <c r="L27" s="1473">
        <f>F27+H27-J27</f>
        <v>0</v>
      </c>
      <c r="M27" s="888"/>
      <c r="N27" s="1074"/>
      <c r="O27" s="1063"/>
      <c r="P27" s="1063"/>
      <c r="W27" s="1041">
        <v>0</v>
      </c>
    </row>
    <row r="28" spans="1:23">
      <c r="A28" s="1054">
        <v>3</v>
      </c>
      <c r="B28" s="1058" t="s">
        <v>586</v>
      </c>
      <c r="C28" s="1055"/>
      <c r="D28" s="1059" t="s">
        <v>51</v>
      </c>
      <c r="E28" s="1067">
        <f t="shared" ref="E28:L28" si="2">SUM(E29:E30)</f>
        <v>6</v>
      </c>
      <c r="F28" s="1082">
        <f t="shared" si="2"/>
        <v>538142432.17290854</v>
      </c>
      <c r="G28" s="1067">
        <f t="shared" si="2"/>
        <v>2</v>
      </c>
      <c r="H28" s="1473">
        <f t="shared" si="2"/>
        <v>1553868875</v>
      </c>
      <c r="I28" s="1067">
        <f t="shared" si="2"/>
        <v>0</v>
      </c>
      <c r="J28" s="1067">
        <f t="shared" si="2"/>
        <v>0</v>
      </c>
      <c r="K28" s="1067">
        <f t="shared" si="2"/>
        <v>8</v>
      </c>
      <c r="L28" s="1473">
        <f t="shared" si="2"/>
        <v>2092011307.1729085</v>
      </c>
      <c r="M28" s="1077"/>
      <c r="N28" s="1142"/>
      <c r="O28" s="1063"/>
      <c r="P28" s="1063"/>
    </row>
    <row r="29" spans="1:23">
      <c r="A29" s="1054"/>
      <c r="B29" s="1055"/>
      <c r="C29" s="1042">
        <v>11</v>
      </c>
      <c r="D29" s="1064" t="s">
        <v>597</v>
      </c>
      <c r="E29" s="1056">
        <f>'daftar mutasi'!R260</f>
        <v>6</v>
      </c>
      <c r="F29" s="1057">
        <f>'daftar mutasi'!S260</f>
        <v>538142432.17290854</v>
      </c>
      <c r="G29" s="1056">
        <f>'daftar mutasi'!T260</f>
        <v>2</v>
      </c>
      <c r="H29" s="1472">
        <f>'daftar mutasi'!U260</f>
        <v>1553868875</v>
      </c>
      <c r="I29" s="1056">
        <f>'daftar mutasi'!V260</f>
        <v>0</v>
      </c>
      <c r="J29" s="1056">
        <f>'daftar mutasi'!W260</f>
        <v>0</v>
      </c>
      <c r="K29" s="1060">
        <f>E29+G29-I29</f>
        <v>8</v>
      </c>
      <c r="L29" s="1473">
        <f>F29+H29-J29</f>
        <v>2092011307.1729085</v>
      </c>
      <c r="M29" s="888"/>
      <c r="N29" s="1142"/>
      <c r="O29" s="1063"/>
      <c r="P29" s="1063"/>
      <c r="S29" s="1041">
        <v>0</v>
      </c>
      <c r="T29" s="1041">
        <v>0</v>
      </c>
      <c r="U29" s="1041">
        <v>0</v>
      </c>
      <c r="V29" s="1041">
        <v>0</v>
      </c>
      <c r="W29" s="1041">
        <v>0</v>
      </c>
    </row>
    <row r="30" spans="1:23">
      <c r="A30" s="1054"/>
      <c r="B30" s="1055"/>
      <c r="C30" s="1042">
        <v>12</v>
      </c>
      <c r="D30" s="1064" t="s">
        <v>598</v>
      </c>
      <c r="E30" s="1060">
        <v>0</v>
      </c>
      <c r="F30" s="1061">
        <v>0</v>
      </c>
      <c r="G30" s="1060"/>
      <c r="H30" s="1473"/>
      <c r="I30" s="1062"/>
      <c r="J30" s="1062"/>
      <c r="K30" s="1060">
        <f>E30+G30-I30</f>
        <v>0</v>
      </c>
      <c r="L30" s="1473">
        <f>F30+H30-J30</f>
        <v>0</v>
      </c>
      <c r="M30" s="888"/>
      <c r="O30" s="1063"/>
      <c r="P30" s="1063"/>
      <c r="V30" s="1041">
        <v>0</v>
      </c>
      <c r="W30" s="1041">
        <v>0</v>
      </c>
    </row>
    <row r="31" spans="1:23">
      <c r="A31" s="1054"/>
      <c r="B31" s="1055"/>
      <c r="C31" s="1055"/>
      <c r="D31" s="1064"/>
      <c r="E31" s="1056"/>
      <c r="F31" s="1057"/>
      <c r="G31" s="1056"/>
      <c r="H31" s="1472"/>
      <c r="I31" s="1065"/>
      <c r="J31" s="1066"/>
      <c r="K31" s="1079"/>
      <c r="L31" s="1472"/>
      <c r="M31" s="888"/>
      <c r="O31" s="1063"/>
      <c r="P31" s="1063"/>
      <c r="W31" s="1041">
        <v>0</v>
      </c>
    </row>
    <row r="32" spans="1:23">
      <c r="A32" s="1054">
        <v>4</v>
      </c>
      <c r="B32" s="1058" t="s">
        <v>513</v>
      </c>
      <c r="C32" s="1055"/>
      <c r="D32" s="1059" t="s">
        <v>509</v>
      </c>
      <c r="E32" s="1060">
        <f t="shared" ref="E32:L32" si="3">SUM(E33:E36)</f>
        <v>9</v>
      </c>
      <c r="F32" s="1061">
        <f t="shared" si="3"/>
        <v>27862200</v>
      </c>
      <c r="G32" s="1060">
        <f t="shared" si="3"/>
        <v>2</v>
      </c>
      <c r="H32" s="1473">
        <f t="shared" si="3"/>
        <v>398349000</v>
      </c>
      <c r="I32" s="1068">
        <f t="shared" si="3"/>
        <v>0</v>
      </c>
      <c r="J32" s="1068">
        <f t="shared" si="3"/>
        <v>0</v>
      </c>
      <c r="K32" s="1060">
        <f t="shared" si="3"/>
        <v>11</v>
      </c>
      <c r="L32" s="1473">
        <f t="shared" si="3"/>
        <v>426211200</v>
      </c>
      <c r="M32" s="888"/>
      <c r="O32" s="1063"/>
      <c r="P32" s="1063"/>
    </row>
    <row r="33" spans="1:23">
      <c r="A33" s="1054"/>
      <c r="B33" s="1055"/>
      <c r="C33" s="1042">
        <v>13</v>
      </c>
      <c r="D33" s="1064" t="s">
        <v>510</v>
      </c>
      <c r="E33" s="1060">
        <v>0</v>
      </c>
      <c r="F33" s="1061">
        <v>0</v>
      </c>
      <c r="G33" s="1060">
        <v>0</v>
      </c>
      <c r="H33" s="1473"/>
      <c r="I33" s="1062"/>
      <c r="J33" s="1062"/>
      <c r="K33" s="1060">
        <f t="shared" ref="K33:L36" si="4">E33+G33-I33</f>
        <v>0</v>
      </c>
      <c r="L33" s="1473">
        <f t="shared" si="4"/>
        <v>0</v>
      </c>
      <c r="M33" s="888"/>
      <c r="O33" s="1063"/>
      <c r="P33" s="1063"/>
      <c r="S33" s="1041">
        <v>0</v>
      </c>
      <c r="T33" s="1041">
        <v>10000000</v>
      </c>
      <c r="U33" s="1041">
        <v>0</v>
      </c>
      <c r="V33" s="1041">
        <v>0</v>
      </c>
      <c r="W33" s="1041">
        <v>0</v>
      </c>
    </row>
    <row r="34" spans="1:23">
      <c r="A34" s="1054"/>
      <c r="B34" s="1055"/>
      <c r="C34" s="1042">
        <v>14</v>
      </c>
      <c r="D34" s="1064" t="s">
        <v>511</v>
      </c>
      <c r="E34" s="1079">
        <f>'daftar mutasi'!R272</f>
        <v>2</v>
      </c>
      <c r="F34" s="1080">
        <f>'daftar mutasi'!S272</f>
        <v>1082000</v>
      </c>
      <c r="G34" s="1060">
        <f>'daftar mutasi'!T272</f>
        <v>0</v>
      </c>
      <c r="H34" s="1473">
        <f>'daftar mutasi'!U272</f>
        <v>0</v>
      </c>
      <c r="I34" s="1060">
        <f>'daftar mutasi'!V272</f>
        <v>0</v>
      </c>
      <c r="J34" s="1060">
        <f>'daftar mutasi'!W272</f>
        <v>0</v>
      </c>
      <c r="K34" s="1060">
        <f t="shared" si="4"/>
        <v>2</v>
      </c>
      <c r="L34" s="1473">
        <f t="shared" si="4"/>
        <v>1082000</v>
      </c>
      <c r="M34" s="888"/>
      <c r="O34" s="1078"/>
      <c r="P34" s="1063"/>
      <c r="W34" s="1041">
        <v>0</v>
      </c>
    </row>
    <row r="35" spans="1:23">
      <c r="A35" s="1054"/>
      <c r="B35" s="1055"/>
      <c r="C35" s="1042">
        <v>15</v>
      </c>
      <c r="D35" s="1064" t="s">
        <v>518</v>
      </c>
      <c r="E35" s="1079">
        <f>'daftar mutasi'!R276</f>
        <v>5</v>
      </c>
      <c r="F35" s="1080">
        <f>'daftar mutasi'!S276</f>
        <v>13780200</v>
      </c>
      <c r="G35" s="1079">
        <f>'daftar mutasi'!T276</f>
        <v>2</v>
      </c>
      <c r="H35" s="1472">
        <f>'daftar mutasi'!U276</f>
        <v>398349000</v>
      </c>
      <c r="I35" s="1079">
        <f>'daftar mutasi'!V276</f>
        <v>0</v>
      </c>
      <c r="J35" s="1079">
        <f>'daftar mutasi'!W276</f>
        <v>0</v>
      </c>
      <c r="K35" s="1060">
        <f t="shared" si="4"/>
        <v>7</v>
      </c>
      <c r="L35" s="1473">
        <f t="shared" si="4"/>
        <v>412129200</v>
      </c>
      <c r="M35" s="888"/>
      <c r="O35" s="1063"/>
      <c r="P35" s="1063"/>
      <c r="V35" s="1041">
        <v>0</v>
      </c>
      <c r="W35" s="1041">
        <v>0</v>
      </c>
    </row>
    <row r="36" spans="1:23">
      <c r="A36" s="1054"/>
      <c r="B36" s="1055"/>
      <c r="C36" s="1042">
        <v>16</v>
      </c>
      <c r="D36" s="1064" t="s">
        <v>524</v>
      </c>
      <c r="E36" s="1079">
        <f>'daftar mutasi'!R286</f>
        <v>2</v>
      </c>
      <c r="F36" s="1080">
        <f>'daftar mutasi'!S286</f>
        <v>13000000</v>
      </c>
      <c r="G36" s="1060">
        <f>'daftar mutasi'!T286</f>
        <v>0</v>
      </c>
      <c r="H36" s="1473">
        <f>'daftar mutasi'!U286</f>
        <v>0</v>
      </c>
      <c r="I36" s="1060">
        <f>'daftar mutasi'!V286</f>
        <v>0</v>
      </c>
      <c r="J36" s="1060">
        <f>'daftar mutasi'!W286</f>
        <v>0</v>
      </c>
      <c r="K36" s="1060">
        <f t="shared" si="4"/>
        <v>2</v>
      </c>
      <c r="L36" s="1473">
        <f t="shared" si="4"/>
        <v>13000000</v>
      </c>
      <c r="M36" s="888"/>
      <c r="O36" s="1063"/>
      <c r="P36" s="1063"/>
      <c r="W36" s="1041">
        <v>0</v>
      </c>
    </row>
    <row r="37" spans="1:23">
      <c r="A37" s="1054"/>
      <c r="B37" s="1055"/>
      <c r="C37" s="1055"/>
      <c r="D37" s="1064"/>
      <c r="E37" s="1056"/>
      <c r="F37" s="1057"/>
      <c r="G37" s="1056">
        <v>0</v>
      </c>
      <c r="H37" s="1472">
        <v>0</v>
      </c>
      <c r="I37" s="1065"/>
      <c r="J37" s="1066"/>
      <c r="K37" s="1079"/>
      <c r="L37" s="1472"/>
      <c r="M37" s="888"/>
      <c r="O37" s="1063"/>
      <c r="P37" s="1063"/>
      <c r="T37" s="1041">
        <v>10000000</v>
      </c>
      <c r="W37" s="1041">
        <v>0</v>
      </c>
    </row>
    <row r="38" spans="1:23">
      <c r="A38" s="1054">
        <v>5</v>
      </c>
      <c r="B38" s="1058" t="s">
        <v>515</v>
      </c>
      <c r="C38" s="1055"/>
      <c r="D38" s="1059" t="s">
        <v>61</v>
      </c>
      <c r="E38" s="1067">
        <f>SUM(E39:E42)</f>
        <v>0</v>
      </c>
      <c r="F38" s="1082">
        <f t="shared" ref="F38:L38" si="5">SUM(F39:F42)</f>
        <v>0</v>
      </c>
      <c r="G38" s="1067">
        <f t="shared" si="5"/>
        <v>0</v>
      </c>
      <c r="H38" s="1473">
        <f t="shared" si="5"/>
        <v>0</v>
      </c>
      <c r="I38" s="1067">
        <f t="shared" si="5"/>
        <v>0</v>
      </c>
      <c r="J38" s="1067">
        <f t="shared" si="5"/>
        <v>0</v>
      </c>
      <c r="K38" s="1067">
        <f t="shared" si="5"/>
        <v>0</v>
      </c>
      <c r="L38" s="1473">
        <f t="shared" si="5"/>
        <v>0</v>
      </c>
      <c r="M38" s="888"/>
      <c r="O38" s="1063"/>
      <c r="P38" s="1063"/>
    </row>
    <row r="39" spans="1:23">
      <c r="A39" s="1054"/>
      <c r="B39" s="1055"/>
      <c r="C39" s="1042">
        <v>17</v>
      </c>
      <c r="D39" s="1064" t="s">
        <v>599</v>
      </c>
      <c r="E39" s="1056">
        <v>0</v>
      </c>
      <c r="F39" s="1057">
        <v>0</v>
      </c>
      <c r="G39" s="1079">
        <v>0</v>
      </c>
      <c r="H39" s="1472">
        <v>0</v>
      </c>
      <c r="I39" s="1066"/>
      <c r="J39" s="1066"/>
      <c r="K39" s="1079">
        <f>E39+G39-I39</f>
        <v>0</v>
      </c>
      <c r="L39" s="1472">
        <f>F39+H39-J39</f>
        <v>0</v>
      </c>
      <c r="M39" s="888"/>
      <c r="O39" s="1063"/>
      <c r="P39" s="1063"/>
      <c r="S39" s="1041">
        <v>0</v>
      </c>
      <c r="T39" s="1041">
        <v>0</v>
      </c>
      <c r="U39" s="1041">
        <v>0</v>
      </c>
      <c r="V39" s="1041">
        <v>0</v>
      </c>
      <c r="W39" s="1041">
        <v>0</v>
      </c>
    </row>
    <row r="40" spans="1:23">
      <c r="A40" s="1054"/>
      <c r="B40" s="1055"/>
      <c r="C40" s="1042">
        <v>18</v>
      </c>
      <c r="D40" s="1064" t="s">
        <v>600</v>
      </c>
      <c r="E40" s="1060">
        <v>0</v>
      </c>
      <c r="F40" s="1061">
        <v>0</v>
      </c>
      <c r="G40" s="1060"/>
      <c r="H40" s="1473"/>
      <c r="I40" s="1062"/>
      <c r="J40" s="1062"/>
      <c r="K40" s="1060">
        <v>0</v>
      </c>
      <c r="L40" s="1473">
        <v>0</v>
      </c>
      <c r="M40" s="888"/>
      <c r="O40" s="1063"/>
      <c r="P40" s="1063"/>
      <c r="W40" s="1041">
        <v>0</v>
      </c>
    </row>
    <row r="41" spans="1:23">
      <c r="A41" s="1054"/>
      <c r="B41" s="1055"/>
      <c r="C41" s="1042">
        <v>19</v>
      </c>
      <c r="D41" s="1064" t="s">
        <v>601</v>
      </c>
      <c r="E41" s="1060">
        <v>0</v>
      </c>
      <c r="F41" s="1061">
        <v>0</v>
      </c>
      <c r="G41" s="1060"/>
      <c r="H41" s="1473"/>
      <c r="I41" s="1062"/>
      <c r="J41" s="1062"/>
      <c r="K41" s="1060">
        <v>0</v>
      </c>
      <c r="L41" s="1473">
        <v>0</v>
      </c>
      <c r="M41" s="888"/>
      <c r="O41" s="1063"/>
      <c r="P41" s="1063"/>
      <c r="W41" s="1041">
        <v>0</v>
      </c>
    </row>
    <row r="42" spans="1:23">
      <c r="A42" s="1054"/>
      <c r="B42" s="1055"/>
      <c r="C42" s="1055"/>
      <c r="D42" s="1064" t="s">
        <v>602</v>
      </c>
      <c r="E42" s="1056">
        <v>0</v>
      </c>
      <c r="F42" s="1057">
        <v>0</v>
      </c>
      <c r="G42" s="1056">
        <v>0</v>
      </c>
      <c r="H42" s="1472">
        <v>0</v>
      </c>
      <c r="I42" s="1065"/>
      <c r="J42" s="1065"/>
      <c r="K42" s="1056">
        <f>E42+G42</f>
        <v>0</v>
      </c>
      <c r="L42" s="1472">
        <f>F42+H42</f>
        <v>0</v>
      </c>
      <c r="M42" s="888"/>
      <c r="O42" s="1063"/>
      <c r="P42" s="1063"/>
      <c r="W42" s="1041">
        <v>0</v>
      </c>
    </row>
    <row r="43" spans="1:23">
      <c r="A43" s="1054"/>
      <c r="B43" s="1055"/>
      <c r="C43" s="1055"/>
      <c r="D43" s="1064"/>
      <c r="E43" s="1056"/>
      <c r="F43" s="1057"/>
      <c r="G43" s="1056"/>
      <c r="H43" s="1472"/>
      <c r="I43" s="1065"/>
      <c r="J43" s="1066"/>
      <c r="K43" s="1079"/>
      <c r="L43" s="1472"/>
      <c r="M43" s="888"/>
      <c r="O43" s="1063"/>
      <c r="P43" s="1063"/>
    </row>
    <row r="44" spans="1:23">
      <c r="A44" s="1054">
        <v>6</v>
      </c>
      <c r="B44" s="1058" t="s">
        <v>251</v>
      </c>
      <c r="C44" s="1055"/>
      <c r="D44" s="1059" t="s">
        <v>66</v>
      </c>
      <c r="E44" s="1060">
        <v>0</v>
      </c>
      <c r="F44" s="1061">
        <v>0</v>
      </c>
      <c r="G44" s="1067"/>
      <c r="H44" s="1473"/>
      <c r="I44" s="1081"/>
      <c r="J44" s="1066"/>
      <c r="K44" s="1079"/>
      <c r="L44" s="1472"/>
      <c r="M44" s="888"/>
      <c r="O44" s="1063"/>
      <c r="P44" s="1063"/>
    </row>
    <row r="45" spans="1:23">
      <c r="A45" s="1054"/>
      <c r="B45" s="1055"/>
      <c r="C45" s="1055"/>
      <c r="D45" s="1064"/>
      <c r="E45" s="1056"/>
      <c r="F45" s="1057"/>
      <c r="G45" s="1056"/>
      <c r="H45" s="1472"/>
      <c r="I45" s="1065"/>
      <c r="J45" s="1066"/>
      <c r="K45" s="1079"/>
      <c r="L45" s="1472"/>
      <c r="O45" s="1063"/>
    </row>
    <row r="46" spans="1:23" s="718" customFormat="1">
      <c r="A46" s="1083"/>
      <c r="B46" s="1083"/>
      <c r="C46" s="1083"/>
      <c r="D46" s="1084"/>
      <c r="E46" s="1085">
        <f t="shared" ref="E46:J46" si="6">E44+E38+E32+E28+E16+E14</f>
        <v>605</v>
      </c>
      <c r="F46" s="1470">
        <f t="shared" si="6"/>
        <v>2276779739.7129087</v>
      </c>
      <c r="G46" s="1475">
        <f t="shared" si="6"/>
        <v>52</v>
      </c>
      <c r="H46" s="1474">
        <f t="shared" si="6"/>
        <v>2202792490</v>
      </c>
      <c r="I46" s="1475">
        <f t="shared" si="6"/>
        <v>17</v>
      </c>
      <c r="J46" s="1086">
        <f t="shared" si="6"/>
        <v>22725000</v>
      </c>
      <c r="K46" s="1475">
        <f>K44+K38+K32+K28+K16+K14</f>
        <v>640</v>
      </c>
      <c r="L46" s="1474">
        <f>F46+H46-J46</f>
        <v>4456847229.7129087</v>
      </c>
      <c r="M46" s="1087"/>
      <c r="N46" s="1088"/>
      <c r="O46" s="1089"/>
      <c r="Q46" s="1088"/>
      <c r="R46" s="1088"/>
      <c r="S46" s="1088">
        <v>0</v>
      </c>
      <c r="T46" s="1088">
        <v>10000000</v>
      </c>
      <c r="U46" s="1088">
        <v>0</v>
      </c>
      <c r="V46" s="1088">
        <v>0</v>
      </c>
      <c r="W46" s="1088">
        <v>0</v>
      </c>
    </row>
    <row r="47" spans="1:23">
      <c r="F47" s="1471"/>
      <c r="G47" s="1465"/>
      <c r="H47" s="1465"/>
      <c r="I47" s="1465"/>
      <c r="J47" s="887"/>
      <c r="K47" s="1045"/>
      <c r="L47" s="887"/>
      <c r="O47" s="1063"/>
    </row>
    <row r="48" spans="1:23" ht="15.75">
      <c r="D48" s="845" t="s">
        <v>528</v>
      </c>
      <c r="E48" s="1090"/>
      <c r="F48" s="1073"/>
      <c r="G48" s="1073"/>
      <c r="H48" s="1073"/>
      <c r="I48" s="1468" t="s">
        <v>630</v>
      </c>
      <c r="J48" s="1468"/>
      <c r="K48" s="1468"/>
      <c r="L48" s="887"/>
      <c r="O48" s="1063"/>
    </row>
    <row r="49" spans="4:15" ht="15.75">
      <c r="D49" s="845" t="s">
        <v>170</v>
      </c>
      <c r="E49" s="1090"/>
      <c r="F49" s="1091"/>
      <c r="G49" s="1092"/>
      <c r="H49" s="939"/>
      <c r="I49" s="1468" t="s">
        <v>123</v>
      </c>
      <c r="J49" s="1468"/>
      <c r="K49" s="1468"/>
      <c r="O49" s="1063"/>
    </row>
    <row r="50" spans="4:15" ht="15.75">
      <c r="D50" s="845"/>
      <c r="E50" s="1090"/>
      <c r="F50" s="939"/>
      <c r="G50" s="1092"/>
      <c r="H50" s="939"/>
      <c r="I50" s="1092"/>
      <c r="J50" s="939"/>
      <c r="K50" s="1092"/>
      <c r="L50" s="887"/>
    </row>
    <row r="51" spans="4:15" ht="15.75">
      <c r="D51" s="844"/>
      <c r="E51" s="1092"/>
      <c r="F51" s="939"/>
      <c r="G51" s="1092"/>
      <c r="H51" s="939"/>
      <c r="I51" s="1092"/>
      <c r="J51" s="939"/>
      <c r="K51" s="1093"/>
      <c r="L51" s="887"/>
    </row>
    <row r="52" spans="4:15" ht="15.75" customHeight="1">
      <c r="D52" s="1094" t="s">
        <v>162</v>
      </c>
      <c r="E52" s="1095"/>
      <c r="F52" s="939"/>
      <c r="G52" s="1092"/>
      <c r="H52" s="939"/>
      <c r="I52" s="1469" t="s">
        <v>625</v>
      </c>
      <c r="J52" s="1469"/>
      <c r="K52" s="1469"/>
      <c r="L52" s="887"/>
    </row>
    <row r="53" spans="4:15" ht="18">
      <c r="D53" s="945" t="s">
        <v>121</v>
      </c>
      <c r="E53" s="1090"/>
      <c r="F53" s="939"/>
      <c r="G53" s="1092"/>
      <c r="H53" s="939"/>
      <c r="I53" s="1092"/>
      <c r="J53" s="853" t="s">
        <v>626</v>
      </c>
      <c r="K53" s="1045"/>
      <c r="L53" s="887"/>
    </row>
    <row r="54" spans="4:15">
      <c r="E54" s="1045"/>
      <c r="G54" s="1045"/>
      <c r="I54" s="1045"/>
      <c r="J54" s="887"/>
    </row>
    <row r="60" spans="4:15">
      <c r="I60" s="887"/>
    </row>
    <row r="61" spans="4:15">
      <c r="I61" s="887"/>
    </row>
    <row r="62" spans="4:15">
      <c r="I62" s="887"/>
    </row>
    <row r="63" spans="4:15">
      <c r="I63" s="887"/>
    </row>
    <row r="64" spans="4:15">
      <c r="I64" s="887"/>
    </row>
    <row r="65" spans="6:9" s="709" customFormat="1">
      <c r="F65" s="1091"/>
      <c r="H65" s="887"/>
      <c r="I65" s="887"/>
    </row>
    <row r="66" spans="6:9" s="709" customFormat="1">
      <c r="F66" s="1091"/>
      <c r="H66" s="887"/>
      <c r="I66" s="887"/>
    </row>
    <row r="67" spans="6:9" s="709" customFormat="1">
      <c r="F67" s="1091"/>
      <c r="H67" s="887"/>
      <c r="I67" s="887"/>
    </row>
    <row r="68" spans="6:9" s="709" customFormat="1">
      <c r="F68" s="1091"/>
      <c r="H68" s="887"/>
      <c r="I68" s="887"/>
    </row>
    <row r="69" spans="6:9" s="709" customFormat="1">
      <c r="F69" s="1091"/>
      <c r="H69" s="887"/>
    </row>
    <row r="70" spans="6:9" s="709" customFormat="1">
      <c r="F70" s="1091"/>
      <c r="H70" s="887"/>
    </row>
  </sheetData>
  <mergeCells count="14">
    <mergeCell ref="I48:K48"/>
    <mergeCell ref="I49:K49"/>
    <mergeCell ref="I52:K52"/>
    <mergeCell ref="I9:J9"/>
    <mergeCell ref="A4:G4"/>
    <mergeCell ref="A5:L5"/>
    <mergeCell ref="A7:A11"/>
    <mergeCell ref="B7:B11"/>
    <mergeCell ref="D7:D11"/>
    <mergeCell ref="E7:F8"/>
    <mergeCell ref="G7:J7"/>
    <mergeCell ref="K7:L8"/>
    <mergeCell ref="G8:J8"/>
    <mergeCell ref="G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FF00"/>
  </sheetPr>
  <dimension ref="A1:AA307"/>
  <sheetViews>
    <sheetView topLeftCell="A262" zoomScale="70" zoomScaleNormal="70" workbookViewId="0">
      <selection activeCell="P305" sqref="P304:P305"/>
    </sheetView>
  </sheetViews>
  <sheetFormatPr defaultRowHeight="15"/>
  <cols>
    <col min="1" max="1" width="7.85546875" style="850" customWidth="1"/>
    <col min="2" max="2" width="57.28515625" style="261" hidden="1" customWidth="1"/>
    <col min="3" max="4" width="4" style="261" customWidth="1"/>
    <col min="5" max="5" width="3.7109375" style="261" customWidth="1"/>
    <col min="6" max="6" width="4" style="261" customWidth="1"/>
    <col min="7" max="7" width="4.28515625" style="261" customWidth="1"/>
    <col min="8" max="8" width="6.7109375" style="860" customWidth="1"/>
    <col min="9" max="9" width="41.85546875" style="261" customWidth="1"/>
    <col min="10" max="10" width="16" style="261" customWidth="1"/>
    <col min="11" max="11" width="24.7109375" style="261" customWidth="1"/>
    <col min="12" max="12" width="10.5703125" style="261" customWidth="1"/>
    <col min="13" max="13" width="14.42578125" style="261" customWidth="1"/>
    <col min="14" max="14" width="11.7109375" style="860" customWidth="1"/>
    <col min="15" max="15" width="11.85546875" style="860" customWidth="1"/>
    <col min="16" max="16" width="8.5703125" style="860" customWidth="1"/>
    <col min="17" max="17" width="9.7109375" style="860" customWidth="1"/>
    <col min="18" max="18" width="13.28515625" style="860" customWidth="1"/>
    <col min="19" max="19" width="25.85546875" style="859" customWidth="1"/>
    <col min="20" max="20" width="10.42578125" style="1446" customWidth="1"/>
    <col min="21" max="21" width="26.7109375" style="1447" customWidth="1"/>
    <col min="22" max="22" width="8.7109375" style="979" customWidth="1"/>
    <col min="23" max="23" width="20" style="79" customWidth="1"/>
    <col min="24" max="24" width="13.5703125" style="79" customWidth="1"/>
    <col min="25" max="25" width="20.7109375" style="79" customWidth="1"/>
    <col min="26" max="26" width="19.140625" style="261" bestFit="1" customWidth="1"/>
    <col min="27" max="27" width="14.28515625" style="261" customWidth="1"/>
    <col min="28" max="16384" width="9.140625" style="261"/>
  </cols>
  <sheetData>
    <row r="1" spans="1:25">
      <c r="T1" s="145"/>
      <c r="U1" s="386"/>
      <c r="V1" s="373"/>
      <c r="W1" s="261"/>
      <c r="X1" s="261"/>
      <c r="Y1" s="261"/>
    </row>
    <row r="2" spans="1:25" ht="23.25">
      <c r="A2" s="1373" t="s">
        <v>173</v>
      </c>
      <c r="B2" s="1373"/>
      <c r="C2" s="1373"/>
      <c r="D2" s="1373"/>
      <c r="E2" s="1373"/>
      <c r="F2" s="1373"/>
      <c r="G2" s="1373"/>
      <c r="H2" s="1373"/>
      <c r="I2" s="1373"/>
      <c r="J2" s="1373"/>
      <c r="K2" s="1373"/>
      <c r="L2" s="1373"/>
      <c r="M2" s="1373"/>
      <c r="N2" s="1373"/>
      <c r="O2" s="1373"/>
      <c r="P2" s="1373"/>
      <c r="Q2" s="1373"/>
      <c r="R2" s="1373"/>
      <c r="S2" s="1373"/>
      <c r="T2" s="145"/>
      <c r="U2" s="386"/>
      <c r="V2" s="373"/>
      <c r="W2" s="261"/>
      <c r="X2" s="261"/>
      <c r="Y2" s="261"/>
    </row>
    <row r="3" spans="1:25" s="860" customFormat="1" ht="23.25">
      <c r="A3" s="1373" t="s">
        <v>174</v>
      </c>
      <c r="B3" s="1373"/>
      <c r="C3" s="1373"/>
      <c r="D3" s="1373"/>
      <c r="E3" s="1373"/>
      <c r="F3" s="1373"/>
      <c r="G3" s="1373"/>
      <c r="H3" s="1373"/>
      <c r="I3" s="1373"/>
      <c r="J3" s="1373"/>
      <c r="K3" s="1373"/>
      <c r="L3" s="1373"/>
      <c r="M3" s="1373"/>
      <c r="N3" s="1373"/>
      <c r="O3" s="1373"/>
      <c r="P3" s="1373"/>
      <c r="Q3" s="1373"/>
      <c r="R3" s="1373"/>
      <c r="S3" s="1373"/>
      <c r="T3" s="1374"/>
      <c r="U3" s="1375"/>
      <c r="V3" s="625"/>
    </row>
    <row r="4" spans="1:25">
      <c r="E4" s="259"/>
      <c r="F4" s="860"/>
      <c r="H4" s="1376"/>
      <c r="I4" s="863"/>
      <c r="J4" s="79"/>
      <c r="K4" s="79"/>
      <c r="L4" s="79"/>
      <c r="M4" s="79"/>
      <c r="N4" s="1376"/>
      <c r="O4" s="1376"/>
      <c r="P4" s="1376"/>
      <c r="T4" s="145"/>
      <c r="U4" s="386"/>
      <c r="V4" s="373"/>
      <c r="W4" s="261"/>
      <c r="X4" s="261"/>
      <c r="Y4" s="261"/>
    </row>
    <row r="5" spans="1:25" ht="15.75">
      <c r="A5" s="1377" t="s">
        <v>175</v>
      </c>
      <c r="B5" s="1377"/>
      <c r="C5" s="1377"/>
      <c r="D5" s="1377"/>
      <c r="E5" s="1377"/>
      <c r="F5" s="1377"/>
      <c r="G5" s="1377"/>
      <c r="H5" s="1377"/>
      <c r="I5" s="1377"/>
      <c r="J5" s="863"/>
      <c r="K5" s="261" t="s">
        <v>38</v>
      </c>
      <c r="T5" s="145"/>
      <c r="U5" s="386"/>
      <c r="V5" s="373"/>
      <c r="W5" s="261"/>
      <c r="X5" s="261"/>
      <c r="Y5" s="261"/>
    </row>
    <row r="6" spans="1:25" ht="15.75">
      <c r="A6" s="1377" t="s">
        <v>176</v>
      </c>
      <c r="B6" s="1377"/>
      <c r="C6" s="1377"/>
      <c r="D6" s="1377"/>
      <c r="E6" s="1377"/>
      <c r="F6" s="1377"/>
      <c r="G6" s="1377"/>
      <c r="H6" s="1377"/>
      <c r="I6" s="1377"/>
      <c r="T6" s="145"/>
      <c r="U6" s="386"/>
      <c r="V6" s="373"/>
      <c r="W6" s="261"/>
      <c r="X6" s="261"/>
      <c r="Y6" s="261"/>
    </row>
    <row r="7" spans="1:25" ht="15.75">
      <c r="A7" s="1377" t="s">
        <v>177</v>
      </c>
      <c r="B7" s="1377"/>
      <c r="C7" s="1377"/>
      <c r="D7" s="1377"/>
      <c r="E7" s="1377"/>
      <c r="F7" s="1377"/>
      <c r="G7" s="1377"/>
      <c r="H7" s="1377"/>
      <c r="I7" s="1377"/>
      <c r="T7" s="145"/>
      <c r="U7" s="386"/>
      <c r="V7" s="373"/>
      <c r="W7" s="261"/>
      <c r="X7" s="261"/>
      <c r="Y7" s="261"/>
    </row>
    <row r="8" spans="1:25" ht="15.75">
      <c r="A8" s="1377" t="s">
        <v>178</v>
      </c>
      <c r="B8" s="1377"/>
      <c r="C8" s="1377"/>
      <c r="D8" s="1377"/>
      <c r="E8" s="1377"/>
      <c r="F8" s="1377"/>
      <c r="G8" s="1377"/>
      <c r="H8" s="1377"/>
      <c r="I8" s="1377"/>
      <c r="K8" s="261" t="s">
        <v>38</v>
      </c>
      <c r="T8" s="145"/>
      <c r="U8" s="386"/>
      <c r="V8" s="373"/>
      <c r="W8" s="261"/>
      <c r="X8" s="261"/>
      <c r="Y8" s="261"/>
    </row>
    <row r="9" spans="1:25" ht="15.75" thickBot="1">
      <c r="H9" s="261"/>
      <c r="O9" s="1378"/>
      <c r="P9" s="1378"/>
      <c r="T9" s="145"/>
      <c r="U9" s="386"/>
      <c r="V9" s="373"/>
      <c r="W9" s="261"/>
      <c r="X9" s="261"/>
      <c r="Y9" s="261"/>
    </row>
    <row r="10" spans="1:25" ht="15.75" customHeight="1" thickBot="1">
      <c r="A10" s="1379" t="s">
        <v>179</v>
      </c>
      <c r="B10" s="1380"/>
      <c r="C10" s="1380"/>
      <c r="D10" s="1380"/>
      <c r="E10" s="1380"/>
      <c r="F10" s="1380"/>
      <c r="G10" s="1380"/>
      <c r="H10" s="1381"/>
      <c r="I10" s="1382" t="s">
        <v>180</v>
      </c>
      <c r="J10" s="1380"/>
      <c r="K10" s="1380"/>
      <c r="L10" s="1381"/>
      <c r="M10" s="1343" t="s">
        <v>181</v>
      </c>
      <c r="N10" s="1343" t="s">
        <v>182</v>
      </c>
      <c r="O10" s="1343" t="s">
        <v>183</v>
      </c>
      <c r="P10" s="1343" t="s">
        <v>184</v>
      </c>
      <c r="Q10" s="1343" t="s">
        <v>185</v>
      </c>
      <c r="R10" s="1349" t="s">
        <v>186</v>
      </c>
      <c r="S10" s="1350"/>
      <c r="T10" s="1333" t="s">
        <v>609</v>
      </c>
      <c r="U10" s="1334"/>
      <c r="V10" s="1334"/>
      <c r="W10" s="1335"/>
      <c r="X10" s="1349" t="s">
        <v>610</v>
      </c>
      <c r="Y10" s="1350"/>
    </row>
    <row r="11" spans="1:25" ht="16.5" customHeight="1" thickBot="1">
      <c r="A11" s="1383" t="s">
        <v>187</v>
      </c>
      <c r="B11" s="1344" t="s">
        <v>188</v>
      </c>
      <c r="C11" s="1384" t="s">
        <v>189</v>
      </c>
      <c r="D11" s="1385"/>
      <c r="E11" s="1385"/>
      <c r="F11" s="1385"/>
      <c r="G11" s="1386"/>
      <c r="H11" s="1344" t="s">
        <v>190</v>
      </c>
      <c r="I11" s="1344" t="s">
        <v>191</v>
      </c>
      <c r="J11" s="1344" t="s">
        <v>192</v>
      </c>
      <c r="K11" s="729" t="s">
        <v>193</v>
      </c>
      <c r="L11" s="1344" t="s">
        <v>194</v>
      </c>
      <c r="M11" s="1344"/>
      <c r="N11" s="1344"/>
      <c r="O11" s="1344"/>
      <c r="P11" s="1344"/>
      <c r="Q11" s="1344"/>
      <c r="R11" s="1351"/>
      <c r="S11" s="1352"/>
      <c r="T11" s="1336"/>
      <c r="U11" s="1337"/>
      <c r="V11" s="1337"/>
      <c r="W11" s="1338"/>
      <c r="X11" s="1351"/>
      <c r="Y11" s="1352"/>
    </row>
    <row r="12" spans="1:25">
      <c r="A12" s="1383"/>
      <c r="B12" s="1344"/>
      <c r="C12" s="1384"/>
      <c r="D12" s="1385"/>
      <c r="E12" s="1385"/>
      <c r="F12" s="1385"/>
      <c r="G12" s="1386"/>
      <c r="H12" s="1344"/>
      <c r="I12" s="1344"/>
      <c r="J12" s="1344"/>
      <c r="K12" s="729" t="s">
        <v>195</v>
      </c>
      <c r="L12" s="1344"/>
      <c r="M12" s="1344"/>
      <c r="N12" s="1344"/>
      <c r="O12" s="1344"/>
      <c r="P12" s="1344"/>
      <c r="Q12" s="1344"/>
      <c r="R12" s="1344" t="s">
        <v>108</v>
      </c>
      <c r="S12" s="1387" t="s">
        <v>196</v>
      </c>
      <c r="T12" s="1388" t="s">
        <v>607</v>
      </c>
      <c r="U12" s="1389"/>
      <c r="V12" s="1339" t="s">
        <v>608</v>
      </c>
      <c r="W12" s="1340"/>
      <c r="X12" s="1343" t="s">
        <v>108</v>
      </c>
      <c r="Y12" s="1346" t="s">
        <v>196</v>
      </c>
    </row>
    <row r="13" spans="1:25" ht="15.75" thickBot="1">
      <c r="A13" s="1383"/>
      <c r="B13" s="1344"/>
      <c r="C13" s="1384"/>
      <c r="D13" s="1385"/>
      <c r="E13" s="1385"/>
      <c r="F13" s="1385"/>
      <c r="G13" s="1386"/>
      <c r="H13" s="1344"/>
      <c r="I13" s="1344"/>
      <c r="J13" s="1344"/>
      <c r="K13" s="729" t="s">
        <v>197</v>
      </c>
      <c r="L13" s="1344"/>
      <c r="M13" s="1344"/>
      <c r="N13" s="1344"/>
      <c r="O13" s="1344"/>
      <c r="P13" s="1344"/>
      <c r="Q13" s="1344"/>
      <c r="R13" s="1344"/>
      <c r="S13" s="1387"/>
      <c r="T13" s="1390"/>
      <c r="U13" s="1391"/>
      <c r="V13" s="1341"/>
      <c r="W13" s="1342"/>
      <c r="X13" s="1344"/>
      <c r="Y13" s="1347"/>
    </row>
    <row r="14" spans="1:25" s="1394" customFormat="1" ht="30.75" thickBot="1">
      <c r="A14" s="1383"/>
      <c r="B14" s="1344"/>
      <c r="C14" s="1384"/>
      <c r="D14" s="1385"/>
      <c r="E14" s="1385"/>
      <c r="F14" s="1385"/>
      <c r="G14" s="1386"/>
      <c r="H14" s="1344"/>
      <c r="I14" s="1344"/>
      <c r="J14" s="1344"/>
      <c r="K14" s="729" t="s">
        <v>198</v>
      </c>
      <c r="L14" s="1344"/>
      <c r="M14" s="1344"/>
      <c r="N14" s="1344"/>
      <c r="O14" s="1344"/>
      <c r="P14" s="1344"/>
      <c r="Q14" s="1344"/>
      <c r="R14" s="1344"/>
      <c r="S14" s="1387"/>
      <c r="T14" s="1392" t="s">
        <v>108</v>
      </c>
      <c r="U14" s="1393" t="s">
        <v>196</v>
      </c>
      <c r="V14" s="980" t="s">
        <v>108</v>
      </c>
      <c r="W14" s="981" t="s">
        <v>196</v>
      </c>
      <c r="X14" s="1345"/>
      <c r="Y14" s="1348"/>
    </row>
    <row r="15" spans="1:25" ht="16.5" thickBot="1">
      <c r="A15" s="1395">
        <v>1</v>
      </c>
      <c r="B15" s="1396">
        <v>2</v>
      </c>
      <c r="C15" s="1397">
        <v>2</v>
      </c>
      <c r="D15" s="1398"/>
      <c r="E15" s="1398"/>
      <c r="F15" s="1398"/>
      <c r="G15" s="1399"/>
      <c r="H15" s="1400">
        <v>3</v>
      </c>
      <c r="I15" s="1400">
        <v>4</v>
      </c>
      <c r="J15" s="1400">
        <v>5</v>
      </c>
      <c r="K15" s="1400">
        <v>6</v>
      </c>
      <c r="L15" s="1400">
        <v>7</v>
      </c>
      <c r="M15" s="1400">
        <v>8</v>
      </c>
      <c r="N15" s="1400">
        <v>9</v>
      </c>
      <c r="O15" s="1400">
        <v>10</v>
      </c>
      <c r="P15" s="1400">
        <v>11</v>
      </c>
      <c r="Q15" s="1400">
        <v>12</v>
      </c>
      <c r="R15" s="1400">
        <v>13</v>
      </c>
      <c r="S15" s="1400">
        <v>14</v>
      </c>
      <c r="T15" s="1401">
        <v>15</v>
      </c>
      <c r="U15" s="1402">
        <v>16</v>
      </c>
      <c r="V15" s="982">
        <v>17</v>
      </c>
      <c r="W15" s="982">
        <v>18</v>
      </c>
      <c r="X15" s="948">
        <v>19</v>
      </c>
      <c r="Y15" s="948">
        <v>20</v>
      </c>
    </row>
    <row r="16" spans="1:25" ht="15.75">
      <c r="A16" s="1403">
        <v>1</v>
      </c>
      <c r="B16" s="1404"/>
      <c r="C16" s="1405"/>
      <c r="D16" s="1406"/>
      <c r="E16" s="1406"/>
      <c r="F16" s="1406"/>
      <c r="G16" s="1407"/>
      <c r="H16" s="1408"/>
      <c r="I16" s="1409" t="s">
        <v>37</v>
      </c>
      <c r="J16" s="722"/>
      <c r="K16" s="723"/>
      <c r="L16" s="723"/>
      <c r="M16" s="723"/>
      <c r="N16" s="723"/>
      <c r="O16" s="723"/>
      <c r="P16" s="723"/>
      <c r="Q16" s="723"/>
      <c r="R16" s="1410">
        <f>SUM(R17:R17)</f>
        <v>0</v>
      </c>
      <c r="S16" s="1411">
        <f>SUM(S17:S17)</f>
        <v>0</v>
      </c>
      <c r="T16" s="1412"/>
      <c r="U16" s="1413"/>
      <c r="V16" s="987"/>
      <c r="W16" s="988"/>
      <c r="X16" s="988"/>
      <c r="Y16" s="988"/>
    </row>
    <row r="17" spans="1:26">
      <c r="A17" s="366"/>
      <c r="B17" s="1414"/>
      <c r="C17" s="1415"/>
      <c r="D17" s="1416"/>
      <c r="E17" s="1416"/>
      <c r="F17" s="1416"/>
      <c r="G17" s="1417"/>
      <c r="H17" s="74"/>
      <c r="I17" s="560"/>
      <c r="J17" s="74"/>
      <c r="K17" s="1418"/>
      <c r="L17" s="371"/>
      <c r="M17" s="1418"/>
      <c r="N17" s="1419"/>
      <c r="O17" s="1420"/>
      <c r="P17" s="371"/>
      <c r="Q17" s="371"/>
      <c r="R17" s="1421"/>
      <c r="S17" s="1422"/>
      <c r="T17" s="339"/>
      <c r="U17" s="1423"/>
      <c r="V17" s="607"/>
      <c r="W17" s="991"/>
      <c r="X17" s="991"/>
      <c r="Y17" s="991"/>
    </row>
    <row r="18" spans="1:26" ht="16.5" thickBot="1">
      <c r="A18" s="682">
        <v>2</v>
      </c>
      <c r="B18" s="683"/>
      <c r="C18" s="557"/>
      <c r="D18" s="558"/>
      <c r="E18" s="558"/>
      <c r="F18" s="558"/>
      <c r="G18" s="559"/>
      <c r="H18" s="1424"/>
      <c r="I18" s="1425" t="s">
        <v>40</v>
      </c>
      <c r="J18" s="729"/>
      <c r="K18" s="728"/>
      <c r="L18" s="729"/>
      <c r="M18" s="729"/>
      <c r="N18" s="729"/>
      <c r="O18" s="728"/>
      <c r="P18" s="728"/>
      <c r="Q18" s="729"/>
      <c r="R18" s="1426">
        <f t="shared" ref="R18:W18" si="0">R19+R27+R168+R183+R251</f>
        <v>590</v>
      </c>
      <c r="S18" s="1426">
        <f t="shared" si="0"/>
        <v>1710775107.54</v>
      </c>
      <c r="T18" s="1426">
        <f t="shared" si="0"/>
        <v>48</v>
      </c>
      <c r="U18" s="1426">
        <f t="shared" si="0"/>
        <v>250574615</v>
      </c>
      <c r="V18" s="1426">
        <f t="shared" si="0"/>
        <v>17</v>
      </c>
      <c r="W18" s="1426">
        <f t="shared" si="0"/>
        <v>22725000</v>
      </c>
      <c r="X18" s="998">
        <f t="shared" ref="X18:Y20" si="1">R18+T18-V18</f>
        <v>621</v>
      </c>
      <c r="Y18" s="998">
        <f t="shared" si="1"/>
        <v>1938624722.54</v>
      </c>
    </row>
    <row r="19" spans="1:26" ht="16.5" thickBot="1">
      <c r="A19" s="654"/>
      <c r="B19" s="526"/>
      <c r="C19" s="1177" t="str">
        <f>MID(B19,1,2)</f>
        <v/>
      </c>
      <c r="D19" s="1178" t="str">
        <f>MID(B19,4,2)</f>
        <v/>
      </c>
      <c r="E19" s="1178" t="str">
        <f>MID(B19,7,2)</f>
        <v/>
      </c>
      <c r="F19" s="1178" t="str">
        <f>MID(B19,10,2)</f>
        <v/>
      </c>
      <c r="G19" s="1179" t="str">
        <f>MID(B19,13,3)</f>
        <v/>
      </c>
      <c r="H19" s="1427"/>
      <c r="I19" s="565" t="s">
        <v>199</v>
      </c>
      <c r="J19" s="564"/>
      <c r="K19" s="567"/>
      <c r="L19" s="564"/>
      <c r="M19" s="564"/>
      <c r="N19" s="564"/>
      <c r="O19" s="567"/>
      <c r="P19" s="567"/>
      <c r="Q19" s="564"/>
      <c r="R19" s="1428">
        <f>SUM(R20:R25)</f>
        <v>6</v>
      </c>
      <c r="S19" s="1429">
        <f>SUM(S20:S25)</f>
        <v>398954961.53999996</v>
      </c>
      <c r="T19" s="1430"/>
      <c r="U19" s="1431"/>
      <c r="V19" s="1432"/>
      <c r="W19" s="1433"/>
      <c r="X19" s="1434">
        <f t="shared" si="1"/>
        <v>6</v>
      </c>
      <c r="Y19" s="1434">
        <f t="shared" si="1"/>
        <v>398954961.53999996</v>
      </c>
    </row>
    <row r="20" spans="1:26" ht="15.75">
      <c r="A20" s="682">
        <v>1</v>
      </c>
      <c r="B20" s="683" t="s">
        <v>200</v>
      </c>
      <c r="C20" s="1435" t="s">
        <v>201</v>
      </c>
      <c r="D20" s="1435"/>
      <c r="E20" s="1435"/>
      <c r="F20" s="1435"/>
      <c r="G20" s="1435"/>
      <c r="H20" s="1436"/>
      <c r="I20" s="1437" t="s">
        <v>202</v>
      </c>
      <c r="J20" s="1437" t="s">
        <v>203</v>
      </c>
      <c r="K20" s="1437" t="s">
        <v>204</v>
      </c>
      <c r="L20" s="1437" t="s">
        <v>205</v>
      </c>
      <c r="M20" s="1438" t="s">
        <v>206</v>
      </c>
      <c r="N20" s="729">
        <v>2007</v>
      </c>
      <c r="O20" s="729" t="s">
        <v>207</v>
      </c>
      <c r="P20" s="729" t="s">
        <v>208</v>
      </c>
      <c r="Q20" s="729" t="s">
        <v>39</v>
      </c>
      <c r="R20" s="731">
        <v>1</v>
      </c>
      <c r="S20" s="959">
        <v>13699961.539999999</v>
      </c>
      <c r="T20" s="1412"/>
      <c r="U20" s="1413"/>
      <c r="V20" s="987"/>
      <c r="W20" s="988"/>
      <c r="X20" s="1439">
        <f t="shared" si="1"/>
        <v>1</v>
      </c>
      <c r="Y20" s="1439">
        <f t="shared" si="1"/>
        <v>13699961.539999999</v>
      </c>
    </row>
    <row r="21" spans="1:26" s="341" customFormat="1">
      <c r="A21" s="328">
        <v>2</v>
      </c>
      <c r="B21" s="329"/>
      <c r="C21" s="1180" t="s">
        <v>210</v>
      </c>
      <c r="D21" s="331"/>
      <c r="E21" s="331"/>
      <c r="F21" s="331"/>
      <c r="G21" s="331"/>
      <c r="H21" s="332"/>
      <c r="I21" s="72" t="s">
        <v>211</v>
      </c>
      <c r="J21" s="72" t="s">
        <v>212</v>
      </c>
      <c r="K21" s="72" t="s">
        <v>213</v>
      </c>
      <c r="L21" s="72" t="s">
        <v>205</v>
      </c>
      <c r="M21" s="72" t="s">
        <v>206</v>
      </c>
      <c r="N21" s="333">
        <v>2007</v>
      </c>
      <c r="O21" s="334"/>
      <c r="P21" s="334" t="s">
        <v>214</v>
      </c>
      <c r="Q21" s="335" t="s">
        <v>39</v>
      </c>
      <c r="R21" s="336">
        <v>1</v>
      </c>
      <c r="S21" s="949">
        <v>147790000</v>
      </c>
      <c r="T21" s="339"/>
      <c r="U21" s="339"/>
      <c r="V21" s="340"/>
      <c r="X21" s="1440">
        <f t="shared" ref="X21:X25" si="2">R21+T21-V21</f>
        <v>1</v>
      </c>
      <c r="Y21" s="1440">
        <f t="shared" ref="Y21:Y25" si="3">S21+U21-W21</f>
        <v>147790000</v>
      </c>
      <c r="Z21" s="788"/>
    </row>
    <row r="22" spans="1:26" s="341" customFormat="1">
      <c r="A22" s="682">
        <v>3</v>
      </c>
      <c r="B22" s="329"/>
      <c r="C22" s="1180" t="s">
        <v>201</v>
      </c>
      <c r="D22" s="342"/>
      <c r="E22" s="342"/>
      <c r="F22" s="342"/>
      <c r="G22" s="331"/>
      <c r="H22" s="332"/>
      <c r="I22" s="72" t="s">
        <v>202</v>
      </c>
      <c r="J22" s="72" t="s">
        <v>216</v>
      </c>
      <c r="K22" s="343" t="s">
        <v>217</v>
      </c>
      <c r="L22" s="72" t="s">
        <v>205</v>
      </c>
      <c r="M22" s="72" t="s">
        <v>206</v>
      </c>
      <c r="N22" s="333">
        <v>2007</v>
      </c>
      <c r="O22" s="334"/>
      <c r="P22" s="334" t="s">
        <v>214</v>
      </c>
      <c r="Q22" s="335" t="s">
        <v>39</v>
      </c>
      <c r="R22" s="336">
        <v>1</v>
      </c>
      <c r="S22" s="950">
        <v>13675000</v>
      </c>
      <c r="T22" s="339"/>
      <c r="U22" s="339"/>
      <c r="V22" s="340"/>
      <c r="X22" s="1440">
        <f t="shared" si="2"/>
        <v>1</v>
      </c>
      <c r="Y22" s="1440">
        <f t="shared" si="3"/>
        <v>13675000</v>
      </c>
      <c r="Z22" s="788"/>
    </row>
    <row r="23" spans="1:26" s="346" customFormat="1">
      <c r="A23" s="328">
        <v>4</v>
      </c>
      <c r="B23" s="344"/>
      <c r="C23" s="1180" t="s">
        <v>201</v>
      </c>
      <c r="D23" s="331"/>
      <c r="E23" s="331"/>
      <c r="F23" s="331"/>
      <c r="G23" s="331"/>
      <c r="H23" s="332"/>
      <c r="I23" s="72" t="s">
        <v>202</v>
      </c>
      <c r="J23" s="72" t="s">
        <v>219</v>
      </c>
      <c r="K23" s="343" t="s">
        <v>220</v>
      </c>
      <c r="L23" s="72" t="s">
        <v>205</v>
      </c>
      <c r="M23" s="72" t="s">
        <v>206</v>
      </c>
      <c r="N23" s="333">
        <v>2006</v>
      </c>
      <c r="O23" s="334"/>
      <c r="P23" s="334" t="s">
        <v>214</v>
      </c>
      <c r="Q23" s="335" t="s">
        <v>39</v>
      </c>
      <c r="R23" s="336">
        <v>1</v>
      </c>
      <c r="S23" s="950">
        <v>10000000</v>
      </c>
      <c r="T23" s="339"/>
      <c r="U23" s="339"/>
      <c r="V23" s="340"/>
      <c r="W23" s="341"/>
      <c r="X23" s="1440">
        <f t="shared" si="2"/>
        <v>1</v>
      </c>
      <c r="Y23" s="1440">
        <f t="shared" si="3"/>
        <v>10000000</v>
      </c>
    </row>
    <row r="24" spans="1:26" s="346" customFormat="1">
      <c r="A24" s="682">
        <v>5</v>
      </c>
      <c r="B24" s="347"/>
      <c r="C24" s="1180" t="s">
        <v>201</v>
      </c>
      <c r="D24" s="331"/>
      <c r="E24" s="331"/>
      <c r="F24" s="331"/>
      <c r="G24" s="331"/>
      <c r="H24" s="332"/>
      <c r="I24" s="343" t="s">
        <v>202</v>
      </c>
      <c r="J24" s="343" t="s">
        <v>222</v>
      </c>
      <c r="K24" s="343" t="s">
        <v>223</v>
      </c>
      <c r="L24" s="343" t="s">
        <v>205</v>
      </c>
      <c r="M24" s="343" t="s">
        <v>206</v>
      </c>
      <c r="N24" s="334">
        <v>2006</v>
      </c>
      <c r="O24" s="334"/>
      <c r="P24" s="334" t="s">
        <v>224</v>
      </c>
      <c r="Q24" s="335" t="s">
        <v>39</v>
      </c>
      <c r="R24" s="336">
        <v>1</v>
      </c>
      <c r="S24" s="949">
        <v>11000000</v>
      </c>
      <c r="T24" s="339"/>
      <c r="U24" s="339"/>
      <c r="V24" s="340"/>
      <c r="W24" s="341"/>
      <c r="X24" s="1440">
        <f t="shared" si="2"/>
        <v>1</v>
      </c>
      <c r="Y24" s="1440">
        <f t="shared" si="3"/>
        <v>11000000</v>
      </c>
    </row>
    <row r="25" spans="1:26" s="346" customFormat="1">
      <c r="A25" s="682">
        <v>6</v>
      </c>
      <c r="B25" s="347"/>
      <c r="C25" s="1180" t="s">
        <v>210</v>
      </c>
      <c r="D25" s="331"/>
      <c r="E25" s="331"/>
      <c r="F25" s="331"/>
      <c r="G25" s="348"/>
      <c r="H25" s="349"/>
      <c r="I25" s="350" t="s">
        <v>226</v>
      </c>
      <c r="J25" s="350" t="s">
        <v>227</v>
      </c>
      <c r="K25" s="350" t="s">
        <v>228</v>
      </c>
      <c r="L25" s="350"/>
      <c r="M25" s="350" t="s">
        <v>229</v>
      </c>
      <c r="N25" s="351">
        <v>2014</v>
      </c>
      <c r="O25" s="351"/>
      <c r="P25" s="351" t="s">
        <v>214</v>
      </c>
      <c r="Q25" s="352" t="s">
        <v>39</v>
      </c>
      <c r="R25" s="353">
        <v>1</v>
      </c>
      <c r="S25" s="951">
        <v>202790000</v>
      </c>
      <c r="T25" s="341"/>
      <c r="U25" s="339"/>
      <c r="V25" s="340"/>
      <c r="W25" s="341"/>
      <c r="X25" s="1440">
        <f t="shared" si="2"/>
        <v>1</v>
      </c>
      <c r="Y25" s="1440">
        <f t="shared" si="3"/>
        <v>202790000</v>
      </c>
    </row>
    <row r="26" spans="1:26" s="346" customFormat="1" ht="15.75" thickBot="1">
      <c r="A26" s="356"/>
      <c r="B26" s="357"/>
      <c r="C26" s="358"/>
      <c r="D26" s="359"/>
      <c r="E26" s="359"/>
      <c r="F26" s="359"/>
      <c r="G26" s="359"/>
      <c r="H26" s="360"/>
      <c r="I26" s="350"/>
      <c r="J26" s="350"/>
      <c r="K26" s="350"/>
      <c r="L26" s="350"/>
      <c r="M26" s="350"/>
      <c r="N26" s="351"/>
      <c r="O26" s="351"/>
      <c r="P26" s="351"/>
      <c r="Q26" s="352"/>
      <c r="R26" s="353"/>
      <c r="S26" s="951"/>
      <c r="T26" s="984"/>
      <c r="U26" s="1441"/>
      <c r="V26" s="985"/>
      <c r="W26" s="984"/>
      <c r="X26" s="1442"/>
      <c r="Y26" s="1442"/>
    </row>
    <row r="27" spans="1:26" ht="16.5" thickBot="1">
      <c r="A27" s="525"/>
      <c r="B27" s="526"/>
      <c r="C27" s="1177"/>
      <c r="D27" s="1178"/>
      <c r="E27" s="1178"/>
      <c r="F27" s="1178"/>
      <c r="G27" s="1179"/>
      <c r="H27" s="1427"/>
      <c r="I27" s="565" t="s">
        <v>231</v>
      </c>
      <c r="J27" s="564"/>
      <c r="K27" s="567"/>
      <c r="L27" s="564"/>
      <c r="M27" s="564"/>
      <c r="N27" s="564"/>
      <c r="O27" s="567"/>
      <c r="P27" s="564"/>
      <c r="Q27" s="564"/>
      <c r="R27" s="568">
        <f>SUM(R28:R167)</f>
        <v>427</v>
      </c>
      <c r="S27" s="568">
        <f t="shared" ref="S27:W27" si="4">SUM(S28:S167)</f>
        <v>526288620</v>
      </c>
      <c r="T27" s="568">
        <f t="shared" si="4"/>
        <v>39</v>
      </c>
      <c r="U27" s="568">
        <f t="shared" si="4"/>
        <v>148380000</v>
      </c>
      <c r="V27" s="568">
        <f t="shared" si="4"/>
        <v>10</v>
      </c>
      <c r="W27" s="568">
        <f t="shared" si="4"/>
        <v>13100000</v>
      </c>
      <c r="X27" s="1443">
        <f>R27+T27-V27</f>
        <v>456</v>
      </c>
      <c r="Y27" s="1443">
        <f>S27+U27-W27</f>
        <v>661568620</v>
      </c>
    </row>
    <row r="28" spans="1:26">
      <c r="A28" s="366">
        <v>1</v>
      </c>
      <c r="B28" s="367" t="s">
        <v>232</v>
      </c>
      <c r="C28" s="368" t="str">
        <f t="shared" ref="C28:C38" si="5">MID(B28,1,2)</f>
        <v>02</v>
      </c>
      <c r="D28" s="369" t="str">
        <f t="shared" ref="D28:D38" si="6">MID(B28,4,2)</f>
        <v>06</v>
      </c>
      <c r="E28" s="369" t="str">
        <f t="shared" ref="E28:E38" si="7">MID(B28,7,2)</f>
        <v>02</v>
      </c>
      <c r="F28" s="369" t="str">
        <f t="shared" ref="F28:F38" si="8">MID(B28,10,2)</f>
        <v>06</v>
      </c>
      <c r="G28" s="369" t="str">
        <f t="shared" ref="G28:G38" si="9">MID(B28,13,3)</f>
        <v>050</v>
      </c>
      <c r="H28" s="370"/>
      <c r="I28" s="74" t="s">
        <v>73</v>
      </c>
      <c r="J28" s="371" t="s">
        <v>207</v>
      </c>
      <c r="K28" s="371" t="s">
        <v>207</v>
      </c>
      <c r="L28" s="371" t="s">
        <v>207</v>
      </c>
      <c r="M28" s="74" t="s">
        <v>206</v>
      </c>
      <c r="N28" s="371">
        <v>2007</v>
      </c>
      <c r="O28" s="371" t="s">
        <v>207</v>
      </c>
      <c r="P28" s="371" t="s">
        <v>233</v>
      </c>
      <c r="Q28" s="371" t="s">
        <v>39</v>
      </c>
      <c r="R28" s="82">
        <v>1</v>
      </c>
      <c r="S28" s="952">
        <v>10200000</v>
      </c>
      <c r="T28" s="79"/>
      <c r="U28" s="1444"/>
      <c r="V28" s="987"/>
      <c r="W28" s="988"/>
      <c r="X28" s="989">
        <f>R28+T28-V28</f>
        <v>1</v>
      </c>
      <c r="Y28" s="989">
        <f>S28+U28-W28</f>
        <v>10200000</v>
      </c>
    </row>
    <row r="29" spans="1:26" s="346" customFormat="1">
      <c r="A29" s="374">
        <v>3</v>
      </c>
      <c r="B29" s="329" t="s">
        <v>235</v>
      </c>
      <c r="C29" s="375" t="str">
        <f t="shared" si="5"/>
        <v>02</v>
      </c>
      <c r="D29" s="331" t="str">
        <f t="shared" si="6"/>
        <v>06</v>
      </c>
      <c r="E29" s="331" t="str">
        <f t="shared" si="7"/>
        <v>04</v>
      </c>
      <c r="F29" s="331" t="str">
        <f t="shared" si="8"/>
        <v>01</v>
      </c>
      <c r="G29" s="331" t="str">
        <f t="shared" si="9"/>
        <v>009</v>
      </c>
      <c r="H29" s="376"/>
      <c r="I29" s="77" t="s">
        <v>74</v>
      </c>
      <c r="J29" s="377" t="s">
        <v>207</v>
      </c>
      <c r="K29" s="377" t="s">
        <v>207</v>
      </c>
      <c r="L29" s="377" t="s">
        <v>207</v>
      </c>
      <c r="M29" s="77" t="s">
        <v>206</v>
      </c>
      <c r="N29" s="377">
        <v>2010</v>
      </c>
      <c r="O29" s="377" t="s">
        <v>207</v>
      </c>
      <c r="P29" s="377" t="s">
        <v>233</v>
      </c>
      <c r="Q29" s="377" t="s">
        <v>236</v>
      </c>
      <c r="R29" s="84">
        <v>1</v>
      </c>
      <c r="S29" s="511">
        <v>500000</v>
      </c>
      <c r="T29" s="1445"/>
      <c r="U29" s="1446"/>
      <c r="V29" s="340"/>
      <c r="W29" s="341"/>
      <c r="X29" s="990">
        <f t="shared" ref="X29:X92" si="10">R29+T29-V29</f>
        <v>1</v>
      </c>
      <c r="Y29" s="990">
        <f t="shared" ref="Y29:Y92" si="11">S29+U29-W29</f>
        <v>500000</v>
      </c>
    </row>
    <row r="30" spans="1:26" s="346" customFormat="1">
      <c r="A30" s="328">
        <v>4</v>
      </c>
      <c r="B30" s="329" t="s">
        <v>237</v>
      </c>
      <c r="C30" s="375" t="str">
        <f t="shared" si="5"/>
        <v>02</v>
      </c>
      <c r="D30" s="331" t="str">
        <f t="shared" si="6"/>
        <v>06</v>
      </c>
      <c r="E30" s="331" t="str">
        <f t="shared" si="7"/>
        <v>02</v>
      </c>
      <c r="F30" s="331" t="str">
        <f t="shared" si="8"/>
        <v>01</v>
      </c>
      <c r="G30" s="331" t="str">
        <f t="shared" si="9"/>
        <v>034</v>
      </c>
      <c r="H30" s="376"/>
      <c r="I30" s="77" t="s">
        <v>75</v>
      </c>
      <c r="J30" s="377" t="s">
        <v>207</v>
      </c>
      <c r="K30" s="377" t="s">
        <v>207</v>
      </c>
      <c r="L30" s="377" t="s">
        <v>207</v>
      </c>
      <c r="M30" s="77" t="s">
        <v>206</v>
      </c>
      <c r="N30" s="377">
        <v>2010</v>
      </c>
      <c r="O30" s="377" t="s">
        <v>207</v>
      </c>
      <c r="P30" s="377" t="s">
        <v>233</v>
      </c>
      <c r="Q30" s="377" t="s">
        <v>236</v>
      </c>
      <c r="R30" s="84">
        <v>1</v>
      </c>
      <c r="S30" s="511">
        <v>520000</v>
      </c>
      <c r="T30" s="1445"/>
      <c r="U30" s="1446"/>
      <c r="V30" s="340"/>
      <c r="W30" s="341"/>
      <c r="X30" s="990">
        <f t="shared" si="10"/>
        <v>1</v>
      </c>
      <c r="Y30" s="990">
        <f t="shared" si="11"/>
        <v>520000</v>
      </c>
    </row>
    <row r="31" spans="1:26" s="346" customFormat="1">
      <c r="A31" s="366">
        <v>5</v>
      </c>
      <c r="B31" s="329" t="s">
        <v>238</v>
      </c>
      <c r="C31" s="375" t="str">
        <f t="shared" si="5"/>
        <v>02</v>
      </c>
      <c r="D31" s="331" t="str">
        <f t="shared" si="6"/>
        <v>06</v>
      </c>
      <c r="E31" s="331" t="str">
        <f t="shared" si="7"/>
        <v>02</v>
      </c>
      <c r="F31" s="331" t="str">
        <f t="shared" si="8"/>
        <v>01</v>
      </c>
      <c r="G31" s="331" t="str">
        <f t="shared" si="9"/>
        <v>001</v>
      </c>
      <c r="H31" s="376"/>
      <c r="I31" s="77" t="s">
        <v>239</v>
      </c>
      <c r="J31" s="377" t="s">
        <v>207</v>
      </c>
      <c r="K31" s="377" t="s">
        <v>207</v>
      </c>
      <c r="L31" s="377" t="s">
        <v>207</v>
      </c>
      <c r="M31" s="77" t="s">
        <v>206</v>
      </c>
      <c r="N31" s="377">
        <v>2010</v>
      </c>
      <c r="O31" s="377" t="s">
        <v>207</v>
      </c>
      <c r="P31" s="377" t="s">
        <v>233</v>
      </c>
      <c r="Q31" s="377" t="s">
        <v>39</v>
      </c>
      <c r="R31" s="84">
        <v>1</v>
      </c>
      <c r="S31" s="511">
        <v>1500000</v>
      </c>
      <c r="T31" s="1445"/>
      <c r="U31" s="1446"/>
      <c r="V31" s="340"/>
      <c r="W31" s="341"/>
      <c r="X31" s="990">
        <f t="shared" si="10"/>
        <v>1</v>
      </c>
      <c r="Y31" s="990">
        <f t="shared" si="11"/>
        <v>1500000</v>
      </c>
    </row>
    <row r="32" spans="1:26" s="346" customFormat="1">
      <c r="A32" s="378">
        <v>6</v>
      </c>
      <c r="B32" s="329" t="s">
        <v>240</v>
      </c>
      <c r="C32" s="375" t="str">
        <f t="shared" si="5"/>
        <v>02</v>
      </c>
      <c r="D32" s="331" t="str">
        <f t="shared" si="6"/>
        <v>06</v>
      </c>
      <c r="E32" s="331" t="str">
        <f t="shared" si="7"/>
        <v>02</v>
      </c>
      <c r="F32" s="331" t="str">
        <f t="shared" si="8"/>
        <v>06</v>
      </c>
      <c r="G32" s="331" t="str">
        <f t="shared" si="9"/>
        <v>039</v>
      </c>
      <c r="H32" s="376"/>
      <c r="I32" s="77" t="s">
        <v>241</v>
      </c>
      <c r="J32" s="377" t="s">
        <v>207</v>
      </c>
      <c r="K32" s="377" t="s">
        <v>207</v>
      </c>
      <c r="L32" s="377" t="s">
        <v>207</v>
      </c>
      <c r="M32" s="77" t="s">
        <v>206</v>
      </c>
      <c r="N32" s="377">
        <v>2010</v>
      </c>
      <c r="O32" s="377" t="s">
        <v>207</v>
      </c>
      <c r="P32" s="377" t="s">
        <v>233</v>
      </c>
      <c r="Q32" s="377" t="s">
        <v>39</v>
      </c>
      <c r="R32" s="84">
        <v>1</v>
      </c>
      <c r="S32" s="511">
        <v>1233000</v>
      </c>
      <c r="T32" s="1445"/>
      <c r="U32" s="1446"/>
      <c r="V32" s="340"/>
      <c r="W32" s="341"/>
      <c r="X32" s="990">
        <f t="shared" si="10"/>
        <v>1</v>
      </c>
      <c r="Y32" s="990">
        <f t="shared" si="11"/>
        <v>1233000</v>
      </c>
    </row>
    <row r="33" spans="1:25" s="346" customFormat="1">
      <c r="A33" s="374">
        <v>7</v>
      </c>
      <c r="B33" s="329" t="s">
        <v>242</v>
      </c>
      <c r="C33" s="375" t="str">
        <f t="shared" si="5"/>
        <v>02</v>
      </c>
      <c r="D33" s="331" t="str">
        <f t="shared" si="6"/>
        <v>06</v>
      </c>
      <c r="E33" s="331" t="str">
        <f t="shared" si="7"/>
        <v>02</v>
      </c>
      <c r="F33" s="331" t="str">
        <f t="shared" si="8"/>
        <v>04</v>
      </c>
      <c r="G33" s="331" t="str">
        <f t="shared" si="9"/>
        <v>006</v>
      </c>
      <c r="H33" s="376"/>
      <c r="I33" s="77" t="s">
        <v>94</v>
      </c>
      <c r="J33" s="377" t="s">
        <v>207</v>
      </c>
      <c r="K33" s="377" t="s">
        <v>207</v>
      </c>
      <c r="L33" s="377" t="s">
        <v>207</v>
      </c>
      <c r="M33" s="77" t="s">
        <v>206</v>
      </c>
      <c r="N33" s="377">
        <v>2010</v>
      </c>
      <c r="O33" s="377" t="s">
        <v>207</v>
      </c>
      <c r="P33" s="377" t="s">
        <v>233</v>
      </c>
      <c r="Q33" s="377" t="s">
        <v>39</v>
      </c>
      <c r="R33" s="84">
        <v>2</v>
      </c>
      <c r="S33" s="511">
        <v>460000</v>
      </c>
      <c r="T33" s="1445"/>
      <c r="U33" s="1446"/>
      <c r="V33" s="340"/>
      <c r="W33" s="341"/>
      <c r="X33" s="990">
        <f t="shared" si="10"/>
        <v>2</v>
      </c>
      <c r="Y33" s="990">
        <f t="shared" si="11"/>
        <v>460000</v>
      </c>
    </row>
    <row r="34" spans="1:25" s="346" customFormat="1">
      <c r="A34" s="366">
        <v>9</v>
      </c>
      <c r="B34" s="329" t="s">
        <v>242</v>
      </c>
      <c r="C34" s="375" t="str">
        <f t="shared" si="5"/>
        <v>02</v>
      </c>
      <c r="D34" s="331" t="str">
        <f t="shared" si="6"/>
        <v>06</v>
      </c>
      <c r="E34" s="331" t="str">
        <f t="shared" si="7"/>
        <v>02</v>
      </c>
      <c r="F34" s="331" t="str">
        <f t="shared" si="8"/>
        <v>04</v>
      </c>
      <c r="G34" s="331" t="str">
        <f t="shared" si="9"/>
        <v>006</v>
      </c>
      <c r="H34" s="376"/>
      <c r="I34" s="77" t="s">
        <v>243</v>
      </c>
      <c r="J34" s="377" t="s">
        <v>207</v>
      </c>
      <c r="K34" s="377" t="s">
        <v>207</v>
      </c>
      <c r="L34" s="377" t="s">
        <v>207</v>
      </c>
      <c r="M34" s="77" t="s">
        <v>206</v>
      </c>
      <c r="N34" s="377">
        <v>2011</v>
      </c>
      <c r="O34" s="377" t="s">
        <v>207</v>
      </c>
      <c r="P34" s="377" t="s">
        <v>233</v>
      </c>
      <c r="Q34" s="377" t="s">
        <v>39</v>
      </c>
      <c r="R34" s="84">
        <v>1</v>
      </c>
      <c r="S34" s="511">
        <v>215150</v>
      </c>
      <c r="T34" s="1445"/>
      <c r="U34" s="1446"/>
      <c r="V34" s="340"/>
      <c r="W34" s="341"/>
      <c r="X34" s="990">
        <f t="shared" si="10"/>
        <v>1</v>
      </c>
      <c r="Y34" s="990">
        <f t="shared" si="11"/>
        <v>215150</v>
      </c>
    </row>
    <row r="35" spans="1:25" s="346" customFormat="1">
      <c r="A35" s="378">
        <v>10</v>
      </c>
      <c r="B35" s="329" t="s">
        <v>244</v>
      </c>
      <c r="C35" s="375" t="str">
        <f t="shared" si="5"/>
        <v>02</v>
      </c>
      <c r="D35" s="331" t="str">
        <f t="shared" si="6"/>
        <v>06</v>
      </c>
      <c r="E35" s="331" t="str">
        <f t="shared" si="7"/>
        <v>02</v>
      </c>
      <c r="F35" s="331" t="str">
        <f t="shared" si="8"/>
        <v>01</v>
      </c>
      <c r="G35" s="331" t="str">
        <f t="shared" si="9"/>
        <v>006</v>
      </c>
      <c r="H35" s="376"/>
      <c r="I35" s="77" t="s">
        <v>245</v>
      </c>
      <c r="J35" s="377" t="s">
        <v>207</v>
      </c>
      <c r="K35" s="377" t="s">
        <v>207</v>
      </c>
      <c r="L35" s="377" t="s">
        <v>207</v>
      </c>
      <c r="M35" s="77" t="s">
        <v>206</v>
      </c>
      <c r="N35" s="377">
        <v>2011</v>
      </c>
      <c r="O35" s="377" t="s">
        <v>207</v>
      </c>
      <c r="P35" s="377" t="s">
        <v>233</v>
      </c>
      <c r="Q35" s="377" t="s">
        <v>39</v>
      </c>
      <c r="R35" s="84">
        <v>1</v>
      </c>
      <c r="S35" s="511">
        <v>1500000</v>
      </c>
      <c r="T35" s="1445"/>
      <c r="U35" s="1446"/>
      <c r="V35" s="340"/>
      <c r="W35" s="341"/>
      <c r="X35" s="990">
        <f t="shared" si="10"/>
        <v>1</v>
      </c>
      <c r="Y35" s="990">
        <f t="shared" si="11"/>
        <v>1500000</v>
      </c>
    </row>
    <row r="36" spans="1:25" s="346" customFormat="1">
      <c r="A36" s="374">
        <v>11</v>
      </c>
      <c r="B36" s="329" t="s">
        <v>246</v>
      </c>
      <c r="C36" s="375" t="str">
        <f t="shared" si="5"/>
        <v>02</v>
      </c>
      <c r="D36" s="331" t="str">
        <f t="shared" si="6"/>
        <v>06</v>
      </c>
      <c r="E36" s="331" t="str">
        <f t="shared" si="7"/>
        <v>04</v>
      </c>
      <c r="F36" s="331" t="str">
        <f t="shared" si="8"/>
        <v>03</v>
      </c>
      <c r="G36" s="331" t="str">
        <f t="shared" si="9"/>
        <v>009</v>
      </c>
      <c r="H36" s="376"/>
      <c r="I36" s="77" t="s">
        <v>76</v>
      </c>
      <c r="J36" s="377" t="s">
        <v>207</v>
      </c>
      <c r="K36" s="377" t="s">
        <v>207</v>
      </c>
      <c r="L36" s="77" t="s">
        <v>247</v>
      </c>
      <c r="M36" s="77" t="s">
        <v>206</v>
      </c>
      <c r="N36" s="377">
        <v>2012</v>
      </c>
      <c r="O36" s="377" t="s">
        <v>207</v>
      </c>
      <c r="P36" s="377" t="s">
        <v>233</v>
      </c>
      <c r="Q36" s="377" t="s">
        <v>236</v>
      </c>
      <c r="R36" s="84">
        <v>1</v>
      </c>
      <c r="S36" s="511">
        <v>1500000</v>
      </c>
      <c r="T36" s="1445"/>
      <c r="U36" s="1446"/>
      <c r="V36" s="340"/>
      <c r="W36" s="341"/>
      <c r="X36" s="990">
        <f t="shared" si="10"/>
        <v>1</v>
      </c>
      <c r="Y36" s="990">
        <f t="shared" si="11"/>
        <v>1500000</v>
      </c>
    </row>
    <row r="37" spans="1:25">
      <c r="A37" s="328">
        <v>12</v>
      </c>
      <c r="B37" s="380" t="s">
        <v>242</v>
      </c>
      <c r="C37" s="381" t="str">
        <f t="shared" si="5"/>
        <v>02</v>
      </c>
      <c r="D37" s="382" t="str">
        <f t="shared" si="6"/>
        <v>06</v>
      </c>
      <c r="E37" s="382" t="str">
        <f t="shared" si="7"/>
        <v>02</v>
      </c>
      <c r="F37" s="382" t="str">
        <f t="shared" si="8"/>
        <v>04</v>
      </c>
      <c r="G37" s="382" t="str">
        <f t="shared" si="9"/>
        <v>006</v>
      </c>
      <c r="H37" s="383"/>
      <c r="I37" s="73" t="s">
        <v>243</v>
      </c>
      <c r="J37" s="384" t="s">
        <v>207</v>
      </c>
      <c r="K37" s="384" t="s">
        <v>207</v>
      </c>
      <c r="L37" s="73" t="s">
        <v>248</v>
      </c>
      <c r="M37" s="73" t="s">
        <v>206</v>
      </c>
      <c r="N37" s="384">
        <v>2012</v>
      </c>
      <c r="O37" s="384" t="s">
        <v>207</v>
      </c>
      <c r="P37" s="384" t="s">
        <v>233</v>
      </c>
      <c r="Q37" s="384" t="s">
        <v>39</v>
      </c>
      <c r="R37" s="83">
        <v>1</v>
      </c>
      <c r="S37" s="953">
        <v>680000</v>
      </c>
      <c r="T37" s="79"/>
      <c r="V37" s="607"/>
      <c r="W37" s="991"/>
      <c r="X37" s="990">
        <f t="shared" si="10"/>
        <v>1</v>
      </c>
      <c r="Y37" s="990">
        <f t="shared" si="11"/>
        <v>680000</v>
      </c>
    </row>
    <row r="38" spans="1:25">
      <c r="A38" s="366">
        <v>13</v>
      </c>
      <c r="B38" s="380" t="s">
        <v>238</v>
      </c>
      <c r="C38" s="381" t="str">
        <f t="shared" si="5"/>
        <v>02</v>
      </c>
      <c r="D38" s="382" t="str">
        <f t="shared" si="6"/>
        <v>06</v>
      </c>
      <c r="E38" s="382" t="str">
        <f t="shared" si="7"/>
        <v>02</v>
      </c>
      <c r="F38" s="382" t="str">
        <f t="shared" si="8"/>
        <v>01</v>
      </c>
      <c r="G38" s="382" t="str">
        <f t="shared" si="9"/>
        <v>001</v>
      </c>
      <c r="H38" s="383"/>
      <c r="I38" s="387" t="s">
        <v>249</v>
      </c>
      <c r="J38" s="387"/>
      <c r="K38" s="384" t="s">
        <v>207</v>
      </c>
      <c r="L38" s="73"/>
      <c r="M38" s="73" t="s">
        <v>206</v>
      </c>
      <c r="N38" s="384">
        <v>2013</v>
      </c>
      <c r="O38" s="384" t="s">
        <v>207</v>
      </c>
      <c r="P38" s="384" t="s">
        <v>233</v>
      </c>
      <c r="Q38" s="384" t="s">
        <v>39</v>
      </c>
      <c r="R38" s="388">
        <v>1</v>
      </c>
      <c r="S38" s="954">
        <v>2638270</v>
      </c>
      <c r="T38" s="79"/>
      <c r="V38" s="607"/>
      <c r="W38" s="991"/>
      <c r="X38" s="990">
        <f t="shared" si="10"/>
        <v>1</v>
      </c>
      <c r="Y38" s="990">
        <f t="shared" si="11"/>
        <v>2638270</v>
      </c>
    </row>
    <row r="39" spans="1:25">
      <c r="A39" s="378">
        <v>14</v>
      </c>
      <c r="B39" s="380" t="s">
        <v>244</v>
      </c>
      <c r="C39" s="381" t="s">
        <v>250</v>
      </c>
      <c r="D39" s="382" t="s">
        <v>251</v>
      </c>
      <c r="E39" s="382" t="s">
        <v>250</v>
      </c>
      <c r="F39" s="382" t="s">
        <v>252</v>
      </c>
      <c r="G39" s="382" t="s">
        <v>253</v>
      </c>
      <c r="H39" s="383"/>
      <c r="I39" s="387" t="s">
        <v>254</v>
      </c>
      <c r="J39" s="387"/>
      <c r="K39" s="384" t="s">
        <v>207</v>
      </c>
      <c r="L39" s="73"/>
      <c r="M39" s="73" t="s">
        <v>206</v>
      </c>
      <c r="N39" s="384">
        <v>2013</v>
      </c>
      <c r="O39" s="384" t="s">
        <v>207</v>
      </c>
      <c r="P39" s="384" t="s">
        <v>233</v>
      </c>
      <c r="Q39" s="384" t="s">
        <v>39</v>
      </c>
      <c r="R39" s="388">
        <v>10</v>
      </c>
      <c r="S39" s="954">
        <v>1500000</v>
      </c>
      <c r="T39" s="1448"/>
      <c r="V39" s="607"/>
      <c r="W39" s="991"/>
      <c r="X39" s="990">
        <f t="shared" si="10"/>
        <v>10</v>
      </c>
      <c r="Y39" s="990">
        <f t="shared" si="11"/>
        <v>1500000</v>
      </c>
    </row>
    <row r="40" spans="1:25">
      <c r="A40" s="374">
        <v>19</v>
      </c>
      <c r="B40" s="380" t="s">
        <v>256</v>
      </c>
      <c r="C40" s="381" t="str">
        <f t="shared" ref="C40:C47" si="12">MID(B40,1,2)</f>
        <v>02</v>
      </c>
      <c r="D40" s="382" t="str">
        <f t="shared" ref="D40:D47" si="13">MID(B40,4,2)</f>
        <v>09</v>
      </c>
      <c r="E40" s="382" t="str">
        <f t="shared" ref="E40:E47" si="14">MID(B40,7,2)</f>
        <v>01</v>
      </c>
      <c r="F40" s="382" t="str">
        <f t="shared" ref="F40:F47" si="15">MID(B40,10,2)</f>
        <v>15</v>
      </c>
      <c r="G40" s="382" t="str">
        <f t="shared" ref="G40:G47" si="16">MID(B40,13,3)</f>
        <v>028</v>
      </c>
      <c r="H40" s="383"/>
      <c r="I40" s="73" t="s">
        <v>257</v>
      </c>
      <c r="J40" s="384" t="s">
        <v>207</v>
      </c>
      <c r="K40" s="384" t="s">
        <v>207</v>
      </c>
      <c r="L40" s="73" t="s">
        <v>248</v>
      </c>
      <c r="M40" s="73" t="s">
        <v>206</v>
      </c>
      <c r="N40" s="384">
        <v>2010</v>
      </c>
      <c r="O40" s="384" t="s">
        <v>207</v>
      </c>
      <c r="P40" s="384" t="s">
        <v>233</v>
      </c>
      <c r="Q40" s="384" t="s">
        <v>39</v>
      </c>
      <c r="R40" s="83">
        <v>1</v>
      </c>
      <c r="S40" s="953">
        <v>500000</v>
      </c>
      <c r="T40" s="1448"/>
      <c r="V40" s="607"/>
      <c r="W40" s="991"/>
      <c r="X40" s="990">
        <f t="shared" si="10"/>
        <v>1</v>
      </c>
      <c r="Y40" s="990">
        <f t="shared" si="11"/>
        <v>500000</v>
      </c>
    </row>
    <row r="41" spans="1:25">
      <c r="A41" s="366">
        <v>21</v>
      </c>
      <c r="B41" s="380" t="s">
        <v>258</v>
      </c>
      <c r="C41" s="381" t="str">
        <f t="shared" si="12"/>
        <v>02</v>
      </c>
      <c r="D41" s="382" t="str">
        <f t="shared" si="13"/>
        <v>06</v>
      </c>
      <c r="E41" s="382" t="str">
        <f t="shared" si="14"/>
        <v>03</v>
      </c>
      <c r="F41" s="382" t="str">
        <f t="shared" si="15"/>
        <v>04</v>
      </c>
      <c r="G41" s="382" t="str">
        <f t="shared" si="16"/>
        <v>008</v>
      </c>
      <c r="H41" s="383"/>
      <c r="I41" s="73" t="s">
        <v>78</v>
      </c>
      <c r="J41" s="384" t="s">
        <v>207</v>
      </c>
      <c r="K41" s="384" t="s">
        <v>207</v>
      </c>
      <c r="L41" s="73" t="s">
        <v>248</v>
      </c>
      <c r="M41" s="73" t="s">
        <v>206</v>
      </c>
      <c r="N41" s="384">
        <v>2011</v>
      </c>
      <c r="O41" s="384" t="s">
        <v>207</v>
      </c>
      <c r="P41" s="384" t="s">
        <v>233</v>
      </c>
      <c r="Q41" s="384" t="s">
        <v>236</v>
      </c>
      <c r="R41" s="83">
        <v>1</v>
      </c>
      <c r="S41" s="953">
        <v>1200000</v>
      </c>
      <c r="T41" s="1448"/>
      <c r="V41" s="607"/>
      <c r="W41" s="991"/>
      <c r="X41" s="990">
        <f t="shared" si="10"/>
        <v>1</v>
      </c>
      <c r="Y41" s="990">
        <f t="shared" si="11"/>
        <v>1200000</v>
      </c>
    </row>
    <row r="42" spans="1:25">
      <c r="A42" s="378">
        <v>22</v>
      </c>
      <c r="B42" s="380" t="s">
        <v>259</v>
      </c>
      <c r="C42" s="381" t="str">
        <f t="shared" si="12"/>
        <v>02</v>
      </c>
      <c r="D42" s="382" t="str">
        <f t="shared" si="13"/>
        <v>06</v>
      </c>
      <c r="E42" s="382" t="str">
        <f t="shared" si="14"/>
        <v>03</v>
      </c>
      <c r="F42" s="382" t="str">
        <f t="shared" si="15"/>
        <v>02</v>
      </c>
      <c r="G42" s="382" t="str">
        <f t="shared" si="16"/>
        <v>003</v>
      </c>
      <c r="H42" s="383"/>
      <c r="I42" s="73" t="s">
        <v>260</v>
      </c>
      <c r="J42" s="384" t="s">
        <v>207</v>
      </c>
      <c r="K42" s="384" t="s">
        <v>207</v>
      </c>
      <c r="L42" s="73" t="s">
        <v>248</v>
      </c>
      <c r="M42" s="73" t="s">
        <v>206</v>
      </c>
      <c r="N42" s="384">
        <v>2012</v>
      </c>
      <c r="O42" s="384" t="s">
        <v>207</v>
      </c>
      <c r="P42" s="384" t="s">
        <v>233</v>
      </c>
      <c r="Q42" s="384" t="s">
        <v>39</v>
      </c>
      <c r="R42" s="83">
        <v>1</v>
      </c>
      <c r="S42" s="953">
        <v>9290400</v>
      </c>
      <c r="T42" s="1448"/>
      <c r="V42" s="607"/>
      <c r="W42" s="991"/>
      <c r="X42" s="990">
        <f t="shared" si="10"/>
        <v>1</v>
      </c>
      <c r="Y42" s="990">
        <f t="shared" si="11"/>
        <v>9290400</v>
      </c>
    </row>
    <row r="43" spans="1:25">
      <c r="A43" s="378">
        <v>26</v>
      </c>
      <c r="B43" s="380" t="s">
        <v>259</v>
      </c>
      <c r="C43" s="381" t="str">
        <f t="shared" si="12"/>
        <v>02</v>
      </c>
      <c r="D43" s="382" t="str">
        <f t="shared" si="13"/>
        <v>06</v>
      </c>
      <c r="E43" s="382" t="str">
        <f t="shared" si="14"/>
        <v>03</v>
      </c>
      <c r="F43" s="382" t="str">
        <f t="shared" si="15"/>
        <v>02</v>
      </c>
      <c r="G43" s="382" t="str">
        <f t="shared" si="16"/>
        <v>003</v>
      </c>
      <c r="H43" s="383"/>
      <c r="I43" s="78" t="s">
        <v>261</v>
      </c>
      <c r="J43" s="384" t="s">
        <v>207</v>
      </c>
      <c r="K43" s="384" t="s">
        <v>207</v>
      </c>
      <c r="L43" s="73" t="s">
        <v>248</v>
      </c>
      <c r="M43" s="73" t="s">
        <v>206</v>
      </c>
      <c r="N43" s="384">
        <v>2012</v>
      </c>
      <c r="O43" s="384" t="s">
        <v>207</v>
      </c>
      <c r="P43" s="384" t="s">
        <v>233</v>
      </c>
      <c r="Q43" s="384" t="s">
        <v>39</v>
      </c>
      <c r="R43" s="83">
        <v>1</v>
      </c>
      <c r="S43" s="953">
        <v>4769000</v>
      </c>
      <c r="T43" s="1448"/>
      <c r="V43" s="607"/>
      <c r="W43" s="991"/>
      <c r="X43" s="990">
        <f t="shared" si="10"/>
        <v>1</v>
      </c>
      <c r="Y43" s="990">
        <f t="shared" si="11"/>
        <v>4769000</v>
      </c>
    </row>
    <row r="44" spans="1:25">
      <c r="A44" s="374">
        <v>27</v>
      </c>
      <c r="B44" s="380" t="s">
        <v>258</v>
      </c>
      <c r="C44" s="381" t="str">
        <f t="shared" si="12"/>
        <v>02</v>
      </c>
      <c r="D44" s="382" t="str">
        <f t="shared" si="13"/>
        <v>06</v>
      </c>
      <c r="E44" s="382" t="str">
        <f t="shared" si="14"/>
        <v>03</v>
      </c>
      <c r="F44" s="382" t="str">
        <f t="shared" si="15"/>
        <v>04</v>
      </c>
      <c r="G44" s="382" t="str">
        <f t="shared" si="16"/>
        <v>008</v>
      </c>
      <c r="H44" s="383"/>
      <c r="I44" s="78" t="s">
        <v>77</v>
      </c>
      <c r="J44" s="384" t="s">
        <v>207</v>
      </c>
      <c r="K44" s="384" t="s">
        <v>207</v>
      </c>
      <c r="L44" s="73" t="s">
        <v>248</v>
      </c>
      <c r="M44" s="73" t="s">
        <v>206</v>
      </c>
      <c r="N44" s="384">
        <v>2012</v>
      </c>
      <c r="O44" s="384" t="s">
        <v>207</v>
      </c>
      <c r="P44" s="384" t="s">
        <v>233</v>
      </c>
      <c r="Q44" s="384" t="s">
        <v>236</v>
      </c>
      <c r="R44" s="83">
        <v>1</v>
      </c>
      <c r="S44" s="953">
        <v>500000</v>
      </c>
      <c r="T44" s="1448"/>
      <c r="V44" s="607"/>
      <c r="W44" s="991"/>
      <c r="X44" s="990">
        <f t="shared" si="10"/>
        <v>1</v>
      </c>
      <c r="Y44" s="990">
        <f t="shared" si="11"/>
        <v>500000</v>
      </c>
    </row>
    <row r="45" spans="1:25">
      <c r="A45" s="366">
        <v>29</v>
      </c>
      <c r="B45" s="380" t="s">
        <v>259</v>
      </c>
      <c r="C45" s="381" t="str">
        <f t="shared" si="12"/>
        <v>02</v>
      </c>
      <c r="D45" s="382" t="str">
        <f t="shared" si="13"/>
        <v>06</v>
      </c>
      <c r="E45" s="382" t="str">
        <f t="shared" si="14"/>
        <v>03</v>
      </c>
      <c r="F45" s="382" t="str">
        <f t="shared" si="15"/>
        <v>02</v>
      </c>
      <c r="G45" s="382" t="str">
        <f t="shared" si="16"/>
        <v>003</v>
      </c>
      <c r="H45" s="383"/>
      <c r="I45" s="387" t="s">
        <v>260</v>
      </c>
      <c r="J45" s="384" t="s">
        <v>207</v>
      </c>
      <c r="K45" s="384" t="s">
        <v>207</v>
      </c>
      <c r="L45" s="73" t="s">
        <v>248</v>
      </c>
      <c r="M45" s="73" t="s">
        <v>206</v>
      </c>
      <c r="N45" s="384">
        <v>2013</v>
      </c>
      <c r="O45" s="384" t="s">
        <v>207</v>
      </c>
      <c r="P45" s="384" t="s">
        <v>233</v>
      </c>
      <c r="Q45" s="384" t="s">
        <v>39</v>
      </c>
      <c r="R45" s="388">
        <v>2</v>
      </c>
      <c r="S45" s="953">
        <v>7500000</v>
      </c>
      <c r="T45" s="1448"/>
      <c r="V45" s="607"/>
      <c r="W45" s="991"/>
      <c r="X45" s="990">
        <f t="shared" si="10"/>
        <v>2</v>
      </c>
      <c r="Y45" s="990">
        <f t="shared" si="11"/>
        <v>7500000</v>
      </c>
    </row>
    <row r="46" spans="1:25">
      <c r="A46" s="378">
        <v>30</v>
      </c>
      <c r="B46" s="380" t="s">
        <v>262</v>
      </c>
      <c r="C46" s="381" t="str">
        <f t="shared" si="12"/>
        <v>02</v>
      </c>
      <c r="D46" s="382" t="str">
        <f t="shared" si="13"/>
        <v>06</v>
      </c>
      <c r="E46" s="382" t="str">
        <f t="shared" si="14"/>
        <v>03</v>
      </c>
      <c r="F46" s="382" t="str">
        <f t="shared" si="15"/>
        <v>02</v>
      </c>
      <c r="G46" s="382" t="str">
        <f t="shared" si="16"/>
        <v>002</v>
      </c>
      <c r="H46" s="383"/>
      <c r="I46" s="387" t="s">
        <v>263</v>
      </c>
      <c r="J46" s="384" t="s">
        <v>207</v>
      </c>
      <c r="K46" s="384" t="s">
        <v>207</v>
      </c>
      <c r="L46" s="73" t="s">
        <v>248</v>
      </c>
      <c r="M46" s="73" t="s">
        <v>206</v>
      </c>
      <c r="N46" s="384">
        <v>2013</v>
      </c>
      <c r="O46" s="384" t="s">
        <v>207</v>
      </c>
      <c r="P46" s="384" t="s">
        <v>233</v>
      </c>
      <c r="Q46" s="384" t="s">
        <v>39</v>
      </c>
      <c r="R46" s="388">
        <v>1</v>
      </c>
      <c r="S46" s="953">
        <v>7500000</v>
      </c>
      <c r="T46" s="1448"/>
      <c r="V46" s="607"/>
      <c r="W46" s="991"/>
      <c r="X46" s="990">
        <f t="shared" si="10"/>
        <v>1</v>
      </c>
      <c r="Y46" s="990">
        <f t="shared" si="11"/>
        <v>7500000</v>
      </c>
    </row>
    <row r="47" spans="1:25">
      <c r="A47" s="374">
        <v>31</v>
      </c>
      <c r="B47" s="393" t="s">
        <v>262</v>
      </c>
      <c r="C47" s="381" t="str">
        <f t="shared" si="12"/>
        <v>02</v>
      </c>
      <c r="D47" s="382" t="str">
        <f t="shared" si="13"/>
        <v>06</v>
      </c>
      <c r="E47" s="382" t="str">
        <f t="shared" si="14"/>
        <v>03</v>
      </c>
      <c r="F47" s="382" t="str">
        <f t="shared" si="15"/>
        <v>02</v>
      </c>
      <c r="G47" s="382" t="str">
        <f t="shared" si="16"/>
        <v>002</v>
      </c>
      <c r="H47" s="383"/>
      <c r="I47" s="394" t="s">
        <v>264</v>
      </c>
      <c r="J47" s="395" t="s">
        <v>207</v>
      </c>
      <c r="K47" s="395" t="s">
        <v>207</v>
      </c>
      <c r="L47" s="396" t="s">
        <v>248</v>
      </c>
      <c r="M47" s="396" t="s">
        <v>206</v>
      </c>
      <c r="N47" s="395">
        <v>2013</v>
      </c>
      <c r="O47" s="395" t="s">
        <v>207</v>
      </c>
      <c r="P47" s="395" t="s">
        <v>233</v>
      </c>
      <c r="Q47" s="395" t="s">
        <v>39</v>
      </c>
      <c r="R47" s="397">
        <v>1</v>
      </c>
      <c r="S47" s="955">
        <v>5000000</v>
      </c>
      <c r="T47" s="1448"/>
      <c r="V47" s="607"/>
      <c r="W47" s="991"/>
      <c r="X47" s="990">
        <f t="shared" si="10"/>
        <v>1</v>
      </c>
      <c r="Y47" s="990">
        <f t="shared" si="11"/>
        <v>5000000</v>
      </c>
    </row>
    <row r="48" spans="1:25" s="346" customFormat="1">
      <c r="A48" s="328">
        <v>32</v>
      </c>
      <c r="B48" s="329"/>
      <c r="C48" s="400">
        <v>2</v>
      </c>
      <c r="D48" s="401">
        <v>6</v>
      </c>
      <c r="E48" s="401">
        <v>2</v>
      </c>
      <c r="F48" s="401">
        <v>1</v>
      </c>
      <c r="G48" s="401">
        <v>11</v>
      </c>
      <c r="H48" s="402"/>
      <c r="I48" s="403" t="s">
        <v>265</v>
      </c>
      <c r="J48" s="404"/>
      <c r="K48" s="405"/>
      <c r="L48" s="404"/>
      <c r="M48" s="406" t="s">
        <v>206</v>
      </c>
      <c r="N48" s="407">
        <v>2014</v>
      </c>
      <c r="O48" s="408"/>
      <c r="P48" s="407" t="s">
        <v>233</v>
      </c>
      <c r="Q48" s="407" t="s">
        <v>39</v>
      </c>
      <c r="R48" s="409">
        <v>5</v>
      </c>
      <c r="S48" s="956">
        <v>1500000</v>
      </c>
      <c r="T48" s="1448"/>
      <c r="U48" s="1446"/>
      <c r="V48" s="340"/>
      <c r="W48" s="341"/>
      <c r="X48" s="990">
        <f t="shared" si="10"/>
        <v>5</v>
      </c>
      <c r="Y48" s="990">
        <f t="shared" si="11"/>
        <v>1500000</v>
      </c>
    </row>
    <row r="49" spans="1:25">
      <c r="A49" s="366">
        <v>33</v>
      </c>
      <c r="B49" s="380"/>
      <c r="C49" s="412">
        <v>2</v>
      </c>
      <c r="D49" s="413">
        <v>6</v>
      </c>
      <c r="E49" s="413">
        <v>2</v>
      </c>
      <c r="F49" s="413">
        <v>4</v>
      </c>
      <c r="G49" s="413">
        <v>6</v>
      </c>
      <c r="H49" s="414"/>
      <c r="I49" s="415" t="s">
        <v>266</v>
      </c>
      <c r="J49" s="416"/>
      <c r="K49" s="417"/>
      <c r="L49" s="416"/>
      <c r="M49" s="418" t="s">
        <v>206</v>
      </c>
      <c r="N49" s="419">
        <v>2014</v>
      </c>
      <c r="O49" s="420"/>
      <c r="P49" s="419" t="s">
        <v>233</v>
      </c>
      <c r="Q49" s="419" t="s">
        <v>39</v>
      </c>
      <c r="R49" s="421">
        <v>1</v>
      </c>
      <c r="S49" s="957">
        <v>1600000</v>
      </c>
      <c r="T49" s="1448"/>
      <c r="V49" s="607"/>
      <c r="W49" s="991"/>
      <c r="X49" s="990">
        <f t="shared" si="10"/>
        <v>1</v>
      </c>
      <c r="Y49" s="990">
        <f t="shared" si="11"/>
        <v>1600000</v>
      </c>
    </row>
    <row r="50" spans="1:25">
      <c r="A50" s="378">
        <v>34</v>
      </c>
      <c r="B50" s="393"/>
      <c r="C50" s="412">
        <v>2</v>
      </c>
      <c r="D50" s="413">
        <v>6</v>
      </c>
      <c r="E50" s="413">
        <v>2</v>
      </c>
      <c r="F50" s="413">
        <v>6</v>
      </c>
      <c r="G50" s="413">
        <v>3</v>
      </c>
      <c r="H50" s="414"/>
      <c r="I50" s="424" t="s">
        <v>267</v>
      </c>
      <c r="J50" s="416" t="s">
        <v>268</v>
      </c>
      <c r="K50" s="417"/>
      <c r="L50" s="416"/>
      <c r="M50" s="418" t="s">
        <v>206</v>
      </c>
      <c r="N50" s="419">
        <v>2014</v>
      </c>
      <c r="O50" s="420"/>
      <c r="P50" s="419" t="s">
        <v>233</v>
      </c>
      <c r="Q50" s="419" t="s">
        <v>39</v>
      </c>
      <c r="R50" s="425">
        <v>1</v>
      </c>
      <c r="S50" s="957">
        <v>3300000</v>
      </c>
      <c r="T50" s="1448"/>
      <c r="V50" s="607"/>
      <c r="W50" s="991"/>
      <c r="X50" s="990">
        <f t="shared" si="10"/>
        <v>1</v>
      </c>
      <c r="Y50" s="990">
        <f t="shared" si="11"/>
        <v>3300000</v>
      </c>
    </row>
    <row r="51" spans="1:25">
      <c r="A51" s="374">
        <v>35</v>
      </c>
      <c r="B51" s="380"/>
      <c r="C51" s="412">
        <v>2</v>
      </c>
      <c r="D51" s="413">
        <v>6</v>
      </c>
      <c r="E51" s="413">
        <v>2</v>
      </c>
      <c r="F51" s="413">
        <v>1</v>
      </c>
      <c r="G51" s="413">
        <v>1</v>
      </c>
      <c r="H51" s="414"/>
      <c r="I51" s="426" t="s">
        <v>269</v>
      </c>
      <c r="J51" s="427" t="s">
        <v>270</v>
      </c>
      <c r="K51" s="428"/>
      <c r="L51" s="427"/>
      <c r="M51" s="429" t="s">
        <v>206</v>
      </c>
      <c r="N51" s="430">
        <v>2014</v>
      </c>
      <c r="O51" s="431"/>
      <c r="P51" s="430" t="s">
        <v>233</v>
      </c>
      <c r="Q51" s="430" t="s">
        <v>39</v>
      </c>
      <c r="R51" s="432">
        <v>1</v>
      </c>
      <c r="S51" s="958">
        <v>2000000</v>
      </c>
      <c r="T51" s="1448"/>
      <c r="V51" s="607"/>
      <c r="W51" s="991"/>
      <c r="X51" s="990">
        <f t="shared" si="10"/>
        <v>1</v>
      </c>
      <c r="Y51" s="990">
        <f t="shared" si="11"/>
        <v>2000000</v>
      </c>
    </row>
    <row r="52" spans="1:25">
      <c r="A52" s="328">
        <v>36</v>
      </c>
      <c r="B52" s="367"/>
      <c r="C52" s="412">
        <v>2</v>
      </c>
      <c r="D52" s="413">
        <v>6</v>
      </c>
      <c r="E52" s="413">
        <v>2</v>
      </c>
      <c r="F52" s="413">
        <v>1</v>
      </c>
      <c r="G52" s="413">
        <v>11</v>
      </c>
      <c r="H52" s="414"/>
      <c r="I52" s="426" t="s">
        <v>271</v>
      </c>
      <c r="J52" s="427" t="s">
        <v>272</v>
      </c>
      <c r="K52" s="428"/>
      <c r="L52" s="427"/>
      <c r="M52" s="429" t="s">
        <v>206</v>
      </c>
      <c r="N52" s="430">
        <v>2014</v>
      </c>
      <c r="O52" s="431"/>
      <c r="P52" s="430" t="s">
        <v>233</v>
      </c>
      <c r="Q52" s="430" t="s">
        <v>39</v>
      </c>
      <c r="R52" s="432">
        <v>1</v>
      </c>
      <c r="S52" s="958">
        <v>1500000</v>
      </c>
      <c r="T52" s="1448"/>
      <c r="V52" s="607"/>
      <c r="W52" s="991"/>
      <c r="X52" s="990">
        <f t="shared" si="10"/>
        <v>1</v>
      </c>
      <c r="Y52" s="990">
        <f t="shared" si="11"/>
        <v>1500000</v>
      </c>
    </row>
    <row r="53" spans="1:25">
      <c r="A53" s="366">
        <v>37</v>
      </c>
      <c r="B53" s="380"/>
      <c r="C53" s="412">
        <v>2</v>
      </c>
      <c r="D53" s="413">
        <v>6</v>
      </c>
      <c r="E53" s="413">
        <v>2</v>
      </c>
      <c r="F53" s="413">
        <v>1</v>
      </c>
      <c r="G53" s="413">
        <v>30</v>
      </c>
      <c r="H53" s="426"/>
      <c r="I53" s="434" t="s">
        <v>112</v>
      </c>
      <c r="J53" s="435" t="s">
        <v>273</v>
      </c>
      <c r="K53" s="436"/>
      <c r="L53" s="437" t="s">
        <v>205</v>
      </c>
      <c r="M53" s="438" t="s">
        <v>274</v>
      </c>
      <c r="N53" s="439">
        <v>2014</v>
      </c>
      <c r="O53" s="439"/>
      <c r="P53" s="439" t="s">
        <v>233</v>
      </c>
      <c r="Q53" s="439" t="s">
        <v>39</v>
      </c>
      <c r="R53" s="440">
        <v>10</v>
      </c>
      <c r="S53" s="959">
        <v>7500000</v>
      </c>
      <c r="T53" s="1448"/>
      <c r="V53" s="607"/>
      <c r="W53" s="991"/>
      <c r="X53" s="990">
        <f t="shared" si="10"/>
        <v>10</v>
      </c>
      <c r="Y53" s="990">
        <f t="shared" si="11"/>
        <v>7500000</v>
      </c>
    </row>
    <row r="54" spans="1:25">
      <c r="A54" s="378">
        <v>38</v>
      </c>
      <c r="B54" s="380"/>
      <c r="C54" s="412">
        <v>2</v>
      </c>
      <c r="D54" s="413">
        <v>6</v>
      </c>
      <c r="E54" s="413">
        <v>3</v>
      </c>
      <c r="F54" s="413">
        <v>5</v>
      </c>
      <c r="G54" s="413">
        <v>3</v>
      </c>
      <c r="H54" s="426"/>
      <c r="I54" s="426" t="s">
        <v>80</v>
      </c>
      <c r="J54" s="442" t="s">
        <v>273</v>
      </c>
      <c r="K54" s="443"/>
      <c r="L54" s="444" t="s">
        <v>205</v>
      </c>
      <c r="M54" s="445" t="s">
        <v>274</v>
      </c>
      <c r="N54" s="446">
        <v>2014</v>
      </c>
      <c r="O54" s="446"/>
      <c r="P54" s="446" t="s">
        <v>233</v>
      </c>
      <c r="Q54" s="446" t="s">
        <v>39</v>
      </c>
      <c r="R54" s="447">
        <v>1</v>
      </c>
      <c r="S54" s="953">
        <v>1500000</v>
      </c>
      <c r="T54" s="1448"/>
      <c r="V54" s="607"/>
      <c r="W54" s="991"/>
      <c r="X54" s="990">
        <f t="shared" si="10"/>
        <v>1</v>
      </c>
      <c r="Y54" s="990">
        <f t="shared" si="11"/>
        <v>1500000</v>
      </c>
    </row>
    <row r="55" spans="1:25">
      <c r="A55" s="374">
        <v>39</v>
      </c>
      <c r="B55" s="380"/>
      <c r="C55" s="412">
        <v>2</v>
      </c>
      <c r="D55" s="413">
        <v>6</v>
      </c>
      <c r="E55" s="413">
        <v>3</v>
      </c>
      <c r="F55" s="413">
        <v>5</v>
      </c>
      <c r="G55" s="413">
        <v>3</v>
      </c>
      <c r="H55" s="426"/>
      <c r="I55" s="448" t="s">
        <v>80</v>
      </c>
      <c r="J55" s="449" t="s">
        <v>275</v>
      </c>
      <c r="K55" s="450"/>
      <c r="L55" s="451" t="s">
        <v>205</v>
      </c>
      <c r="M55" s="452" t="s">
        <v>274</v>
      </c>
      <c r="N55" s="453">
        <v>2014</v>
      </c>
      <c r="O55" s="453"/>
      <c r="P55" s="453" t="s">
        <v>233</v>
      </c>
      <c r="Q55" s="453" t="s">
        <v>39</v>
      </c>
      <c r="R55" s="454">
        <v>2</v>
      </c>
      <c r="S55" s="952">
        <v>3000000</v>
      </c>
      <c r="T55" s="1448"/>
      <c r="V55" s="607"/>
      <c r="W55" s="991"/>
      <c r="X55" s="990">
        <f t="shared" si="10"/>
        <v>2</v>
      </c>
      <c r="Y55" s="990">
        <f t="shared" si="11"/>
        <v>3000000</v>
      </c>
    </row>
    <row r="56" spans="1:25">
      <c r="A56" s="328">
        <v>40</v>
      </c>
      <c r="B56" s="380"/>
      <c r="C56" s="412">
        <v>2</v>
      </c>
      <c r="D56" s="413">
        <v>6</v>
      </c>
      <c r="E56" s="413">
        <v>3</v>
      </c>
      <c r="F56" s="413">
        <v>5</v>
      </c>
      <c r="G56" s="413">
        <v>3</v>
      </c>
      <c r="H56" s="426"/>
      <c r="I56" s="448" t="s">
        <v>80</v>
      </c>
      <c r="J56" s="449" t="s">
        <v>276</v>
      </c>
      <c r="K56" s="450"/>
      <c r="L56" s="451" t="s">
        <v>205</v>
      </c>
      <c r="M56" s="452" t="s">
        <v>274</v>
      </c>
      <c r="N56" s="453">
        <v>2014</v>
      </c>
      <c r="O56" s="453"/>
      <c r="P56" s="453" t="s">
        <v>233</v>
      </c>
      <c r="Q56" s="453" t="s">
        <v>236</v>
      </c>
      <c r="R56" s="454">
        <v>3</v>
      </c>
      <c r="S56" s="952">
        <v>4500000</v>
      </c>
      <c r="T56" s="1448"/>
      <c r="V56" s="607"/>
      <c r="W56" s="991"/>
      <c r="X56" s="990">
        <f t="shared" si="10"/>
        <v>3</v>
      </c>
      <c r="Y56" s="990">
        <f t="shared" si="11"/>
        <v>4500000</v>
      </c>
    </row>
    <row r="57" spans="1:25">
      <c r="A57" s="366">
        <v>41</v>
      </c>
      <c r="B57" s="393"/>
      <c r="C57" s="412">
        <v>2</v>
      </c>
      <c r="D57" s="413">
        <v>6</v>
      </c>
      <c r="E57" s="413">
        <v>4</v>
      </c>
      <c r="F57" s="413">
        <v>3</v>
      </c>
      <c r="G57" s="413">
        <v>7</v>
      </c>
      <c r="H57" s="426"/>
      <c r="I57" s="434" t="s">
        <v>277</v>
      </c>
      <c r="J57" s="435" t="s">
        <v>278</v>
      </c>
      <c r="K57" s="436"/>
      <c r="L57" s="437" t="s">
        <v>205</v>
      </c>
      <c r="M57" s="438" t="s">
        <v>274</v>
      </c>
      <c r="N57" s="439">
        <v>2014</v>
      </c>
      <c r="O57" s="439"/>
      <c r="P57" s="439" t="s">
        <v>233</v>
      </c>
      <c r="Q57" s="439" t="s">
        <v>39</v>
      </c>
      <c r="R57" s="440">
        <v>50</v>
      </c>
      <c r="S57" s="959">
        <v>15000000</v>
      </c>
      <c r="T57" s="1448"/>
      <c r="V57" s="607"/>
      <c r="W57" s="991"/>
      <c r="X57" s="990">
        <f t="shared" si="10"/>
        <v>50</v>
      </c>
      <c r="Y57" s="990">
        <f t="shared" si="11"/>
        <v>15000000</v>
      </c>
    </row>
    <row r="58" spans="1:25" s="458" customFormat="1">
      <c r="A58" s="374">
        <v>43</v>
      </c>
      <c r="B58" s="380"/>
      <c r="C58" s="412">
        <v>2</v>
      </c>
      <c r="D58" s="413">
        <v>6</v>
      </c>
      <c r="E58" s="413">
        <v>1</v>
      </c>
      <c r="F58" s="413">
        <v>4</v>
      </c>
      <c r="G58" s="413">
        <v>2</v>
      </c>
      <c r="H58" s="426"/>
      <c r="I58" s="426" t="s">
        <v>279</v>
      </c>
      <c r="J58" s="442"/>
      <c r="K58" s="443"/>
      <c r="L58" s="444" t="s">
        <v>205</v>
      </c>
      <c r="M58" s="445" t="s">
        <v>274</v>
      </c>
      <c r="N58" s="446">
        <v>2014</v>
      </c>
      <c r="O58" s="446"/>
      <c r="P58" s="446" t="s">
        <v>233</v>
      </c>
      <c r="Q58" s="446" t="s">
        <v>39</v>
      </c>
      <c r="R58" s="447">
        <v>4</v>
      </c>
      <c r="S58" s="953">
        <v>6707600</v>
      </c>
      <c r="T58" s="1448"/>
      <c r="U58" s="1447"/>
      <c r="V58" s="607"/>
      <c r="W58" s="991"/>
      <c r="X58" s="990">
        <f t="shared" si="10"/>
        <v>4</v>
      </c>
      <c r="Y58" s="990">
        <f t="shared" si="11"/>
        <v>6707600</v>
      </c>
    </row>
    <row r="59" spans="1:25" s="458" customFormat="1">
      <c r="A59" s="328">
        <v>44</v>
      </c>
      <c r="B59" s="380"/>
      <c r="C59" s="412">
        <v>2</v>
      </c>
      <c r="D59" s="413">
        <v>6</v>
      </c>
      <c r="E59" s="413">
        <v>2</v>
      </c>
      <c r="F59" s="413">
        <v>6</v>
      </c>
      <c r="G59" s="413">
        <v>3</v>
      </c>
      <c r="H59" s="426"/>
      <c r="I59" s="426" t="s">
        <v>280</v>
      </c>
      <c r="J59" s="442"/>
      <c r="K59" s="443"/>
      <c r="L59" s="444" t="s">
        <v>205</v>
      </c>
      <c r="M59" s="445" t="s">
        <v>274</v>
      </c>
      <c r="N59" s="446">
        <v>2014</v>
      </c>
      <c r="O59" s="446"/>
      <c r="P59" s="446" t="s">
        <v>233</v>
      </c>
      <c r="Q59" s="446" t="s">
        <v>39</v>
      </c>
      <c r="R59" s="447">
        <v>1</v>
      </c>
      <c r="S59" s="953">
        <v>12000000</v>
      </c>
      <c r="T59" s="1448"/>
      <c r="U59" s="1447"/>
      <c r="V59" s="607"/>
      <c r="W59" s="991"/>
      <c r="X59" s="990">
        <f t="shared" si="10"/>
        <v>1</v>
      </c>
      <c r="Y59" s="990">
        <f t="shared" si="11"/>
        <v>12000000</v>
      </c>
    </row>
    <row r="60" spans="1:25" s="458" customFormat="1">
      <c r="A60" s="366">
        <v>45</v>
      </c>
      <c r="B60" s="380"/>
      <c r="C60" s="412">
        <v>2</v>
      </c>
      <c r="D60" s="413">
        <v>6</v>
      </c>
      <c r="E60" s="413">
        <v>2</v>
      </c>
      <c r="F60" s="413">
        <v>4</v>
      </c>
      <c r="G60" s="413">
        <v>1</v>
      </c>
      <c r="H60" s="426"/>
      <c r="I60" s="426" t="s">
        <v>281</v>
      </c>
      <c r="J60" s="442" t="s">
        <v>282</v>
      </c>
      <c r="K60" s="443"/>
      <c r="L60" s="444" t="s">
        <v>205</v>
      </c>
      <c r="M60" s="445" t="s">
        <v>274</v>
      </c>
      <c r="N60" s="446">
        <v>2014</v>
      </c>
      <c r="O60" s="446"/>
      <c r="P60" s="446" t="s">
        <v>233</v>
      </c>
      <c r="Q60" s="446" t="s">
        <v>39</v>
      </c>
      <c r="R60" s="447">
        <v>1</v>
      </c>
      <c r="S60" s="953">
        <v>2000000</v>
      </c>
      <c r="T60" s="1448"/>
      <c r="U60" s="1447"/>
      <c r="V60" s="607"/>
      <c r="W60" s="991"/>
      <c r="X60" s="990">
        <f t="shared" si="10"/>
        <v>1</v>
      </c>
      <c r="Y60" s="990">
        <f t="shared" si="11"/>
        <v>2000000</v>
      </c>
    </row>
    <row r="61" spans="1:25" s="458" customFormat="1">
      <c r="A61" s="378">
        <v>46</v>
      </c>
      <c r="B61" s="380"/>
      <c r="C61" s="412">
        <v>2</v>
      </c>
      <c r="D61" s="413">
        <v>6</v>
      </c>
      <c r="E61" s="413">
        <v>2</v>
      </c>
      <c r="F61" s="413">
        <v>4</v>
      </c>
      <c r="G61" s="413">
        <v>1</v>
      </c>
      <c r="H61" s="426"/>
      <c r="I61" s="426" t="s">
        <v>281</v>
      </c>
      <c r="J61" s="442" t="s">
        <v>283</v>
      </c>
      <c r="K61" s="443"/>
      <c r="L61" s="444" t="s">
        <v>205</v>
      </c>
      <c r="M61" s="445" t="s">
        <v>274</v>
      </c>
      <c r="N61" s="446">
        <v>2014</v>
      </c>
      <c r="O61" s="446"/>
      <c r="P61" s="446" t="s">
        <v>233</v>
      </c>
      <c r="Q61" s="446" t="s">
        <v>39</v>
      </c>
      <c r="R61" s="447">
        <v>1</v>
      </c>
      <c r="S61" s="953">
        <v>2000000</v>
      </c>
      <c r="T61" s="1448"/>
      <c r="U61" s="1447"/>
      <c r="V61" s="607"/>
      <c r="W61" s="991"/>
      <c r="X61" s="990">
        <f t="shared" si="10"/>
        <v>1</v>
      </c>
      <c r="Y61" s="990">
        <f t="shared" si="11"/>
        <v>2000000</v>
      </c>
    </row>
    <row r="62" spans="1:25" s="458" customFormat="1">
      <c r="A62" s="374">
        <v>47</v>
      </c>
      <c r="B62" s="380"/>
      <c r="C62" s="459">
        <v>2</v>
      </c>
      <c r="D62" s="460">
        <v>6</v>
      </c>
      <c r="E62" s="460">
        <v>3</v>
      </c>
      <c r="F62" s="460">
        <v>4</v>
      </c>
      <c r="G62" s="460">
        <v>1</v>
      </c>
      <c r="H62" s="426"/>
      <c r="I62" s="426" t="s">
        <v>284</v>
      </c>
      <c r="J62" s="442"/>
      <c r="K62" s="443"/>
      <c r="L62" s="444" t="s">
        <v>205</v>
      </c>
      <c r="M62" s="445" t="s">
        <v>274</v>
      </c>
      <c r="N62" s="446">
        <v>2014</v>
      </c>
      <c r="O62" s="446"/>
      <c r="P62" s="446" t="s">
        <v>233</v>
      </c>
      <c r="Q62" s="446" t="s">
        <v>39</v>
      </c>
      <c r="R62" s="447">
        <v>2</v>
      </c>
      <c r="S62" s="953">
        <v>10000000</v>
      </c>
      <c r="T62" s="1448"/>
      <c r="U62" s="1447"/>
      <c r="V62" s="607"/>
      <c r="W62" s="991"/>
      <c r="X62" s="990">
        <f t="shared" si="10"/>
        <v>2</v>
      </c>
      <c r="Y62" s="990">
        <f t="shared" si="11"/>
        <v>10000000</v>
      </c>
    </row>
    <row r="63" spans="1:25" s="458" customFormat="1">
      <c r="A63" s="328">
        <v>48</v>
      </c>
      <c r="B63" s="380"/>
      <c r="C63" s="412">
        <v>2</v>
      </c>
      <c r="D63" s="413">
        <v>6</v>
      </c>
      <c r="E63" s="413">
        <v>3</v>
      </c>
      <c r="F63" s="413">
        <v>2</v>
      </c>
      <c r="G63" s="413">
        <v>2</v>
      </c>
      <c r="H63" s="426"/>
      <c r="I63" s="426" t="s">
        <v>285</v>
      </c>
      <c r="J63" s="442" t="s">
        <v>286</v>
      </c>
      <c r="K63" s="443"/>
      <c r="L63" s="444" t="s">
        <v>205</v>
      </c>
      <c r="M63" s="445" t="s">
        <v>274</v>
      </c>
      <c r="N63" s="446">
        <v>2014</v>
      </c>
      <c r="O63" s="446"/>
      <c r="P63" s="446" t="s">
        <v>214</v>
      </c>
      <c r="Q63" s="446" t="s">
        <v>39</v>
      </c>
      <c r="R63" s="447">
        <v>1</v>
      </c>
      <c r="S63" s="953">
        <v>5000000</v>
      </c>
      <c r="T63" s="1448"/>
      <c r="U63" s="1447"/>
      <c r="V63" s="607"/>
      <c r="W63" s="991"/>
      <c r="X63" s="990">
        <f t="shared" si="10"/>
        <v>1</v>
      </c>
      <c r="Y63" s="990">
        <f t="shared" si="11"/>
        <v>5000000</v>
      </c>
    </row>
    <row r="64" spans="1:25" s="458" customFormat="1">
      <c r="A64" s="366">
        <v>49</v>
      </c>
      <c r="B64" s="380"/>
      <c r="C64" s="412">
        <v>2</v>
      </c>
      <c r="D64" s="413">
        <v>6</v>
      </c>
      <c r="E64" s="413">
        <v>2</v>
      </c>
      <c r="F64" s="413">
        <v>1</v>
      </c>
      <c r="G64" s="413">
        <v>28</v>
      </c>
      <c r="H64" s="426"/>
      <c r="I64" s="426" t="s">
        <v>287</v>
      </c>
      <c r="J64" s="442"/>
      <c r="K64" s="443"/>
      <c r="L64" s="444" t="s">
        <v>205</v>
      </c>
      <c r="M64" s="445" t="s">
        <v>274</v>
      </c>
      <c r="N64" s="446">
        <v>2014</v>
      </c>
      <c r="O64" s="446"/>
      <c r="P64" s="446" t="s">
        <v>214</v>
      </c>
      <c r="Q64" s="446" t="s">
        <v>39</v>
      </c>
      <c r="R64" s="447">
        <v>1</v>
      </c>
      <c r="S64" s="953">
        <v>301900</v>
      </c>
      <c r="T64" s="1448"/>
      <c r="U64" s="1447"/>
      <c r="V64" s="607"/>
      <c r="W64" s="991"/>
      <c r="X64" s="990">
        <f t="shared" si="10"/>
        <v>1</v>
      </c>
      <c r="Y64" s="990">
        <f t="shared" si="11"/>
        <v>301900</v>
      </c>
    </row>
    <row r="65" spans="1:25" s="342" customFormat="1">
      <c r="A65" s="378">
        <v>50</v>
      </c>
      <c r="B65" s="329"/>
      <c r="C65" s="400">
        <v>2</v>
      </c>
      <c r="D65" s="401">
        <v>6</v>
      </c>
      <c r="E65" s="401">
        <v>2</v>
      </c>
      <c r="F65" s="401">
        <v>1</v>
      </c>
      <c r="G65" s="401">
        <v>30</v>
      </c>
      <c r="H65" s="461"/>
      <c r="I65" s="461" t="s">
        <v>288</v>
      </c>
      <c r="J65" s="462"/>
      <c r="K65" s="463"/>
      <c r="L65" s="464" t="s">
        <v>205</v>
      </c>
      <c r="M65" s="465" t="s">
        <v>274</v>
      </c>
      <c r="N65" s="466">
        <v>2014</v>
      </c>
      <c r="O65" s="466"/>
      <c r="P65" s="466" t="s">
        <v>214</v>
      </c>
      <c r="Q65" s="466" t="s">
        <v>39</v>
      </c>
      <c r="R65" s="467">
        <v>1</v>
      </c>
      <c r="S65" s="511">
        <v>1250000</v>
      </c>
      <c r="T65" s="1448"/>
      <c r="U65" s="1446"/>
      <c r="V65" s="340"/>
      <c r="W65" s="341"/>
      <c r="X65" s="990">
        <f t="shared" si="10"/>
        <v>1</v>
      </c>
      <c r="Y65" s="990">
        <f t="shared" si="11"/>
        <v>1250000</v>
      </c>
    </row>
    <row r="66" spans="1:25">
      <c r="A66" s="328">
        <v>52</v>
      </c>
      <c r="B66" s="380"/>
      <c r="C66" s="459">
        <v>2</v>
      </c>
      <c r="D66" s="460">
        <v>6</v>
      </c>
      <c r="E66" s="460">
        <v>2</v>
      </c>
      <c r="F66" s="413">
        <v>1</v>
      </c>
      <c r="G66" s="413">
        <v>1</v>
      </c>
      <c r="H66" s="426"/>
      <c r="I66" s="426" t="s">
        <v>289</v>
      </c>
      <c r="J66" s="442"/>
      <c r="K66" s="443"/>
      <c r="L66" s="444" t="s">
        <v>205</v>
      </c>
      <c r="M66" s="445" t="s">
        <v>274</v>
      </c>
      <c r="N66" s="446">
        <v>2014</v>
      </c>
      <c r="O66" s="446"/>
      <c r="P66" s="446" t="s">
        <v>233</v>
      </c>
      <c r="Q66" s="446" t="s">
        <v>39</v>
      </c>
      <c r="R66" s="447">
        <v>4</v>
      </c>
      <c r="S66" s="953">
        <v>17404000</v>
      </c>
      <c r="T66" s="1448"/>
      <c r="V66" s="607"/>
      <c r="W66" s="991"/>
      <c r="X66" s="990">
        <f t="shared" si="10"/>
        <v>4</v>
      </c>
      <c r="Y66" s="990">
        <f t="shared" si="11"/>
        <v>17404000</v>
      </c>
    </row>
    <row r="67" spans="1:25">
      <c r="A67" s="366">
        <v>53</v>
      </c>
      <c r="B67" s="380"/>
      <c r="C67" s="471">
        <v>2</v>
      </c>
      <c r="D67" s="472">
        <v>6</v>
      </c>
      <c r="E67" s="472">
        <v>2</v>
      </c>
      <c r="F67" s="473">
        <v>1</v>
      </c>
      <c r="G67" s="473">
        <v>1</v>
      </c>
      <c r="H67" s="424"/>
      <c r="I67" s="426" t="s">
        <v>290</v>
      </c>
      <c r="J67" s="442"/>
      <c r="K67" s="443"/>
      <c r="L67" s="444" t="s">
        <v>205</v>
      </c>
      <c r="M67" s="445" t="s">
        <v>274</v>
      </c>
      <c r="N67" s="446">
        <v>2014</v>
      </c>
      <c r="O67" s="446"/>
      <c r="P67" s="446" t="s">
        <v>233</v>
      </c>
      <c r="Q67" s="446" t="s">
        <v>39</v>
      </c>
      <c r="R67" s="447">
        <v>3</v>
      </c>
      <c r="S67" s="953">
        <v>15496000</v>
      </c>
      <c r="T67" s="1448"/>
      <c r="V67" s="607"/>
      <c r="W67" s="991"/>
      <c r="X67" s="990">
        <f t="shared" si="10"/>
        <v>3</v>
      </c>
      <c r="Y67" s="990">
        <f t="shared" si="11"/>
        <v>15496000</v>
      </c>
    </row>
    <row r="68" spans="1:25" s="75" customFormat="1">
      <c r="A68" s="328">
        <v>54</v>
      </c>
      <c r="B68" s="80"/>
      <c r="C68" s="474" t="s">
        <v>291</v>
      </c>
      <c r="D68" s="475"/>
      <c r="E68" s="475"/>
      <c r="F68" s="475"/>
      <c r="G68" s="476"/>
      <c r="H68" s="476"/>
      <c r="I68" s="477" t="s">
        <v>249</v>
      </c>
      <c r="J68" s="477" t="s">
        <v>292</v>
      </c>
      <c r="K68" s="477"/>
      <c r="L68" s="477" t="s">
        <v>293</v>
      </c>
      <c r="M68" s="477" t="s">
        <v>206</v>
      </c>
      <c r="N68" s="478">
        <v>2015</v>
      </c>
      <c r="O68" s="479"/>
      <c r="P68" s="478" t="s">
        <v>214</v>
      </c>
      <c r="Q68" s="480" t="s">
        <v>39</v>
      </c>
      <c r="R68" s="481">
        <v>1</v>
      </c>
      <c r="S68" s="960">
        <v>3750000</v>
      </c>
      <c r="T68" s="1448"/>
      <c r="U68" s="1446"/>
      <c r="V68" s="340"/>
      <c r="W68" s="77"/>
      <c r="X68" s="990">
        <f t="shared" si="10"/>
        <v>1</v>
      </c>
      <c r="Y68" s="990">
        <f t="shared" si="11"/>
        <v>3750000</v>
      </c>
    </row>
    <row r="69" spans="1:25" s="75" customFormat="1">
      <c r="A69" s="374">
        <v>57</v>
      </c>
      <c r="B69" s="347"/>
      <c r="C69" s="484" t="s">
        <v>294</v>
      </c>
      <c r="D69" s="485"/>
      <c r="E69" s="486"/>
      <c r="F69" s="401"/>
      <c r="G69" s="487"/>
      <c r="H69" s="403"/>
      <c r="I69" s="76" t="s">
        <v>295</v>
      </c>
      <c r="J69" s="76" t="s">
        <v>296</v>
      </c>
      <c r="K69" s="488"/>
      <c r="L69" s="76" t="s">
        <v>297</v>
      </c>
      <c r="M69" s="76" t="s">
        <v>298</v>
      </c>
      <c r="N69" s="489">
        <v>2007</v>
      </c>
      <c r="O69" s="490"/>
      <c r="P69" s="490" t="s">
        <v>233</v>
      </c>
      <c r="Q69" s="491" t="s">
        <v>39</v>
      </c>
      <c r="R69" s="85">
        <v>1</v>
      </c>
      <c r="S69" s="511">
        <v>6500000</v>
      </c>
      <c r="T69" s="1448"/>
      <c r="U69" s="1446"/>
      <c r="V69" s="340"/>
      <c r="W69" s="77"/>
      <c r="X69" s="990">
        <f t="shared" si="10"/>
        <v>1</v>
      </c>
      <c r="Y69" s="990">
        <f t="shared" si="11"/>
        <v>6500000</v>
      </c>
    </row>
    <row r="70" spans="1:25" s="75" customFormat="1">
      <c r="A70" s="328">
        <v>58</v>
      </c>
      <c r="B70" s="347"/>
      <c r="C70" s="484" t="s">
        <v>299</v>
      </c>
      <c r="D70" s="485"/>
      <c r="E70" s="486"/>
      <c r="F70" s="401"/>
      <c r="G70" s="487"/>
      <c r="H70" s="403"/>
      <c r="I70" s="76" t="s">
        <v>300</v>
      </c>
      <c r="J70" s="76" t="s">
        <v>301</v>
      </c>
      <c r="K70" s="488"/>
      <c r="L70" s="76" t="s">
        <v>205</v>
      </c>
      <c r="M70" s="76" t="s">
        <v>302</v>
      </c>
      <c r="N70" s="489">
        <v>1991</v>
      </c>
      <c r="O70" s="490"/>
      <c r="P70" s="490" t="s">
        <v>233</v>
      </c>
      <c r="Q70" s="491" t="s">
        <v>39</v>
      </c>
      <c r="R70" s="85">
        <v>1</v>
      </c>
      <c r="S70" s="511">
        <v>250000</v>
      </c>
      <c r="T70" s="1448"/>
      <c r="U70" s="1446"/>
      <c r="V70" s="340"/>
      <c r="W70" s="77"/>
      <c r="X70" s="990">
        <f t="shared" si="10"/>
        <v>1</v>
      </c>
      <c r="Y70" s="990">
        <f t="shared" si="11"/>
        <v>250000</v>
      </c>
    </row>
    <row r="71" spans="1:25" s="75" customFormat="1">
      <c r="A71" s="374">
        <v>59</v>
      </c>
      <c r="B71" s="347"/>
      <c r="C71" s="484" t="s">
        <v>299</v>
      </c>
      <c r="D71" s="485"/>
      <c r="E71" s="486"/>
      <c r="F71" s="401"/>
      <c r="G71" s="487"/>
      <c r="H71" s="403"/>
      <c r="I71" s="76" t="s">
        <v>300</v>
      </c>
      <c r="J71" s="76" t="s">
        <v>273</v>
      </c>
      <c r="K71" s="488"/>
      <c r="L71" s="76" t="s">
        <v>205</v>
      </c>
      <c r="M71" s="76" t="s">
        <v>303</v>
      </c>
      <c r="N71" s="489">
        <v>2006</v>
      </c>
      <c r="O71" s="492"/>
      <c r="P71" s="490" t="s">
        <v>233</v>
      </c>
      <c r="Q71" s="491" t="s">
        <v>39</v>
      </c>
      <c r="R71" s="85">
        <v>1</v>
      </c>
      <c r="S71" s="511">
        <v>125000</v>
      </c>
      <c r="T71" s="1448"/>
      <c r="U71" s="1446"/>
      <c r="V71" s="340"/>
      <c r="W71" s="77"/>
      <c r="X71" s="990">
        <f t="shared" si="10"/>
        <v>1</v>
      </c>
      <c r="Y71" s="990">
        <f t="shared" si="11"/>
        <v>125000</v>
      </c>
    </row>
    <row r="72" spans="1:25" s="75" customFormat="1">
      <c r="A72" s="328">
        <v>60</v>
      </c>
      <c r="B72" s="347"/>
      <c r="C72" s="493" t="s">
        <v>304</v>
      </c>
      <c r="D72" s="485"/>
      <c r="E72" s="486"/>
      <c r="F72" s="401"/>
      <c r="G72" s="487"/>
      <c r="H72" s="403"/>
      <c r="I72" s="494" t="s">
        <v>79</v>
      </c>
      <c r="J72" s="494"/>
      <c r="K72" s="494"/>
      <c r="L72" s="494" t="s">
        <v>293</v>
      </c>
      <c r="M72" s="494" t="s">
        <v>305</v>
      </c>
      <c r="N72" s="492">
        <v>1993</v>
      </c>
      <c r="O72" s="492"/>
      <c r="P72" s="492" t="s">
        <v>233</v>
      </c>
      <c r="Q72" s="492" t="s">
        <v>39</v>
      </c>
      <c r="R72" s="495">
        <v>3</v>
      </c>
      <c r="S72" s="961">
        <v>300000</v>
      </c>
      <c r="T72" s="1448"/>
      <c r="U72" s="1446"/>
      <c r="V72" s="340"/>
      <c r="W72" s="77"/>
      <c r="X72" s="990">
        <f t="shared" si="10"/>
        <v>3</v>
      </c>
      <c r="Y72" s="990">
        <f t="shared" si="11"/>
        <v>300000</v>
      </c>
    </row>
    <row r="73" spans="1:25" s="75" customFormat="1">
      <c r="A73" s="374">
        <v>61</v>
      </c>
      <c r="B73" s="347"/>
      <c r="C73" s="497" t="s">
        <v>306</v>
      </c>
      <c r="D73" s="485"/>
      <c r="E73" s="486"/>
      <c r="F73" s="401"/>
      <c r="G73" s="487"/>
      <c r="H73" s="403"/>
      <c r="I73" s="498" t="s">
        <v>307</v>
      </c>
      <c r="J73" s="498"/>
      <c r="K73" s="494"/>
      <c r="L73" s="498" t="s">
        <v>293</v>
      </c>
      <c r="M73" s="498" t="s">
        <v>305</v>
      </c>
      <c r="N73" s="499">
        <v>1993</v>
      </c>
      <c r="O73" s="490"/>
      <c r="P73" s="492" t="s">
        <v>233</v>
      </c>
      <c r="Q73" s="492" t="s">
        <v>236</v>
      </c>
      <c r="R73" s="495">
        <v>5</v>
      </c>
      <c r="S73" s="962">
        <v>750000</v>
      </c>
      <c r="T73" s="1448"/>
      <c r="U73" s="1446"/>
      <c r="V73" s="340"/>
      <c r="W73" s="77"/>
      <c r="X73" s="990">
        <f t="shared" si="10"/>
        <v>5</v>
      </c>
      <c r="Y73" s="990">
        <f t="shared" si="11"/>
        <v>750000</v>
      </c>
    </row>
    <row r="74" spans="1:25" s="75" customFormat="1">
      <c r="A74" s="328">
        <v>62</v>
      </c>
      <c r="B74" s="347"/>
      <c r="C74" s="501" t="s">
        <v>308</v>
      </c>
      <c r="D74" s="485"/>
      <c r="E74" s="486"/>
      <c r="F74" s="401"/>
      <c r="G74" s="487"/>
      <c r="H74" s="403"/>
      <c r="I74" s="488" t="s">
        <v>110</v>
      </c>
      <c r="J74" s="488"/>
      <c r="K74" s="488"/>
      <c r="L74" s="488" t="s">
        <v>293</v>
      </c>
      <c r="M74" s="488" t="s">
        <v>305</v>
      </c>
      <c r="N74" s="490">
        <v>1993</v>
      </c>
      <c r="O74" s="490"/>
      <c r="P74" s="490" t="s">
        <v>233</v>
      </c>
      <c r="Q74" s="491" t="s">
        <v>39</v>
      </c>
      <c r="R74" s="85">
        <v>12</v>
      </c>
      <c r="S74" s="963">
        <v>1500000</v>
      </c>
      <c r="T74" s="1448"/>
      <c r="U74" s="1446"/>
      <c r="V74" s="340"/>
      <c r="W74" s="77"/>
      <c r="X74" s="990">
        <f t="shared" si="10"/>
        <v>12</v>
      </c>
      <c r="Y74" s="990">
        <f t="shared" si="11"/>
        <v>1500000</v>
      </c>
    </row>
    <row r="75" spans="1:25" s="75" customFormat="1">
      <c r="A75" s="374">
        <v>63</v>
      </c>
      <c r="B75" s="347"/>
      <c r="C75" s="484" t="s">
        <v>308</v>
      </c>
      <c r="D75" s="485"/>
      <c r="E75" s="486"/>
      <c r="F75" s="401"/>
      <c r="G75" s="487"/>
      <c r="H75" s="403"/>
      <c r="I75" s="76" t="s">
        <v>309</v>
      </c>
      <c r="J75" s="76" t="s">
        <v>292</v>
      </c>
      <c r="K75" s="488"/>
      <c r="L75" s="76" t="s">
        <v>293</v>
      </c>
      <c r="M75" s="76" t="s">
        <v>303</v>
      </c>
      <c r="N75" s="489">
        <v>1993</v>
      </c>
      <c r="O75" s="490"/>
      <c r="P75" s="490" t="s">
        <v>233</v>
      </c>
      <c r="Q75" s="491" t="s">
        <v>39</v>
      </c>
      <c r="R75" s="85">
        <v>1</v>
      </c>
      <c r="S75" s="511">
        <v>375000</v>
      </c>
      <c r="T75" s="1448"/>
      <c r="U75" s="1446"/>
      <c r="V75" s="340"/>
      <c r="W75" s="77"/>
      <c r="X75" s="990">
        <f t="shared" si="10"/>
        <v>1</v>
      </c>
      <c r="Y75" s="990">
        <f t="shared" si="11"/>
        <v>375000</v>
      </c>
    </row>
    <row r="76" spans="1:25" s="75" customFormat="1">
      <c r="A76" s="328">
        <v>64</v>
      </c>
      <c r="B76" s="347"/>
      <c r="C76" s="484" t="s">
        <v>308</v>
      </c>
      <c r="D76" s="485"/>
      <c r="E76" s="486"/>
      <c r="F76" s="401"/>
      <c r="G76" s="487"/>
      <c r="H76" s="403"/>
      <c r="I76" s="76" t="s">
        <v>110</v>
      </c>
      <c r="J76" s="76" t="s">
        <v>292</v>
      </c>
      <c r="K76" s="488"/>
      <c r="L76" s="76" t="s">
        <v>293</v>
      </c>
      <c r="M76" s="76" t="s">
        <v>303</v>
      </c>
      <c r="N76" s="489">
        <v>2007</v>
      </c>
      <c r="O76" s="490"/>
      <c r="P76" s="490" t="s">
        <v>233</v>
      </c>
      <c r="Q76" s="491" t="s">
        <v>236</v>
      </c>
      <c r="R76" s="85">
        <v>1</v>
      </c>
      <c r="S76" s="511">
        <v>125000</v>
      </c>
      <c r="T76" s="1448"/>
      <c r="U76" s="1446"/>
      <c r="V76" s="340"/>
      <c r="W76" s="77"/>
      <c r="X76" s="990">
        <f t="shared" si="10"/>
        <v>1</v>
      </c>
      <c r="Y76" s="990">
        <f t="shared" si="11"/>
        <v>125000</v>
      </c>
    </row>
    <row r="77" spans="1:25" s="75" customFormat="1">
      <c r="A77" s="374">
        <v>65</v>
      </c>
      <c r="B77" s="347"/>
      <c r="C77" s="484" t="s">
        <v>308</v>
      </c>
      <c r="D77" s="485"/>
      <c r="E77" s="486"/>
      <c r="F77" s="401"/>
      <c r="G77" s="487"/>
      <c r="H77" s="403"/>
      <c r="I77" s="76" t="s">
        <v>110</v>
      </c>
      <c r="J77" s="76" t="s">
        <v>292</v>
      </c>
      <c r="K77" s="488"/>
      <c r="L77" s="76" t="s">
        <v>293</v>
      </c>
      <c r="M77" s="76" t="s">
        <v>303</v>
      </c>
      <c r="N77" s="489">
        <v>2008</v>
      </c>
      <c r="O77" s="490"/>
      <c r="P77" s="490" t="s">
        <v>233</v>
      </c>
      <c r="Q77" s="491" t="s">
        <v>236</v>
      </c>
      <c r="R77" s="85">
        <v>1</v>
      </c>
      <c r="S77" s="511">
        <v>250000</v>
      </c>
      <c r="T77" s="1448"/>
      <c r="U77" s="1446"/>
      <c r="V77" s="340"/>
      <c r="W77" s="77"/>
      <c r="X77" s="990">
        <f t="shared" si="10"/>
        <v>1</v>
      </c>
      <c r="Y77" s="990">
        <f t="shared" si="11"/>
        <v>250000</v>
      </c>
    </row>
    <row r="78" spans="1:25" s="75" customFormat="1">
      <c r="A78" s="328">
        <v>66</v>
      </c>
      <c r="B78" s="347"/>
      <c r="C78" s="501" t="s">
        <v>308</v>
      </c>
      <c r="D78" s="485"/>
      <c r="E78" s="486"/>
      <c r="F78" s="401"/>
      <c r="G78" s="487"/>
      <c r="H78" s="403"/>
      <c r="I78" s="488" t="s">
        <v>110</v>
      </c>
      <c r="J78" s="488" t="s">
        <v>292</v>
      </c>
      <c r="K78" s="488"/>
      <c r="L78" s="488" t="s">
        <v>293</v>
      </c>
      <c r="M78" s="488" t="s">
        <v>303</v>
      </c>
      <c r="N78" s="490">
        <v>2008</v>
      </c>
      <c r="O78" s="490"/>
      <c r="P78" s="490" t="s">
        <v>233</v>
      </c>
      <c r="Q78" s="491" t="s">
        <v>236</v>
      </c>
      <c r="R78" s="85">
        <v>1</v>
      </c>
      <c r="S78" s="963">
        <v>250000</v>
      </c>
      <c r="T78" s="1448"/>
      <c r="U78" s="1446"/>
      <c r="V78" s="340"/>
      <c r="W78" s="77"/>
      <c r="X78" s="990">
        <f t="shared" si="10"/>
        <v>1</v>
      </c>
      <c r="Y78" s="990">
        <f t="shared" si="11"/>
        <v>250000</v>
      </c>
    </row>
    <row r="79" spans="1:25" s="75" customFormat="1">
      <c r="A79" s="374">
        <v>67</v>
      </c>
      <c r="B79" s="347"/>
      <c r="C79" s="484" t="s">
        <v>308</v>
      </c>
      <c r="D79" s="485"/>
      <c r="E79" s="486"/>
      <c r="F79" s="401"/>
      <c r="G79" s="487"/>
      <c r="H79" s="403"/>
      <c r="I79" s="76" t="s">
        <v>110</v>
      </c>
      <c r="J79" s="76" t="s">
        <v>292</v>
      </c>
      <c r="K79" s="488"/>
      <c r="L79" s="76" t="s">
        <v>293</v>
      </c>
      <c r="M79" s="76" t="s">
        <v>303</v>
      </c>
      <c r="N79" s="489">
        <v>2008</v>
      </c>
      <c r="O79" s="490"/>
      <c r="P79" s="490" t="s">
        <v>233</v>
      </c>
      <c r="Q79" s="491" t="s">
        <v>39</v>
      </c>
      <c r="R79" s="85">
        <v>1</v>
      </c>
      <c r="S79" s="511">
        <v>350000</v>
      </c>
      <c r="T79" s="1448"/>
      <c r="U79" s="1446"/>
      <c r="V79" s="340"/>
      <c r="W79" s="77"/>
      <c r="X79" s="990">
        <f t="shared" si="10"/>
        <v>1</v>
      </c>
      <c r="Y79" s="990">
        <f t="shared" si="11"/>
        <v>350000</v>
      </c>
    </row>
    <row r="80" spans="1:25" s="75" customFormat="1">
      <c r="A80" s="328">
        <v>68</v>
      </c>
      <c r="B80" s="347"/>
      <c r="C80" s="484" t="s">
        <v>308</v>
      </c>
      <c r="D80" s="485"/>
      <c r="E80" s="486"/>
      <c r="F80" s="401"/>
      <c r="G80" s="487"/>
      <c r="H80" s="403"/>
      <c r="I80" s="76" t="s">
        <v>110</v>
      </c>
      <c r="J80" s="76" t="s">
        <v>292</v>
      </c>
      <c r="K80" s="488"/>
      <c r="L80" s="76" t="s">
        <v>293</v>
      </c>
      <c r="M80" s="76" t="s">
        <v>303</v>
      </c>
      <c r="N80" s="489">
        <v>2008</v>
      </c>
      <c r="O80" s="490"/>
      <c r="P80" s="490" t="s">
        <v>233</v>
      </c>
      <c r="Q80" s="491" t="s">
        <v>39</v>
      </c>
      <c r="R80" s="85">
        <v>1</v>
      </c>
      <c r="S80" s="511">
        <v>350000</v>
      </c>
      <c r="T80" s="1448"/>
      <c r="U80" s="1446"/>
      <c r="V80" s="340"/>
      <c r="W80" s="77"/>
      <c r="X80" s="990">
        <f t="shared" si="10"/>
        <v>1</v>
      </c>
      <c r="Y80" s="990">
        <f t="shared" si="11"/>
        <v>350000</v>
      </c>
    </row>
    <row r="81" spans="1:25" s="75" customFormat="1">
      <c r="A81" s="374">
        <v>69</v>
      </c>
      <c r="B81" s="347"/>
      <c r="C81" s="484" t="s">
        <v>308</v>
      </c>
      <c r="D81" s="485"/>
      <c r="E81" s="486"/>
      <c r="F81" s="401"/>
      <c r="G81" s="487"/>
      <c r="H81" s="403"/>
      <c r="I81" s="76" t="s">
        <v>310</v>
      </c>
      <c r="J81" s="76" t="s">
        <v>292</v>
      </c>
      <c r="K81" s="488"/>
      <c r="L81" s="76" t="s">
        <v>293</v>
      </c>
      <c r="M81" s="76" t="s">
        <v>303</v>
      </c>
      <c r="N81" s="489">
        <v>2008</v>
      </c>
      <c r="O81" s="490"/>
      <c r="P81" s="490" t="s">
        <v>233</v>
      </c>
      <c r="Q81" s="491" t="s">
        <v>39</v>
      </c>
      <c r="R81" s="85">
        <v>1</v>
      </c>
      <c r="S81" s="511">
        <v>1600000</v>
      </c>
      <c r="T81" s="1448"/>
      <c r="U81" s="1446"/>
      <c r="V81" s="340"/>
      <c r="W81" s="77"/>
      <c r="X81" s="990">
        <f t="shared" si="10"/>
        <v>1</v>
      </c>
      <c r="Y81" s="990">
        <f t="shared" si="11"/>
        <v>1600000</v>
      </c>
    </row>
    <row r="82" spans="1:25" s="75" customFormat="1">
      <c r="A82" s="328">
        <v>70</v>
      </c>
      <c r="B82" s="347"/>
      <c r="C82" s="484" t="s">
        <v>308</v>
      </c>
      <c r="D82" s="485"/>
      <c r="E82" s="486"/>
      <c r="F82" s="401"/>
      <c r="G82" s="487"/>
      <c r="H82" s="403"/>
      <c r="I82" s="76" t="s">
        <v>311</v>
      </c>
      <c r="J82" s="76" t="s">
        <v>312</v>
      </c>
      <c r="K82" s="488"/>
      <c r="L82" s="76"/>
      <c r="M82" s="76" t="s">
        <v>206</v>
      </c>
      <c r="N82" s="489">
        <v>2008</v>
      </c>
      <c r="O82" s="490"/>
      <c r="P82" s="490" t="s">
        <v>233</v>
      </c>
      <c r="Q82" s="491" t="s">
        <v>39</v>
      </c>
      <c r="R82" s="85">
        <v>2</v>
      </c>
      <c r="S82" s="511">
        <v>300000</v>
      </c>
      <c r="T82" s="1448"/>
      <c r="U82" s="1446"/>
      <c r="V82" s="340"/>
      <c r="W82" s="77"/>
      <c r="X82" s="990">
        <f t="shared" si="10"/>
        <v>2</v>
      </c>
      <c r="Y82" s="990">
        <f t="shared" si="11"/>
        <v>300000</v>
      </c>
    </row>
    <row r="83" spans="1:25" s="75" customFormat="1">
      <c r="A83" s="374">
        <v>71</v>
      </c>
      <c r="B83" s="347"/>
      <c r="C83" s="484" t="s">
        <v>308</v>
      </c>
      <c r="D83" s="485"/>
      <c r="E83" s="486"/>
      <c r="F83" s="401"/>
      <c r="G83" s="487"/>
      <c r="H83" s="403"/>
      <c r="I83" s="76" t="s">
        <v>313</v>
      </c>
      <c r="J83" s="76"/>
      <c r="K83" s="488"/>
      <c r="L83" s="76" t="s">
        <v>293</v>
      </c>
      <c r="M83" s="76" t="s">
        <v>303</v>
      </c>
      <c r="N83" s="489">
        <v>2010</v>
      </c>
      <c r="O83" s="490"/>
      <c r="P83" s="490" t="s">
        <v>233</v>
      </c>
      <c r="Q83" s="491" t="s">
        <v>236</v>
      </c>
      <c r="R83" s="85">
        <v>1</v>
      </c>
      <c r="S83" s="511">
        <v>30000</v>
      </c>
      <c r="T83" s="1448"/>
      <c r="U83" s="1446"/>
      <c r="V83" s="340"/>
      <c r="W83" s="77"/>
      <c r="X83" s="990">
        <f t="shared" si="10"/>
        <v>1</v>
      </c>
      <c r="Y83" s="990">
        <f t="shared" si="11"/>
        <v>30000</v>
      </c>
    </row>
    <row r="84" spans="1:25" s="75" customFormat="1">
      <c r="A84" s="328">
        <v>72</v>
      </c>
      <c r="B84" s="347"/>
      <c r="C84" s="484" t="s">
        <v>308</v>
      </c>
      <c r="D84" s="485"/>
      <c r="E84" s="486"/>
      <c r="F84" s="401"/>
      <c r="G84" s="487"/>
      <c r="H84" s="403"/>
      <c r="I84" s="76" t="s">
        <v>314</v>
      </c>
      <c r="J84" s="76" t="s">
        <v>292</v>
      </c>
      <c r="K84" s="488"/>
      <c r="L84" s="76" t="s">
        <v>293</v>
      </c>
      <c r="M84" s="76" t="s">
        <v>303</v>
      </c>
      <c r="N84" s="489">
        <v>1994</v>
      </c>
      <c r="O84" s="490"/>
      <c r="P84" s="490" t="s">
        <v>233</v>
      </c>
      <c r="Q84" s="491" t="s">
        <v>39</v>
      </c>
      <c r="R84" s="85">
        <v>1</v>
      </c>
      <c r="S84" s="511">
        <v>1600000</v>
      </c>
      <c r="T84" s="1448"/>
      <c r="U84" s="1446"/>
      <c r="V84" s="340"/>
      <c r="W84" s="77"/>
      <c r="X84" s="990">
        <f t="shared" si="10"/>
        <v>1</v>
      </c>
      <c r="Y84" s="990">
        <f t="shared" si="11"/>
        <v>1600000</v>
      </c>
    </row>
    <row r="85" spans="1:25" s="75" customFormat="1">
      <c r="A85" s="374">
        <v>73</v>
      </c>
      <c r="B85" s="347"/>
      <c r="C85" s="484" t="s">
        <v>315</v>
      </c>
      <c r="D85" s="485"/>
      <c r="E85" s="486"/>
      <c r="F85" s="401"/>
      <c r="G85" s="487"/>
      <c r="H85" s="403"/>
      <c r="I85" s="76" t="s">
        <v>111</v>
      </c>
      <c r="J85" s="76" t="s">
        <v>292</v>
      </c>
      <c r="K85" s="488"/>
      <c r="L85" s="76" t="s">
        <v>293</v>
      </c>
      <c r="M85" s="76" t="s">
        <v>303</v>
      </c>
      <c r="N85" s="489">
        <v>1994</v>
      </c>
      <c r="O85" s="490"/>
      <c r="P85" s="490" t="s">
        <v>233</v>
      </c>
      <c r="Q85" s="491" t="s">
        <v>39</v>
      </c>
      <c r="R85" s="85">
        <v>1</v>
      </c>
      <c r="S85" s="511">
        <v>250000</v>
      </c>
      <c r="T85" s="1448"/>
      <c r="U85" s="1446"/>
      <c r="V85" s="340"/>
      <c r="W85" s="77"/>
      <c r="X85" s="990">
        <f t="shared" si="10"/>
        <v>1</v>
      </c>
      <c r="Y85" s="990">
        <f t="shared" si="11"/>
        <v>250000</v>
      </c>
    </row>
    <row r="86" spans="1:25" s="75" customFormat="1">
      <c r="A86" s="328">
        <v>74</v>
      </c>
      <c r="B86" s="347"/>
      <c r="C86" s="484" t="s">
        <v>315</v>
      </c>
      <c r="D86" s="485"/>
      <c r="E86" s="486"/>
      <c r="F86" s="401"/>
      <c r="G86" s="487"/>
      <c r="H86" s="403"/>
      <c r="I86" s="76" t="s">
        <v>111</v>
      </c>
      <c r="J86" s="76" t="s">
        <v>292</v>
      </c>
      <c r="K86" s="488"/>
      <c r="L86" s="76" t="s">
        <v>293</v>
      </c>
      <c r="M86" s="76" t="s">
        <v>303</v>
      </c>
      <c r="N86" s="489">
        <v>1997</v>
      </c>
      <c r="O86" s="490"/>
      <c r="P86" s="490" t="s">
        <v>233</v>
      </c>
      <c r="Q86" s="491" t="s">
        <v>39</v>
      </c>
      <c r="R86" s="85">
        <v>10</v>
      </c>
      <c r="S86" s="964">
        <v>1500000</v>
      </c>
      <c r="T86" s="1448"/>
      <c r="U86" s="1446"/>
      <c r="V86" s="340"/>
      <c r="W86" s="77"/>
      <c r="X86" s="990">
        <f t="shared" si="10"/>
        <v>10</v>
      </c>
      <c r="Y86" s="990">
        <f t="shared" si="11"/>
        <v>1500000</v>
      </c>
    </row>
    <row r="87" spans="1:25" s="75" customFormat="1">
      <c r="A87" s="328">
        <v>76</v>
      </c>
      <c r="B87" s="347"/>
      <c r="C87" s="484" t="s">
        <v>316</v>
      </c>
      <c r="D87" s="485"/>
      <c r="E87" s="486"/>
      <c r="F87" s="401"/>
      <c r="G87" s="487"/>
      <c r="H87" s="403"/>
      <c r="I87" s="76" t="s">
        <v>92</v>
      </c>
      <c r="J87" s="76" t="s">
        <v>292</v>
      </c>
      <c r="K87" s="488"/>
      <c r="L87" s="76" t="s">
        <v>293</v>
      </c>
      <c r="M87" s="76" t="s">
        <v>303</v>
      </c>
      <c r="N87" s="489">
        <v>2009</v>
      </c>
      <c r="O87" s="490"/>
      <c r="P87" s="490" t="s">
        <v>233</v>
      </c>
      <c r="Q87" s="491" t="s">
        <v>236</v>
      </c>
      <c r="R87" s="85">
        <v>1</v>
      </c>
      <c r="S87" s="511">
        <v>250000</v>
      </c>
      <c r="T87" s="1448"/>
      <c r="U87" s="1446"/>
      <c r="V87" s="340"/>
      <c r="W87" s="77"/>
      <c r="X87" s="990">
        <f t="shared" si="10"/>
        <v>1</v>
      </c>
      <c r="Y87" s="990">
        <f t="shared" si="11"/>
        <v>250000</v>
      </c>
    </row>
    <row r="88" spans="1:25" s="75" customFormat="1">
      <c r="A88" s="374">
        <v>77</v>
      </c>
      <c r="B88" s="347"/>
      <c r="C88" s="484" t="s">
        <v>316</v>
      </c>
      <c r="D88" s="485"/>
      <c r="E88" s="486"/>
      <c r="F88" s="401"/>
      <c r="G88" s="487"/>
      <c r="H88" s="403"/>
      <c r="I88" s="76" t="s">
        <v>317</v>
      </c>
      <c r="J88" s="76"/>
      <c r="K88" s="488"/>
      <c r="L88" s="76" t="s">
        <v>293</v>
      </c>
      <c r="M88" s="76" t="s">
        <v>206</v>
      </c>
      <c r="N88" s="489">
        <v>2014</v>
      </c>
      <c r="O88" s="490"/>
      <c r="P88" s="490" t="s">
        <v>233</v>
      </c>
      <c r="Q88" s="491" t="s">
        <v>39</v>
      </c>
      <c r="R88" s="85">
        <v>1</v>
      </c>
      <c r="S88" s="511">
        <v>1600000</v>
      </c>
      <c r="T88" s="1448"/>
      <c r="U88" s="1446"/>
      <c r="V88" s="340"/>
      <c r="W88" s="77"/>
      <c r="X88" s="990">
        <f t="shared" si="10"/>
        <v>1</v>
      </c>
      <c r="Y88" s="990">
        <f t="shared" si="11"/>
        <v>1600000</v>
      </c>
    </row>
    <row r="89" spans="1:25" s="75" customFormat="1">
      <c r="A89" s="328">
        <v>78</v>
      </c>
      <c r="B89" s="347"/>
      <c r="C89" s="484" t="s">
        <v>316</v>
      </c>
      <c r="D89" s="485"/>
      <c r="E89" s="486"/>
      <c r="F89" s="401"/>
      <c r="G89" s="487"/>
      <c r="H89" s="403"/>
      <c r="I89" s="76" t="s">
        <v>318</v>
      </c>
      <c r="J89" s="76" t="s">
        <v>292</v>
      </c>
      <c r="K89" s="488"/>
      <c r="L89" s="76" t="s">
        <v>293</v>
      </c>
      <c r="M89" s="76" t="s">
        <v>206</v>
      </c>
      <c r="N89" s="489">
        <v>2014</v>
      </c>
      <c r="O89" s="490"/>
      <c r="P89" s="490" t="s">
        <v>233</v>
      </c>
      <c r="Q89" s="491" t="s">
        <v>39</v>
      </c>
      <c r="R89" s="85">
        <v>1</v>
      </c>
      <c r="S89" s="511">
        <v>301900</v>
      </c>
      <c r="T89" s="1448"/>
      <c r="U89" s="1446"/>
      <c r="V89" s="340"/>
      <c r="W89" s="77"/>
      <c r="X89" s="990">
        <f t="shared" si="10"/>
        <v>1</v>
      </c>
      <c r="Y89" s="990">
        <f t="shared" si="11"/>
        <v>301900</v>
      </c>
    </row>
    <row r="90" spans="1:25" s="75" customFormat="1">
      <c r="A90" s="374">
        <v>79</v>
      </c>
      <c r="B90" s="347"/>
      <c r="C90" s="484" t="s">
        <v>319</v>
      </c>
      <c r="D90" s="485"/>
      <c r="E90" s="486"/>
      <c r="F90" s="401"/>
      <c r="G90" s="487"/>
      <c r="H90" s="403"/>
      <c r="I90" s="76" t="s">
        <v>320</v>
      </c>
      <c r="J90" s="76" t="s">
        <v>270</v>
      </c>
      <c r="K90" s="488"/>
      <c r="L90" s="76" t="s">
        <v>205</v>
      </c>
      <c r="M90" s="76" t="s">
        <v>303</v>
      </c>
      <c r="N90" s="489">
        <v>1994</v>
      </c>
      <c r="O90" s="492"/>
      <c r="P90" s="490" t="s">
        <v>233</v>
      </c>
      <c r="Q90" s="491" t="s">
        <v>39</v>
      </c>
      <c r="R90" s="85">
        <v>1</v>
      </c>
      <c r="S90" s="511">
        <v>900000</v>
      </c>
      <c r="T90" s="1448"/>
      <c r="U90" s="1446"/>
      <c r="V90" s="340"/>
      <c r="W90" s="77"/>
      <c r="X90" s="990">
        <f t="shared" si="10"/>
        <v>1</v>
      </c>
      <c r="Y90" s="990">
        <f t="shared" si="11"/>
        <v>900000</v>
      </c>
    </row>
    <row r="91" spans="1:25" s="75" customFormat="1">
      <c r="A91" s="328">
        <v>80</v>
      </c>
      <c r="B91" s="347"/>
      <c r="C91" s="497" t="s">
        <v>321</v>
      </c>
      <c r="D91" s="485"/>
      <c r="E91" s="486"/>
      <c r="F91" s="401"/>
      <c r="G91" s="487"/>
      <c r="H91" s="403"/>
      <c r="I91" s="503" t="s">
        <v>90</v>
      </c>
      <c r="J91" s="503" t="s">
        <v>38</v>
      </c>
      <c r="K91" s="504"/>
      <c r="L91" s="503" t="s">
        <v>293</v>
      </c>
      <c r="M91" s="503" t="s">
        <v>305</v>
      </c>
      <c r="N91" s="499">
        <v>1993</v>
      </c>
      <c r="O91" s="490"/>
      <c r="P91" s="492" t="s">
        <v>233</v>
      </c>
      <c r="Q91" s="492" t="s">
        <v>39</v>
      </c>
      <c r="R91" s="495">
        <v>48</v>
      </c>
      <c r="S91" s="962">
        <v>4800000</v>
      </c>
      <c r="T91" s="1448"/>
      <c r="U91" s="1446"/>
      <c r="V91" s="340"/>
      <c r="W91" s="77"/>
      <c r="X91" s="990">
        <f t="shared" si="10"/>
        <v>48</v>
      </c>
      <c r="Y91" s="990">
        <f t="shared" si="11"/>
        <v>4800000</v>
      </c>
    </row>
    <row r="92" spans="1:25" s="75" customFormat="1">
      <c r="A92" s="374">
        <v>81</v>
      </c>
      <c r="B92" s="347"/>
      <c r="C92" s="484" t="s">
        <v>306</v>
      </c>
      <c r="D92" s="485"/>
      <c r="E92" s="486"/>
      <c r="F92" s="401"/>
      <c r="G92" s="487"/>
      <c r="H92" s="403"/>
      <c r="I92" s="76" t="s">
        <v>322</v>
      </c>
      <c r="J92" s="76"/>
      <c r="K92" s="488"/>
      <c r="L92" s="76" t="s">
        <v>293</v>
      </c>
      <c r="M92" s="76" t="s">
        <v>305</v>
      </c>
      <c r="N92" s="489">
        <v>1993</v>
      </c>
      <c r="O92" s="490"/>
      <c r="P92" s="490" t="s">
        <v>233</v>
      </c>
      <c r="Q92" s="491" t="s">
        <v>39</v>
      </c>
      <c r="R92" s="85">
        <v>3</v>
      </c>
      <c r="S92" s="511">
        <v>375000</v>
      </c>
      <c r="T92" s="1448"/>
      <c r="U92" s="1446"/>
      <c r="V92" s="340"/>
      <c r="W92" s="77"/>
      <c r="X92" s="990">
        <f t="shared" si="10"/>
        <v>3</v>
      </c>
      <c r="Y92" s="990">
        <f t="shared" si="11"/>
        <v>375000</v>
      </c>
    </row>
    <row r="93" spans="1:25" s="75" customFormat="1">
      <c r="A93" s="328">
        <v>82</v>
      </c>
      <c r="B93" s="347"/>
      <c r="C93" s="484" t="s">
        <v>306</v>
      </c>
      <c r="D93" s="485"/>
      <c r="E93" s="486"/>
      <c r="F93" s="401"/>
      <c r="G93" s="487"/>
      <c r="H93" s="403"/>
      <c r="I93" s="76" t="s">
        <v>322</v>
      </c>
      <c r="J93" s="76" t="s">
        <v>292</v>
      </c>
      <c r="K93" s="488"/>
      <c r="L93" s="76" t="s">
        <v>293</v>
      </c>
      <c r="M93" s="76" t="s">
        <v>303</v>
      </c>
      <c r="N93" s="489">
        <v>1999</v>
      </c>
      <c r="O93" s="490"/>
      <c r="P93" s="490" t="s">
        <v>233</v>
      </c>
      <c r="Q93" s="491" t="s">
        <v>39</v>
      </c>
      <c r="R93" s="85">
        <v>2</v>
      </c>
      <c r="S93" s="511">
        <v>300000</v>
      </c>
      <c r="T93" s="1448"/>
      <c r="U93" s="1446"/>
      <c r="V93" s="340"/>
      <c r="W93" s="77"/>
      <c r="X93" s="990">
        <f t="shared" ref="X93:X156" si="17">R93+T93-V93</f>
        <v>2</v>
      </c>
      <c r="Y93" s="990">
        <f t="shared" ref="Y93:Y156" si="18">S93+U93-W93</f>
        <v>300000</v>
      </c>
    </row>
    <row r="94" spans="1:25" s="75" customFormat="1">
      <c r="A94" s="374">
        <v>83</v>
      </c>
      <c r="B94" s="347"/>
      <c r="C94" s="484" t="s">
        <v>306</v>
      </c>
      <c r="D94" s="485"/>
      <c r="E94" s="486"/>
      <c r="F94" s="401"/>
      <c r="G94" s="487"/>
      <c r="H94" s="403"/>
      <c r="I94" s="76" t="s">
        <v>322</v>
      </c>
      <c r="J94" s="76" t="s">
        <v>292</v>
      </c>
      <c r="K94" s="488"/>
      <c r="L94" s="76" t="s">
        <v>293</v>
      </c>
      <c r="M94" s="76" t="s">
        <v>206</v>
      </c>
      <c r="N94" s="489">
        <v>2007</v>
      </c>
      <c r="O94" s="490"/>
      <c r="P94" s="490" t="s">
        <v>233</v>
      </c>
      <c r="Q94" s="491" t="s">
        <v>39</v>
      </c>
      <c r="R94" s="85">
        <v>3</v>
      </c>
      <c r="S94" s="511">
        <v>525000</v>
      </c>
      <c r="T94" s="1448"/>
      <c r="U94" s="1446"/>
      <c r="V94" s="340"/>
      <c r="W94" s="77"/>
      <c r="X94" s="990">
        <f t="shared" si="17"/>
        <v>3</v>
      </c>
      <c r="Y94" s="990">
        <f t="shared" si="18"/>
        <v>525000</v>
      </c>
    </row>
    <row r="95" spans="1:25" s="75" customFormat="1">
      <c r="A95" s="328">
        <v>84</v>
      </c>
      <c r="B95" s="347"/>
      <c r="C95" s="484" t="s">
        <v>306</v>
      </c>
      <c r="D95" s="485"/>
      <c r="E95" s="486"/>
      <c r="F95" s="401"/>
      <c r="G95" s="487"/>
      <c r="H95" s="403"/>
      <c r="I95" s="488" t="s">
        <v>322</v>
      </c>
      <c r="J95" s="488" t="s">
        <v>292</v>
      </c>
      <c r="K95" s="488"/>
      <c r="L95" s="488" t="s">
        <v>293</v>
      </c>
      <c r="M95" s="76" t="s">
        <v>206</v>
      </c>
      <c r="N95" s="490">
        <v>2008</v>
      </c>
      <c r="O95" s="490"/>
      <c r="P95" s="490" t="s">
        <v>233</v>
      </c>
      <c r="Q95" s="491" t="s">
        <v>39</v>
      </c>
      <c r="R95" s="85">
        <v>2</v>
      </c>
      <c r="S95" s="963">
        <v>300000</v>
      </c>
      <c r="T95" s="1448"/>
      <c r="U95" s="1446"/>
      <c r="V95" s="340"/>
      <c r="W95" s="77"/>
      <c r="X95" s="990">
        <f t="shared" si="17"/>
        <v>2</v>
      </c>
      <c r="Y95" s="990">
        <f t="shared" si="18"/>
        <v>300000</v>
      </c>
    </row>
    <row r="96" spans="1:25" s="75" customFormat="1">
      <c r="A96" s="374">
        <v>85</v>
      </c>
      <c r="B96" s="347"/>
      <c r="C96" s="501" t="s">
        <v>306</v>
      </c>
      <c r="D96" s="485"/>
      <c r="E96" s="486"/>
      <c r="F96" s="401"/>
      <c r="G96" s="487"/>
      <c r="H96" s="403"/>
      <c r="I96" s="488" t="s">
        <v>323</v>
      </c>
      <c r="J96" s="488" t="s">
        <v>324</v>
      </c>
      <c r="K96" s="488"/>
      <c r="L96" s="488" t="s">
        <v>325</v>
      </c>
      <c r="M96" s="488" t="s">
        <v>326</v>
      </c>
      <c r="N96" s="490">
        <v>2014</v>
      </c>
      <c r="O96" s="490"/>
      <c r="P96" s="490" t="s">
        <v>233</v>
      </c>
      <c r="Q96" s="491" t="s">
        <v>39</v>
      </c>
      <c r="R96" s="85">
        <v>12</v>
      </c>
      <c r="S96" s="963">
        <v>24000000</v>
      </c>
      <c r="T96" s="1448"/>
      <c r="U96" s="1446"/>
      <c r="V96" s="340"/>
      <c r="W96" s="77"/>
      <c r="X96" s="990">
        <f t="shared" si="17"/>
        <v>12</v>
      </c>
      <c r="Y96" s="990">
        <f t="shared" si="18"/>
        <v>24000000</v>
      </c>
    </row>
    <row r="97" spans="1:25" s="75" customFormat="1">
      <c r="A97" s="328">
        <v>86</v>
      </c>
      <c r="B97" s="347"/>
      <c r="C97" s="501" t="s">
        <v>306</v>
      </c>
      <c r="D97" s="485"/>
      <c r="E97" s="486"/>
      <c r="F97" s="401"/>
      <c r="G97" s="487"/>
      <c r="H97" s="403"/>
      <c r="I97" s="488" t="s">
        <v>327</v>
      </c>
      <c r="J97" s="488" t="s">
        <v>328</v>
      </c>
      <c r="K97" s="488"/>
      <c r="L97" s="488" t="s">
        <v>205</v>
      </c>
      <c r="M97" s="488" t="s">
        <v>206</v>
      </c>
      <c r="N97" s="490">
        <v>2010</v>
      </c>
      <c r="O97" s="490"/>
      <c r="P97" s="490" t="s">
        <v>233</v>
      </c>
      <c r="Q97" s="491" t="s">
        <v>39</v>
      </c>
      <c r="R97" s="85">
        <v>2</v>
      </c>
      <c r="S97" s="963">
        <v>520000</v>
      </c>
      <c r="T97" s="1448"/>
      <c r="U97" s="1446"/>
      <c r="V97" s="340"/>
      <c r="W97" s="77"/>
      <c r="X97" s="990">
        <f t="shared" si="17"/>
        <v>2</v>
      </c>
      <c r="Y97" s="990">
        <f t="shared" si="18"/>
        <v>520000</v>
      </c>
    </row>
    <row r="98" spans="1:25" s="75" customFormat="1">
      <c r="A98" s="328">
        <v>88</v>
      </c>
      <c r="B98" s="347"/>
      <c r="C98" s="501" t="s">
        <v>329</v>
      </c>
      <c r="D98" s="485"/>
      <c r="E98" s="486"/>
      <c r="F98" s="401"/>
      <c r="G98" s="487"/>
      <c r="H98" s="403"/>
      <c r="I98" s="488" t="s">
        <v>91</v>
      </c>
      <c r="J98" s="488"/>
      <c r="K98" s="488"/>
      <c r="L98" s="488" t="s">
        <v>205</v>
      </c>
      <c r="M98" s="488" t="s">
        <v>305</v>
      </c>
      <c r="N98" s="490">
        <v>1993</v>
      </c>
      <c r="O98" s="490"/>
      <c r="P98" s="490" t="s">
        <v>233</v>
      </c>
      <c r="Q98" s="491" t="s">
        <v>39</v>
      </c>
      <c r="R98" s="85">
        <v>1</v>
      </c>
      <c r="S98" s="963">
        <v>100000</v>
      </c>
      <c r="T98" s="1448"/>
      <c r="U98" s="1446"/>
      <c r="V98" s="340"/>
      <c r="W98" s="77"/>
      <c r="X98" s="990">
        <f t="shared" si="17"/>
        <v>1</v>
      </c>
      <c r="Y98" s="990">
        <f t="shared" si="18"/>
        <v>100000</v>
      </c>
    </row>
    <row r="99" spans="1:25" s="75" customFormat="1">
      <c r="A99" s="328">
        <v>90</v>
      </c>
      <c r="B99" s="347"/>
      <c r="C99" s="501" t="s">
        <v>329</v>
      </c>
      <c r="D99" s="485"/>
      <c r="E99" s="486"/>
      <c r="F99" s="401"/>
      <c r="G99" s="487"/>
      <c r="H99" s="403"/>
      <c r="I99" s="488" t="s">
        <v>91</v>
      </c>
      <c r="J99" s="488"/>
      <c r="K99" s="488"/>
      <c r="L99" s="488" t="s">
        <v>205</v>
      </c>
      <c r="M99" s="76" t="s">
        <v>303</v>
      </c>
      <c r="N99" s="490">
        <v>2009</v>
      </c>
      <c r="O99" s="490"/>
      <c r="P99" s="490" t="s">
        <v>233</v>
      </c>
      <c r="Q99" s="491" t="s">
        <v>39</v>
      </c>
      <c r="R99" s="85">
        <v>1</v>
      </c>
      <c r="S99" s="963">
        <v>260000</v>
      </c>
      <c r="T99" s="1448"/>
      <c r="U99" s="1446"/>
      <c r="V99" s="340"/>
      <c r="W99" s="77"/>
      <c r="X99" s="990">
        <f t="shared" si="17"/>
        <v>1</v>
      </c>
      <c r="Y99" s="990">
        <f t="shared" si="18"/>
        <v>260000</v>
      </c>
    </row>
    <row r="100" spans="1:25" s="75" customFormat="1">
      <c r="A100" s="374">
        <v>91</v>
      </c>
      <c r="B100" s="347"/>
      <c r="C100" s="501" t="s">
        <v>329</v>
      </c>
      <c r="D100" s="485"/>
      <c r="E100" s="486"/>
      <c r="F100" s="401"/>
      <c r="G100" s="487"/>
      <c r="H100" s="403"/>
      <c r="I100" s="488" t="s">
        <v>91</v>
      </c>
      <c r="J100" s="488"/>
      <c r="K100" s="488"/>
      <c r="L100" s="488" t="s">
        <v>205</v>
      </c>
      <c r="M100" s="76" t="s">
        <v>303</v>
      </c>
      <c r="N100" s="490">
        <v>2009</v>
      </c>
      <c r="O100" s="490"/>
      <c r="P100" s="490" t="s">
        <v>233</v>
      </c>
      <c r="Q100" s="491" t="s">
        <v>39</v>
      </c>
      <c r="R100" s="85">
        <v>1</v>
      </c>
      <c r="S100" s="963">
        <v>260000</v>
      </c>
      <c r="T100" s="1448"/>
      <c r="U100" s="1446"/>
      <c r="V100" s="340"/>
      <c r="W100" s="77"/>
      <c r="X100" s="990">
        <f t="shared" si="17"/>
        <v>1</v>
      </c>
      <c r="Y100" s="990">
        <f t="shared" si="18"/>
        <v>260000</v>
      </c>
    </row>
    <row r="101" spans="1:25" s="75" customFormat="1">
      <c r="A101" s="328">
        <v>92</v>
      </c>
      <c r="B101" s="347"/>
      <c r="C101" s="501" t="s">
        <v>329</v>
      </c>
      <c r="D101" s="485"/>
      <c r="E101" s="486"/>
      <c r="F101" s="401"/>
      <c r="G101" s="487"/>
      <c r="H101" s="403"/>
      <c r="I101" s="488" t="s">
        <v>91</v>
      </c>
      <c r="J101" s="488"/>
      <c r="K101" s="488"/>
      <c r="L101" s="488" t="s">
        <v>205</v>
      </c>
      <c r="M101" s="76" t="s">
        <v>303</v>
      </c>
      <c r="N101" s="490">
        <v>2010</v>
      </c>
      <c r="O101" s="490"/>
      <c r="P101" s="490" t="s">
        <v>233</v>
      </c>
      <c r="Q101" s="491" t="s">
        <v>39</v>
      </c>
      <c r="R101" s="85">
        <v>2</v>
      </c>
      <c r="S101" s="963">
        <v>520000</v>
      </c>
      <c r="T101" s="1448"/>
      <c r="U101" s="1446"/>
      <c r="V101" s="340"/>
      <c r="W101" s="77"/>
      <c r="X101" s="990">
        <f t="shared" si="17"/>
        <v>2</v>
      </c>
      <c r="Y101" s="990">
        <f t="shared" si="18"/>
        <v>520000</v>
      </c>
    </row>
    <row r="102" spans="1:25" s="75" customFormat="1">
      <c r="A102" s="374">
        <v>93</v>
      </c>
      <c r="B102" s="347"/>
      <c r="C102" s="501" t="s">
        <v>329</v>
      </c>
      <c r="D102" s="485"/>
      <c r="E102" s="486"/>
      <c r="F102" s="401"/>
      <c r="G102" s="487"/>
      <c r="H102" s="403"/>
      <c r="I102" s="488" t="s">
        <v>93</v>
      </c>
      <c r="J102" s="488" t="s">
        <v>292</v>
      </c>
      <c r="K102" s="488"/>
      <c r="L102" s="488" t="s">
        <v>293</v>
      </c>
      <c r="M102" s="76" t="s">
        <v>206</v>
      </c>
      <c r="N102" s="490">
        <v>2011</v>
      </c>
      <c r="O102" s="490"/>
      <c r="P102" s="490" t="s">
        <v>233</v>
      </c>
      <c r="Q102" s="491" t="s">
        <v>39</v>
      </c>
      <c r="R102" s="85">
        <v>10</v>
      </c>
      <c r="S102" s="963">
        <v>1500000</v>
      </c>
      <c r="T102" s="1448"/>
      <c r="U102" s="1446"/>
      <c r="V102" s="340"/>
      <c r="W102" s="77"/>
      <c r="X102" s="990">
        <f t="shared" si="17"/>
        <v>10</v>
      </c>
      <c r="Y102" s="990">
        <f t="shared" si="18"/>
        <v>1500000</v>
      </c>
    </row>
    <row r="103" spans="1:25" s="75" customFormat="1">
      <c r="A103" s="328">
        <v>94</v>
      </c>
      <c r="B103" s="347"/>
      <c r="C103" s="501" t="s">
        <v>329</v>
      </c>
      <c r="D103" s="485"/>
      <c r="E103" s="486"/>
      <c r="F103" s="401"/>
      <c r="G103" s="487"/>
      <c r="H103" s="403"/>
      <c r="I103" s="488" t="s">
        <v>93</v>
      </c>
      <c r="J103" s="488" t="s">
        <v>292</v>
      </c>
      <c r="K103" s="488"/>
      <c r="L103" s="488" t="s">
        <v>293</v>
      </c>
      <c r="M103" s="76" t="s">
        <v>206</v>
      </c>
      <c r="N103" s="490">
        <v>2012</v>
      </c>
      <c r="O103" s="490"/>
      <c r="P103" s="490" t="s">
        <v>233</v>
      </c>
      <c r="Q103" s="491" t="s">
        <v>39</v>
      </c>
      <c r="R103" s="85">
        <v>10</v>
      </c>
      <c r="S103" s="963">
        <v>1500000</v>
      </c>
      <c r="T103" s="1448"/>
      <c r="U103" s="1446"/>
      <c r="V103" s="340"/>
      <c r="W103" s="77"/>
      <c r="X103" s="990">
        <f t="shared" si="17"/>
        <v>10</v>
      </c>
      <c r="Y103" s="990">
        <f t="shared" si="18"/>
        <v>1500000</v>
      </c>
    </row>
    <row r="104" spans="1:25" s="75" customFormat="1">
      <c r="A104" s="374">
        <v>95</v>
      </c>
      <c r="B104" s="347"/>
      <c r="C104" s="501" t="s">
        <v>329</v>
      </c>
      <c r="D104" s="485"/>
      <c r="E104" s="486"/>
      <c r="F104" s="401"/>
      <c r="G104" s="487"/>
      <c r="H104" s="403"/>
      <c r="I104" s="488" t="s">
        <v>93</v>
      </c>
      <c r="J104" s="488" t="s">
        <v>292</v>
      </c>
      <c r="K104" s="488"/>
      <c r="L104" s="488" t="s">
        <v>331</v>
      </c>
      <c r="M104" s="76" t="s">
        <v>206</v>
      </c>
      <c r="N104" s="490">
        <v>2013</v>
      </c>
      <c r="O104" s="490"/>
      <c r="P104" s="490" t="s">
        <v>233</v>
      </c>
      <c r="Q104" s="491" t="s">
        <v>39</v>
      </c>
      <c r="R104" s="85">
        <v>10</v>
      </c>
      <c r="S104" s="963">
        <v>1500000</v>
      </c>
      <c r="T104" s="1448"/>
      <c r="U104" s="1446"/>
      <c r="V104" s="340"/>
      <c r="W104" s="77"/>
      <c r="X104" s="990">
        <f t="shared" si="17"/>
        <v>10</v>
      </c>
      <c r="Y104" s="990">
        <f t="shared" si="18"/>
        <v>1500000</v>
      </c>
    </row>
    <row r="105" spans="1:25" s="75" customFormat="1">
      <c r="A105" s="328">
        <v>96</v>
      </c>
      <c r="B105" s="347"/>
      <c r="C105" s="484" t="s">
        <v>332</v>
      </c>
      <c r="D105" s="485"/>
      <c r="E105" s="486"/>
      <c r="F105" s="401"/>
      <c r="G105" s="487"/>
      <c r="H105" s="403"/>
      <c r="I105" s="76" t="s">
        <v>333</v>
      </c>
      <c r="J105" s="76"/>
      <c r="K105" s="488"/>
      <c r="L105" s="76" t="s">
        <v>293</v>
      </c>
      <c r="M105" s="76" t="s">
        <v>305</v>
      </c>
      <c r="N105" s="489">
        <v>1993</v>
      </c>
      <c r="O105" s="490"/>
      <c r="P105" s="490" t="s">
        <v>233</v>
      </c>
      <c r="Q105" s="491" t="s">
        <v>39</v>
      </c>
      <c r="R105" s="85">
        <v>1</v>
      </c>
      <c r="S105" s="511">
        <v>200000</v>
      </c>
      <c r="T105" s="1448"/>
      <c r="U105" s="1446"/>
      <c r="V105" s="340"/>
      <c r="W105" s="77"/>
      <c r="X105" s="990">
        <f t="shared" si="17"/>
        <v>1</v>
      </c>
      <c r="Y105" s="990">
        <f t="shared" si="18"/>
        <v>200000</v>
      </c>
    </row>
    <row r="106" spans="1:25" s="75" customFormat="1">
      <c r="A106" s="374">
        <v>97</v>
      </c>
      <c r="B106" s="347"/>
      <c r="C106" s="484" t="s">
        <v>332</v>
      </c>
      <c r="D106" s="485"/>
      <c r="E106" s="486"/>
      <c r="F106" s="401"/>
      <c r="G106" s="487"/>
      <c r="H106" s="403"/>
      <c r="I106" s="76" t="s">
        <v>333</v>
      </c>
      <c r="J106" s="76" t="s">
        <v>292</v>
      </c>
      <c r="K106" s="488"/>
      <c r="L106" s="76" t="s">
        <v>293</v>
      </c>
      <c r="M106" s="76" t="s">
        <v>303</v>
      </c>
      <c r="N106" s="489">
        <v>2001</v>
      </c>
      <c r="O106" s="490"/>
      <c r="P106" s="490" t="s">
        <v>233</v>
      </c>
      <c r="Q106" s="491" t="s">
        <v>39</v>
      </c>
      <c r="R106" s="85">
        <v>1</v>
      </c>
      <c r="S106" s="511">
        <v>175000</v>
      </c>
      <c r="T106" s="1448"/>
      <c r="U106" s="1446"/>
      <c r="V106" s="340"/>
      <c r="W106" s="77"/>
      <c r="X106" s="990">
        <f t="shared" si="17"/>
        <v>1</v>
      </c>
      <c r="Y106" s="990">
        <f t="shared" si="18"/>
        <v>175000</v>
      </c>
    </row>
    <row r="107" spans="1:25" s="75" customFormat="1">
      <c r="A107" s="374">
        <v>99</v>
      </c>
      <c r="B107" s="347"/>
      <c r="C107" s="484" t="s">
        <v>332</v>
      </c>
      <c r="D107" s="485"/>
      <c r="E107" s="486"/>
      <c r="F107" s="401"/>
      <c r="G107" s="487"/>
      <c r="H107" s="403"/>
      <c r="I107" s="76" t="s">
        <v>334</v>
      </c>
      <c r="J107" s="76" t="s">
        <v>292</v>
      </c>
      <c r="K107" s="488"/>
      <c r="L107" s="76" t="s">
        <v>293</v>
      </c>
      <c r="M107" s="76" t="s">
        <v>303</v>
      </c>
      <c r="N107" s="489">
        <v>1999</v>
      </c>
      <c r="O107" s="490"/>
      <c r="P107" s="490" t="s">
        <v>233</v>
      </c>
      <c r="Q107" s="491" t="s">
        <v>39</v>
      </c>
      <c r="R107" s="85">
        <v>1</v>
      </c>
      <c r="S107" s="511">
        <v>450000</v>
      </c>
      <c r="T107" s="1448"/>
      <c r="U107" s="1446"/>
      <c r="V107" s="340"/>
      <c r="W107" s="77"/>
      <c r="X107" s="990">
        <f t="shared" si="17"/>
        <v>1</v>
      </c>
      <c r="Y107" s="990">
        <f t="shared" si="18"/>
        <v>450000</v>
      </c>
    </row>
    <row r="108" spans="1:25" s="75" customFormat="1">
      <c r="A108" s="374">
        <v>101</v>
      </c>
      <c r="B108" s="347"/>
      <c r="C108" s="484" t="s">
        <v>332</v>
      </c>
      <c r="D108" s="485"/>
      <c r="E108" s="486"/>
      <c r="F108" s="401"/>
      <c r="G108" s="487"/>
      <c r="H108" s="403"/>
      <c r="I108" s="76" t="s">
        <v>335</v>
      </c>
      <c r="J108" s="76" t="s">
        <v>292</v>
      </c>
      <c r="K108" s="488"/>
      <c r="L108" s="76" t="s">
        <v>205</v>
      </c>
      <c r="M108" s="76" t="s">
        <v>206</v>
      </c>
      <c r="N108" s="489">
        <v>2008</v>
      </c>
      <c r="O108" s="490"/>
      <c r="P108" s="490" t="s">
        <v>233</v>
      </c>
      <c r="Q108" s="491" t="s">
        <v>39</v>
      </c>
      <c r="R108" s="85">
        <v>1</v>
      </c>
      <c r="S108" s="511">
        <v>175000</v>
      </c>
      <c r="T108" s="1448"/>
      <c r="U108" s="1446"/>
      <c r="V108" s="340"/>
      <c r="W108" s="77"/>
      <c r="X108" s="990">
        <f t="shared" si="17"/>
        <v>1</v>
      </c>
      <c r="Y108" s="990">
        <f t="shared" si="18"/>
        <v>175000</v>
      </c>
    </row>
    <row r="109" spans="1:25" s="75" customFormat="1">
      <c r="A109" s="328">
        <v>102</v>
      </c>
      <c r="B109" s="347"/>
      <c r="C109" s="484" t="s">
        <v>332</v>
      </c>
      <c r="D109" s="485"/>
      <c r="E109" s="486"/>
      <c r="F109" s="401"/>
      <c r="G109" s="487"/>
      <c r="H109" s="403"/>
      <c r="I109" s="76" t="s">
        <v>79</v>
      </c>
      <c r="J109" s="76" t="s">
        <v>292</v>
      </c>
      <c r="K109" s="488"/>
      <c r="L109" s="76" t="s">
        <v>293</v>
      </c>
      <c r="M109" s="76" t="s">
        <v>303</v>
      </c>
      <c r="N109" s="489">
        <v>2010</v>
      </c>
      <c r="O109" s="490"/>
      <c r="P109" s="490" t="s">
        <v>233</v>
      </c>
      <c r="Q109" s="491" t="s">
        <v>236</v>
      </c>
      <c r="R109" s="85">
        <v>1</v>
      </c>
      <c r="S109" s="511">
        <v>275000</v>
      </c>
      <c r="T109" s="1448"/>
      <c r="U109" s="1446"/>
      <c r="V109" s="340"/>
      <c r="W109" s="77"/>
      <c r="X109" s="990">
        <f t="shared" si="17"/>
        <v>1</v>
      </c>
      <c r="Y109" s="990">
        <f t="shared" si="18"/>
        <v>275000</v>
      </c>
    </row>
    <row r="110" spans="1:25" s="75" customFormat="1">
      <c r="A110" s="374">
        <v>103</v>
      </c>
      <c r="B110" s="347"/>
      <c r="C110" s="484" t="s">
        <v>332</v>
      </c>
      <c r="D110" s="485"/>
      <c r="E110" s="486"/>
      <c r="F110" s="401"/>
      <c r="G110" s="487"/>
      <c r="H110" s="403"/>
      <c r="I110" s="76" t="s">
        <v>79</v>
      </c>
      <c r="J110" s="76" t="s">
        <v>292</v>
      </c>
      <c r="K110" s="488"/>
      <c r="L110" s="76" t="s">
        <v>293</v>
      </c>
      <c r="M110" s="76" t="s">
        <v>206</v>
      </c>
      <c r="N110" s="489">
        <v>2010</v>
      </c>
      <c r="O110" s="490"/>
      <c r="P110" s="490" t="s">
        <v>233</v>
      </c>
      <c r="Q110" s="491" t="s">
        <v>236</v>
      </c>
      <c r="R110" s="85">
        <v>1</v>
      </c>
      <c r="S110" s="511">
        <v>1500000</v>
      </c>
      <c r="T110" s="1448"/>
      <c r="U110" s="1446"/>
      <c r="V110" s="340"/>
      <c r="W110" s="77"/>
      <c r="X110" s="990">
        <f t="shared" si="17"/>
        <v>1</v>
      </c>
      <c r="Y110" s="990">
        <f t="shared" si="18"/>
        <v>1500000</v>
      </c>
    </row>
    <row r="111" spans="1:25" s="75" customFormat="1">
      <c r="A111" s="328">
        <v>104</v>
      </c>
      <c r="B111" s="347"/>
      <c r="C111" s="484" t="s">
        <v>291</v>
      </c>
      <c r="D111" s="485"/>
      <c r="E111" s="486"/>
      <c r="F111" s="401"/>
      <c r="G111" s="487"/>
      <c r="H111" s="403"/>
      <c r="I111" s="76" t="s">
        <v>336</v>
      </c>
      <c r="J111" s="76" t="s">
        <v>38</v>
      </c>
      <c r="K111" s="488" t="s">
        <v>38</v>
      </c>
      <c r="L111" s="76" t="s">
        <v>293</v>
      </c>
      <c r="M111" s="76" t="s">
        <v>305</v>
      </c>
      <c r="N111" s="489">
        <v>1993</v>
      </c>
      <c r="O111" s="490"/>
      <c r="P111" s="490" t="s">
        <v>233</v>
      </c>
      <c r="Q111" s="491" t="s">
        <v>236</v>
      </c>
      <c r="R111" s="85">
        <v>3</v>
      </c>
      <c r="S111" s="511">
        <v>450000</v>
      </c>
      <c r="T111" s="1448"/>
      <c r="U111" s="1446"/>
      <c r="V111" s="340"/>
      <c r="W111" s="77"/>
      <c r="X111" s="990">
        <f t="shared" si="17"/>
        <v>3</v>
      </c>
      <c r="Y111" s="990">
        <f t="shared" si="18"/>
        <v>450000</v>
      </c>
    </row>
    <row r="112" spans="1:25" s="75" customFormat="1">
      <c r="A112" s="374">
        <v>105</v>
      </c>
      <c r="B112" s="347"/>
      <c r="C112" s="484" t="s">
        <v>291</v>
      </c>
      <c r="D112" s="485"/>
      <c r="E112" s="486"/>
      <c r="F112" s="401"/>
      <c r="G112" s="487"/>
      <c r="H112" s="403"/>
      <c r="I112" s="76" t="s">
        <v>336</v>
      </c>
      <c r="J112" s="76"/>
      <c r="K112" s="488"/>
      <c r="L112" s="76" t="s">
        <v>293</v>
      </c>
      <c r="M112" s="76" t="s">
        <v>303</v>
      </c>
      <c r="N112" s="489">
        <v>2006</v>
      </c>
      <c r="O112" s="490"/>
      <c r="P112" s="490" t="s">
        <v>233</v>
      </c>
      <c r="Q112" s="491" t="s">
        <v>39</v>
      </c>
      <c r="R112" s="85">
        <v>1</v>
      </c>
      <c r="S112" s="511">
        <v>150000</v>
      </c>
      <c r="T112" s="1448"/>
      <c r="U112" s="1446"/>
      <c r="V112" s="340"/>
      <c r="W112" s="77"/>
      <c r="X112" s="990">
        <f t="shared" si="17"/>
        <v>1</v>
      </c>
      <c r="Y112" s="990">
        <f t="shared" si="18"/>
        <v>150000</v>
      </c>
    </row>
    <row r="113" spans="1:25" s="75" customFormat="1">
      <c r="A113" s="328">
        <v>106</v>
      </c>
      <c r="B113" s="347"/>
      <c r="C113" s="484" t="s">
        <v>291</v>
      </c>
      <c r="D113" s="485"/>
      <c r="E113" s="486"/>
      <c r="F113" s="401"/>
      <c r="G113" s="487"/>
      <c r="H113" s="403"/>
      <c r="I113" s="76" t="s">
        <v>336</v>
      </c>
      <c r="J113" s="76" t="s">
        <v>292</v>
      </c>
      <c r="K113" s="488"/>
      <c r="L113" s="76" t="s">
        <v>293</v>
      </c>
      <c r="M113" s="76" t="s">
        <v>303</v>
      </c>
      <c r="N113" s="489">
        <v>1999</v>
      </c>
      <c r="O113" s="490"/>
      <c r="P113" s="490" t="s">
        <v>233</v>
      </c>
      <c r="Q113" s="491" t="s">
        <v>39</v>
      </c>
      <c r="R113" s="85">
        <v>1</v>
      </c>
      <c r="S113" s="511">
        <v>750000</v>
      </c>
      <c r="T113" s="1448"/>
      <c r="U113" s="1446"/>
      <c r="V113" s="340"/>
      <c r="W113" s="77"/>
      <c r="X113" s="990">
        <f t="shared" si="17"/>
        <v>1</v>
      </c>
      <c r="Y113" s="990">
        <f t="shared" si="18"/>
        <v>750000</v>
      </c>
    </row>
    <row r="114" spans="1:25" s="75" customFormat="1">
      <c r="A114" s="374">
        <v>107</v>
      </c>
      <c r="B114" s="347"/>
      <c r="C114" s="484" t="s">
        <v>291</v>
      </c>
      <c r="D114" s="485"/>
      <c r="E114" s="486"/>
      <c r="F114" s="401"/>
      <c r="G114" s="487"/>
      <c r="H114" s="403"/>
      <c r="I114" s="76" t="s">
        <v>337</v>
      </c>
      <c r="J114" s="76" t="s">
        <v>292</v>
      </c>
      <c r="K114" s="488"/>
      <c r="L114" s="76" t="s">
        <v>293</v>
      </c>
      <c r="M114" s="76" t="s">
        <v>303</v>
      </c>
      <c r="N114" s="489">
        <v>2007</v>
      </c>
      <c r="O114" s="490"/>
      <c r="P114" s="490" t="s">
        <v>233</v>
      </c>
      <c r="Q114" s="491" t="s">
        <v>39</v>
      </c>
      <c r="R114" s="85">
        <v>1</v>
      </c>
      <c r="S114" s="511">
        <v>300000</v>
      </c>
      <c r="T114" s="1448"/>
      <c r="U114" s="1446"/>
      <c r="V114" s="340"/>
      <c r="W114" s="77"/>
      <c r="X114" s="990">
        <f t="shared" si="17"/>
        <v>1</v>
      </c>
      <c r="Y114" s="990">
        <f t="shared" si="18"/>
        <v>300000</v>
      </c>
    </row>
    <row r="115" spans="1:25" s="75" customFormat="1">
      <c r="A115" s="328">
        <v>108</v>
      </c>
      <c r="B115" s="347"/>
      <c r="C115" s="484" t="s">
        <v>291</v>
      </c>
      <c r="D115" s="485"/>
      <c r="E115" s="486"/>
      <c r="F115" s="401"/>
      <c r="G115" s="487"/>
      <c r="H115" s="403"/>
      <c r="I115" s="76" t="s">
        <v>338</v>
      </c>
      <c r="J115" s="76" t="s">
        <v>292</v>
      </c>
      <c r="K115" s="488"/>
      <c r="L115" s="76" t="s">
        <v>293</v>
      </c>
      <c r="M115" s="76" t="s">
        <v>303</v>
      </c>
      <c r="N115" s="489">
        <v>1999</v>
      </c>
      <c r="O115" s="490"/>
      <c r="P115" s="490" t="s">
        <v>233</v>
      </c>
      <c r="Q115" s="491" t="s">
        <v>39</v>
      </c>
      <c r="R115" s="85">
        <v>1</v>
      </c>
      <c r="S115" s="511">
        <v>650000</v>
      </c>
      <c r="T115" s="1448"/>
      <c r="U115" s="1446"/>
      <c r="V115" s="340"/>
      <c r="W115" s="77"/>
      <c r="X115" s="990">
        <f t="shared" si="17"/>
        <v>1</v>
      </c>
      <c r="Y115" s="990">
        <f t="shared" si="18"/>
        <v>650000</v>
      </c>
    </row>
    <row r="116" spans="1:25" s="75" customFormat="1">
      <c r="A116" s="374">
        <v>109</v>
      </c>
      <c r="B116" s="347"/>
      <c r="C116" s="484" t="s">
        <v>291</v>
      </c>
      <c r="D116" s="485"/>
      <c r="E116" s="486"/>
      <c r="F116" s="401"/>
      <c r="G116" s="487"/>
      <c r="H116" s="403"/>
      <c r="I116" s="76" t="s">
        <v>339</v>
      </c>
      <c r="J116" s="76" t="s">
        <v>292</v>
      </c>
      <c r="K116" s="488"/>
      <c r="L116" s="76" t="s">
        <v>293</v>
      </c>
      <c r="M116" s="76" t="s">
        <v>303</v>
      </c>
      <c r="N116" s="489">
        <v>2007</v>
      </c>
      <c r="O116" s="490"/>
      <c r="P116" s="490" t="s">
        <v>233</v>
      </c>
      <c r="Q116" s="491" t="s">
        <v>39</v>
      </c>
      <c r="R116" s="85">
        <v>1</v>
      </c>
      <c r="S116" s="511">
        <v>350000</v>
      </c>
      <c r="T116" s="1448"/>
      <c r="U116" s="1446"/>
      <c r="V116" s="340"/>
      <c r="W116" s="77"/>
      <c r="X116" s="990">
        <f t="shared" si="17"/>
        <v>1</v>
      </c>
      <c r="Y116" s="990">
        <f t="shared" si="18"/>
        <v>350000</v>
      </c>
    </row>
    <row r="117" spans="1:25" s="75" customFormat="1">
      <c r="A117" s="328">
        <v>110</v>
      </c>
      <c r="B117" s="347"/>
      <c r="C117" s="484" t="s">
        <v>291</v>
      </c>
      <c r="D117" s="485"/>
      <c r="E117" s="486"/>
      <c r="F117" s="401"/>
      <c r="G117" s="487"/>
      <c r="H117" s="403"/>
      <c r="I117" s="76" t="s">
        <v>113</v>
      </c>
      <c r="J117" s="76"/>
      <c r="K117" s="488"/>
      <c r="L117" s="76" t="s">
        <v>293</v>
      </c>
      <c r="M117" s="76" t="s">
        <v>305</v>
      </c>
      <c r="N117" s="489">
        <v>1993</v>
      </c>
      <c r="O117" s="490"/>
      <c r="P117" s="490" t="s">
        <v>233</v>
      </c>
      <c r="Q117" s="491" t="s">
        <v>39</v>
      </c>
      <c r="R117" s="85">
        <v>2</v>
      </c>
      <c r="S117" s="964">
        <v>700000</v>
      </c>
      <c r="T117" s="1448"/>
      <c r="U117" s="1446"/>
      <c r="V117" s="340"/>
      <c r="W117" s="77"/>
      <c r="X117" s="990">
        <f t="shared" si="17"/>
        <v>2</v>
      </c>
      <c r="Y117" s="990">
        <f t="shared" si="18"/>
        <v>700000</v>
      </c>
    </row>
    <row r="118" spans="1:25" s="75" customFormat="1">
      <c r="A118" s="374">
        <v>111</v>
      </c>
      <c r="B118" s="347"/>
      <c r="C118" s="484" t="s">
        <v>291</v>
      </c>
      <c r="D118" s="485"/>
      <c r="E118" s="486"/>
      <c r="F118" s="401"/>
      <c r="G118" s="487"/>
      <c r="H118" s="403"/>
      <c r="I118" s="76" t="s">
        <v>340</v>
      </c>
      <c r="J118" s="76" t="s">
        <v>292</v>
      </c>
      <c r="K118" s="488"/>
      <c r="L118" s="76" t="s">
        <v>293</v>
      </c>
      <c r="M118" s="76" t="s">
        <v>303</v>
      </c>
      <c r="N118" s="489">
        <v>2008</v>
      </c>
      <c r="O118" s="490"/>
      <c r="P118" s="490" t="s">
        <v>233</v>
      </c>
      <c r="Q118" s="491" t="s">
        <v>39</v>
      </c>
      <c r="R118" s="85">
        <v>1</v>
      </c>
      <c r="S118" s="511">
        <v>650000</v>
      </c>
      <c r="T118" s="1448"/>
      <c r="U118" s="1446"/>
      <c r="V118" s="340"/>
      <c r="W118" s="77"/>
      <c r="X118" s="990">
        <f t="shared" si="17"/>
        <v>1</v>
      </c>
      <c r="Y118" s="990">
        <f t="shared" si="18"/>
        <v>650000</v>
      </c>
    </row>
    <row r="119" spans="1:25" s="75" customFormat="1" ht="15.75">
      <c r="A119" s="328">
        <v>112</v>
      </c>
      <c r="B119" s="347"/>
      <c r="C119" s="484" t="s">
        <v>291</v>
      </c>
      <c r="D119" s="485"/>
      <c r="E119" s="486"/>
      <c r="F119" s="401"/>
      <c r="G119" s="487"/>
      <c r="H119" s="403"/>
      <c r="I119" s="76" t="s">
        <v>341</v>
      </c>
      <c r="J119" s="76"/>
      <c r="K119" s="488" t="s">
        <v>38</v>
      </c>
      <c r="L119" s="76" t="s">
        <v>293</v>
      </c>
      <c r="M119" s="76" t="s">
        <v>305</v>
      </c>
      <c r="N119" s="489">
        <v>1993</v>
      </c>
      <c r="O119" s="490"/>
      <c r="P119" s="490" t="s">
        <v>233</v>
      </c>
      <c r="Q119" s="505" t="s">
        <v>39</v>
      </c>
      <c r="R119" s="85">
        <v>1</v>
      </c>
      <c r="S119" s="511">
        <v>100000</v>
      </c>
      <c r="T119" s="1448"/>
      <c r="U119" s="1446"/>
      <c r="V119" s="340"/>
      <c r="W119" s="77"/>
      <c r="X119" s="990">
        <f t="shared" si="17"/>
        <v>1</v>
      </c>
      <c r="Y119" s="990">
        <f t="shared" si="18"/>
        <v>100000</v>
      </c>
    </row>
    <row r="120" spans="1:25" s="75" customFormat="1">
      <c r="A120" s="374">
        <v>113</v>
      </c>
      <c r="B120" s="347"/>
      <c r="C120" s="484" t="s">
        <v>291</v>
      </c>
      <c r="D120" s="485"/>
      <c r="E120" s="486"/>
      <c r="F120" s="401"/>
      <c r="G120" s="487"/>
      <c r="H120" s="403"/>
      <c r="I120" s="76" t="s">
        <v>342</v>
      </c>
      <c r="J120" s="76" t="s">
        <v>292</v>
      </c>
      <c r="K120" s="488"/>
      <c r="L120" s="76" t="s">
        <v>325</v>
      </c>
      <c r="M120" s="76" t="s">
        <v>303</v>
      </c>
      <c r="N120" s="489">
        <v>2008</v>
      </c>
      <c r="O120" s="490"/>
      <c r="P120" s="490" t="s">
        <v>233</v>
      </c>
      <c r="Q120" s="491" t="s">
        <v>39</v>
      </c>
      <c r="R120" s="85">
        <v>1</v>
      </c>
      <c r="S120" s="511">
        <v>400000</v>
      </c>
      <c r="T120" s="1448"/>
      <c r="U120" s="1446"/>
      <c r="V120" s="340"/>
      <c r="W120" s="77"/>
      <c r="X120" s="990">
        <f t="shared" si="17"/>
        <v>1</v>
      </c>
      <c r="Y120" s="990">
        <f t="shared" si="18"/>
        <v>400000</v>
      </c>
    </row>
    <row r="121" spans="1:25" s="75" customFormat="1">
      <c r="A121" s="328">
        <v>114</v>
      </c>
      <c r="B121" s="347"/>
      <c r="C121" s="484" t="s">
        <v>291</v>
      </c>
      <c r="D121" s="485"/>
      <c r="E121" s="486"/>
      <c r="F121" s="401"/>
      <c r="G121" s="487"/>
      <c r="H121" s="403"/>
      <c r="I121" s="76" t="s">
        <v>339</v>
      </c>
      <c r="J121" s="76" t="s">
        <v>292</v>
      </c>
      <c r="K121" s="488"/>
      <c r="L121" s="76" t="s">
        <v>293</v>
      </c>
      <c r="M121" s="76" t="s">
        <v>303</v>
      </c>
      <c r="N121" s="489">
        <v>2009</v>
      </c>
      <c r="O121" s="490"/>
      <c r="P121" s="490" t="s">
        <v>233</v>
      </c>
      <c r="Q121" s="491" t="s">
        <v>39</v>
      </c>
      <c r="R121" s="85">
        <v>1</v>
      </c>
      <c r="S121" s="511">
        <v>850000</v>
      </c>
      <c r="T121" s="1448"/>
      <c r="U121" s="1446"/>
      <c r="V121" s="340"/>
      <c r="W121" s="77"/>
      <c r="X121" s="990">
        <f t="shared" si="17"/>
        <v>1</v>
      </c>
      <c r="Y121" s="990">
        <f t="shared" si="18"/>
        <v>850000</v>
      </c>
    </row>
    <row r="122" spans="1:25" s="75" customFormat="1">
      <c r="A122" s="374">
        <v>115</v>
      </c>
      <c r="B122" s="347"/>
      <c r="C122" s="484" t="s">
        <v>291</v>
      </c>
      <c r="D122" s="485"/>
      <c r="E122" s="486"/>
      <c r="F122" s="401"/>
      <c r="G122" s="487"/>
      <c r="H122" s="403"/>
      <c r="I122" s="76" t="s">
        <v>342</v>
      </c>
      <c r="J122" s="76" t="s">
        <v>292</v>
      </c>
      <c r="K122" s="488" t="s">
        <v>38</v>
      </c>
      <c r="L122" s="76" t="s">
        <v>325</v>
      </c>
      <c r="M122" s="76" t="s">
        <v>303</v>
      </c>
      <c r="N122" s="489">
        <v>2009</v>
      </c>
      <c r="O122" s="490"/>
      <c r="P122" s="490" t="s">
        <v>233</v>
      </c>
      <c r="Q122" s="491" t="s">
        <v>39</v>
      </c>
      <c r="R122" s="85">
        <v>2</v>
      </c>
      <c r="S122" s="511">
        <v>800000</v>
      </c>
      <c r="T122" s="1448"/>
      <c r="U122" s="1446"/>
      <c r="V122" s="340"/>
      <c r="W122" s="77"/>
      <c r="X122" s="990">
        <f t="shared" si="17"/>
        <v>2</v>
      </c>
      <c r="Y122" s="990">
        <f t="shared" si="18"/>
        <v>800000</v>
      </c>
    </row>
    <row r="123" spans="1:25" s="75" customFormat="1">
      <c r="A123" s="328">
        <v>116</v>
      </c>
      <c r="B123" s="347"/>
      <c r="C123" s="484" t="s">
        <v>291</v>
      </c>
      <c r="D123" s="485"/>
      <c r="E123" s="486"/>
      <c r="F123" s="401"/>
      <c r="G123" s="487"/>
      <c r="H123" s="403"/>
      <c r="I123" s="76" t="s">
        <v>343</v>
      </c>
      <c r="J123" s="76" t="s">
        <v>292</v>
      </c>
      <c r="K123" s="488"/>
      <c r="L123" s="76" t="s">
        <v>325</v>
      </c>
      <c r="M123" s="76" t="s">
        <v>206</v>
      </c>
      <c r="N123" s="489">
        <v>2014</v>
      </c>
      <c r="O123" s="490"/>
      <c r="P123" s="490" t="s">
        <v>233</v>
      </c>
      <c r="Q123" s="491" t="s">
        <v>344</v>
      </c>
      <c r="R123" s="85">
        <v>2</v>
      </c>
      <c r="S123" s="964">
        <v>10000000</v>
      </c>
      <c r="T123" s="1448"/>
      <c r="U123" s="1446"/>
      <c r="V123" s="340"/>
      <c r="W123" s="77"/>
      <c r="X123" s="990">
        <f t="shared" si="17"/>
        <v>2</v>
      </c>
      <c r="Y123" s="990">
        <f t="shared" si="18"/>
        <v>10000000</v>
      </c>
    </row>
    <row r="124" spans="1:25" s="75" customFormat="1">
      <c r="A124" s="328">
        <v>126</v>
      </c>
      <c r="B124" s="347"/>
      <c r="C124" s="501" t="s">
        <v>345</v>
      </c>
      <c r="D124" s="485"/>
      <c r="E124" s="486"/>
      <c r="F124" s="401"/>
      <c r="G124" s="487"/>
      <c r="H124" s="403"/>
      <c r="I124" s="488" t="s">
        <v>241</v>
      </c>
      <c r="J124" s="488" t="s">
        <v>346</v>
      </c>
      <c r="K124" s="488"/>
      <c r="L124" s="488" t="s">
        <v>297</v>
      </c>
      <c r="M124" s="488" t="s">
        <v>303</v>
      </c>
      <c r="N124" s="490">
        <v>2009</v>
      </c>
      <c r="O124" s="490"/>
      <c r="P124" s="490" t="s">
        <v>233</v>
      </c>
      <c r="Q124" s="491" t="s">
        <v>39</v>
      </c>
      <c r="R124" s="85">
        <v>1</v>
      </c>
      <c r="S124" s="963">
        <v>325000</v>
      </c>
      <c r="T124" s="1448"/>
      <c r="U124" s="1446"/>
      <c r="V124" s="340"/>
      <c r="W124" s="77"/>
      <c r="X124" s="990">
        <f t="shared" si="17"/>
        <v>1</v>
      </c>
      <c r="Y124" s="990">
        <f t="shared" si="18"/>
        <v>325000</v>
      </c>
    </row>
    <row r="125" spans="1:25" s="75" customFormat="1">
      <c r="A125" s="328">
        <v>130</v>
      </c>
      <c r="B125" s="347"/>
      <c r="C125" s="484" t="s">
        <v>347</v>
      </c>
      <c r="D125" s="485"/>
      <c r="E125" s="486"/>
      <c r="F125" s="401"/>
      <c r="G125" s="487"/>
      <c r="H125" s="403"/>
      <c r="I125" s="76" t="s">
        <v>94</v>
      </c>
      <c r="J125" s="76" t="s">
        <v>292</v>
      </c>
      <c r="K125" s="488"/>
      <c r="L125" s="488" t="s">
        <v>205</v>
      </c>
      <c r="M125" s="76" t="s">
        <v>303</v>
      </c>
      <c r="N125" s="489">
        <v>2004</v>
      </c>
      <c r="O125" s="490"/>
      <c r="P125" s="490" t="s">
        <v>233</v>
      </c>
      <c r="Q125" s="491" t="s">
        <v>39</v>
      </c>
      <c r="R125" s="85">
        <v>1</v>
      </c>
      <c r="S125" s="511">
        <v>350000</v>
      </c>
      <c r="T125" s="1448"/>
      <c r="U125" s="1446"/>
      <c r="V125" s="340"/>
      <c r="W125" s="77"/>
      <c r="X125" s="990">
        <f t="shared" si="17"/>
        <v>1</v>
      </c>
      <c r="Y125" s="990">
        <f t="shared" si="18"/>
        <v>350000</v>
      </c>
    </row>
    <row r="126" spans="1:25" s="75" customFormat="1">
      <c r="A126" s="374">
        <v>131</v>
      </c>
      <c r="B126" s="347"/>
      <c r="C126" s="484" t="s">
        <v>347</v>
      </c>
      <c r="D126" s="485"/>
      <c r="E126" s="486"/>
      <c r="F126" s="401"/>
      <c r="G126" s="487"/>
      <c r="H126" s="403"/>
      <c r="I126" s="76" t="s">
        <v>94</v>
      </c>
      <c r="J126" s="76" t="s">
        <v>348</v>
      </c>
      <c r="K126" s="488"/>
      <c r="L126" s="488" t="s">
        <v>297</v>
      </c>
      <c r="M126" s="76" t="s">
        <v>303</v>
      </c>
      <c r="N126" s="489">
        <v>2006</v>
      </c>
      <c r="O126" s="490"/>
      <c r="P126" s="490" t="s">
        <v>233</v>
      </c>
      <c r="Q126" s="491" t="s">
        <v>39</v>
      </c>
      <c r="R126" s="85">
        <v>1</v>
      </c>
      <c r="S126" s="511">
        <v>150000</v>
      </c>
      <c r="T126" s="1448"/>
      <c r="U126" s="1446"/>
      <c r="V126" s="340"/>
      <c r="W126" s="77"/>
      <c r="X126" s="990">
        <f t="shared" si="17"/>
        <v>1</v>
      </c>
      <c r="Y126" s="990">
        <f t="shared" si="18"/>
        <v>150000</v>
      </c>
    </row>
    <row r="127" spans="1:25" s="75" customFormat="1">
      <c r="A127" s="328">
        <v>132</v>
      </c>
      <c r="B127" s="347"/>
      <c r="C127" s="484" t="s">
        <v>347</v>
      </c>
      <c r="D127" s="485"/>
      <c r="E127" s="486"/>
      <c r="F127" s="401"/>
      <c r="G127" s="487"/>
      <c r="H127" s="403"/>
      <c r="I127" s="76" t="s">
        <v>94</v>
      </c>
      <c r="J127" s="76" t="s">
        <v>349</v>
      </c>
      <c r="K127" s="488"/>
      <c r="L127" s="488" t="s">
        <v>297</v>
      </c>
      <c r="M127" s="76" t="s">
        <v>303</v>
      </c>
      <c r="N127" s="489">
        <v>2008</v>
      </c>
      <c r="O127" s="490"/>
      <c r="P127" s="490" t="s">
        <v>233</v>
      </c>
      <c r="Q127" s="491" t="s">
        <v>39</v>
      </c>
      <c r="R127" s="85">
        <v>1</v>
      </c>
      <c r="S127" s="511">
        <v>175000</v>
      </c>
      <c r="T127" s="1448"/>
      <c r="U127" s="1446"/>
      <c r="V127" s="340"/>
      <c r="W127" s="77"/>
      <c r="X127" s="990">
        <f t="shared" si="17"/>
        <v>1</v>
      </c>
      <c r="Y127" s="990">
        <f t="shared" si="18"/>
        <v>175000</v>
      </c>
    </row>
    <row r="128" spans="1:25" s="75" customFormat="1">
      <c r="A128" s="374">
        <v>133</v>
      </c>
      <c r="B128" s="347"/>
      <c r="C128" s="501" t="s">
        <v>347</v>
      </c>
      <c r="D128" s="485"/>
      <c r="E128" s="486"/>
      <c r="F128" s="401"/>
      <c r="G128" s="487"/>
      <c r="H128" s="403"/>
      <c r="I128" s="76" t="s">
        <v>94</v>
      </c>
      <c r="J128" s="76" t="s">
        <v>350</v>
      </c>
      <c r="K128" s="488"/>
      <c r="L128" s="488" t="s">
        <v>297</v>
      </c>
      <c r="M128" s="76" t="s">
        <v>206</v>
      </c>
      <c r="N128" s="489">
        <v>2012</v>
      </c>
      <c r="O128" s="490"/>
      <c r="P128" s="490" t="s">
        <v>233</v>
      </c>
      <c r="Q128" s="491" t="s">
        <v>39</v>
      </c>
      <c r="R128" s="85">
        <v>2</v>
      </c>
      <c r="S128" s="511">
        <v>684000</v>
      </c>
      <c r="T128" s="1448"/>
      <c r="U128" s="1446"/>
      <c r="V128" s="340"/>
      <c r="W128" s="77"/>
      <c r="X128" s="990">
        <f t="shared" si="17"/>
        <v>2</v>
      </c>
      <c r="Y128" s="990">
        <f t="shared" si="18"/>
        <v>684000</v>
      </c>
    </row>
    <row r="129" spans="1:25" s="75" customFormat="1">
      <c r="A129" s="374">
        <v>135</v>
      </c>
      <c r="B129" s="347"/>
      <c r="C129" s="484" t="s">
        <v>347</v>
      </c>
      <c r="D129" s="485"/>
      <c r="E129" s="486"/>
      <c r="F129" s="401"/>
      <c r="G129" s="487"/>
      <c r="H129" s="403"/>
      <c r="I129" s="488" t="s">
        <v>351</v>
      </c>
      <c r="J129" s="488"/>
      <c r="K129" s="490"/>
      <c r="L129" s="488" t="s">
        <v>205</v>
      </c>
      <c r="M129" s="488" t="s">
        <v>326</v>
      </c>
      <c r="N129" s="490">
        <v>2014</v>
      </c>
      <c r="O129" s="490"/>
      <c r="P129" s="490" t="s">
        <v>233</v>
      </c>
      <c r="Q129" s="491" t="s">
        <v>39</v>
      </c>
      <c r="R129" s="85">
        <v>20</v>
      </c>
      <c r="S129" s="963">
        <v>9000000</v>
      </c>
      <c r="T129" s="1448"/>
      <c r="U129" s="1446"/>
      <c r="V129" s="340"/>
      <c r="W129" s="77"/>
      <c r="X129" s="990">
        <f t="shared" si="17"/>
        <v>20</v>
      </c>
      <c r="Y129" s="990">
        <f t="shared" si="18"/>
        <v>9000000</v>
      </c>
    </row>
    <row r="130" spans="1:25" s="75" customFormat="1">
      <c r="A130" s="328">
        <v>136</v>
      </c>
      <c r="B130" s="347"/>
      <c r="C130" s="484" t="s">
        <v>347</v>
      </c>
      <c r="D130" s="485"/>
      <c r="E130" s="486"/>
      <c r="F130" s="401"/>
      <c r="G130" s="487"/>
      <c r="H130" s="403"/>
      <c r="I130" s="488" t="s">
        <v>352</v>
      </c>
      <c r="J130" s="488" t="s">
        <v>272</v>
      </c>
      <c r="K130" s="490"/>
      <c r="L130" s="488" t="s">
        <v>205</v>
      </c>
      <c r="M130" s="488" t="s">
        <v>303</v>
      </c>
      <c r="N130" s="490">
        <v>2008</v>
      </c>
      <c r="O130" s="490"/>
      <c r="P130" s="490" t="s">
        <v>233</v>
      </c>
      <c r="Q130" s="491" t="s">
        <v>39</v>
      </c>
      <c r="R130" s="85">
        <v>1</v>
      </c>
      <c r="S130" s="963">
        <v>350000</v>
      </c>
      <c r="T130" s="1448"/>
      <c r="U130" s="1446"/>
      <c r="V130" s="340"/>
      <c r="W130" s="77"/>
      <c r="X130" s="990">
        <f t="shared" si="17"/>
        <v>1</v>
      </c>
      <c r="Y130" s="990">
        <f t="shared" si="18"/>
        <v>350000</v>
      </c>
    </row>
    <row r="131" spans="1:25" s="75" customFormat="1">
      <c r="A131" s="374">
        <v>145</v>
      </c>
      <c r="B131" s="347"/>
      <c r="C131" s="484" t="s">
        <v>353</v>
      </c>
      <c r="D131" s="485"/>
      <c r="E131" s="486"/>
      <c r="F131" s="401"/>
      <c r="G131" s="487"/>
      <c r="H131" s="403"/>
      <c r="I131" s="76" t="s">
        <v>80</v>
      </c>
      <c r="J131" s="76" t="s">
        <v>354</v>
      </c>
      <c r="K131" s="488"/>
      <c r="L131" s="76" t="s">
        <v>325</v>
      </c>
      <c r="M131" s="76" t="s">
        <v>206</v>
      </c>
      <c r="N131" s="489">
        <v>2013</v>
      </c>
      <c r="O131" s="490"/>
      <c r="P131" s="490" t="s">
        <v>214</v>
      </c>
      <c r="Q131" s="491" t="s">
        <v>39</v>
      </c>
      <c r="R131" s="85">
        <v>1</v>
      </c>
      <c r="S131" s="511">
        <v>800000</v>
      </c>
      <c r="T131" s="1448"/>
      <c r="U131" s="1446"/>
      <c r="V131" s="340"/>
      <c r="W131" s="77"/>
      <c r="X131" s="990">
        <f t="shared" si="17"/>
        <v>1</v>
      </c>
      <c r="Y131" s="990">
        <f t="shared" si="18"/>
        <v>800000</v>
      </c>
    </row>
    <row r="132" spans="1:25" s="75" customFormat="1">
      <c r="A132" s="328">
        <v>146</v>
      </c>
      <c r="B132" s="347"/>
      <c r="C132" s="1287" t="s">
        <v>355</v>
      </c>
      <c r="D132" s="1288"/>
      <c r="E132" s="1288"/>
      <c r="F132" s="1288"/>
      <c r="G132" s="487"/>
      <c r="H132" s="403"/>
      <c r="I132" s="76" t="s">
        <v>356</v>
      </c>
      <c r="J132" s="76" t="s">
        <v>357</v>
      </c>
      <c r="K132" s="488"/>
      <c r="L132" s="76" t="s">
        <v>358</v>
      </c>
      <c r="M132" s="76" t="s">
        <v>206</v>
      </c>
      <c r="N132" s="489">
        <v>2012</v>
      </c>
      <c r="O132" s="490"/>
      <c r="P132" s="490" t="s">
        <v>214</v>
      </c>
      <c r="Q132" s="491" t="s">
        <v>39</v>
      </c>
      <c r="R132" s="85">
        <v>1</v>
      </c>
      <c r="S132" s="511">
        <v>9290400</v>
      </c>
      <c r="T132" s="1448"/>
      <c r="U132" s="1446"/>
      <c r="V132" s="340"/>
      <c r="W132" s="77"/>
      <c r="X132" s="990">
        <f t="shared" si="17"/>
        <v>1</v>
      </c>
      <c r="Y132" s="990">
        <f t="shared" si="18"/>
        <v>9290400</v>
      </c>
    </row>
    <row r="133" spans="1:25" s="75" customFormat="1">
      <c r="A133" s="374">
        <v>147</v>
      </c>
      <c r="B133" s="347"/>
      <c r="C133" s="1287" t="s">
        <v>355</v>
      </c>
      <c r="D133" s="1288"/>
      <c r="E133" s="1288"/>
      <c r="F133" s="1288"/>
      <c r="G133" s="487"/>
      <c r="H133" s="403"/>
      <c r="I133" s="76" t="s">
        <v>359</v>
      </c>
      <c r="J133" s="76" t="s">
        <v>360</v>
      </c>
      <c r="K133" s="488"/>
      <c r="L133" s="76" t="s">
        <v>358</v>
      </c>
      <c r="M133" s="76" t="s">
        <v>206</v>
      </c>
      <c r="N133" s="489">
        <v>2013</v>
      </c>
      <c r="O133" s="490"/>
      <c r="P133" s="490" t="s">
        <v>214</v>
      </c>
      <c r="Q133" s="491" t="s">
        <v>39</v>
      </c>
      <c r="R133" s="85">
        <v>2</v>
      </c>
      <c r="S133" s="511">
        <v>7500000</v>
      </c>
      <c r="T133" s="1448"/>
      <c r="U133" s="1446"/>
      <c r="V133" s="340"/>
      <c r="W133" s="77"/>
      <c r="X133" s="990">
        <f t="shared" si="17"/>
        <v>2</v>
      </c>
      <c r="Y133" s="990">
        <f t="shared" si="18"/>
        <v>7500000</v>
      </c>
    </row>
    <row r="134" spans="1:25" s="75" customFormat="1">
      <c r="A134" s="328">
        <v>148</v>
      </c>
      <c r="B134" s="347"/>
      <c r="C134" s="1287" t="s">
        <v>355</v>
      </c>
      <c r="D134" s="1288"/>
      <c r="E134" s="1288"/>
      <c r="F134" s="1288"/>
      <c r="G134" s="487"/>
      <c r="H134" s="403"/>
      <c r="I134" s="76" t="s">
        <v>356</v>
      </c>
      <c r="J134" s="76" t="s">
        <v>361</v>
      </c>
      <c r="K134" s="488"/>
      <c r="L134" s="76" t="s">
        <v>358</v>
      </c>
      <c r="M134" s="76" t="s">
        <v>206</v>
      </c>
      <c r="N134" s="489">
        <v>2013</v>
      </c>
      <c r="O134" s="490"/>
      <c r="P134" s="490" t="s">
        <v>214</v>
      </c>
      <c r="Q134" s="491" t="s">
        <v>39</v>
      </c>
      <c r="R134" s="85">
        <v>1</v>
      </c>
      <c r="S134" s="511">
        <v>4769000</v>
      </c>
      <c r="T134" s="1448"/>
      <c r="U134" s="1446"/>
      <c r="V134" s="340"/>
      <c r="W134" s="77"/>
      <c r="X134" s="990">
        <f t="shared" si="17"/>
        <v>1</v>
      </c>
      <c r="Y134" s="990">
        <f t="shared" si="18"/>
        <v>4769000</v>
      </c>
    </row>
    <row r="135" spans="1:25" s="75" customFormat="1">
      <c r="A135" s="374">
        <v>149</v>
      </c>
      <c r="B135" s="347"/>
      <c r="C135" s="484" t="s">
        <v>355</v>
      </c>
      <c r="D135" s="401"/>
      <c r="E135" s="401"/>
      <c r="F135" s="401"/>
      <c r="G135" s="487"/>
      <c r="H135" s="461"/>
      <c r="I135" s="404" t="s">
        <v>356</v>
      </c>
      <c r="J135" s="404" t="s">
        <v>282</v>
      </c>
      <c r="K135" s="477"/>
      <c r="L135" s="404" t="s">
        <v>358</v>
      </c>
      <c r="M135" s="404" t="s">
        <v>326</v>
      </c>
      <c r="N135" s="408">
        <v>2014</v>
      </c>
      <c r="O135" s="506"/>
      <c r="P135" s="478" t="s">
        <v>214</v>
      </c>
      <c r="Q135" s="480" t="s">
        <v>39</v>
      </c>
      <c r="R135" s="507">
        <v>6</v>
      </c>
      <c r="S135" s="517">
        <v>45450000</v>
      </c>
      <c r="T135" s="1448"/>
      <c r="U135" s="1446"/>
      <c r="V135" s="340"/>
      <c r="W135" s="77"/>
      <c r="X135" s="990">
        <f t="shared" si="17"/>
        <v>6</v>
      </c>
      <c r="Y135" s="990">
        <f t="shared" si="18"/>
        <v>45450000</v>
      </c>
    </row>
    <row r="136" spans="1:25" s="75" customFormat="1">
      <c r="A136" s="374">
        <v>150</v>
      </c>
      <c r="C136" s="509"/>
      <c r="D136" s="475"/>
      <c r="E136" s="475"/>
      <c r="F136" s="475"/>
      <c r="G136" s="476"/>
      <c r="H136" s="77"/>
      <c r="I136" s="77" t="s">
        <v>249</v>
      </c>
      <c r="J136" s="77"/>
      <c r="K136" s="77"/>
      <c r="L136" s="77" t="s">
        <v>293</v>
      </c>
      <c r="M136" s="77" t="s">
        <v>206</v>
      </c>
      <c r="N136" s="377">
        <v>2015</v>
      </c>
      <c r="O136" s="377"/>
      <c r="P136" s="377" t="s">
        <v>214</v>
      </c>
      <c r="Q136" s="377" t="s">
        <v>39</v>
      </c>
      <c r="R136" s="377">
        <v>1</v>
      </c>
      <c r="S136" s="511">
        <v>3750000</v>
      </c>
      <c r="T136" s="1448"/>
      <c r="U136" s="1446"/>
      <c r="V136" s="340"/>
      <c r="W136" s="77"/>
      <c r="X136" s="990">
        <f t="shared" si="17"/>
        <v>1</v>
      </c>
      <c r="Y136" s="990">
        <f t="shared" si="18"/>
        <v>3750000</v>
      </c>
    </row>
    <row r="137" spans="1:25" s="75" customFormat="1">
      <c r="A137" s="328">
        <v>151</v>
      </c>
      <c r="C137" s="509"/>
      <c r="D137" s="475"/>
      <c r="E137" s="475"/>
      <c r="F137" s="475"/>
      <c r="G137" s="476"/>
      <c r="H137" s="77"/>
      <c r="I137" s="77" t="s">
        <v>362</v>
      </c>
      <c r="J137" s="77" t="s">
        <v>363</v>
      </c>
      <c r="K137" s="77"/>
      <c r="L137" s="77" t="s">
        <v>205</v>
      </c>
      <c r="M137" s="77" t="s">
        <v>326</v>
      </c>
      <c r="N137" s="377">
        <v>2015</v>
      </c>
      <c r="O137" s="377"/>
      <c r="P137" s="377" t="s">
        <v>208</v>
      </c>
      <c r="Q137" s="377" t="s">
        <v>39</v>
      </c>
      <c r="R137" s="377">
        <v>1</v>
      </c>
      <c r="S137" s="511">
        <v>400000</v>
      </c>
      <c r="T137" s="1448"/>
      <c r="U137" s="1446"/>
      <c r="V137" s="340"/>
      <c r="W137" s="77"/>
      <c r="X137" s="990">
        <f t="shared" si="17"/>
        <v>1</v>
      </c>
      <c r="Y137" s="990">
        <f t="shared" si="18"/>
        <v>400000</v>
      </c>
    </row>
    <row r="138" spans="1:25" s="75" customFormat="1">
      <c r="A138" s="374">
        <v>152</v>
      </c>
      <c r="C138" s="509"/>
      <c r="D138" s="475"/>
      <c r="E138" s="475"/>
      <c r="F138" s="475"/>
      <c r="G138" s="476"/>
      <c r="H138" s="77"/>
      <c r="I138" s="77" t="s">
        <v>364</v>
      </c>
      <c r="J138" s="77"/>
      <c r="K138" s="77"/>
      <c r="L138" s="77" t="s">
        <v>205</v>
      </c>
      <c r="M138" s="77" t="s">
        <v>326</v>
      </c>
      <c r="N138" s="377">
        <v>2015</v>
      </c>
      <c r="O138" s="377"/>
      <c r="P138" s="377" t="s">
        <v>233</v>
      </c>
      <c r="Q138" s="377" t="s">
        <v>39</v>
      </c>
      <c r="R138" s="377">
        <v>57</v>
      </c>
      <c r="S138" s="511">
        <v>19494000</v>
      </c>
      <c r="T138" s="1448"/>
      <c r="U138" s="1446"/>
      <c r="V138" s="340"/>
      <c r="W138" s="77"/>
      <c r="X138" s="990">
        <f t="shared" si="17"/>
        <v>57</v>
      </c>
      <c r="Y138" s="990">
        <f t="shared" si="18"/>
        <v>19494000</v>
      </c>
    </row>
    <row r="139" spans="1:25" s="75" customFormat="1">
      <c r="A139" s="328">
        <v>153</v>
      </c>
      <c r="C139" s="509"/>
      <c r="D139" s="475"/>
      <c r="E139" s="475"/>
      <c r="F139" s="475"/>
      <c r="G139" s="476"/>
      <c r="H139" s="77"/>
      <c r="I139" s="77" t="s">
        <v>365</v>
      </c>
      <c r="J139" s="77"/>
      <c r="K139" s="77"/>
      <c r="L139" s="77" t="s">
        <v>205</v>
      </c>
      <c r="M139" s="77" t="s">
        <v>326</v>
      </c>
      <c r="N139" s="377">
        <v>2015</v>
      </c>
      <c r="O139" s="377"/>
      <c r="P139" s="377" t="s">
        <v>208</v>
      </c>
      <c r="Q139" s="377" t="s">
        <v>39</v>
      </c>
      <c r="R139" s="377">
        <v>1</v>
      </c>
      <c r="S139" s="511">
        <v>15000000</v>
      </c>
      <c r="T139" s="1448"/>
      <c r="U139" s="1446"/>
      <c r="V139" s="340"/>
      <c r="W139" s="77"/>
      <c r="X139" s="990">
        <f t="shared" si="17"/>
        <v>1</v>
      </c>
      <c r="Y139" s="990">
        <f t="shared" si="18"/>
        <v>15000000</v>
      </c>
    </row>
    <row r="140" spans="1:25" s="75" customFormat="1">
      <c r="A140" s="374">
        <v>154</v>
      </c>
      <c r="C140" s="509"/>
      <c r="D140" s="475"/>
      <c r="E140" s="475"/>
      <c r="F140" s="475"/>
      <c r="G140" s="476"/>
      <c r="H140" s="77"/>
      <c r="I140" s="77" t="s">
        <v>366</v>
      </c>
      <c r="J140" s="77"/>
      <c r="K140" s="77"/>
      <c r="L140" s="77" t="s">
        <v>205</v>
      </c>
      <c r="M140" s="77" t="s">
        <v>326</v>
      </c>
      <c r="N140" s="377">
        <v>2015</v>
      </c>
      <c r="O140" s="377"/>
      <c r="P140" s="377" t="s">
        <v>208</v>
      </c>
      <c r="Q140" s="377" t="s">
        <v>39</v>
      </c>
      <c r="R140" s="377">
        <v>1</v>
      </c>
      <c r="S140" s="511">
        <v>1500000</v>
      </c>
      <c r="T140" s="1448"/>
      <c r="U140" s="1446"/>
      <c r="V140" s="340"/>
      <c r="W140" s="77"/>
      <c r="X140" s="990">
        <f t="shared" si="17"/>
        <v>1</v>
      </c>
      <c r="Y140" s="990">
        <f t="shared" si="18"/>
        <v>1500000</v>
      </c>
    </row>
    <row r="141" spans="1:25" s="75" customFormat="1">
      <c r="A141" s="328">
        <v>155</v>
      </c>
      <c r="C141" s="509"/>
      <c r="D141" s="475"/>
      <c r="E141" s="475"/>
      <c r="F141" s="475"/>
      <c r="G141" s="476"/>
      <c r="H141" s="77"/>
      <c r="I141" s="77" t="s">
        <v>109</v>
      </c>
      <c r="J141" s="77"/>
      <c r="K141" s="77"/>
      <c r="L141" s="77" t="s">
        <v>205</v>
      </c>
      <c r="M141" s="77" t="s">
        <v>326</v>
      </c>
      <c r="N141" s="377">
        <v>2015</v>
      </c>
      <c r="O141" s="377"/>
      <c r="P141" s="377" t="s">
        <v>214</v>
      </c>
      <c r="Q141" s="377" t="s">
        <v>39</v>
      </c>
      <c r="R141" s="377">
        <v>1</v>
      </c>
      <c r="S141" s="511">
        <v>9700000</v>
      </c>
      <c r="T141" s="1448"/>
      <c r="U141" s="1446"/>
      <c r="V141" s="340"/>
      <c r="W141" s="77"/>
      <c r="X141" s="990">
        <f t="shared" si="17"/>
        <v>1</v>
      </c>
      <c r="Y141" s="990">
        <f t="shared" si="18"/>
        <v>9700000</v>
      </c>
    </row>
    <row r="142" spans="1:25" s="75" customFormat="1">
      <c r="A142" s="374">
        <v>156</v>
      </c>
      <c r="C142" s="509"/>
      <c r="D142" s="475"/>
      <c r="E142" s="475"/>
      <c r="F142" s="475"/>
      <c r="G142" s="476"/>
      <c r="H142" s="77"/>
      <c r="I142" s="77" t="s">
        <v>367</v>
      </c>
      <c r="J142" s="77"/>
      <c r="K142" s="77"/>
      <c r="L142" s="77" t="s">
        <v>293</v>
      </c>
      <c r="M142" s="77" t="s">
        <v>326</v>
      </c>
      <c r="N142" s="377">
        <v>2015</v>
      </c>
      <c r="O142" s="377"/>
      <c r="P142" s="377" t="s">
        <v>208</v>
      </c>
      <c r="Q142" s="377" t="s">
        <v>39</v>
      </c>
      <c r="R142" s="377">
        <v>1</v>
      </c>
      <c r="S142" s="511">
        <v>3000000</v>
      </c>
      <c r="T142" s="1448"/>
      <c r="U142" s="1446"/>
      <c r="V142" s="340"/>
      <c r="W142" s="77"/>
      <c r="X142" s="990">
        <f t="shared" si="17"/>
        <v>1</v>
      </c>
      <c r="Y142" s="990">
        <f t="shared" si="18"/>
        <v>3000000</v>
      </c>
    </row>
    <row r="143" spans="1:25" s="75" customFormat="1">
      <c r="A143" s="328">
        <v>157</v>
      </c>
      <c r="C143" s="509"/>
      <c r="D143" s="475"/>
      <c r="E143" s="475"/>
      <c r="F143" s="475"/>
      <c r="G143" s="476"/>
      <c r="H143" s="77"/>
      <c r="I143" s="77" t="s">
        <v>368</v>
      </c>
      <c r="J143" s="77"/>
      <c r="K143" s="77"/>
      <c r="L143" s="77"/>
      <c r="M143" s="77" t="s">
        <v>326</v>
      </c>
      <c r="N143" s="377">
        <v>2015</v>
      </c>
      <c r="O143" s="377"/>
      <c r="P143" s="377" t="s">
        <v>214</v>
      </c>
      <c r="Q143" s="377" t="s">
        <v>39</v>
      </c>
      <c r="R143" s="377">
        <v>1</v>
      </c>
      <c r="S143" s="511">
        <v>3000000</v>
      </c>
      <c r="T143" s="1448"/>
      <c r="U143" s="1446"/>
      <c r="V143" s="340"/>
      <c r="W143" s="77"/>
      <c r="X143" s="990">
        <f t="shared" si="17"/>
        <v>1</v>
      </c>
      <c r="Y143" s="990">
        <f t="shared" si="18"/>
        <v>3000000</v>
      </c>
    </row>
    <row r="144" spans="1:25" s="75" customFormat="1">
      <c r="A144" s="328">
        <v>158</v>
      </c>
      <c r="C144" s="509"/>
      <c r="D144" s="475"/>
      <c r="E144" s="475"/>
      <c r="F144" s="475"/>
      <c r="G144" s="476"/>
      <c r="H144" s="77"/>
      <c r="I144" s="77" t="s">
        <v>369</v>
      </c>
      <c r="J144" s="77"/>
      <c r="K144" s="77"/>
      <c r="L144" s="77"/>
      <c r="M144" s="77" t="s">
        <v>326</v>
      </c>
      <c r="N144" s="377">
        <v>2016</v>
      </c>
      <c r="O144" s="377"/>
      <c r="P144" s="377" t="s">
        <v>214</v>
      </c>
      <c r="Q144" s="377" t="s">
        <v>39</v>
      </c>
      <c r="R144" s="377">
        <v>1</v>
      </c>
      <c r="S144" s="511">
        <v>9700000</v>
      </c>
      <c r="T144" s="1448"/>
      <c r="U144" s="1446"/>
      <c r="V144" s="340"/>
      <c r="W144" s="77"/>
      <c r="X144" s="990">
        <f t="shared" si="17"/>
        <v>1</v>
      </c>
      <c r="Y144" s="990">
        <f t="shared" si="18"/>
        <v>9700000</v>
      </c>
    </row>
    <row r="145" spans="1:25" s="75" customFormat="1" ht="12.75" customHeight="1">
      <c r="A145" s="374">
        <v>159</v>
      </c>
      <c r="C145" s="509"/>
      <c r="D145" s="475"/>
      <c r="E145" s="475"/>
      <c r="F145" s="475"/>
      <c r="G145" s="476"/>
      <c r="H145" s="77"/>
      <c r="I145" s="77" t="s">
        <v>370</v>
      </c>
      <c r="J145" s="77"/>
      <c r="K145" s="77"/>
      <c r="L145" s="77"/>
      <c r="M145" s="77" t="s">
        <v>326</v>
      </c>
      <c r="N145" s="377">
        <v>2016</v>
      </c>
      <c r="O145" s="377"/>
      <c r="P145" s="377" t="s">
        <v>214</v>
      </c>
      <c r="Q145" s="377" t="s">
        <v>39</v>
      </c>
      <c r="R145" s="377">
        <v>1</v>
      </c>
      <c r="S145" s="511">
        <v>2500000</v>
      </c>
      <c r="T145" s="1448"/>
      <c r="U145" s="1446"/>
      <c r="V145" s="340"/>
      <c r="W145" s="77"/>
      <c r="X145" s="990">
        <f t="shared" si="17"/>
        <v>1</v>
      </c>
      <c r="Y145" s="990">
        <f t="shared" si="18"/>
        <v>2500000</v>
      </c>
    </row>
    <row r="146" spans="1:25" s="75" customFormat="1" ht="12.75" customHeight="1">
      <c r="A146" s="328">
        <v>160</v>
      </c>
      <c r="C146" s="509"/>
      <c r="D146" s="475"/>
      <c r="E146" s="475"/>
      <c r="F146" s="475"/>
      <c r="G146" s="476"/>
      <c r="H146" s="77"/>
      <c r="I146" s="77" t="s">
        <v>371</v>
      </c>
      <c r="J146" s="77"/>
      <c r="K146" s="77"/>
      <c r="L146" s="77"/>
      <c r="M146" s="77" t="s">
        <v>206</v>
      </c>
      <c r="N146" s="377">
        <v>2016</v>
      </c>
      <c r="O146" s="377"/>
      <c r="P146" s="377" t="s">
        <v>214</v>
      </c>
      <c r="Q146" s="377" t="s">
        <v>39</v>
      </c>
      <c r="R146" s="377">
        <v>1</v>
      </c>
      <c r="S146" s="511">
        <v>2000000</v>
      </c>
      <c r="T146" s="1448"/>
      <c r="U146" s="1446"/>
      <c r="V146" s="340"/>
      <c r="W146" s="77"/>
      <c r="X146" s="990">
        <f t="shared" si="17"/>
        <v>1</v>
      </c>
      <c r="Y146" s="990">
        <f t="shared" si="18"/>
        <v>2000000</v>
      </c>
    </row>
    <row r="147" spans="1:25" s="709" customFormat="1" ht="15.75">
      <c r="A147" s="328">
        <v>161</v>
      </c>
      <c r="B147" s="75"/>
      <c r="C147" s="512"/>
      <c r="D147" s="80"/>
      <c r="E147" s="80"/>
      <c r="F147" s="80"/>
      <c r="G147" s="513"/>
      <c r="H147" s="514"/>
      <c r="I147" s="515" t="s">
        <v>372</v>
      </c>
      <c r="J147" s="515"/>
      <c r="K147" s="515"/>
      <c r="L147" s="515"/>
      <c r="M147" s="515" t="s">
        <v>326</v>
      </c>
      <c r="N147" s="377">
        <v>2016</v>
      </c>
      <c r="O147" s="516"/>
      <c r="P147" s="377" t="s">
        <v>214</v>
      </c>
      <c r="Q147" s="377" t="s">
        <v>39</v>
      </c>
      <c r="R147" s="516">
        <v>1</v>
      </c>
      <c r="S147" s="517">
        <v>23070000</v>
      </c>
      <c r="T147" s="1448"/>
      <c r="U147" s="1449"/>
      <c r="V147" s="519"/>
      <c r="W147" s="992"/>
      <c r="X147" s="990">
        <f t="shared" si="17"/>
        <v>1</v>
      </c>
      <c r="Y147" s="990">
        <f t="shared" si="18"/>
        <v>23070000</v>
      </c>
    </row>
    <row r="148" spans="1:25" s="709" customFormat="1" ht="15.75">
      <c r="A148" s="374">
        <v>162</v>
      </c>
      <c r="B148" s="75"/>
      <c r="C148" s="512"/>
      <c r="D148" s="80"/>
      <c r="E148" s="80"/>
      <c r="F148" s="80"/>
      <c r="G148" s="513"/>
      <c r="H148" s="514"/>
      <c r="I148" s="515" t="s">
        <v>373</v>
      </c>
      <c r="J148" s="515"/>
      <c r="K148" s="515"/>
      <c r="L148" s="515"/>
      <c r="M148" s="515" t="s">
        <v>326</v>
      </c>
      <c r="N148" s="377">
        <v>2016</v>
      </c>
      <c r="O148" s="516"/>
      <c r="P148" s="377" t="s">
        <v>214</v>
      </c>
      <c r="Q148" s="377" t="s">
        <v>39</v>
      </c>
      <c r="R148" s="516">
        <v>9</v>
      </c>
      <c r="S148" s="517">
        <v>20250000</v>
      </c>
      <c r="T148" s="1448"/>
      <c r="U148" s="1449"/>
      <c r="V148" s="519"/>
      <c r="W148" s="992"/>
      <c r="X148" s="990">
        <f t="shared" si="17"/>
        <v>9</v>
      </c>
      <c r="Y148" s="990">
        <f t="shared" si="18"/>
        <v>20250000</v>
      </c>
    </row>
    <row r="149" spans="1:25" s="709" customFormat="1" ht="15.75">
      <c r="A149" s="328">
        <v>163</v>
      </c>
      <c r="B149" s="75"/>
      <c r="C149" s="512"/>
      <c r="D149" s="80"/>
      <c r="E149" s="80"/>
      <c r="F149" s="80"/>
      <c r="G149" s="513"/>
      <c r="H149" s="514"/>
      <c r="I149" s="515" t="s">
        <v>374</v>
      </c>
      <c r="J149" s="515"/>
      <c r="K149" s="515"/>
      <c r="L149" s="515"/>
      <c r="M149" s="515" t="s">
        <v>326</v>
      </c>
      <c r="N149" s="377">
        <v>2016</v>
      </c>
      <c r="O149" s="516"/>
      <c r="P149" s="377" t="s">
        <v>214</v>
      </c>
      <c r="Q149" s="377" t="s">
        <v>39</v>
      </c>
      <c r="R149" s="516">
        <v>1</v>
      </c>
      <c r="S149" s="517">
        <v>5850000</v>
      </c>
      <c r="T149" s="1448"/>
      <c r="U149" s="1449"/>
      <c r="V149" s="519"/>
      <c r="W149" s="992"/>
      <c r="X149" s="990">
        <f t="shared" si="17"/>
        <v>1</v>
      </c>
      <c r="Y149" s="990">
        <f t="shared" si="18"/>
        <v>5850000</v>
      </c>
    </row>
    <row r="150" spans="1:25" s="75" customFormat="1" ht="12.75" customHeight="1">
      <c r="A150" s="374">
        <v>162</v>
      </c>
      <c r="C150" s="512"/>
      <c r="D150" s="80"/>
      <c r="E150" s="80"/>
      <c r="F150" s="80"/>
      <c r="G150" s="513"/>
      <c r="H150" s="514"/>
      <c r="I150" s="515" t="s">
        <v>375</v>
      </c>
      <c r="J150" s="515"/>
      <c r="K150" s="515"/>
      <c r="L150" s="515"/>
      <c r="M150" s="515" t="s">
        <v>376</v>
      </c>
      <c r="N150" s="377">
        <v>2016</v>
      </c>
      <c r="O150" s="516"/>
      <c r="P150" s="377" t="s">
        <v>214</v>
      </c>
      <c r="Q150" s="377" t="s">
        <v>39</v>
      </c>
      <c r="R150" s="516">
        <v>1</v>
      </c>
      <c r="S150" s="517">
        <v>75574000</v>
      </c>
      <c r="T150" s="1448"/>
      <c r="U150" s="1446"/>
      <c r="V150" s="340"/>
      <c r="W150" s="77"/>
      <c r="X150" s="990">
        <f t="shared" si="17"/>
        <v>1</v>
      </c>
      <c r="Y150" s="990">
        <f t="shared" si="18"/>
        <v>75574000</v>
      </c>
    </row>
    <row r="151" spans="1:25" s="75" customFormat="1" ht="12.75" customHeight="1">
      <c r="A151" s="328">
        <v>163</v>
      </c>
      <c r="C151" s="512"/>
      <c r="D151" s="80"/>
      <c r="E151" s="80"/>
      <c r="F151" s="80"/>
      <c r="G151" s="513"/>
      <c r="H151" s="514"/>
      <c r="I151" s="515" t="s">
        <v>377</v>
      </c>
      <c r="J151" s="515"/>
      <c r="K151" s="515"/>
      <c r="L151" s="515"/>
      <c r="M151" s="515" t="s">
        <v>206</v>
      </c>
      <c r="N151" s="523">
        <v>2007</v>
      </c>
      <c r="O151" s="516"/>
      <c r="P151" s="516" t="s">
        <v>378</v>
      </c>
      <c r="Q151" s="377" t="s">
        <v>39</v>
      </c>
      <c r="R151" s="516">
        <v>4</v>
      </c>
      <c r="S151" s="517">
        <v>1800000</v>
      </c>
      <c r="T151" s="1448"/>
      <c r="U151" s="1446"/>
      <c r="V151" s="340"/>
      <c r="W151" s="77"/>
      <c r="X151" s="990">
        <f t="shared" si="17"/>
        <v>4</v>
      </c>
      <c r="Y151" s="990">
        <f t="shared" si="18"/>
        <v>1800000</v>
      </c>
    </row>
    <row r="152" spans="1:25" s="75" customFormat="1" ht="12.75" customHeight="1">
      <c r="A152" s="524"/>
      <c r="C152" s="512"/>
      <c r="D152" s="80"/>
      <c r="E152" s="80"/>
      <c r="F152" s="80"/>
      <c r="G152" s="513"/>
      <c r="H152" s="514"/>
      <c r="I152" s="1450" t="s">
        <v>78</v>
      </c>
      <c r="J152" s="1450" t="s">
        <v>539</v>
      </c>
      <c r="K152" s="515"/>
      <c r="L152" s="515"/>
      <c r="M152" s="515" t="s">
        <v>326</v>
      </c>
      <c r="N152" s="523">
        <v>2017</v>
      </c>
      <c r="O152" s="516"/>
      <c r="P152" s="516" t="s">
        <v>214</v>
      </c>
      <c r="Q152" s="377" t="s">
        <v>39</v>
      </c>
      <c r="R152" s="1451"/>
      <c r="S152" s="517"/>
      <c r="T152" s="1451">
        <v>1</v>
      </c>
      <c r="U152" s="517">
        <v>2950000</v>
      </c>
      <c r="V152" s="340"/>
      <c r="W152" s="77"/>
      <c r="X152" s="990">
        <f t="shared" si="17"/>
        <v>1</v>
      </c>
      <c r="Y152" s="990">
        <f t="shared" si="18"/>
        <v>2950000</v>
      </c>
    </row>
    <row r="153" spans="1:25" s="75" customFormat="1" ht="12.75" customHeight="1">
      <c r="A153" s="524"/>
      <c r="C153" s="512"/>
      <c r="D153" s="80"/>
      <c r="E153" s="80"/>
      <c r="F153" s="80"/>
      <c r="G153" s="513"/>
      <c r="H153" s="514"/>
      <c r="I153" s="1450" t="s">
        <v>533</v>
      </c>
      <c r="J153" s="1450" t="s">
        <v>540</v>
      </c>
      <c r="K153" s="515"/>
      <c r="L153" s="515"/>
      <c r="M153" s="515" t="s">
        <v>326</v>
      </c>
      <c r="N153" s="523">
        <v>2017</v>
      </c>
      <c r="O153" s="516"/>
      <c r="P153" s="516" t="s">
        <v>214</v>
      </c>
      <c r="Q153" s="377" t="s">
        <v>39</v>
      </c>
      <c r="R153" s="1451"/>
      <c r="S153" s="517"/>
      <c r="T153" s="1451">
        <v>1</v>
      </c>
      <c r="U153" s="517">
        <v>9950000</v>
      </c>
      <c r="V153" s="340"/>
      <c r="W153" s="77"/>
      <c r="X153" s="990">
        <f t="shared" si="17"/>
        <v>1</v>
      </c>
      <c r="Y153" s="990">
        <f t="shared" si="18"/>
        <v>9950000</v>
      </c>
    </row>
    <row r="154" spans="1:25" s="75" customFormat="1" ht="12.75" customHeight="1">
      <c r="A154" s="524"/>
      <c r="C154" s="512"/>
      <c r="D154" s="80"/>
      <c r="E154" s="80"/>
      <c r="F154" s="80"/>
      <c r="G154" s="513"/>
      <c r="H154" s="514"/>
      <c r="I154" s="1450" t="s">
        <v>534</v>
      </c>
      <c r="J154" s="1450" t="s">
        <v>541</v>
      </c>
      <c r="K154" s="515"/>
      <c r="L154" s="515"/>
      <c r="M154" s="515" t="s">
        <v>326</v>
      </c>
      <c r="N154" s="523">
        <v>2017</v>
      </c>
      <c r="O154" s="516"/>
      <c r="P154" s="516" t="s">
        <v>214</v>
      </c>
      <c r="Q154" s="377" t="s">
        <v>39</v>
      </c>
      <c r="R154" s="1451"/>
      <c r="S154" s="517"/>
      <c r="T154" s="1451">
        <v>2</v>
      </c>
      <c r="U154" s="517">
        <v>17500000</v>
      </c>
      <c r="V154" s="340"/>
      <c r="W154" s="77"/>
      <c r="X154" s="990">
        <f t="shared" si="17"/>
        <v>2</v>
      </c>
      <c r="Y154" s="990">
        <f t="shared" si="18"/>
        <v>17500000</v>
      </c>
    </row>
    <row r="155" spans="1:25" s="75" customFormat="1" ht="12.75" customHeight="1">
      <c r="A155" s="524"/>
      <c r="C155" s="512"/>
      <c r="D155" s="80"/>
      <c r="E155" s="80"/>
      <c r="F155" s="80"/>
      <c r="G155" s="513"/>
      <c r="H155" s="514"/>
      <c r="I155" s="1450" t="s">
        <v>535</v>
      </c>
      <c r="J155" s="1450"/>
      <c r="K155" s="515"/>
      <c r="L155" s="515"/>
      <c r="M155" s="515" t="s">
        <v>326</v>
      </c>
      <c r="N155" s="523">
        <v>2017</v>
      </c>
      <c r="O155" s="516"/>
      <c r="P155" s="516" t="s">
        <v>214</v>
      </c>
      <c r="Q155" s="377" t="s">
        <v>39</v>
      </c>
      <c r="R155" s="1451"/>
      <c r="S155" s="517"/>
      <c r="T155" s="1451">
        <v>1</v>
      </c>
      <c r="U155" s="517">
        <v>18000000</v>
      </c>
      <c r="V155" s="340"/>
      <c r="W155" s="77"/>
      <c r="X155" s="990">
        <f t="shared" si="17"/>
        <v>1</v>
      </c>
      <c r="Y155" s="990">
        <f t="shared" si="18"/>
        <v>18000000</v>
      </c>
    </row>
    <row r="156" spans="1:25" s="75" customFormat="1" ht="12.75" customHeight="1">
      <c r="A156" s="524"/>
      <c r="C156" s="512"/>
      <c r="D156" s="80"/>
      <c r="E156" s="80"/>
      <c r="F156" s="80"/>
      <c r="G156" s="513"/>
      <c r="H156" s="514"/>
      <c r="I156" s="1450" t="s">
        <v>536</v>
      </c>
      <c r="J156" s="1450" t="s">
        <v>542</v>
      </c>
      <c r="K156" s="515"/>
      <c r="L156" s="515"/>
      <c r="M156" s="515" t="s">
        <v>326</v>
      </c>
      <c r="N156" s="523">
        <v>2017</v>
      </c>
      <c r="O156" s="516"/>
      <c r="P156" s="516" t="s">
        <v>214</v>
      </c>
      <c r="Q156" s="377" t="s">
        <v>39</v>
      </c>
      <c r="R156" s="1451"/>
      <c r="S156" s="517"/>
      <c r="T156" s="1451">
        <v>3</v>
      </c>
      <c r="U156" s="517">
        <v>1470000</v>
      </c>
      <c r="V156" s="340"/>
      <c r="W156" s="77"/>
      <c r="X156" s="990">
        <f t="shared" si="17"/>
        <v>3</v>
      </c>
      <c r="Y156" s="990">
        <f t="shared" si="18"/>
        <v>1470000</v>
      </c>
    </row>
    <row r="157" spans="1:25" s="75" customFormat="1" ht="12.75" customHeight="1">
      <c r="A157" s="524"/>
      <c r="C157" s="512"/>
      <c r="D157" s="80"/>
      <c r="E157" s="80"/>
      <c r="F157" s="80"/>
      <c r="G157" s="513"/>
      <c r="H157" s="514"/>
      <c r="I157" s="1450" t="s">
        <v>537</v>
      </c>
      <c r="J157" s="1450" t="s">
        <v>543</v>
      </c>
      <c r="K157" s="515"/>
      <c r="L157" s="515"/>
      <c r="M157" s="515" t="s">
        <v>326</v>
      </c>
      <c r="N157" s="523">
        <v>2017</v>
      </c>
      <c r="O157" s="516"/>
      <c r="P157" s="516" t="s">
        <v>214</v>
      </c>
      <c r="Q157" s="377" t="s">
        <v>39</v>
      </c>
      <c r="R157" s="1451"/>
      <c r="S157" s="517"/>
      <c r="T157" s="1451">
        <v>1</v>
      </c>
      <c r="U157" s="517">
        <v>950000</v>
      </c>
      <c r="V157" s="340"/>
      <c r="W157" s="77"/>
      <c r="X157" s="990">
        <f t="shared" ref="X157:X220" si="19">R157+T157-V157</f>
        <v>1</v>
      </c>
      <c r="Y157" s="990">
        <f t="shared" ref="Y157:Y220" si="20">S157+U157-W157</f>
        <v>950000</v>
      </c>
    </row>
    <row r="158" spans="1:25" s="75" customFormat="1" ht="12.75" customHeight="1">
      <c r="A158" s="524"/>
      <c r="C158" s="512"/>
      <c r="D158" s="80"/>
      <c r="E158" s="80"/>
      <c r="F158" s="80"/>
      <c r="G158" s="513"/>
      <c r="H158" s="514"/>
      <c r="I158" s="1450" t="s">
        <v>544</v>
      </c>
      <c r="J158" s="1450" t="s">
        <v>545</v>
      </c>
      <c r="K158" s="515"/>
      <c r="L158" s="515"/>
      <c r="M158" s="515" t="s">
        <v>326</v>
      </c>
      <c r="N158" s="523">
        <v>2017</v>
      </c>
      <c r="O158" s="516"/>
      <c r="P158" s="516" t="s">
        <v>214</v>
      </c>
      <c r="Q158" s="516" t="s">
        <v>39</v>
      </c>
      <c r="R158" s="516"/>
      <c r="S158" s="517"/>
      <c r="T158" s="516">
        <v>5</v>
      </c>
      <c r="U158" s="517">
        <v>9944000</v>
      </c>
      <c r="V158" s="340"/>
      <c r="W158" s="77"/>
      <c r="X158" s="990">
        <f t="shared" si="19"/>
        <v>5</v>
      </c>
      <c r="Y158" s="990">
        <f t="shared" si="20"/>
        <v>9944000</v>
      </c>
    </row>
    <row r="159" spans="1:25" s="75" customFormat="1" ht="12.75" customHeight="1">
      <c r="A159" s="524"/>
      <c r="C159" s="512"/>
      <c r="D159" s="80"/>
      <c r="E159" s="80"/>
      <c r="F159" s="80"/>
      <c r="G159" s="513"/>
      <c r="H159" s="514"/>
      <c r="I159" s="1450" t="s">
        <v>546</v>
      </c>
      <c r="J159" s="515"/>
      <c r="K159" s="515"/>
      <c r="L159" s="515"/>
      <c r="M159" s="515" t="s">
        <v>326</v>
      </c>
      <c r="N159" s="523">
        <v>2017</v>
      </c>
      <c r="O159" s="516"/>
      <c r="P159" s="516" t="s">
        <v>214</v>
      </c>
      <c r="Q159" s="377" t="s">
        <v>39</v>
      </c>
      <c r="R159" s="1451"/>
      <c r="S159" s="517"/>
      <c r="T159" s="1451">
        <v>10</v>
      </c>
      <c r="U159" s="517">
        <v>13100000</v>
      </c>
      <c r="V159" s="1451">
        <v>10</v>
      </c>
      <c r="W159" s="517">
        <v>13100000</v>
      </c>
      <c r="X159" s="990">
        <f t="shared" si="19"/>
        <v>0</v>
      </c>
      <c r="Y159" s="990">
        <f t="shared" si="20"/>
        <v>0</v>
      </c>
    </row>
    <row r="160" spans="1:25" s="75" customFormat="1" ht="12.75" customHeight="1">
      <c r="A160" s="524"/>
      <c r="C160" s="512"/>
      <c r="D160" s="80"/>
      <c r="E160" s="80"/>
      <c r="F160" s="80"/>
      <c r="G160" s="513"/>
      <c r="H160" s="514"/>
      <c r="I160" s="1450" t="s">
        <v>547</v>
      </c>
      <c r="J160" s="515"/>
      <c r="K160" s="515"/>
      <c r="L160" s="515"/>
      <c r="M160" s="515" t="s">
        <v>326</v>
      </c>
      <c r="N160" s="523">
        <v>2017</v>
      </c>
      <c r="O160" s="516"/>
      <c r="P160" s="516" t="s">
        <v>214</v>
      </c>
      <c r="Q160" s="516" t="s">
        <v>39</v>
      </c>
      <c r="R160" s="1451"/>
      <c r="S160" s="517"/>
      <c r="T160" s="1451">
        <v>9</v>
      </c>
      <c r="U160" s="517">
        <v>45000000</v>
      </c>
      <c r="V160" s="340"/>
      <c r="W160" s="77"/>
      <c r="X160" s="990">
        <f t="shared" si="19"/>
        <v>9</v>
      </c>
      <c r="Y160" s="990">
        <f t="shared" si="20"/>
        <v>45000000</v>
      </c>
    </row>
    <row r="161" spans="1:26" s="75" customFormat="1">
      <c r="A161" s="524"/>
      <c r="C161" s="512"/>
      <c r="D161" s="80"/>
      <c r="E161" s="80"/>
      <c r="F161" s="80"/>
      <c r="G161" s="513"/>
      <c r="H161" s="514"/>
      <c r="I161" s="515" t="s">
        <v>80</v>
      </c>
      <c r="J161" s="515" t="s">
        <v>548</v>
      </c>
      <c r="K161" s="515"/>
      <c r="L161" s="515"/>
      <c r="M161" s="515" t="s">
        <v>206</v>
      </c>
      <c r="N161" s="523">
        <v>2017</v>
      </c>
      <c r="O161" s="516"/>
      <c r="P161" s="516" t="s">
        <v>214</v>
      </c>
      <c r="Q161" s="516" t="s">
        <v>39</v>
      </c>
      <c r="R161" s="516"/>
      <c r="S161" s="517"/>
      <c r="T161" s="516">
        <v>1</v>
      </c>
      <c r="U161" s="517">
        <v>1400000</v>
      </c>
      <c r="V161" s="340"/>
      <c r="W161" s="77"/>
      <c r="X161" s="990">
        <f t="shared" si="19"/>
        <v>1</v>
      </c>
      <c r="Y161" s="990">
        <f t="shared" si="20"/>
        <v>1400000</v>
      </c>
      <c r="Z161" s="1372">
        <f>SUM(U152:U161)</f>
        <v>120264000</v>
      </c>
    </row>
    <row r="162" spans="1:26" s="75" customFormat="1">
      <c r="A162" s="524"/>
      <c r="C162" s="512"/>
      <c r="D162" s="80"/>
      <c r="E162" s="80"/>
      <c r="F162" s="80"/>
      <c r="G162" s="513"/>
      <c r="H162" s="514"/>
      <c r="I162" s="515" t="s">
        <v>547</v>
      </c>
      <c r="J162" s="515" t="s">
        <v>556</v>
      </c>
      <c r="K162" s="515" t="s">
        <v>557</v>
      </c>
      <c r="L162" s="515"/>
      <c r="M162" s="515" t="s">
        <v>649</v>
      </c>
      <c r="N162" s="523">
        <v>2017</v>
      </c>
      <c r="O162" s="516"/>
      <c r="P162" s="516" t="s">
        <v>214</v>
      </c>
      <c r="Q162" s="516" t="s">
        <v>39</v>
      </c>
      <c r="R162" s="516"/>
      <c r="S162" s="517"/>
      <c r="T162" s="516">
        <v>1</v>
      </c>
      <c r="U162" s="517">
        <v>6830000</v>
      </c>
      <c r="V162" s="340"/>
      <c r="W162" s="77"/>
      <c r="X162" s="990">
        <f t="shared" si="19"/>
        <v>1</v>
      </c>
      <c r="Y162" s="990">
        <f t="shared" si="20"/>
        <v>6830000</v>
      </c>
      <c r="Z162" s="1372">
        <f>SUM(U162:U166)</f>
        <v>28116000</v>
      </c>
    </row>
    <row r="163" spans="1:26" s="75" customFormat="1">
      <c r="A163" s="524"/>
      <c r="C163" s="512"/>
      <c r="D163" s="80"/>
      <c r="E163" s="80"/>
      <c r="F163" s="80"/>
      <c r="G163" s="513"/>
      <c r="H163" s="514"/>
      <c r="I163" s="75" t="s">
        <v>633</v>
      </c>
      <c r="M163" s="515" t="s">
        <v>649</v>
      </c>
      <c r="N163" s="75">
        <v>2017</v>
      </c>
      <c r="P163" s="75" t="s">
        <v>214</v>
      </c>
      <c r="Q163" s="75" t="s">
        <v>39</v>
      </c>
      <c r="S163" s="883"/>
      <c r="T163" s="75">
        <v>1</v>
      </c>
      <c r="U163" s="883">
        <v>3410000</v>
      </c>
      <c r="V163" s="340"/>
      <c r="W163" s="77"/>
      <c r="X163" s="990">
        <f t="shared" si="19"/>
        <v>1</v>
      </c>
      <c r="Y163" s="990">
        <f t="shared" si="20"/>
        <v>3410000</v>
      </c>
    </row>
    <row r="164" spans="1:26" s="75" customFormat="1">
      <c r="A164" s="524"/>
      <c r="C164" s="512"/>
      <c r="D164" s="80"/>
      <c r="E164" s="80"/>
      <c r="F164" s="80"/>
      <c r="G164" s="513"/>
      <c r="H164" s="514"/>
      <c r="I164" s="515" t="s">
        <v>544</v>
      </c>
      <c r="J164" s="515"/>
      <c r="K164" s="515"/>
      <c r="L164" s="515"/>
      <c r="M164" s="515" t="s">
        <v>649</v>
      </c>
      <c r="N164" s="523">
        <v>2017</v>
      </c>
      <c r="O164" s="516"/>
      <c r="P164" s="516" t="s">
        <v>214</v>
      </c>
      <c r="Q164" s="516" t="s">
        <v>39</v>
      </c>
      <c r="R164" s="516"/>
      <c r="S164" s="517"/>
      <c r="T164" s="516">
        <v>1</v>
      </c>
      <c r="U164" s="517">
        <v>1606000</v>
      </c>
      <c r="V164" s="340"/>
      <c r="W164" s="77"/>
      <c r="X164" s="990">
        <f t="shared" si="19"/>
        <v>1</v>
      </c>
      <c r="Y164" s="990">
        <f t="shared" si="20"/>
        <v>1606000</v>
      </c>
    </row>
    <row r="165" spans="1:26" s="75" customFormat="1">
      <c r="A165" s="524"/>
      <c r="C165" s="512"/>
      <c r="D165" s="80"/>
      <c r="E165" s="80"/>
      <c r="F165" s="80"/>
      <c r="G165" s="513"/>
      <c r="H165" s="514"/>
      <c r="I165" s="515" t="s">
        <v>566</v>
      </c>
      <c r="J165" s="515"/>
      <c r="K165" s="515"/>
      <c r="L165" s="515"/>
      <c r="M165" s="515" t="s">
        <v>649</v>
      </c>
      <c r="N165" s="523">
        <v>2017</v>
      </c>
      <c r="O165" s="516"/>
      <c r="P165" s="516" t="s">
        <v>214</v>
      </c>
      <c r="Q165" s="516" t="s">
        <v>39</v>
      </c>
      <c r="R165" s="516"/>
      <c r="S165" s="517"/>
      <c r="T165" s="516">
        <v>1</v>
      </c>
      <c r="U165" s="517">
        <v>13300000</v>
      </c>
      <c r="V165" s="340"/>
      <c r="W165" s="77"/>
      <c r="X165" s="990">
        <f t="shared" si="19"/>
        <v>1</v>
      </c>
      <c r="Y165" s="990">
        <f t="shared" si="20"/>
        <v>13300000</v>
      </c>
    </row>
    <row r="166" spans="1:26" s="75" customFormat="1" ht="45">
      <c r="A166" s="524"/>
      <c r="C166" s="512"/>
      <c r="D166" s="80"/>
      <c r="E166" s="80"/>
      <c r="F166" s="80"/>
      <c r="G166" s="513"/>
      <c r="H166" s="514"/>
      <c r="I166" s="515" t="s">
        <v>567</v>
      </c>
      <c r="J166" s="515"/>
      <c r="K166" s="515"/>
      <c r="L166" s="515"/>
      <c r="M166" s="344" t="s">
        <v>650</v>
      </c>
      <c r="N166" s="523">
        <v>2017</v>
      </c>
      <c r="O166" s="516"/>
      <c r="P166" s="516" t="s">
        <v>214</v>
      </c>
      <c r="Q166" s="516" t="s">
        <v>39</v>
      </c>
      <c r="R166" s="516"/>
      <c r="S166" s="517"/>
      <c r="T166" s="516">
        <v>1</v>
      </c>
      <c r="U166" s="517">
        <v>2970000</v>
      </c>
      <c r="V166" s="985"/>
      <c r="W166" s="514"/>
      <c r="X166" s="995">
        <f t="shared" si="19"/>
        <v>1</v>
      </c>
      <c r="Y166" s="995">
        <f t="shared" si="20"/>
        <v>2970000</v>
      </c>
    </row>
    <row r="167" spans="1:26" s="75" customFormat="1" ht="15.75" thickBot="1">
      <c r="A167" s="524"/>
      <c r="C167" s="512"/>
      <c r="D167" s="80"/>
      <c r="E167" s="80"/>
      <c r="F167" s="80"/>
      <c r="G167" s="513"/>
      <c r="H167" s="514"/>
      <c r="I167" s="515"/>
      <c r="J167" s="515"/>
      <c r="K167" s="515"/>
      <c r="L167" s="515"/>
      <c r="M167" s="515"/>
      <c r="N167" s="523"/>
      <c r="O167" s="516"/>
      <c r="P167" s="516"/>
      <c r="Q167" s="516"/>
      <c r="R167" s="516"/>
      <c r="S167" s="517"/>
      <c r="T167" s="1446"/>
      <c r="U167" s="1446"/>
      <c r="V167" s="978"/>
      <c r="W167" s="80"/>
      <c r="X167" s="986">
        <f t="shared" si="19"/>
        <v>0</v>
      </c>
      <c r="Y167" s="986">
        <f t="shared" si="20"/>
        <v>0</v>
      </c>
    </row>
    <row r="168" spans="1:26" ht="16.5" thickBot="1">
      <c r="A168" s="525"/>
      <c r="B168" s="526"/>
      <c r="C168" s="527"/>
      <c r="D168" s="528"/>
      <c r="E168" s="528"/>
      <c r="F168" s="529"/>
      <c r="G168" s="530"/>
      <c r="H168" s="531"/>
      <c r="I168" s="532" t="s">
        <v>379</v>
      </c>
      <c r="J168" s="533"/>
      <c r="K168" s="534"/>
      <c r="L168" s="535"/>
      <c r="M168" s="536"/>
      <c r="N168" s="537"/>
      <c r="O168" s="537"/>
      <c r="P168" s="537"/>
      <c r="Q168" s="537"/>
      <c r="R168" s="538">
        <f>SUM(R169:R182)</f>
        <v>11</v>
      </c>
      <c r="S168" s="538">
        <f t="shared" ref="S168:W168" si="21">SUM(S169:S182)</f>
        <v>30161800</v>
      </c>
      <c r="T168" s="538">
        <f t="shared" si="21"/>
        <v>1</v>
      </c>
      <c r="U168" s="538">
        <f t="shared" si="21"/>
        <v>19950000</v>
      </c>
      <c r="V168" s="538">
        <f t="shared" si="21"/>
        <v>0</v>
      </c>
      <c r="W168" s="538">
        <f t="shared" si="21"/>
        <v>0</v>
      </c>
      <c r="X168" s="999">
        <f>R168+T168-V168</f>
        <v>12</v>
      </c>
      <c r="Y168" s="999">
        <f t="shared" si="20"/>
        <v>50111800</v>
      </c>
    </row>
    <row r="169" spans="1:26" ht="15.75" thickBot="1">
      <c r="A169" s="540">
        <v>1</v>
      </c>
      <c r="B169" s="541" t="s">
        <v>380</v>
      </c>
      <c r="C169" s="542"/>
      <c r="D169" s="369"/>
      <c r="E169" s="369"/>
      <c r="F169" s="369"/>
      <c r="G169" s="543"/>
      <c r="H169" s="544"/>
      <c r="I169" s="74" t="s">
        <v>81</v>
      </c>
      <c r="J169" s="371" t="s">
        <v>207</v>
      </c>
      <c r="K169" s="371" t="s">
        <v>207</v>
      </c>
      <c r="L169" s="371" t="s">
        <v>207</v>
      </c>
      <c r="M169" s="74" t="s">
        <v>206</v>
      </c>
      <c r="N169" s="371">
        <v>2007</v>
      </c>
      <c r="O169" s="371" t="s">
        <v>207</v>
      </c>
      <c r="P169" s="371" t="s">
        <v>233</v>
      </c>
      <c r="Q169" s="371" t="s">
        <v>381</v>
      </c>
      <c r="R169" s="82">
        <v>1</v>
      </c>
      <c r="S169" s="952">
        <v>300000</v>
      </c>
      <c r="T169" s="1412"/>
      <c r="U169" s="1413"/>
      <c r="V169" s="987"/>
      <c r="W169" s="988"/>
      <c r="X169" s="989">
        <f t="shared" si="19"/>
        <v>1</v>
      </c>
      <c r="Y169" s="989">
        <f t="shared" si="20"/>
        <v>300000</v>
      </c>
    </row>
    <row r="170" spans="1:26">
      <c r="A170" s="366">
        <v>2</v>
      </c>
      <c r="B170" s="367" t="s">
        <v>383</v>
      </c>
      <c r="C170" s="545" t="s">
        <v>384</v>
      </c>
      <c r="D170" s="382"/>
      <c r="E170" s="382"/>
      <c r="F170" s="382"/>
      <c r="G170" s="546"/>
      <c r="H170" s="383"/>
      <c r="I170" s="73" t="s">
        <v>385</v>
      </c>
      <c r="J170" s="384" t="s">
        <v>207</v>
      </c>
      <c r="K170" s="384" t="s">
        <v>207</v>
      </c>
      <c r="L170" s="73" t="s">
        <v>386</v>
      </c>
      <c r="M170" s="73" t="s">
        <v>206</v>
      </c>
      <c r="N170" s="384">
        <v>2010</v>
      </c>
      <c r="O170" s="384" t="s">
        <v>207</v>
      </c>
      <c r="P170" s="384" t="s">
        <v>233</v>
      </c>
      <c r="Q170" s="384" t="s">
        <v>39</v>
      </c>
      <c r="R170" s="83">
        <v>1</v>
      </c>
      <c r="S170" s="953">
        <v>1000000</v>
      </c>
      <c r="T170" s="339"/>
      <c r="U170" s="1423"/>
      <c r="V170" s="607"/>
      <c r="W170" s="991"/>
      <c r="X170" s="990">
        <f t="shared" si="19"/>
        <v>1</v>
      </c>
      <c r="Y170" s="990">
        <f t="shared" si="20"/>
        <v>1000000</v>
      </c>
    </row>
    <row r="171" spans="1:26">
      <c r="A171" s="378">
        <v>3</v>
      </c>
      <c r="B171" s="380" t="s">
        <v>387</v>
      </c>
      <c r="C171" s="1180" t="s">
        <v>388</v>
      </c>
      <c r="D171" s="458"/>
      <c r="E171" s="458"/>
      <c r="F171" s="458"/>
      <c r="G171" s="546"/>
      <c r="H171" s="383"/>
      <c r="I171" s="73" t="s">
        <v>389</v>
      </c>
      <c r="J171" s="384" t="s">
        <v>207</v>
      </c>
      <c r="K171" s="384" t="s">
        <v>207</v>
      </c>
      <c r="L171" s="73" t="s">
        <v>386</v>
      </c>
      <c r="M171" s="73" t="s">
        <v>206</v>
      </c>
      <c r="N171" s="384">
        <v>2012</v>
      </c>
      <c r="O171" s="384" t="s">
        <v>207</v>
      </c>
      <c r="P171" s="384" t="s">
        <v>233</v>
      </c>
      <c r="Q171" s="384" t="s">
        <v>39</v>
      </c>
      <c r="R171" s="83">
        <v>1</v>
      </c>
      <c r="S171" s="953">
        <v>8883800</v>
      </c>
      <c r="T171" s="339"/>
      <c r="U171" s="1423"/>
      <c r="V171" s="607"/>
      <c r="W171" s="991"/>
      <c r="X171" s="990">
        <f t="shared" si="19"/>
        <v>1</v>
      </c>
      <c r="Y171" s="990">
        <f t="shared" si="20"/>
        <v>8883800</v>
      </c>
    </row>
    <row r="172" spans="1:26">
      <c r="A172" s="378">
        <v>4</v>
      </c>
      <c r="B172" s="380"/>
      <c r="C172" s="1180" t="s">
        <v>388</v>
      </c>
      <c r="D172" s="458"/>
      <c r="E172" s="458"/>
      <c r="F172" s="458"/>
      <c r="G172" s="548"/>
      <c r="H172" s="549"/>
      <c r="I172" s="550" t="s">
        <v>390</v>
      </c>
      <c r="J172" s="550"/>
      <c r="K172" s="550"/>
      <c r="L172" s="551" t="s">
        <v>205</v>
      </c>
      <c r="M172" s="445" t="s">
        <v>274</v>
      </c>
      <c r="N172" s="552">
        <v>2014</v>
      </c>
      <c r="O172" s="446"/>
      <c r="P172" s="553" t="s">
        <v>214</v>
      </c>
      <c r="Q172" s="446" t="s">
        <v>39</v>
      </c>
      <c r="R172" s="554">
        <v>1</v>
      </c>
      <c r="S172" s="958">
        <v>750000</v>
      </c>
      <c r="T172" s="1452"/>
      <c r="U172" s="1423"/>
      <c r="V172" s="607"/>
      <c r="W172" s="991"/>
      <c r="X172" s="990">
        <f t="shared" si="19"/>
        <v>1</v>
      </c>
      <c r="Y172" s="990">
        <f t="shared" si="20"/>
        <v>750000</v>
      </c>
    </row>
    <row r="173" spans="1:26">
      <c r="A173" s="366">
        <v>5</v>
      </c>
      <c r="B173" s="380"/>
      <c r="C173" s="545" t="s">
        <v>384</v>
      </c>
      <c r="D173" s="413"/>
      <c r="E173" s="413"/>
      <c r="F173" s="413"/>
      <c r="G173" s="548"/>
      <c r="H173" s="549"/>
      <c r="I173" s="550" t="s">
        <v>391</v>
      </c>
      <c r="J173" s="550"/>
      <c r="K173" s="550"/>
      <c r="L173" s="551" t="s">
        <v>205</v>
      </c>
      <c r="M173" s="445" t="s">
        <v>274</v>
      </c>
      <c r="N173" s="552">
        <v>2014</v>
      </c>
      <c r="O173" s="446"/>
      <c r="P173" s="553" t="s">
        <v>214</v>
      </c>
      <c r="Q173" s="446" t="s">
        <v>39</v>
      </c>
      <c r="R173" s="554">
        <v>1</v>
      </c>
      <c r="S173" s="958">
        <v>5000000</v>
      </c>
      <c r="T173" s="1452"/>
      <c r="U173" s="1423"/>
      <c r="V173" s="607"/>
      <c r="W173" s="991"/>
      <c r="X173" s="990">
        <f t="shared" si="19"/>
        <v>1</v>
      </c>
      <c r="Y173" s="990">
        <f t="shared" si="20"/>
        <v>5000000</v>
      </c>
    </row>
    <row r="174" spans="1:26">
      <c r="A174" s="378">
        <v>6</v>
      </c>
      <c r="B174" s="380"/>
      <c r="C174" s="545" t="s">
        <v>384</v>
      </c>
      <c r="D174" s="413"/>
      <c r="E174" s="413"/>
      <c r="F174" s="413"/>
      <c r="G174" s="548"/>
      <c r="H174" s="549"/>
      <c r="I174" s="550" t="s">
        <v>392</v>
      </c>
      <c r="J174" s="550" t="s">
        <v>393</v>
      </c>
      <c r="K174" s="550"/>
      <c r="L174" s="551" t="s">
        <v>205</v>
      </c>
      <c r="M174" s="445" t="s">
        <v>274</v>
      </c>
      <c r="N174" s="552">
        <v>2014</v>
      </c>
      <c r="O174" s="446"/>
      <c r="P174" s="553" t="s">
        <v>214</v>
      </c>
      <c r="Q174" s="446" t="s">
        <v>39</v>
      </c>
      <c r="R174" s="554">
        <v>1</v>
      </c>
      <c r="S174" s="958">
        <v>7000000</v>
      </c>
      <c r="T174" s="1452"/>
      <c r="U174" s="1423"/>
      <c r="V174" s="607"/>
      <c r="W174" s="991"/>
      <c r="X174" s="990">
        <f t="shared" si="19"/>
        <v>1</v>
      </c>
      <c r="Y174" s="990">
        <f t="shared" si="20"/>
        <v>7000000</v>
      </c>
    </row>
    <row r="175" spans="1:26">
      <c r="A175" s="378">
        <v>7</v>
      </c>
      <c r="B175" s="380"/>
      <c r="C175" s="545" t="s">
        <v>384</v>
      </c>
      <c r="D175" s="458"/>
      <c r="E175" s="458"/>
      <c r="F175" s="458"/>
      <c r="G175" s="548"/>
      <c r="H175" s="549"/>
      <c r="I175" s="550" t="s">
        <v>394</v>
      </c>
      <c r="J175" s="550"/>
      <c r="K175" s="550"/>
      <c r="L175" s="551" t="s">
        <v>205</v>
      </c>
      <c r="M175" s="445" t="s">
        <v>274</v>
      </c>
      <c r="N175" s="552">
        <v>2014</v>
      </c>
      <c r="O175" s="446"/>
      <c r="P175" s="553" t="s">
        <v>214</v>
      </c>
      <c r="Q175" s="446" t="s">
        <v>39</v>
      </c>
      <c r="R175" s="554">
        <v>1</v>
      </c>
      <c r="S175" s="958">
        <v>1500000</v>
      </c>
      <c r="T175" s="1452"/>
      <c r="U175" s="1423"/>
      <c r="V175" s="607"/>
      <c r="W175" s="991"/>
      <c r="X175" s="990">
        <f t="shared" si="19"/>
        <v>1</v>
      </c>
      <c r="Y175" s="990">
        <f t="shared" si="20"/>
        <v>1500000</v>
      </c>
    </row>
    <row r="176" spans="1:26">
      <c r="A176" s="366">
        <v>8</v>
      </c>
      <c r="B176" s="367"/>
      <c r="C176" s="1180" t="s">
        <v>395</v>
      </c>
      <c r="D176" s="413"/>
      <c r="E176" s="413"/>
      <c r="F176" s="413"/>
      <c r="G176" s="548"/>
      <c r="H176" s="556"/>
      <c r="I176" s="72" t="s">
        <v>396</v>
      </c>
      <c r="J176" s="72" t="s">
        <v>397</v>
      </c>
      <c r="K176" s="343"/>
      <c r="L176" s="72" t="s">
        <v>325</v>
      </c>
      <c r="M176" s="72" t="s">
        <v>206</v>
      </c>
      <c r="N176" s="333">
        <v>2008</v>
      </c>
      <c r="O176" s="334"/>
      <c r="P176" s="334" t="s">
        <v>398</v>
      </c>
      <c r="Q176" s="335" t="s">
        <v>39</v>
      </c>
      <c r="R176" s="336">
        <v>1</v>
      </c>
      <c r="S176" s="949">
        <v>2038000</v>
      </c>
      <c r="T176" s="1452"/>
      <c r="U176" s="1423"/>
      <c r="V176" s="607"/>
      <c r="W176" s="991"/>
      <c r="X176" s="990">
        <f t="shared" si="19"/>
        <v>1</v>
      </c>
      <c r="Y176" s="990">
        <f t="shared" si="20"/>
        <v>2038000</v>
      </c>
    </row>
    <row r="177" spans="1:25">
      <c r="A177" s="378">
        <v>9</v>
      </c>
      <c r="B177" s="367"/>
      <c r="C177" s="1180" t="s">
        <v>395</v>
      </c>
      <c r="D177" s="458"/>
      <c r="E177" s="458"/>
      <c r="F177" s="458"/>
      <c r="G177" s="548"/>
      <c r="H177" s="556"/>
      <c r="I177" s="72" t="s">
        <v>399</v>
      </c>
      <c r="J177" s="72" t="s">
        <v>400</v>
      </c>
      <c r="K177" s="343"/>
      <c r="L177" s="72" t="s">
        <v>325</v>
      </c>
      <c r="M177" s="72" t="s">
        <v>206</v>
      </c>
      <c r="N177" s="333">
        <v>2008</v>
      </c>
      <c r="O177" s="334"/>
      <c r="P177" s="334" t="s">
        <v>398</v>
      </c>
      <c r="Q177" s="335" t="s">
        <v>39</v>
      </c>
      <c r="R177" s="336">
        <v>1</v>
      </c>
      <c r="S177" s="950">
        <v>825000</v>
      </c>
      <c r="T177" s="1452"/>
      <c r="U177" s="1423"/>
      <c r="V177" s="607"/>
      <c r="W177" s="991"/>
      <c r="X177" s="990">
        <f t="shared" si="19"/>
        <v>1</v>
      </c>
      <c r="Y177" s="990">
        <f t="shared" si="20"/>
        <v>825000</v>
      </c>
    </row>
    <row r="178" spans="1:25">
      <c r="A178" s="378">
        <v>12</v>
      </c>
      <c r="B178" s="367"/>
      <c r="C178" s="1180" t="s">
        <v>395</v>
      </c>
      <c r="D178" s="413"/>
      <c r="E178" s="413"/>
      <c r="F178" s="413"/>
      <c r="G178" s="548"/>
      <c r="H178" s="556"/>
      <c r="I178" s="72" t="s">
        <v>401</v>
      </c>
      <c r="J178" s="72"/>
      <c r="K178" s="343"/>
      <c r="L178" s="72" t="s">
        <v>205</v>
      </c>
      <c r="M178" s="72" t="s">
        <v>206</v>
      </c>
      <c r="N178" s="333">
        <v>2008</v>
      </c>
      <c r="O178" s="334" t="s">
        <v>38</v>
      </c>
      <c r="P178" s="334" t="s">
        <v>398</v>
      </c>
      <c r="Q178" s="335" t="s">
        <v>39</v>
      </c>
      <c r="R178" s="336">
        <v>1</v>
      </c>
      <c r="S178" s="950">
        <v>1265000</v>
      </c>
      <c r="T178" s="1452"/>
      <c r="U178" s="1423"/>
      <c r="V178" s="607"/>
      <c r="W178" s="991"/>
      <c r="X178" s="990">
        <f t="shared" si="19"/>
        <v>1</v>
      </c>
      <c r="Y178" s="990">
        <f t="shared" si="20"/>
        <v>1265000</v>
      </c>
    </row>
    <row r="179" spans="1:25" s="346" customFormat="1">
      <c r="A179" s="378">
        <v>13</v>
      </c>
      <c r="B179" s="329" t="s">
        <v>402</v>
      </c>
      <c r="C179" s="375" t="str">
        <f>MID(B179,1,2)</f>
        <v>02</v>
      </c>
      <c r="D179" s="331" t="str">
        <f>MID(B179,4,2)</f>
        <v>06</v>
      </c>
      <c r="E179" s="331" t="str">
        <f>MID(B179,7,2)</f>
        <v>02</v>
      </c>
      <c r="F179" s="331" t="str">
        <f>MID(B179,10,2)</f>
        <v>06</v>
      </c>
      <c r="G179" s="331" t="str">
        <f>MID(B179,13,3)</f>
        <v>023</v>
      </c>
      <c r="H179" s="376"/>
      <c r="I179" s="77" t="s">
        <v>392</v>
      </c>
      <c r="J179" s="377" t="s">
        <v>207</v>
      </c>
      <c r="K179" s="377" t="s">
        <v>207</v>
      </c>
      <c r="L179" s="377" t="s">
        <v>207</v>
      </c>
      <c r="M179" s="77" t="s">
        <v>206</v>
      </c>
      <c r="N179" s="377">
        <v>2010</v>
      </c>
      <c r="O179" s="377" t="s">
        <v>207</v>
      </c>
      <c r="P179" s="377" t="s">
        <v>233</v>
      </c>
      <c r="Q179" s="377" t="s">
        <v>39</v>
      </c>
      <c r="R179" s="84">
        <v>1</v>
      </c>
      <c r="S179" s="511">
        <v>1600000</v>
      </c>
      <c r="T179" s="1452"/>
      <c r="U179" s="339"/>
      <c r="V179" s="340"/>
      <c r="W179" s="341"/>
      <c r="X179" s="990">
        <f t="shared" si="19"/>
        <v>1</v>
      </c>
      <c r="Y179" s="990">
        <f t="shared" si="20"/>
        <v>1600000</v>
      </c>
    </row>
    <row r="180" spans="1:25" s="346" customFormat="1" ht="15.75">
      <c r="A180" s="366"/>
      <c r="B180" s="867"/>
      <c r="C180" s="868"/>
      <c r="D180" s="348"/>
      <c r="E180" s="348"/>
      <c r="F180" s="348"/>
      <c r="G180" s="348"/>
      <c r="H180" s="869"/>
      <c r="I180" s="1450" t="s">
        <v>550</v>
      </c>
      <c r="J180" s="1450" t="s">
        <v>551</v>
      </c>
      <c r="K180" s="871"/>
      <c r="L180" s="871"/>
      <c r="M180" s="870" t="s">
        <v>326</v>
      </c>
      <c r="N180" s="871">
        <v>2017</v>
      </c>
      <c r="O180" s="871"/>
      <c r="P180" s="871" t="s">
        <v>214</v>
      </c>
      <c r="Q180" s="871" t="s">
        <v>39</v>
      </c>
      <c r="R180" s="872"/>
      <c r="S180" s="963"/>
      <c r="T180" s="872">
        <v>1</v>
      </c>
      <c r="U180" s="963">
        <v>19950000</v>
      </c>
      <c r="V180" s="340"/>
      <c r="W180" s="341"/>
      <c r="X180" s="990">
        <f t="shared" si="19"/>
        <v>1</v>
      </c>
      <c r="Y180" s="990">
        <f t="shared" si="20"/>
        <v>19950000</v>
      </c>
    </row>
    <row r="181" spans="1:25" s="346" customFormat="1">
      <c r="A181" s="366"/>
      <c r="B181" s="867"/>
      <c r="C181" s="868"/>
      <c r="D181" s="348"/>
      <c r="E181" s="348"/>
      <c r="F181" s="348"/>
      <c r="G181" s="348"/>
      <c r="H181" s="869"/>
      <c r="I181" s="870"/>
      <c r="J181" s="871"/>
      <c r="K181" s="871"/>
      <c r="L181" s="871"/>
      <c r="M181" s="870"/>
      <c r="N181" s="871"/>
      <c r="O181" s="871"/>
      <c r="P181" s="871"/>
      <c r="Q181" s="871"/>
      <c r="R181" s="872"/>
      <c r="S181" s="963"/>
      <c r="T181" s="1452"/>
      <c r="U181" s="339"/>
      <c r="V181" s="340"/>
      <c r="W181" s="341"/>
      <c r="X181" s="990">
        <f t="shared" si="19"/>
        <v>0</v>
      </c>
      <c r="Y181" s="990">
        <f t="shared" si="20"/>
        <v>0</v>
      </c>
    </row>
    <row r="182" spans="1:25" ht="15.75" thickBot="1">
      <c r="A182" s="366"/>
      <c r="B182" s="367"/>
      <c r="C182" s="557"/>
      <c r="D182" s="558"/>
      <c r="E182" s="558"/>
      <c r="F182" s="558"/>
      <c r="G182" s="559"/>
      <c r="H182" s="544"/>
      <c r="I182" s="560"/>
      <c r="J182" s="371"/>
      <c r="K182" s="371"/>
      <c r="L182" s="74"/>
      <c r="M182" s="74"/>
      <c r="N182" s="371"/>
      <c r="O182" s="371"/>
      <c r="P182" s="371"/>
      <c r="Q182" s="371"/>
      <c r="R182" s="561"/>
      <c r="S182" s="952"/>
      <c r="T182" s="1453"/>
      <c r="U182" s="1454"/>
      <c r="V182" s="997"/>
      <c r="W182" s="998"/>
      <c r="X182" s="994">
        <f t="shared" si="19"/>
        <v>0</v>
      </c>
      <c r="Y182" s="994">
        <f t="shared" si="20"/>
        <v>0</v>
      </c>
    </row>
    <row r="183" spans="1:25" ht="16.5" thickBot="1">
      <c r="A183" s="525"/>
      <c r="B183" s="563"/>
      <c r="C183" s="1312" t="str">
        <f>MID(B183,1,2)</f>
        <v/>
      </c>
      <c r="D183" s="1313"/>
      <c r="E183" s="1313"/>
      <c r="F183" s="1313"/>
      <c r="G183" s="1314"/>
      <c r="H183" s="564"/>
      <c r="I183" s="565" t="s">
        <v>403</v>
      </c>
      <c r="J183" s="566"/>
      <c r="K183" s="563"/>
      <c r="L183" s="563"/>
      <c r="M183" s="563"/>
      <c r="N183" s="564"/>
      <c r="O183" s="564"/>
      <c r="P183" s="564"/>
      <c r="Q183" s="567"/>
      <c r="R183" s="568">
        <f t="shared" ref="R183:W183" si="22">SUM(R184:R250)</f>
        <v>141</v>
      </c>
      <c r="S183" s="568">
        <f t="shared" si="22"/>
        <v>682576776</v>
      </c>
      <c r="T183" s="568">
        <f t="shared" si="22"/>
        <v>1</v>
      </c>
      <c r="U183" s="568">
        <f t="shared" si="22"/>
        <v>72619615</v>
      </c>
      <c r="V183" s="568">
        <f t="shared" si="22"/>
        <v>0</v>
      </c>
      <c r="W183" s="568">
        <f t="shared" si="22"/>
        <v>0</v>
      </c>
      <c r="X183" s="996">
        <f t="shared" si="19"/>
        <v>142</v>
      </c>
      <c r="Y183" s="996">
        <f t="shared" si="20"/>
        <v>755196391</v>
      </c>
    </row>
    <row r="184" spans="1:25">
      <c r="A184" s="378">
        <v>7</v>
      </c>
      <c r="B184" s="380"/>
      <c r="C184" s="381" t="s">
        <v>250</v>
      </c>
      <c r="D184" s="382" t="s">
        <v>404</v>
      </c>
      <c r="E184" s="382" t="s">
        <v>252</v>
      </c>
      <c r="F184" s="382" t="s">
        <v>405</v>
      </c>
      <c r="G184" s="546" t="s">
        <v>406</v>
      </c>
      <c r="H184" s="383"/>
      <c r="I184" s="73" t="s">
        <v>407</v>
      </c>
      <c r="J184" s="571" t="s">
        <v>408</v>
      </c>
      <c r="K184" s="384"/>
      <c r="L184" s="384"/>
      <c r="M184" s="73" t="s">
        <v>206</v>
      </c>
      <c r="N184" s="384">
        <v>2007</v>
      </c>
      <c r="O184" s="384" t="s">
        <v>207</v>
      </c>
      <c r="P184" s="384" t="s">
        <v>233</v>
      </c>
      <c r="Q184" s="384" t="s">
        <v>39</v>
      </c>
      <c r="R184" s="86">
        <v>1</v>
      </c>
      <c r="S184" s="965">
        <v>1650000</v>
      </c>
      <c r="T184" s="1455"/>
      <c r="U184" s="1413"/>
      <c r="V184" s="987"/>
      <c r="W184" s="988"/>
      <c r="X184" s="989">
        <f t="shared" si="19"/>
        <v>1</v>
      </c>
      <c r="Y184" s="989">
        <f t="shared" si="20"/>
        <v>1650000</v>
      </c>
    </row>
    <row r="185" spans="1:25">
      <c r="A185" s="378">
        <v>10</v>
      </c>
      <c r="B185" s="380" t="s">
        <v>409</v>
      </c>
      <c r="C185" s="381" t="s">
        <v>250</v>
      </c>
      <c r="D185" s="382" t="s">
        <v>404</v>
      </c>
      <c r="E185" s="382" t="s">
        <v>252</v>
      </c>
      <c r="F185" s="382" t="s">
        <v>252</v>
      </c>
      <c r="G185" s="546" t="s">
        <v>410</v>
      </c>
      <c r="H185" s="383"/>
      <c r="I185" s="73" t="s">
        <v>411</v>
      </c>
      <c r="J185" s="571" t="s">
        <v>412</v>
      </c>
      <c r="K185" s="384"/>
      <c r="L185" s="384"/>
      <c r="M185" s="73" t="s">
        <v>206</v>
      </c>
      <c r="N185" s="384">
        <v>2007</v>
      </c>
      <c r="O185" s="384" t="s">
        <v>207</v>
      </c>
      <c r="P185" s="384" t="s">
        <v>233</v>
      </c>
      <c r="Q185" s="384" t="s">
        <v>381</v>
      </c>
      <c r="R185" s="86">
        <v>1</v>
      </c>
      <c r="S185" s="965">
        <v>9325000</v>
      </c>
      <c r="T185" s="1452"/>
      <c r="U185" s="1423"/>
      <c r="V185" s="607"/>
      <c r="W185" s="991"/>
      <c r="X185" s="990">
        <f t="shared" si="19"/>
        <v>1</v>
      </c>
      <c r="Y185" s="990">
        <f t="shared" si="20"/>
        <v>9325000</v>
      </c>
    </row>
    <row r="186" spans="1:25">
      <c r="A186" s="378">
        <v>13</v>
      </c>
      <c r="B186" s="380" t="s">
        <v>413</v>
      </c>
      <c r="C186" s="381" t="s">
        <v>250</v>
      </c>
      <c r="D186" s="382" t="s">
        <v>404</v>
      </c>
      <c r="E186" s="382" t="s">
        <v>252</v>
      </c>
      <c r="F186" s="382" t="s">
        <v>250</v>
      </c>
      <c r="G186" s="546" t="s">
        <v>414</v>
      </c>
      <c r="H186" s="383"/>
      <c r="I186" s="73" t="s">
        <v>415</v>
      </c>
      <c r="J186" s="571" t="s">
        <v>416</v>
      </c>
      <c r="K186" s="384"/>
      <c r="L186" s="384"/>
      <c r="M186" s="73" t="s">
        <v>206</v>
      </c>
      <c r="N186" s="384">
        <v>2007</v>
      </c>
      <c r="O186" s="384" t="s">
        <v>207</v>
      </c>
      <c r="P186" s="384" t="s">
        <v>233</v>
      </c>
      <c r="Q186" s="384" t="s">
        <v>39</v>
      </c>
      <c r="R186" s="86">
        <v>1</v>
      </c>
      <c r="S186" s="965">
        <v>510000</v>
      </c>
      <c r="T186" s="339"/>
      <c r="U186" s="1423"/>
      <c r="V186" s="607"/>
      <c r="W186" s="991"/>
      <c r="X186" s="990">
        <f t="shared" si="19"/>
        <v>1</v>
      </c>
      <c r="Y186" s="990">
        <f t="shared" si="20"/>
        <v>510000</v>
      </c>
    </row>
    <row r="187" spans="1:25">
      <c r="A187" s="378">
        <v>14</v>
      </c>
      <c r="B187" s="380"/>
      <c r="C187" s="381" t="s">
        <v>250</v>
      </c>
      <c r="D187" s="382" t="s">
        <v>404</v>
      </c>
      <c r="E187" s="382" t="s">
        <v>252</v>
      </c>
      <c r="F187" s="382" t="s">
        <v>250</v>
      </c>
      <c r="G187" s="546" t="s">
        <v>417</v>
      </c>
      <c r="H187" s="383"/>
      <c r="I187" s="73" t="s">
        <v>83</v>
      </c>
      <c r="J187" s="571" t="s">
        <v>418</v>
      </c>
      <c r="K187" s="384"/>
      <c r="L187" s="384"/>
      <c r="M187" s="73" t="s">
        <v>206</v>
      </c>
      <c r="N187" s="384">
        <v>2007</v>
      </c>
      <c r="O187" s="384" t="s">
        <v>207</v>
      </c>
      <c r="P187" s="384" t="s">
        <v>233</v>
      </c>
      <c r="Q187" s="384" t="s">
        <v>381</v>
      </c>
      <c r="R187" s="86">
        <v>1</v>
      </c>
      <c r="S187" s="965">
        <v>25750000</v>
      </c>
      <c r="T187" s="339"/>
      <c r="U187" s="1423"/>
      <c r="V187" s="607"/>
      <c r="W187" s="991"/>
      <c r="X187" s="990">
        <f t="shared" si="19"/>
        <v>1</v>
      </c>
      <c r="Y187" s="990">
        <f t="shared" si="20"/>
        <v>25750000</v>
      </c>
    </row>
    <row r="188" spans="1:25">
      <c r="A188" s="378">
        <v>15</v>
      </c>
      <c r="B188" s="380" t="s">
        <v>409</v>
      </c>
      <c r="C188" s="381" t="str">
        <f>MID(B188,1,2)</f>
        <v>02</v>
      </c>
      <c r="D188" s="382" t="str">
        <f>MID(B188,4,2)</f>
        <v>08</v>
      </c>
      <c r="E188" s="382" t="str">
        <f>MID(B188,7,2)</f>
        <v>01</v>
      </c>
      <c r="F188" s="382" t="str">
        <f>MID(B188,10,2)</f>
        <v>01</v>
      </c>
      <c r="G188" s="546" t="str">
        <f>MID(B188,13,3)</f>
        <v>068</v>
      </c>
      <c r="H188" s="384">
        <v>108</v>
      </c>
      <c r="I188" s="387" t="s">
        <v>419</v>
      </c>
      <c r="J188" s="384" t="s">
        <v>207</v>
      </c>
      <c r="K188" s="384" t="s">
        <v>207</v>
      </c>
      <c r="L188" s="384" t="s">
        <v>207</v>
      </c>
      <c r="M188" s="73" t="s">
        <v>206</v>
      </c>
      <c r="N188" s="384">
        <v>2013</v>
      </c>
      <c r="O188" s="384" t="s">
        <v>207</v>
      </c>
      <c r="P188" s="384" t="s">
        <v>233</v>
      </c>
      <c r="Q188" s="384" t="s">
        <v>39</v>
      </c>
      <c r="R188" s="83">
        <v>1</v>
      </c>
      <c r="S188" s="952">
        <v>10903500</v>
      </c>
      <c r="T188" s="339"/>
      <c r="U188" s="1423"/>
      <c r="V188" s="607"/>
      <c r="W188" s="991"/>
      <c r="X188" s="990">
        <f t="shared" si="19"/>
        <v>1</v>
      </c>
      <c r="Y188" s="990">
        <f t="shared" si="20"/>
        <v>10903500</v>
      </c>
    </row>
    <row r="189" spans="1:25">
      <c r="A189" s="378">
        <v>18</v>
      </c>
      <c r="B189" s="573"/>
      <c r="C189" s="381" t="s">
        <v>250</v>
      </c>
      <c r="D189" s="382" t="s">
        <v>420</v>
      </c>
      <c r="E189" s="382" t="s">
        <v>252</v>
      </c>
      <c r="F189" s="382" t="s">
        <v>250</v>
      </c>
      <c r="G189" s="546" t="s">
        <v>421</v>
      </c>
      <c r="H189" s="383"/>
      <c r="I189" s="73" t="s">
        <v>84</v>
      </c>
      <c r="J189" s="445" t="s">
        <v>422</v>
      </c>
      <c r="K189" s="384"/>
      <c r="L189" s="73"/>
      <c r="M189" s="73" t="s">
        <v>206</v>
      </c>
      <c r="N189" s="384">
        <v>2007</v>
      </c>
      <c r="O189" s="384" t="s">
        <v>207</v>
      </c>
      <c r="P189" s="384" t="s">
        <v>233</v>
      </c>
      <c r="Q189" s="384" t="s">
        <v>381</v>
      </c>
      <c r="R189" s="83">
        <v>1</v>
      </c>
      <c r="S189" s="958">
        <v>1050000</v>
      </c>
      <c r="T189" s="339"/>
      <c r="U189" s="1423"/>
      <c r="V189" s="607"/>
      <c r="W189" s="991"/>
      <c r="X189" s="990">
        <f t="shared" si="19"/>
        <v>1</v>
      </c>
      <c r="Y189" s="990">
        <f t="shared" si="20"/>
        <v>1050000</v>
      </c>
    </row>
    <row r="190" spans="1:25">
      <c r="A190" s="378">
        <v>27</v>
      </c>
      <c r="B190" s="574"/>
      <c r="C190" s="1180"/>
      <c r="D190" s="382"/>
      <c r="E190" s="382"/>
      <c r="F190" s="382"/>
      <c r="G190" s="546"/>
      <c r="H190" s="575"/>
      <c r="I190" s="576" t="s">
        <v>423</v>
      </c>
      <c r="J190" s="577" t="s">
        <v>424</v>
      </c>
      <c r="K190" s="578"/>
      <c r="L190" s="576"/>
      <c r="M190" s="576" t="s">
        <v>206</v>
      </c>
      <c r="N190" s="579">
        <v>2006</v>
      </c>
      <c r="O190" s="334"/>
      <c r="P190" s="580" t="s">
        <v>233</v>
      </c>
      <c r="Q190" s="580" t="s">
        <v>39</v>
      </c>
      <c r="R190" s="581">
        <v>1</v>
      </c>
      <c r="S190" s="966">
        <v>250000</v>
      </c>
      <c r="T190" s="339"/>
      <c r="U190" s="1423"/>
      <c r="V190" s="607"/>
      <c r="W190" s="991"/>
      <c r="X190" s="990">
        <f t="shared" si="19"/>
        <v>1</v>
      </c>
      <c r="Y190" s="990">
        <f t="shared" si="20"/>
        <v>250000</v>
      </c>
    </row>
    <row r="191" spans="1:25">
      <c r="A191" s="378">
        <v>28</v>
      </c>
      <c r="B191" s="574"/>
      <c r="C191" s="576" t="s">
        <v>425</v>
      </c>
      <c r="D191" s="382"/>
      <c r="E191" s="382"/>
      <c r="F191" s="382"/>
      <c r="G191" s="546"/>
      <c r="H191" s="575"/>
      <c r="I191" s="576" t="s">
        <v>426</v>
      </c>
      <c r="J191" s="576"/>
      <c r="K191" s="578"/>
      <c r="L191" s="576" t="s">
        <v>325</v>
      </c>
      <c r="M191" s="576" t="s">
        <v>206</v>
      </c>
      <c r="N191" s="579">
        <v>2006</v>
      </c>
      <c r="O191" s="334"/>
      <c r="P191" s="580" t="s">
        <v>233</v>
      </c>
      <c r="Q191" s="580" t="s">
        <v>39</v>
      </c>
      <c r="R191" s="581">
        <v>1</v>
      </c>
      <c r="S191" s="966">
        <v>400000</v>
      </c>
      <c r="T191" s="339"/>
      <c r="U191" s="1423"/>
      <c r="V191" s="607"/>
      <c r="W191" s="991"/>
      <c r="X191" s="990">
        <f t="shared" si="19"/>
        <v>1</v>
      </c>
      <c r="Y191" s="990">
        <f t="shared" si="20"/>
        <v>400000</v>
      </c>
    </row>
    <row r="192" spans="1:25">
      <c r="A192" s="378">
        <v>30</v>
      </c>
      <c r="B192" s="574"/>
      <c r="C192" s="1180"/>
      <c r="D192" s="382"/>
      <c r="E192" s="382"/>
      <c r="F192" s="382"/>
      <c r="G192" s="546"/>
      <c r="H192" s="575"/>
      <c r="I192" s="576" t="s">
        <v>427</v>
      </c>
      <c r="J192" s="576"/>
      <c r="K192" s="578"/>
      <c r="L192" s="576"/>
      <c r="M192" s="577" t="s">
        <v>206</v>
      </c>
      <c r="N192" s="579">
        <v>2006</v>
      </c>
      <c r="O192" s="334"/>
      <c r="P192" s="580" t="s">
        <v>233</v>
      </c>
      <c r="Q192" s="580" t="s">
        <v>39</v>
      </c>
      <c r="R192" s="581">
        <v>2</v>
      </c>
      <c r="S192" s="966">
        <v>600000</v>
      </c>
      <c r="T192" s="339"/>
      <c r="U192" s="1423"/>
      <c r="V192" s="607"/>
      <c r="W192" s="991"/>
      <c r="X192" s="990">
        <f t="shared" si="19"/>
        <v>2</v>
      </c>
      <c r="Y192" s="990">
        <f t="shared" si="20"/>
        <v>600000</v>
      </c>
    </row>
    <row r="193" spans="1:25">
      <c r="A193" s="378">
        <v>33</v>
      </c>
      <c r="B193" s="574"/>
      <c r="C193" s="576" t="s">
        <v>428</v>
      </c>
      <c r="D193" s="382"/>
      <c r="E193" s="382"/>
      <c r="F193" s="382"/>
      <c r="G193" s="546"/>
      <c r="H193" s="575"/>
      <c r="I193" s="576" t="s">
        <v>85</v>
      </c>
      <c r="J193" s="576" t="s">
        <v>429</v>
      </c>
      <c r="K193" s="578"/>
      <c r="L193" s="576" t="s">
        <v>325</v>
      </c>
      <c r="M193" s="576" t="s">
        <v>206</v>
      </c>
      <c r="N193" s="579">
        <v>2006</v>
      </c>
      <c r="O193" s="334"/>
      <c r="P193" s="580" t="s">
        <v>214</v>
      </c>
      <c r="Q193" s="580" t="s">
        <v>381</v>
      </c>
      <c r="R193" s="582">
        <v>1</v>
      </c>
      <c r="S193" s="950">
        <v>7100000</v>
      </c>
      <c r="T193" s="339"/>
      <c r="U193" s="1423"/>
      <c r="V193" s="607"/>
      <c r="W193" s="991"/>
      <c r="X193" s="990">
        <f t="shared" si="19"/>
        <v>1</v>
      </c>
      <c r="Y193" s="990">
        <f t="shared" si="20"/>
        <v>7100000</v>
      </c>
    </row>
    <row r="194" spans="1:25">
      <c r="A194" s="378">
        <v>34</v>
      </c>
      <c r="B194" s="574"/>
      <c r="C194" s="576" t="s">
        <v>428</v>
      </c>
      <c r="D194" s="382"/>
      <c r="E194" s="382"/>
      <c r="F194" s="382"/>
      <c r="G194" s="546"/>
      <c r="H194" s="575"/>
      <c r="I194" s="576" t="s">
        <v>430</v>
      </c>
      <c r="J194" s="577" t="s">
        <v>431</v>
      </c>
      <c r="K194" s="578"/>
      <c r="L194" s="576" t="s">
        <v>325</v>
      </c>
      <c r="M194" s="576" t="s">
        <v>206</v>
      </c>
      <c r="N194" s="579">
        <v>2008</v>
      </c>
      <c r="O194" s="334"/>
      <c r="P194" s="580" t="s">
        <v>233</v>
      </c>
      <c r="Q194" s="580" t="s">
        <v>381</v>
      </c>
      <c r="R194" s="582">
        <v>2</v>
      </c>
      <c r="S194" s="966">
        <v>7100000</v>
      </c>
      <c r="T194" s="339"/>
      <c r="U194" s="1423"/>
      <c r="V194" s="607"/>
      <c r="W194" s="991"/>
      <c r="X194" s="990">
        <f t="shared" si="19"/>
        <v>2</v>
      </c>
      <c r="Y194" s="990">
        <f t="shared" si="20"/>
        <v>7100000</v>
      </c>
    </row>
    <row r="195" spans="1:25">
      <c r="A195" s="378">
        <v>35</v>
      </c>
      <c r="B195" s="574"/>
      <c r="C195" s="576" t="s">
        <v>428</v>
      </c>
      <c r="D195" s="382"/>
      <c r="E195" s="382"/>
      <c r="F195" s="382"/>
      <c r="G195" s="546"/>
      <c r="H195" s="575"/>
      <c r="I195" s="576" t="s">
        <v>86</v>
      </c>
      <c r="J195" s="576" t="s">
        <v>432</v>
      </c>
      <c r="K195" s="578"/>
      <c r="L195" s="576"/>
      <c r="M195" s="576" t="s">
        <v>206</v>
      </c>
      <c r="N195" s="579">
        <v>2007</v>
      </c>
      <c r="O195" s="334"/>
      <c r="P195" s="580" t="s">
        <v>398</v>
      </c>
      <c r="Q195" s="580" t="s">
        <v>381</v>
      </c>
      <c r="R195" s="582">
        <v>1</v>
      </c>
      <c r="S195" s="966">
        <v>1950000</v>
      </c>
      <c r="T195" s="339"/>
      <c r="U195" s="1423"/>
      <c r="V195" s="607"/>
      <c r="W195" s="991"/>
      <c r="X195" s="990">
        <f t="shared" si="19"/>
        <v>1</v>
      </c>
      <c r="Y195" s="990">
        <f t="shared" si="20"/>
        <v>1950000</v>
      </c>
    </row>
    <row r="196" spans="1:25">
      <c r="A196" s="378">
        <v>39</v>
      </c>
      <c r="B196" s="574"/>
      <c r="C196" s="576" t="s">
        <v>428</v>
      </c>
      <c r="D196" s="382"/>
      <c r="E196" s="382"/>
      <c r="F196" s="382"/>
      <c r="G196" s="546"/>
      <c r="H196" s="575"/>
      <c r="I196" s="576" t="s">
        <v>433</v>
      </c>
      <c r="J196" s="576" t="s">
        <v>434</v>
      </c>
      <c r="K196" s="578"/>
      <c r="L196" s="576" t="s">
        <v>435</v>
      </c>
      <c r="M196" s="576" t="s">
        <v>206</v>
      </c>
      <c r="N196" s="579">
        <v>2008</v>
      </c>
      <c r="O196" s="334"/>
      <c r="P196" s="580" t="s">
        <v>398</v>
      </c>
      <c r="Q196" s="580" t="s">
        <v>39</v>
      </c>
      <c r="R196" s="582">
        <v>1</v>
      </c>
      <c r="S196" s="966">
        <v>5000000</v>
      </c>
      <c r="T196" s="339"/>
      <c r="U196" s="1423"/>
      <c r="V196" s="607"/>
      <c r="W196" s="991"/>
      <c r="X196" s="990">
        <f t="shared" si="19"/>
        <v>1</v>
      </c>
      <c r="Y196" s="990">
        <f t="shared" si="20"/>
        <v>5000000</v>
      </c>
    </row>
    <row r="197" spans="1:25">
      <c r="A197" s="378">
        <v>40</v>
      </c>
      <c r="B197" s="574"/>
      <c r="C197" s="577" t="s">
        <v>436</v>
      </c>
      <c r="D197" s="382"/>
      <c r="E197" s="382"/>
      <c r="F197" s="382"/>
      <c r="G197" s="546"/>
      <c r="H197" s="575"/>
      <c r="I197" s="576" t="s">
        <v>437</v>
      </c>
      <c r="J197" s="576" t="s">
        <v>438</v>
      </c>
      <c r="K197" s="578"/>
      <c r="L197" s="576" t="s">
        <v>325</v>
      </c>
      <c r="M197" s="576" t="s">
        <v>206</v>
      </c>
      <c r="N197" s="579">
        <v>2007</v>
      </c>
      <c r="O197" s="334"/>
      <c r="P197" s="580" t="s">
        <v>398</v>
      </c>
      <c r="Q197" s="580" t="s">
        <v>39</v>
      </c>
      <c r="R197" s="581">
        <v>1</v>
      </c>
      <c r="S197" s="950">
        <v>9625000</v>
      </c>
      <c r="T197" s="339"/>
      <c r="U197" s="1423"/>
      <c r="V197" s="607"/>
      <c r="W197" s="991"/>
      <c r="X197" s="990">
        <f t="shared" si="19"/>
        <v>1</v>
      </c>
      <c r="Y197" s="990">
        <f t="shared" si="20"/>
        <v>9625000</v>
      </c>
    </row>
    <row r="198" spans="1:25">
      <c r="A198" s="378">
        <v>46</v>
      </c>
      <c r="B198" s="574"/>
      <c r="C198" s="576" t="s">
        <v>439</v>
      </c>
      <c r="D198" s="382"/>
      <c r="E198" s="382"/>
      <c r="F198" s="382"/>
      <c r="G198" s="546"/>
      <c r="H198" s="575"/>
      <c r="I198" s="576" t="s">
        <v>440</v>
      </c>
      <c r="J198" s="576" t="s">
        <v>441</v>
      </c>
      <c r="K198" s="578"/>
      <c r="L198" s="576"/>
      <c r="M198" s="576" t="s">
        <v>206</v>
      </c>
      <c r="N198" s="579">
        <v>2008</v>
      </c>
      <c r="O198" s="334"/>
      <c r="P198" s="580" t="s">
        <v>233</v>
      </c>
      <c r="Q198" s="580" t="s">
        <v>39</v>
      </c>
      <c r="R198" s="582">
        <v>1</v>
      </c>
      <c r="S198" s="966">
        <v>5700000</v>
      </c>
      <c r="T198" s="339"/>
      <c r="U198" s="1423"/>
      <c r="V198" s="607"/>
      <c r="W198" s="991"/>
      <c r="X198" s="990">
        <f t="shared" si="19"/>
        <v>1</v>
      </c>
      <c r="Y198" s="990">
        <f t="shared" si="20"/>
        <v>5700000</v>
      </c>
    </row>
    <row r="199" spans="1:25">
      <c r="A199" s="378">
        <v>47</v>
      </c>
      <c r="B199" s="574"/>
      <c r="C199" s="576" t="s">
        <v>439</v>
      </c>
      <c r="D199" s="382"/>
      <c r="E199" s="382"/>
      <c r="F199" s="382"/>
      <c r="G199" s="546"/>
      <c r="H199" s="575"/>
      <c r="I199" s="576" t="s">
        <v>442</v>
      </c>
      <c r="J199" s="576"/>
      <c r="K199" s="583"/>
      <c r="L199" s="576" t="s">
        <v>297</v>
      </c>
      <c r="M199" s="576" t="s">
        <v>206</v>
      </c>
      <c r="N199" s="579">
        <v>2006</v>
      </c>
      <c r="O199" s="334"/>
      <c r="P199" s="580" t="s">
        <v>233</v>
      </c>
      <c r="Q199" s="580" t="s">
        <v>381</v>
      </c>
      <c r="R199" s="582">
        <v>9</v>
      </c>
      <c r="S199" s="966">
        <v>900000</v>
      </c>
      <c r="T199" s="339"/>
      <c r="U199" s="1423"/>
      <c r="V199" s="607"/>
      <c r="W199" s="991"/>
      <c r="X199" s="990">
        <f t="shared" si="19"/>
        <v>9</v>
      </c>
      <c r="Y199" s="990">
        <f t="shared" si="20"/>
        <v>900000</v>
      </c>
    </row>
    <row r="200" spans="1:25">
      <c r="A200" s="378">
        <v>48</v>
      </c>
      <c r="B200" s="574"/>
      <c r="C200" s="576" t="s">
        <v>439</v>
      </c>
      <c r="D200" s="382"/>
      <c r="E200" s="382"/>
      <c r="F200" s="382"/>
      <c r="G200" s="546"/>
      <c r="H200" s="575"/>
      <c r="I200" s="576" t="s">
        <v>443</v>
      </c>
      <c r="J200" s="576"/>
      <c r="K200" s="583"/>
      <c r="L200" s="576" t="s">
        <v>297</v>
      </c>
      <c r="M200" s="576" t="s">
        <v>206</v>
      </c>
      <c r="N200" s="579">
        <v>2008</v>
      </c>
      <c r="O200" s="334"/>
      <c r="P200" s="580" t="s">
        <v>233</v>
      </c>
      <c r="Q200" s="580" t="s">
        <v>39</v>
      </c>
      <c r="R200" s="582">
        <v>2</v>
      </c>
      <c r="S200" s="966">
        <v>375000</v>
      </c>
      <c r="T200" s="339"/>
      <c r="U200" s="1423"/>
      <c r="V200" s="607"/>
      <c r="W200" s="991"/>
      <c r="X200" s="990">
        <f t="shared" si="19"/>
        <v>2</v>
      </c>
      <c r="Y200" s="990">
        <f t="shared" si="20"/>
        <v>375000</v>
      </c>
    </row>
    <row r="201" spans="1:25">
      <c r="A201" s="378">
        <v>49</v>
      </c>
      <c r="B201" s="574"/>
      <c r="C201" s="576" t="s">
        <v>444</v>
      </c>
      <c r="D201" s="382"/>
      <c r="E201" s="382"/>
      <c r="F201" s="382"/>
      <c r="G201" s="546"/>
      <c r="H201" s="575"/>
      <c r="I201" s="576" t="s">
        <v>445</v>
      </c>
      <c r="J201" s="576"/>
      <c r="K201" s="583" t="s">
        <v>38</v>
      </c>
      <c r="L201" s="576"/>
      <c r="M201" s="576" t="s">
        <v>206</v>
      </c>
      <c r="N201" s="579">
        <v>2007</v>
      </c>
      <c r="O201" s="334"/>
      <c r="P201" s="580" t="s">
        <v>214</v>
      </c>
      <c r="Q201" s="580" t="s">
        <v>39</v>
      </c>
      <c r="R201" s="582">
        <v>1</v>
      </c>
      <c r="S201" s="966">
        <v>45000000</v>
      </c>
      <c r="T201" s="339"/>
      <c r="U201" s="1423"/>
      <c r="V201" s="607"/>
      <c r="W201" s="991"/>
      <c r="X201" s="990">
        <f t="shared" si="19"/>
        <v>1</v>
      </c>
      <c r="Y201" s="990">
        <f t="shared" si="20"/>
        <v>45000000</v>
      </c>
    </row>
    <row r="202" spans="1:25">
      <c r="A202" s="378">
        <v>50</v>
      </c>
      <c r="B202" s="574"/>
      <c r="C202" s="576" t="s">
        <v>446</v>
      </c>
      <c r="D202" s="382"/>
      <c r="E202" s="382"/>
      <c r="F202" s="382"/>
      <c r="G202" s="546"/>
      <c r="H202" s="575"/>
      <c r="I202" s="576" t="s">
        <v>447</v>
      </c>
      <c r="J202" s="576"/>
      <c r="K202" s="583"/>
      <c r="L202" s="576"/>
      <c r="M202" s="576" t="s">
        <v>206</v>
      </c>
      <c r="N202" s="579">
        <v>2007</v>
      </c>
      <c r="O202" s="334"/>
      <c r="P202" s="580" t="s">
        <v>233</v>
      </c>
      <c r="Q202" s="580" t="s">
        <v>39</v>
      </c>
      <c r="R202" s="582">
        <v>1</v>
      </c>
      <c r="S202" s="966">
        <v>1500000</v>
      </c>
      <c r="T202" s="339"/>
      <c r="U202" s="1423"/>
      <c r="V202" s="607"/>
      <c r="W202" s="991"/>
      <c r="X202" s="990">
        <f t="shared" si="19"/>
        <v>1</v>
      </c>
      <c r="Y202" s="990">
        <f t="shared" si="20"/>
        <v>1500000</v>
      </c>
    </row>
    <row r="203" spans="1:25">
      <c r="A203" s="378">
        <v>51</v>
      </c>
      <c r="B203" s="574"/>
      <c r="C203" s="576" t="s">
        <v>446</v>
      </c>
      <c r="D203" s="382"/>
      <c r="E203" s="382"/>
      <c r="F203" s="382"/>
      <c r="G203" s="546"/>
      <c r="H203" s="575"/>
      <c r="I203" s="576" t="s">
        <v>447</v>
      </c>
      <c r="J203" s="576"/>
      <c r="K203" s="583"/>
      <c r="L203" s="576"/>
      <c r="M203" s="576" t="s">
        <v>206</v>
      </c>
      <c r="N203" s="579">
        <v>2008</v>
      </c>
      <c r="O203" s="334"/>
      <c r="P203" s="580" t="s">
        <v>233</v>
      </c>
      <c r="Q203" s="580" t="s">
        <v>39</v>
      </c>
      <c r="R203" s="582">
        <v>1</v>
      </c>
      <c r="S203" s="966">
        <v>400000</v>
      </c>
      <c r="T203" s="339"/>
      <c r="U203" s="1423"/>
      <c r="V203" s="607"/>
      <c r="W203" s="991"/>
      <c r="X203" s="990">
        <f t="shared" si="19"/>
        <v>1</v>
      </c>
      <c r="Y203" s="990">
        <f t="shared" si="20"/>
        <v>400000</v>
      </c>
    </row>
    <row r="204" spans="1:25">
      <c r="A204" s="378">
        <v>54</v>
      </c>
      <c r="B204" s="574"/>
      <c r="C204" s="576" t="s">
        <v>448</v>
      </c>
      <c r="D204" s="382"/>
      <c r="E204" s="382"/>
      <c r="F204" s="382"/>
      <c r="G204" s="546"/>
      <c r="H204" s="575"/>
      <c r="I204" s="577" t="s">
        <v>114</v>
      </c>
      <c r="J204" s="576"/>
      <c r="K204" s="583"/>
      <c r="L204" s="577"/>
      <c r="M204" s="577" t="s">
        <v>449</v>
      </c>
      <c r="N204" s="580">
        <v>2012</v>
      </c>
      <c r="O204" s="334"/>
      <c r="P204" s="580" t="s">
        <v>398</v>
      </c>
      <c r="Q204" s="580" t="s">
        <v>381</v>
      </c>
      <c r="R204" s="582">
        <v>1</v>
      </c>
      <c r="S204" s="949">
        <v>963600</v>
      </c>
      <c r="T204" s="339"/>
      <c r="U204" s="1423"/>
      <c r="V204" s="607"/>
      <c r="W204" s="991"/>
      <c r="X204" s="990">
        <f t="shared" si="19"/>
        <v>1</v>
      </c>
      <c r="Y204" s="990">
        <f t="shared" si="20"/>
        <v>963600</v>
      </c>
    </row>
    <row r="205" spans="1:25">
      <c r="A205" s="378">
        <v>58</v>
      </c>
      <c r="B205" s="79"/>
      <c r="C205" s="1180" t="s">
        <v>448</v>
      </c>
      <c r="D205" s="458"/>
      <c r="E205" s="458"/>
      <c r="F205" s="458"/>
      <c r="G205" s="601"/>
      <c r="H205" s="602"/>
      <c r="I205" s="577" t="s">
        <v>450</v>
      </c>
      <c r="J205" s="577"/>
      <c r="K205" s="583"/>
      <c r="L205" s="583"/>
      <c r="M205" s="603" t="s">
        <v>326</v>
      </c>
      <c r="N205" s="604" t="s">
        <v>451</v>
      </c>
      <c r="O205" s="604"/>
      <c r="P205" s="604" t="s">
        <v>398</v>
      </c>
      <c r="Q205" s="580" t="s">
        <v>39</v>
      </c>
      <c r="R205" s="581">
        <v>1</v>
      </c>
      <c r="S205" s="950">
        <v>64749750</v>
      </c>
      <c r="T205" s="339"/>
      <c r="U205" s="1423"/>
      <c r="V205" s="607"/>
      <c r="W205" s="991"/>
      <c r="X205" s="990">
        <f t="shared" si="19"/>
        <v>1</v>
      </c>
      <c r="Y205" s="990">
        <f t="shared" si="20"/>
        <v>64749750</v>
      </c>
    </row>
    <row r="206" spans="1:25">
      <c r="A206" s="378">
        <v>60</v>
      </c>
      <c r="B206" s="373"/>
      <c r="C206" s="605"/>
      <c r="D206" s="457"/>
      <c r="E206" s="457"/>
      <c r="F206" s="457"/>
      <c r="G206" s="606"/>
      <c r="H206" s="607"/>
      <c r="I206" s="607" t="s">
        <v>452</v>
      </c>
      <c r="J206" s="607"/>
      <c r="K206" s="607"/>
      <c r="L206" s="607"/>
      <c r="M206" s="607" t="s">
        <v>326</v>
      </c>
      <c r="N206" s="608">
        <v>2015</v>
      </c>
      <c r="O206" s="608"/>
      <c r="P206" s="608" t="s">
        <v>208</v>
      </c>
      <c r="Q206" s="608" t="s">
        <v>39</v>
      </c>
      <c r="R206" s="608">
        <v>1</v>
      </c>
      <c r="S206" s="609">
        <v>20000000</v>
      </c>
      <c r="T206" s="339"/>
      <c r="U206" s="1423"/>
      <c r="V206" s="607"/>
      <c r="W206" s="991"/>
      <c r="X206" s="990">
        <f t="shared" si="19"/>
        <v>1</v>
      </c>
      <c r="Y206" s="990">
        <f t="shared" si="20"/>
        <v>20000000</v>
      </c>
    </row>
    <row r="207" spans="1:25">
      <c r="A207" s="378">
        <v>63</v>
      </c>
      <c r="B207" s="373"/>
      <c r="C207" s="605"/>
      <c r="D207" s="457"/>
      <c r="E207" s="457"/>
      <c r="F207" s="457"/>
      <c r="G207" s="606"/>
      <c r="H207" s="607"/>
      <c r="I207" s="607" t="s">
        <v>453</v>
      </c>
      <c r="J207" s="607"/>
      <c r="K207" s="607"/>
      <c r="L207" s="607"/>
      <c r="M207" s="607" t="s">
        <v>326</v>
      </c>
      <c r="N207" s="608">
        <v>2015</v>
      </c>
      <c r="O207" s="608"/>
      <c r="P207" s="608" t="s">
        <v>214</v>
      </c>
      <c r="Q207" s="608" t="s">
        <v>39</v>
      </c>
      <c r="R207" s="608">
        <v>1</v>
      </c>
      <c r="S207" s="609">
        <v>2500000</v>
      </c>
      <c r="T207" s="339"/>
      <c r="U207" s="1423"/>
      <c r="V207" s="607"/>
      <c r="W207" s="991"/>
      <c r="X207" s="990">
        <f t="shared" si="19"/>
        <v>1</v>
      </c>
      <c r="Y207" s="990">
        <f t="shared" si="20"/>
        <v>2500000</v>
      </c>
    </row>
    <row r="208" spans="1:25">
      <c r="A208" s="378">
        <v>65</v>
      </c>
      <c r="B208" s="373"/>
      <c r="C208" s="605"/>
      <c r="D208" s="457"/>
      <c r="E208" s="457"/>
      <c r="F208" s="457"/>
      <c r="G208" s="606"/>
      <c r="H208" s="607"/>
      <c r="I208" s="607" t="s">
        <v>454</v>
      </c>
      <c r="J208" s="607"/>
      <c r="K208" s="607"/>
      <c r="L208" s="607"/>
      <c r="M208" s="607" t="s">
        <v>326</v>
      </c>
      <c r="N208" s="608">
        <v>2015</v>
      </c>
      <c r="O208" s="608"/>
      <c r="P208" s="608" t="s">
        <v>214</v>
      </c>
      <c r="Q208" s="608" t="s">
        <v>39</v>
      </c>
      <c r="R208" s="608">
        <v>1</v>
      </c>
      <c r="S208" s="609">
        <v>17303988</v>
      </c>
      <c r="T208" s="339"/>
      <c r="U208" s="1423"/>
      <c r="V208" s="607"/>
      <c r="W208" s="991"/>
      <c r="X208" s="990">
        <f t="shared" si="19"/>
        <v>1</v>
      </c>
      <c r="Y208" s="990">
        <f t="shared" si="20"/>
        <v>17303988</v>
      </c>
    </row>
    <row r="209" spans="1:25">
      <c r="A209" s="378">
        <v>66</v>
      </c>
      <c r="B209" s="373"/>
      <c r="C209" s="605"/>
      <c r="D209" s="457"/>
      <c r="E209" s="457"/>
      <c r="F209" s="457"/>
      <c r="G209" s="606"/>
      <c r="H209" s="607"/>
      <c r="I209" s="607" t="s">
        <v>455</v>
      </c>
      <c r="J209" s="607"/>
      <c r="K209" s="607"/>
      <c r="L209" s="607"/>
      <c r="M209" s="607" t="s">
        <v>326</v>
      </c>
      <c r="N209" s="608">
        <v>2015</v>
      </c>
      <c r="O209" s="608"/>
      <c r="P209" s="608" t="s">
        <v>214</v>
      </c>
      <c r="Q209" s="608" t="s">
        <v>39</v>
      </c>
      <c r="R209" s="608">
        <v>1</v>
      </c>
      <c r="S209" s="609">
        <v>15000000</v>
      </c>
      <c r="T209" s="339"/>
      <c r="U209" s="1423"/>
      <c r="V209" s="607"/>
      <c r="W209" s="991"/>
      <c r="X209" s="990">
        <f t="shared" si="19"/>
        <v>1</v>
      </c>
      <c r="Y209" s="990">
        <f t="shared" si="20"/>
        <v>15000000</v>
      </c>
    </row>
    <row r="210" spans="1:25">
      <c r="A210" s="378">
        <v>67</v>
      </c>
      <c r="B210" s="373"/>
      <c r="C210" s="605"/>
      <c r="D210" s="457"/>
      <c r="E210" s="457"/>
      <c r="F210" s="457"/>
      <c r="G210" s="606"/>
      <c r="H210" s="607"/>
      <c r="I210" s="607" t="s">
        <v>456</v>
      </c>
      <c r="J210" s="607"/>
      <c r="K210" s="607"/>
      <c r="L210" s="607"/>
      <c r="M210" s="607" t="s">
        <v>326</v>
      </c>
      <c r="N210" s="608">
        <v>2015</v>
      </c>
      <c r="O210" s="608"/>
      <c r="P210" s="608" t="s">
        <v>214</v>
      </c>
      <c r="Q210" s="608" t="s">
        <v>39</v>
      </c>
      <c r="R210" s="608">
        <v>1</v>
      </c>
      <c r="S210" s="609">
        <v>4115938</v>
      </c>
      <c r="T210" s="339"/>
      <c r="U210" s="1423"/>
      <c r="V210" s="607"/>
      <c r="W210" s="991"/>
      <c r="X210" s="990">
        <f t="shared" si="19"/>
        <v>1</v>
      </c>
      <c r="Y210" s="990">
        <f t="shared" si="20"/>
        <v>4115938</v>
      </c>
    </row>
    <row r="211" spans="1:25">
      <c r="A211" s="378">
        <v>68</v>
      </c>
      <c r="B211" s="373"/>
      <c r="C211" s="605"/>
      <c r="D211" s="457"/>
      <c r="E211" s="457"/>
      <c r="F211" s="457"/>
      <c r="G211" s="606"/>
      <c r="H211" s="607"/>
      <c r="I211" s="607" t="s">
        <v>457</v>
      </c>
      <c r="J211" s="607"/>
      <c r="K211" s="607"/>
      <c r="L211" s="607"/>
      <c r="M211" s="607" t="s">
        <v>326</v>
      </c>
      <c r="N211" s="608">
        <v>2015</v>
      </c>
      <c r="O211" s="608"/>
      <c r="P211" s="608" t="s">
        <v>214</v>
      </c>
      <c r="Q211" s="608" t="s">
        <v>39</v>
      </c>
      <c r="R211" s="608">
        <v>1</v>
      </c>
      <c r="S211" s="609">
        <v>7200000</v>
      </c>
      <c r="T211" s="339"/>
      <c r="U211" s="1423"/>
      <c r="V211" s="607"/>
      <c r="W211" s="991"/>
      <c r="X211" s="990">
        <f t="shared" si="19"/>
        <v>1</v>
      </c>
      <c r="Y211" s="990">
        <f t="shared" si="20"/>
        <v>7200000</v>
      </c>
    </row>
    <row r="212" spans="1:25">
      <c r="A212" s="378">
        <v>69</v>
      </c>
      <c r="B212" s="373"/>
      <c r="C212" s="605"/>
      <c r="D212" s="457"/>
      <c r="E212" s="457"/>
      <c r="F212" s="457"/>
      <c r="G212" s="606"/>
      <c r="H212" s="607"/>
      <c r="I212" s="607" t="s">
        <v>458</v>
      </c>
      <c r="J212" s="607"/>
      <c r="K212" s="607"/>
      <c r="L212" s="607"/>
      <c r="M212" s="607" t="s">
        <v>326</v>
      </c>
      <c r="N212" s="608">
        <v>2015</v>
      </c>
      <c r="O212" s="608"/>
      <c r="P212" s="608" t="s">
        <v>214</v>
      </c>
      <c r="Q212" s="608" t="s">
        <v>39</v>
      </c>
      <c r="R212" s="608">
        <v>1</v>
      </c>
      <c r="S212" s="609">
        <v>31500000</v>
      </c>
      <c r="T212" s="339"/>
      <c r="U212" s="1423"/>
      <c r="V212" s="607"/>
      <c r="W212" s="991"/>
      <c r="X212" s="990">
        <f t="shared" si="19"/>
        <v>1</v>
      </c>
      <c r="Y212" s="990">
        <f t="shared" si="20"/>
        <v>31500000</v>
      </c>
    </row>
    <row r="213" spans="1:25">
      <c r="A213" s="378">
        <v>70</v>
      </c>
      <c r="B213" s="610"/>
      <c r="C213" s="611"/>
      <c r="D213" s="612"/>
      <c r="E213" s="612"/>
      <c r="F213" s="612"/>
      <c r="G213" s="613"/>
      <c r="H213" s="614"/>
      <c r="I213" s="607" t="s">
        <v>459</v>
      </c>
      <c r="J213" s="607"/>
      <c r="K213" s="607"/>
      <c r="L213" s="607"/>
      <c r="M213" s="607" t="s">
        <v>326</v>
      </c>
      <c r="N213" s="608">
        <v>2015</v>
      </c>
      <c r="O213" s="608"/>
      <c r="P213" s="608" t="s">
        <v>214</v>
      </c>
      <c r="Q213" s="608" t="s">
        <v>39</v>
      </c>
      <c r="R213" s="608">
        <v>1</v>
      </c>
      <c r="S213" s="609">
        <v>2260000</v>
      </c>
      <c r="T213" s="339"/>
      <c r="U213" s="1423"/>
      <c r="V213" s="607"/>
      <c r="W213" s="991"/>
      <c r="X213" s="990">
        <f t="shared" si="19"/>
        <v>1</v>
      </c>
      <c r="Y213" s="990">
        <f t="shared" si="20"/>
        <v>2260000</v>
      </c>
    </row>
    <row r="214" spans="1:25">
      <c r="A214" s="378">
        <v>71</v>
      </c>
      <c r="B214" s="615"/>
      <c r="C214" s="611"/>
      <c r="D214" s="612"/>
      <c r="E214" s="612"/>
      <c r="F214" s="612"/>
      <c r="G214" s="613"/>
      <c r="H214" s="614"/>
      <c r="I214" s="607" t="s">
        <v>460</v>
      </c>
      <c r="J214" s="607"/>
      <c r="K214" s="607"/>
      <c r="L214" s="607"/>
      <c r="M214" s="607" t="s">
        <v>376</v>
      </c>
      <c r="N214" s="608">
        <v>2016</v>
      </c>
      <c r="O214" s="608"/>
      <c r="P214" s="608" t="s">
        <v>214</v>
      </c>
      <c r="Q214" s="608" t="s">
        <v>39</v>
      </c>
      <c r="R214" s="608">
        <v>10</v>
      </c>
      <c r="S214" s="609">
        <v>3000000</v>
      </c>
      <c r="T214" s="339"/>
      <c r="U214" s="1423"/>
      <c r="V214" s="607"/>
      <c r="W214" s="991"/>
      <c r="X214" s="990">
        <f t="shared" si="19"/>
        <v>10</v>
      </c>
      <c r="Y214" s="990">
        <f t="shared" si="20"/>
        <v>3000000</v>
      </c>
    </row>
    <row r="215" spans="1:25">
      <c r="A215" s="378">
        <v>74</v>
      </c>
      <c r="B215" s="615"/>
      <c r="C215" s="611"/>
      <c r="D215" s="612"/>
      <c r="E215" s="612"/>
      <c r="F215" s="612"/>
      <c r="G215" s="613"/>
      <c r="H215" s="614"/>
      <c r="I215" s="607" t="s">
        <v>462</v>
      </c>
      <c r="J215" s="607"/>
      <c r="K215" s="607"/>
      <c r="L215" s="607"/>
      <c r="M215" s="607" t="s">
        <v>326</v>
      </c>
      <c r="N215" s="608">
        <v>2016</v>
      </c>
      <c r="O215" s="608"/>
      <c r="P215" s="608" t="s">
        <v>214</v>
      </c>
      <c r="Q215" s="608" t="s">
        <v>39</v>
      </c>
      <c r="R215" s="608">
        <v>1</v>
      </c>
      <c r="S215" s="609">
        <v>650000</v>
      </c>
      <c r="T215" s="339"/>
      <c r="U215" s="1423"/>
      <c r="V215" s="607"/>
      <c r="W215" s="991"/>
      <c r="X215" s="990">
        <f t="shared" si="19"/>
        <v>1</v>
      </c>
      <c r="Y215" s="990">
        <f t="shared" si="20"/>
        <v>650000</v>
      </c>
    </row>
    <row r="216" spans="1:25">
      <c r="A216" s="378">
        <v>76</v>
      </c>
      <c r="B216" s="615"/>
      <c r="C216" s="611"/>
      <c r="D216" s="612"/>
      <c r="E216" s="612"/>
      <c r="F216" s="612"/>
      <c r="G216" s="613"/>
      <c r="H216" s="614"/>
      <c r="I216" s="607" t="s">
        <v>463</v>
      </c>
      <c r="J216" s="607"/>
      <c r="K216" s="607"/>
      <c r="L216" s="607"/>
      <c r="M216" s="607" t="s">
        <v>326</v>
      </c>
      <c r="N216" s="608">
        <v>2016</v>
      </c>
      <c r="O216" s="608"/>
      <c r="P216" s="608" t="s">
        <v>208</v>
      </c>
      <c r="Q216" s="608" t="s">
        <v>39</v>
      </c>
      <c r="R216" s="608">
        <v>11</v>
      </c>
      <c r="S216" s="609">
        <v>990000</v>
      </c>
      <c r="T216" s="339"/>
      <c r="U216" s="1423"/>
      <c r="V216" s="607"/>
      <c r="W216" s="991"/>
      <c r="X216" s="990">
        <f t="shared" si="19"/>
        <v>11</v>
      </c>
      <c r="Y216" s="990">
        <f t="shared" si="20"/>
        <v>990000</v>
      </c>
    </row>
    <row r="217" spans="1:25">
      <c r="A217" s="378">
        <v>77</v>
      </c>
      <c r="B217" s="615"/>
      <c r="C217" s="611"/>
      <c r="D217" s="612"/>
      <c r="E217" s="612"/>
      <c r="F217" s="612"/>
      <c r="G217" s="613"/>
      <c r="H217" s="614"/>
      <c r="I217" s="607" t="s">
        <v>464</v>
      </c>
      <c r="J217" s="607"/>
      <c r="K217" s="607"/>
      <c r="L217" s="607"/>
      <c r="M217" s="607" t="s">
        <v>326</v>
      </c>
      <c r="N217" s="608">
        <v>2016</v>
      </c>
      <c r="O217" s="608"/>
      <c r="P217" s="608" t="s">
        <v>214</v>
      </c>
      <c r="Q217" s="608" t="s">
        <v>39</v>
      </c>
      <c r="R217" s="608">
        <v>1</v>
      </c>
      <c r="S217" s="609">
        <v>2260000</v>
      </c>
      <c r="T217" s="339"/>
      <c r="U217" s="1423"/>
      <c r="V217" s="607"/>
      <c r="W217" s="991"/>
      <c r="X217" s="990">
        <f t="shared" si="19"/>
        <v>1</v>
      </c>
      <c r="Y217" s="990">
        <f t="shared" si="20"/>
        <v>2260000</v>
      </c>
    </row>
    <row r="218" spans="1:25">
      <c r="A218" s="378">
        <v>78</v>
      </c>
      <c r="B218" s="615"/>
      <c r="C218" s="611"/>
      <c r="D218" s="612"/>
      <c r="E218" s="612"/>
      <c r="F218" s="612"/>
      <c r="G218" s="613"/>
      <c r="H218" s="614"/>
      <c r="I218" s="607" t="s">
        <v>465</v>
      </c>
      <c r="J218" s="607"/>
      <c r="K218" s="607"/>
      <c r="L218" s="607"/>
      <c r="M218" s="607" t="s">
        <v>326</v>
      </c>
      <c r="N218" s="608">
        <v>2016</v>
      </c>
      <c r="O218" s="608"/>
      <c r="P218" s="608" t="s">
        <v>214</v>
      </c>
      <c r="Q218" s="608" t="s">
        <v>39</v>
      </c>
      <c r="R218" s="608">
        <v>1</v>
      </c>
      <c r="S218" s="609">
        <v>3850000</v>
      </c>
      <c r="T218" s="339"/>
      <c r="U218" s="1423"/>
      <c r="V218" s="607"/>
      <c r="W218" s="991"/>
      <c r="X218" s="990">
        <f t="shared" si="19"/>
        <v>1</v>
      </c>
      <c r="Y218" s="990">
        <f t="shared" si="20"/>
        <v>3850000</v>
      </c>
    </row>
    <row r="219" spans="1:25">
      <c r="A219" s="378">
        <v>81</v>
      </c>
      <c r="B219" s="615"/>
      <c r="C219" s="616"/>
      <c r="D219" s="617"/>
      <c r="E219" s="617"/>
      <c r="F219" s="617"/>
      <c r="G219" s="618"/>
      <c r="H219" s="619"/>
      <c r="I219" s="607" t="s">
        <v>466</v>
      </c>
      <c r="J219" s="607"/>
      <c r="K219" s="607"/>
      <c r="L219" s="607"/>
      <c r="M219" s="607" t="s">
        <v>376</v>
      </c>
      <c r="N219" s="608">
        <v>2016</v>
      </c>
      <c r="O219" s="608"/>
      <c r="P219" s="608" t="s">
        <v>208</v>
      </c>
      <c r="Q219" s="608" t="s">
        <v>39</v>
      </c>
      <c r="R219" s="608">
        <v>1</v>
      </c>
      <c r="S219" s="609">
        <v>6820000</v>
      </c>
      <c r="T219" s="339"/>
      <c r="U219" s="1423"/>
      <c r="V219" s="607"/>
      <c r="W219" s="991"/>
      <c r="X219" s="990">
        <f t="shared" si="19"/>
        <v>1</v>
      </c>
      <c r="Y219" s="990">
        <f t="shared" si="20"/>
        <v>6820000</v>
      </c>
    </row>
    <row r="220" spans="1:25">
      <c r="A220" s="378">
        <v>82</v>
      </c>
      <c r="B220" s="615"/>
      <c r="C220" s="616"/>
      <c r="D220" s="617"/>
      <c r="E220" s="617"/>
      <c r="F220" s="617"/>
      <c r="G220" s="618"/>
      <c r="H220" s="619"/>
      <c r="I220" s="607" t="s">
        <v>467</v>
      </c>
      <c r="J220" s="607"/>
      <c r="K220" s="607"/>
      <c r="L220" s="607"/>
      <c r="M220" s="607" t="s">
        <v>326</v>
      </c>
      <c r="N220" s="608">
        <v>2016</v>
      </c>
      <c r="O220" s="608"/>
      <c r="P220" s="608" t="s">
        <v>208</v>
      </c>
      <c r="Q220" s="608" t="s">
        <v>39</v>
      </c>
      <c r="R220" s="608">
        <v>1</v>
      </c>
      <c r="S220" s="609">
        <v>3465000</v>
      </c>
      <c r="T220" s="339"/>
      <c r="U220" s="1423"/>
      <c r="V220" s="607"/>
      <c r="W220" s="991"/>
      <c r="X220" s="990">
        <f t="shared" si="19"/>
        <v>1</v>
      </c>
      <c r="Y220" s="990">
        <f t="shared" si="20"/>
        <v>3465000</v>
      </c>
    </row>
    <row r="221" spans="1:25">
      <c r="A221" s="378">
        <v>83</v>
      </c>
      <c r="B221" s="615"/>
      <c r="C221" s="616"/>
      <c r="D221" s="617"/>
      <c r="E221" s="617"/>
      <c r="F221" s="617"/>
      <c r="G221" s="618"/>
      <c r="H221" s="619"/>
      <c r="I221" s="607" t="s">
        <v>468</v>
      </c>
      <c r="J221" s="607"/>
      <c r="K221" s="607"/>
      <c r="L221" s="607"/>
      <c r="M221" s="607" t="s">
        <v>326</v>
      </c>
      <c r="N221" s="608">
        <v>2016</v>
      </c>
      <c r="O221" s="608"/>
      <c r="P221" s="608" t="s">
        <v>208</v>
      </c>
      <c r="Q221" s="608" t="s">
        <v>39</v>
      </c>
      <c r="R221" s="608">
        <v>4</v>
      </c>
      <c r="S221" s="609">
        <v>550000</v>
      </c>
      <c r="T221" s="339"/>
      <c r="U221" s="1423"/>
      <c r="V221" s="607"/>
      <c r="W221" s="991"/>
      <c r="X221" s="990">
        <f t="shared" ref="X221:X249" si="23">R221+T221-V221</f>
        <v>4</v>
      </c>
      <c r="Y221" s="990">
        <f t="shared" ref="Y221:Y249" si="24">S221+U221-W221</f>
        <v>550000</v>
      </c>
    </row>
    <row r="222" spans="1:25">
      <c r="A222" s="378">
        <v>84</v>
      </c>
      <c r="B222" s="615"/>
      <c r="C222" s="616"/>
      <c r="D222" s="617"/>
      <c r="E222" s="617"/>
      <c r="F222" s="617"/>
      <c r="G222" s="618"/>
      <c r="H222" s="619"/>
      <c r="I222" s="607" t="s">
        <v>469</v>
      </c>
      <c r="J222" s="607"/>
      <c r="K222" s="607"/>
      <c r="L222" s="607"/>
      <c r="M222" s="607" t="s">
        <v>326</v>
      </c>
      <c r="N222" s="608">
        <v>2016</v>
      </c>
      <c r="O222" s="608"/>
      <c r="P222" s="608" t="s">
        <v>470</v>
      </c>
      <c r="Q222" s="608" t="s">
        <v>39</v>
      </c>
      <c r="R222" s="608">
        <v>3</v>
      </c>
      <c r="S222" s="609">
        <v>2400000</v>
      </c>
      <c r="T222" s="339"/>
      <c r="U222" s="1423"/>
      <c r="V222" s="607"/>
      <c r="W222" s="991"/>
      <c r="X222" s="990">
        <f t="shared" si="23"/>
        <v>3</v>
      </c>
      <c r="Y222" s="990">
        <f t="shared" si="24"/>
        <v>2400000</v>
      </c>
    </row>
    <row r="223" spans="1:25">
      <c r="A223" s="378">
        <v>85</v>
      </c>
      <c r="B223" s="615"/>
      <c r="C223" s="616"/>
      <c r="D223" s="617"/>
      <c r="E223" s="617"/>
      <c r="F223" s="617"/>
      <c r="G223" s="618"/>
      <c r="H223" s="619"/>
      <c r="I223" s="607" t="s">
        <v>471</v>
      </c>
      <c r="J223" s="607"/>
      <c r="K223" s="607"/>
      <c r="L223" s="607"/>
      <c r="M223" s="607" t="s">
        <v>326</v>
      </c>
      <c r="N223" s="608">
        <v>2016</v>
      </c>
      <c r="O223" s="608"/>
      <c r="P223" s="608" t="s">
        <v>470</v>
      </c>
      <c r="Q223" s="608" t="s">
        <v>39</v>
      </c>
      <c r="R223" s="608">
        <v>6</v>
      </c>
      <c r="S223" s="609">
        <v>3000000</v>
      </c>
      <c r="T223" s="339"/>
      <c r="U223" s="1423"/>
      <c r="V223" s="607"/>
      <c r="W223" s="991"/>
      <c r="X223" s="990">
        <f t="shared" si="23"/>
        <v>6</v>
      </c>
      <c r="Y223" s="990">
        <f t="shared" si="24"/>
        <v>3000000</v>
      </c>
    </row>
    <row r="224" spans="1:25">
      <c r="A224" s="378">
        <v>86</v>
      </c>
      <c r="B224" s="615"/>
      <c r="C224" s="616"/>
      <c r="D224" s="617"/>
      <c r="E224" s="617"/>
      <c r="F224" s="617"/>
      <c r="G224" s="618"/>
      <c r="H224" s="619"/>
      <c r="I224" s="607" t="s">
        <v>472</v>
      </c>
      <c r="J224" s="607"/>
      <c r="K224" s="607"/>
      <c r="L224" s="607"/>
      <c r="M224" s="607" t="s">
        <v>326</v>
      </c>
      <c r="N224" s="608">
        <v>2016</v>
      </c>
      <c r="O224" s="608"/>
      <c r="P224" s="608" t="s">
        <v>470</v>
      </c>
      <c r="Q224" s="608" t="s">
        <v>39</v>
      </c>
      <c r="R224" s="608">
        <v>1</v>
      </c>
      <c r="S224" s="609">
        <v>6700000</v>
      </c>
      <c r="T224" s="339"/>
      <c r="U224" s="1423"/>
      <c r="V224" s="607"/>
      <c r="W224" s="991"/>
      <c r="X224" s="990">
        <f t="shared" si="23"/>
        <v>1</v>
      </c>
      <c r="Y224" s="990">
        <f t="shared" si="24"/>
        <v>6700000</v>
      </c>
    </row>
    <row r="225" spans="1:25">
      <c r="A225" s="378">
        <v>87</v>
      </c>
      <c r="B225" s="615"/>
      <c r="C225" s="616"/>
      <c r="D225" s="617"/>
      <c r="E225" s="617"/>
      <c r="F225" s="617"/>
      <c r="G225" s="618"/>
      <c r="H225" s="619"/>
      <c r="I225" s="607" t="s">
        <v>473</v>
      </c>
      <c r="J225" s="607"/>
      <c r="K225" s="607"/>
      <c r="L225" s="607"/>
      <c r="M225" s="607" t="s">
        <v>326</v>
      </c>
      <c r="N225" s="608">
        <v>2016</v>
      </c>
      <c r="O225" s="608"/>
      <c r="P225" s="608" t="s">
        <v>470</v>
      </c>
      <c r="Q225" s="608" t="s">
        <v>39</v>
      </c>
      <c r="R225" s="608">
        <v>2</v>
      </c>
      <c r="S225" s="609">
        <v>6000000</v>
      </c>
      <c r="T225" s="339"/>
      <c r="U225" s="1423"/>
      <c r="V225" s="607"/>
      <c r="W225" s="991"/>
      <c r="X225" s="990">
        <f t="shared" si="23"/>
        <v>2</v>
      </c>
      <c r="Y225" s="990">
        <f t="shared" si="24"/>
        <v>6000000</v>
      </c>
    </row>
    <row r="226" spans="1:25">
      <c r="A226" s="378">
        <v>90</v>
      </c>
      <c r="B226" s="615"/>
      <c r="C226" s="616"/>
      <c r="D226" s="617"/>
      <c r="E226" s="617"/>
      <c r="F226" s="617"/>
      <c r="G226" s="618"/>
      <c r="H226" s="619"/>
      <c r="I226" s="607" t="s">
        <v>474</v>
      </c>
      <c r="J226" s="607"/>
      <c r="K226" s="607"/>
      <c r="L226" s="607"/>
      <c r="M226" s="607" t="s">
        <v>326</v>
      </c>
      <c r="N226" s="608">
        <v>2016</v>
      </c>
      <c r="O226" s="608"/>
      <c r="P226" s="608" t="s">
        <v>470</v>
      </c>
      <c r="Q226" s="608" t="s">
        <v>39</v>
      </c>
      <c r="R226" s="608">
        <v>10</v>
      </c>
      <c r="S226" s="609">
        <v>2000000</v>
      </c>
      <c r="T226" s="339"/>
      <c r="U226" s="1423"/>
      <c r="V226" s="607"/>
      <c r="W226" s="991"/>
      <c r="X226" s="990">
        <f t="shared" si="23"/>
        <v>10</v>
      </c>
      <c r="Y226" s="990">
        <f t="shared" si="24"/>
        <v>2000000</v>
      </c>
    </row>
    <row r="227" spans="1:25">
      <c r="A227" s="378">
        <v>91</v>
      </c>
      <c r="B227" s="615"/>
      <c r="C227" s="616"/>
      <c r="D227" s="617"/>
      <c r="E227" s="617"/>
      <c r="F227" s="617"/>
      <c r="G227" s="618"/>
      <c r="H227" s="619"/>
      <c r="I227" s="607" t="s">
        <v>475</v>
      </c>
      <c r="J227" s="607"/>
      <c r="K227" s="607"/>
      <c r="L227" s="607"/>
      <c r="M227" s="607" t="s">
        <v>326</v>
      </c>
      <c r="N227" s="608">
        <v>2016</v>
      </c>
      <c r="O227" s="608"/>
      <c r="P227" s="608" t="s">
        <v>470</v>
      </c>
      <c r="Q227" s="608" t="s">
        <v>39</v>
      </c>
      <c r="R227" s="608">
        <v>11</v>
      </c>
      <c r="S227" s="609">
        <v>1100000</v>
      </c>
      <c r="T227" s="339"/>
      <c r="U227" s="1423"/>
      <c r="V227" s="607"/>
      <c r="W227" s="991"/>
      <c r="X227" s="990">
        <f t="shared" si="23"/>
        <v>11</v>
      </c>
      <c r="Y227" s="990">
        <f t="shared" si="24"/>
        <v>1100000</v>
      </c>
    </row>
    <row r="228" spans="1:25">
      <c r="A228" s="378">
        <v>92</v>
      </c>
      <c r="B228" s="615"/>
      <c r="C228" s="616"/>
      <c r="D228" s="617"/>
      <c r="E228" s="617"/>
      <c r="F228" s="617"/>
      <c r="G228" s="618"/>
      <c r="H228" s="619"/>
      <c r="I228" s="607" t="s">
        <v>476</v>
      </c>
      <c r="J228" s="607"/>
      <c r="K228" s="607"/>
      <c r="L228" s="607"/>
      <c r="M228" s="607" t="s">
        <v>326</v>
      </c>
      <c r="N228" s="608">
        <v>2016</v>
      </c>
      <c r="O228" s="608"/>
      <c r="P228" s="608" t="s">
        <v>470</v>
      </c>
      <c r="Q228" s="608" t="s">
        <v>39</v>
      </c>
      <c r="R228" s="608">
        <v>2</v>
      </c>
      <c r="S228" s="609">
        <v>11440000</v>
      </c>
      <c r="T228" s="339"/>
      <c r="U228" s="1423"/>
      <c r="V228" s="607"/>
      <c r="W228" s="991"/>
      <c r="X228" s="990">
        <f t="shared" si="23"/>
        <v>2</v>
      </c>
      <c r="Y228" s="990">
        <f t="shared" si="24"/>
        <v>11440000</v>
      </c>
    </row>
    <row r="229" spans="1:25">
      <c r="A229" s="378">
        <v>93</v>
      </c>
      <c r="B229" s="615"/>
      <c r="C229" s="616"/>
      <c r="D229" s="617"/>
      <c r="E229" s="617"/>
      <c r="F229" s="617"/>
      <c r="G229" s="618"/>
      <c r="H229" s="619"/>
      <c r="I229" s="607" t="s">
        <v>477</v>
      </c>
      <c r="J229" s="607"/>
      <c r="K229" s="607"/>
      <c r="L229" s="607"/>
      <c r="M229" s="607" t="s">
        <v>326</v>
      </c>
      <c r="N229" s="608">
        <v>2016</v>
      </c>
      <c r="O229" s="608"/>
      <c r="P229" s="608" t="s">
        <v>470</v>
      </c>
      <c r="Q229" s="608" t="s">
        <v>39</v>
      </c>
      <c r="R229" s="608">
        <v>3</v>
      </c>
      <c r="S229" s="609">
        <v>16500000</v>
      </c>
      <c r="T229" s="339"/>
      <c r="U229" s="1423"/>
      <c r="V229" s="607"/>
      <c r="W229" s="991"/>
      <c r="X229" s="990">
        <f t="shared" si="23"/>
        <v>3</v>
      </c>
      <c r="Y229" s="990">
        <f t="shared" si="24"/>
        <v>16500000</v>
      </c>
    </row>
    <row r="230" spans="1:25">
      <c r="A230" s="378">
        <v>94</v>
      </c>
      <c r="B230" s="615"/>
      <c r="C230" s="616"/>
      <c r="D230" s="617"/>
      <c r="E230" s="617"/>
      <c r="F230" s="617"/>
      <c r="G230" s="618"/>
      <c r="H230" s="619"/>
      <c r="I230" s="607" t="s">
        <v>478</v>
      </c>
      <c r="J230" s="607"/>
      <c r="K230" s="607"/>
      <c r="L230" s="607"/>
      <c r="M230" s="607" t="s">
        <v>326</v>
      </c>
      <c r="N230" s="608">
        <v>2016</v>
      </c>
      <c r="O230" s="608"/>
      <c r="P230" s="608" t="s">
        <v>470</v>
      </c>
      <c r="Q230" s="608" t="s">
        <v>39</v>
      </c>
      <c r="R230" s="608">
        <v>1</v>
      </c>
      <c r="S230" s="609">
        <v>7700000</v>
      </c>
      <c r="T230" s="339"/>
      <c r="U230" s="1423"/>
      <c r="V230" s="607"/>
      <c r="W230" s="991"/>
      <c r="X230" s="990">
        <f t="shared" si="23"/>
        <v>1</v>
      </c>
      <c r="Y230" s="990">
        <f t="shared" si="24"/>
        <v>7700000</v>
      </c>
    </row>
    <row r="231" spans="1:25">
      <c r="A231" s="378">
        <v>95</v>
      </c>
      <c r="B231" s="615"/>
      <c r="C231" s="616"/>
      <c r="D231" s="617"/>
      <c r="E231" s="617"/>
      <c r="F231" s="617"/>
      <c r="G231" s="618"/>
      <c r="H231" s="619"/>
      <c r="I231" s="607" t="s">
        <v>479</v>
      </c>
      <c r="J231" s="607"/>
      <c r="K231" s="607"/>
      <c r="L231" s="607"/>
      <c r="M231" s="607" t="s">
        <v>326</v>
      </c>
      <c r="N231" s="608">
        <v>2016</v>
      </c>
      <c r="O231" s="608"/>
      <c r="P231" s="608" t="s">
        <v>470</v>
      </c>
      <c r="Q231" s="608" t="s">
        <v>39</v>
      </c>
      <c r="R231" s="608">
        <v>1</v>
      </c>
      <c r="S231" s="609">
        <v>650000</v>
      </c>
      <c r="T231" s="339"/>
      <c r="U231" s="1423"/>
      <c r="V231" s="607"/>
      <c r="W231" s="991"/>
      <c r="X231" s="990">
        <f t="shared" si="23"/>
        <v>1</v>
      </c>
      <c r="Y231" s="990">
        <f t="shared" si="24"/>
        <v>650000</v>
      </c>
    </row>
    <row r="232" spans="1:25">
      <c r="A232" s="378">
        <v>96</v>
      </c>
      <c r="B232" s="615"/>
      <c r="C232" s="616"/>
      <c r="D232" s="617"/>
      <c r="E232" s="617"/>
      <c r="F232" s="617"/>
      <c r="G232" s="618"/>
      <c r="H232" s="619"/>
      <c r="I232" s="607" t="s">
        <v>480</v>
      </c>
      <c r="J232" s="607"/>
      <c r="K232" s="607"/>
      <c r="L232" s="607"/>
      <c r="M232" s="607" t="s">
        <v>326</v>
      </c>
      <c r="N232" s="608">
        <v>2016</v>
      </c>
      <c r="O232" s="608"/>
      <c r="P232" s="608" t="s">
        <v>470</v>
      </c>
      <c r="Q232" s="608" t="s">
        <v>39</v>
      </c>
      <c r="R232" s="608">
        <v>3</v>
      </c>
      <c r="S232" s="609">
        <v>6699000</v>
      </c>
      <c r="T232" s="339"/>
      <c r="U232" s="1423"/>
      <c r="V232" s="607"/>
      <c r="W232" s="991"/>
      <c r="X232" s="990">
        <f t="shared" si="23"/>
        <v>3</v>
      </c>
      <c r="Y232" s="990">
        <f t="shared" si="24"/>
        <v>6699000</v>
      </c>
    </row>
    <row r="233" spans="1:25">
      <c r="A233" s="378">
        <v>97</v>
      </c>
      <c r="B233" s="615"/>
      <c r="C233" s="616"/>
      <c r="D233" s="617"/>
      <c r="E233" s="617"/>
      <c r="F233" s="617"/>
      <c r="G233" s="618"/>
      <c r="H233" s="619"/>
      <c r="I233" s="607" t="s">
        <v>481</v>
      </c>
      <c r="J233" s="607"/>
      <c r="K233" s="607"/>
      <c r="L233" s="607"/>
      <c r="M233" s="607" t="s">
        <v>326</v>
      </c>
      <c r="N233" s="608">
        <v>2016</v>
      </c>
      <c r="O233" s="608"/>
      <c r="P233" s="608" t="s">
        <v>470</v>
      </c>
      <c r="Q233" s="608" t="s">
        <v>39</v>
      </c>
      <c r="R233" s="608">
        <v>1</v>
      </c>
      <c r="S233" s="609">
        <v>9020000</v>
      </c>
      <c r="T233" s="339"/>
      <c r="U233" s="1423"/>
      <c r="V233" s="607"/>
      <c r="W233" s="991"/>
      <c r="X233" s="990">
        <f t="shared" si="23"/>
        <v>1</v>
      </c>
      <c r="Y233" s="990">
        <f t="shared" si="24"/>
        <v>9020000</v>
      </c>
    </row>
    <row r="234" spans="1:25">
      <c r="A234" s="378">
        <v>98</v>
      </c>
      <c r="B234" s="615"/>
      <c r="C234" s="616"/>
      <c r="D234" s="617"/>
      <c r="E234" s="617"/>
      <c r="F234" s="617"/>
      <c r="G234" s="618"/>
      <c r="H234" s="619"/>
      <c r="I234" s="607" t="s">
        <v>482</v>
      </c>
      <c r="J234" s="607"/>
      <c r="K234" s="607"/>
      <c r="L234" s="607"/>
      <c r="M234" s="607" t="s">
        <v>326</v>
      </c>
      <c r="N234" s="608">
        <v>2016</v>
      </c>
      <c r="O234" s="608"/>
      <c r="P234" s="608" t="s">
        <v>208</v>
      </c>
      <c r="Q234" s="608" t="s">
        <v>39</v>
      </c>
      <c r="R234" s="608">
        <v>4</v>
      </c>
      <c r="S234" s="609">
        <v>18000000</v>
      </c>
      <c r="T234" s="339"/>
      <c r="U234" s="1423"/>
      <c r="V234" s="607"/>
      <c r="W234" s="991"/>
      <c r="X234" s="990">
        <f t="shared" si="23"/>
        <v>4</v>
      </c>
      <c r="Y234" s="990">
        <f t="shared" si="24"/>
        <v>18000000</v>
      </c>
    </row>
    <row r="235" spans="1:25">
      <c r="A235" s="378">
        <v>99</v>
      </c>
      <c r="B235" s="615"/>
      <c r="C235" s="616"/>
      <c r="D235" s="617"/>
      <c r="E235" s="617"/>
      <c r="F235" s="617"/>
      <c r="G235" s="618"/>
      <c r="H235" s="619"/>
      <c r="I235" s="607" t="s">
        <v>483</v>
      </c>
      <c r="J235" s="607"/>
      <c r="K235" s="607"/>
      <c r="L235" s="607"/>
      <c r="M235" s="607" t="s">
        <v>326</v>
      </c>
      <c r="N235" s="608">
        <v>2016</v>
      </c>
      <c r="O235" s="608"/>
      <c r="P235" s="608" t="s">
        <v>214</v>
      </c>
      <c r="Q235" s="608" t="s">
        <v>39</v>
      </c>
      <c r="R235" s="608">
        <v>1</v>
      </c>
      <c r="S235" s="609">
        <v>9900000</v>
      </c>
      <c r="T235" s="339"/>
      <c r="U235" s="1423"/>
      <c r="V235" s="607"/>
      <c r="W235" s="991"/>
      <c r="X235" s="990">
        <f t="shared" si="23"/>
        <v>1</v>
      </c>
      <c r="Y235" s="990">
        <f t="shared" si="24"/>
        <v>9900000</v>
      </c>
    </row>
    <row r="236" spans="1:25">
      <c r="A236" s="378">
        <v>100</v>
      </c>
      <c r="B236" s="615"/>
      <c r="C236" s="616"/>
      <c r="D236" s="617"/>
      <c r="E236" s="617"/>
      <c r="F236" s="617"/>
      <c r="G236" s="618"/>
      <c r="H236" s="619"/>
      <c r="I236" s="607" t="s">
        <v>484</v>
      </c>
      <c r="J236" s="607"/>
      <c r="K236" s="607"/>
      <c r="L236" s="607"/>
      <c r="M236" s="607" t="s">
        <v>326</v>
      </c>
      <c r="N236" s="608">
        <v>2016</v>
      </c>
      <c r="O236" s="608"/>
      <c r="P236" s="608" t="s">
        <v>208</v>
      </c>
      <c r="Q236" s="608" t="s">
        <v>39</v>
      </c>
      <c r="R236" s="608">
        <v>2</v>
      </c>
      <c r="S236" s="609">
        <v>6400000</v>
      </c>
      <c r="T236" s="339"/>
      <c r="U236" s="1423"/>
      <c r="V236" s="607"/>
      <c r="W236" s="991"/>
      <c r="X236" s="990">
        <f t="shared" si="23"/>
        <v>2</v>
      </c>
      <c r="Y236" s="990">
        <f t="shared" si="24"/>
        <v>6400000</v>
      </c>
    </row>
    <row r="237" spans="1:25">
      <c r="A237" s="378">
        <v>101</v>
      </c>
      <c r="B237" s="615"/>
      <c r="C237" s="616"/>
      <c r="D237" s="617"/>
      <c r="E237" s="617"/>
      <c r="F237" s="617"/>
      <c r="G237" s="618"/>
      <c r="H237" s="619"/>
      <c r="I237" s="607" t="s">
        <v>485</v>
      </c>
      <c r="J237" s="607"/>
      <c r="K237" s="607"/>
      <c r="L237" s="607"/>
      <c r="M237" s="607" t="s">
        <v>326</v>
      </c>
      <c r="N237" s="608">
        <v>2016</v>
      </c>
      <c r="O237" s="608"/>
      <c r="P237" s="608" t="s">
        <v>214</v>
      </c>
      <c r="Q237" s="608" t="s">
        <v>39</v>
      </c>
      <c r="R237" s="608">
        <v>1</v>
      </c>
      <c r="S237" s="609">
        <v>5720000</v>
      </c>
      <c r="T237" s="339"/>
      <c r="U237" s="1423"/>
      <c r="V237" s="607"/>
      <c r="W237" s="991"/>
      <c r="X237" s="990">
        <f t="shared" si="23"/>
        <v>1</v>
      </c>
      <c r="Y237" s="990">
        <f t="shared" si="24"/>
        <v>5720000</v>
      </c>
    </row>
    <row r="238" spans="1:25">
      <c r="A238" s="378">
        <v>103</v>
      </c>
      <c r="B238" s="615"/>
      <c r="C238" s="616"/>
      <c r="D238" s="617"/>
      <c r="E238" s="617"/>
      <c r="F238" s="617"/>
      <c r="G238" s="618"/>
      <c r="H238" s="619"/>
      <c r="I238" s="607" t="s">
        <v>486</v>
      </c>
      <c r="J238" s="607"/>
      <c r="K238" s="607"/>
      <c r="L238" s="607"/>
      <c r="M238" s="607" t="s">
        <v>326</v>
      </c>
      <c r="N238" s="608">
        <v>2017</v>
      </c>
      <c r="O238" s="608"/>
      <c r="P238" s="608" t="s">
        <v>208</v>
      </c>
      <c r="Q238" s="608" t="s">
        <v>39</v>
      </c>
      <c r="R238" s="608">
        <v>2</v>
      </c>
      <c r="S238" s="609">
        <v>5400000</v>
      </c>
      <c r="T238" s="339"/>
      <c r="U238" s="1423"/>
      <c r="V238" s="607"/>
      <c r="W238" s="991"/>
      <c r="X238" s="990">
        <f t="shared" si="23"/>
        <v>2</v>
      </c>
      <c r="Y238" s="990">
        <f t="shared" si="24"/>
        <v>5400000</v>
      </c>
    </row>
    <row r="239" spans="1:25">
      <c r="A239" s="378">
        <v>104</v>
      </c>
      <c r="B239" s="615"/>
      <c r="C239" s="616"/>
      <c r="D239" s="617"/>
      <c r="E239" s="617"/>
      <c r="F239" s="617"/>
      <c r="G239" s="618"/>
      <c r="H239" s="619"/>
      <c r="I239" s="607" t="s">
        <v>487</v>
      </c>
      <c r="J239" s="607"/>
      <c r="K239" s="607"/>
      <c r="L239" s="607"/>
      <c r="M239" s="607" t="s">
        <v>326</v>
      </c>
      <c r="N239" s="608">
        <v>2016</v>
      </c>
      <c r="O239" s="608"/>
      <c r="P239" s="608" t="s">
        <v>214</v>
      </c>
      <c r="Q239" s="608" t="s">
        <v>39</v>
      </c>
      <c r="R239" s="608">
        <v>3</v>
      </c>
      <c r="S239" s="609">
        <v>15246000</v>
      </c>
      <c r="T239" s="339"/>
      <c r="U239" s="1423"/>
      <c r="V239" s="607"/>
      <c r="W239" s="991"/>
      <c r="X239" s="990">
        <f t="shared" si="23"/>
        <v>3</v>
      </c>
      <c r="Y239" s="990">
        <f t="shared" si="24"/>
        <v>15246000</v>
      </c>
    </row>
    <row r="240" spans="1:25">
      <c r="A240" s="378">
        <v>105</v>
      </c>
      <c r="B240" s="615"/>
      <c r="C240" s="616"/>
      <c r="D240" s="617"/>
      <c r="E240" s="617"/>
      <c r="F240" s="617"/>
      <c r="G240" s="618"/>
      <c r="H240" s="619"/>
      <c r="I240" s="607" t="s">
        <v>488</v>
      </c>
      <c r="J240" s="607"/>
      <c r="K240" s="607"/>
      <c r="L240" s="607"/>
      <c r="M240" s="607" t="s">
        <v>326</v>
      </c>
      <c r="N240" s="608">
        <v>2016</v>
      </c>
      <c r="O240" s="608"/>
      <c r="P240" s="608" t="s">
        <v>208</v>
      </c>
      <c r="Q240" s="608" t="s">
        <v>39</v>
      </c>
      <c r="R240" s="608">
        <v>2</v>
      </c>
      <c r="S240" s="609">
        <v>13970000</v>
      </c>
      <c r="T240" s="339"/>
      <c r="U240" s="1423"/>
      <c r="V240" s="607"/>
      <c r="W240" s="991"/>
      <c r="X240" s="990">
        <f t="shared" si="23"/>
        <v>2</v>
      </c>
      <c r="Y240" s="990">
        <f t="shared" si="24"/>
        <v>13970000</v>
      </c>
    </row>
    <row r="241" spans="1:25">
      <c r="A241" s="378">
        <v>107</v>
      </c>
      <c r="B241" s="615"/>
      <c r="C241" s="616"/>
      <c r="D241" s="617"/>
      <c r="E241" s="617"/>
      <c r="F241" s="617"/>
      <c r="G241" s="618"/>
      <c r="H241" s="619"/>
      <c r="I241" s="607" t="s">
        <v>489</v>
      </c>
      <c r="J241" s="607"/>
      <c r="K241" s="607"/>
      <c r="L241" s="607"/>
      <c r="M241" s="607" t="s">
        <v>326</v>
      </c>
      <c r="N241" s="608">
        <v>2016</v>
      </c>
      <c r="O241" s="608"/>
      <c r="P241" s="608" t="s">
        <v>208</v>
      </c>
      <c r="Q241" s="608" t="s">
        <v>39</v>
      </c>
      <c r="R241" s="608">
        <v>3</v>
      </c>
      <c r="S241" s="609">
        <v>5940000</v>
      </c>
      <c r="T241" s="339"/>
      <c r="U241" s="1423"/>
      <c r="V241" s="607"/>
      <c r="W241" s="991"/>
      <c r="X241" s="990">
        <f t="shared" si="23"/>
        <v>3</v>
      </c>
      <c r="Y241" s="990">
        <f t="shared" si="24"/>
        <v>5940000</v>
      </c>
    </row>
    <row r="242" spans="1:25">
      <c r="A242" s="378">
        <v>108</v>
      </c>
      <c r="B242" s="615"/>
      <c r="C242" s="616"/>
      <c r="D242" s="617"/>
      <c r="E242" s="617"/>
      <c r="F242" s="617"/>
      <c r="G242" s="618"/>
      <c r="H242" s="619"/>
      <c r="I242" s="607" t="s">
        <v>490</v>
      </c>
      <c r="J242" s="607"/>
      <c r="K242" s="607"/>
      <c r="L242" s="607"/>
      <c r="M242" s="607" t="s">
        <v>326</v>
      </c>
      <c r="N242" s="608">
        <v>2016</v>
      </c>
      <c r="O242" s="608"/>
      <c r="P242" s="608" t="s">
        <v>208</v>
      </c>
      <c r="Q242" s="608" t="s">
        <v>39</v>
      </c>
      <c r="R242" s="608">
        <v>1</v>
      </c>
      <c r="S242" s="609">
        <v>7000000</v>
      </c>
      <c r="T242" s="339"/>
      <c r="U242" s="1423"/>
      <c r="V242" s="607"/>
      <c r="W242" s="991"/>
      <c r="X242" s="990">
        <f t="shared" si="23"/>
        <v>1</v>
      </c>
      <c r="Y242" s="990">
        <f t="shared" si="24"/>
        <v>7000000</v>
      </c>
    </row>
    <row r="243" spans="1:25">
      <c r="A243" s="378">
        <v>110</v>
      </c>
      <c r="B243" s="615"/>
      <c r="C243" s="616"/>
      <c r="D243" s="617"/>
      <c r="E243" s="617"/>
      <c r="F243" s="617"/>
      <c r="G243" s="618"/>
      <c r="H243" s="619"/>
      <c r="I243" s="607" t="s">
        <v>491</v>
      </c>
      <c r="J243" s="607"/>
      <c r="K243" s="607"/>
      <c r="L243" s="607"/>
      <c r="M243" s="607" t="s">
        <v>326</v>
      </c>
      <c r="N243" s="608">
        <v>2016</v>
      </c>
      <c r="O243" s="608"/>
      <c r="P243" s="608" t="s">
        <v>208</v>
      </c>
      <c r="Q243" s="608" t="s">
        <v>39</v>
      </c>
      <c r="R243" s="608">
        <v>1</v>
      </c>
      <c r="S243" s="609">
        <v>75324500</v>
      </c>
      <c r="T243" s="339"/>
      <c r="U243" s="1423"/>
      <c r="V243" s="607"/>
      <c r="W243" s="991"/>
      <c r="X243" s="990">
        <f t="shared" si="23"/>
        <v>1</v>
      </c>
      <c r="Y243" s="990">
        <f t="shared" si="24"/>
        <v>75324500</v>
      </c>
    </row>
    <row r="244" spans="1:25">
      <c r="A244" s="378">
        <v>111</v>
      </c>
      <c r="B244" s="615"/>
      <c r="C244" s="616"/>
      <c r="D244" s="617"/>
      <c r="E244" s="617"/>
      <c r="F244" s="617"/>
      <c r="G244" s="618"/>
      <c r="H244" s="619"/>
      <c r="I244" s="607" t="s">
        <v>492</v>
      </c>
      <c r="J244" s="607"/>
      <c r="K244" s="607"/>
      <c r="L244" s="607"/>
      <c r="M244" s="607" t="s">
        <v>326</v>
      </c>
      <c r="N244" s="608">
        <v>2016</v>
      </c>
      <c r="O244" s="608"/>
      <c r="P244" s="608" t="s">
        <v>214</v>
      </c>
      <c r="Q244" s="608" t="s">
        <v>39</v>
      </c>
      <c r="R244" s="608">
        <v>1</v>
      </c>
      <c r="S244" s="609">
        <v>116181500</v>
      </c>
      <c r="T244" s="339"/>
      <c r="U244" s="1423"/>
      <c r="V244" s="607"/>
      <c r="W244" s="991"/>
      <c r="X244" s="990">
        <f t="shared" si="23"/>
        <v>1</v>
      </c>
      <c r="Y244" s="990">
        <f t="shared" si="24"/>
        <v>116181500</v>
      </c>
    </row>
    <row r="245" spans="1:25">
      <c r="A245" s="378">
        <v>112</v>
      </c>
      <c r="B245" s="615"/>
      <c r="C245" s="616"/>
      <c r="D245" s="617"/>
      <c r="E245" s="617"/>
      <c r="F245" s="617"/>
      <c r="G245" s="618"/>
      <c r="H245" s="619"/>
      <c r="I245" s="607" t="s">
        <v>493</v>
      </c>
      <c r="J245" s="607"/>
      <c r="K245" s="607"/>
      <c r="L245" s="607"/>
      <c r="M245" s="607" t="s">
        <v>326</v>
      </c>
      <c r="N245" s="608">
        <v>2016</v>
      </c>
      <c r="O245" s="608"/>
      <c r="P245" s="608" t="s">
        <v>214</v>
      </c>
      <c r="Q245" s="608" t="s">
        <v>39</v>
      </c>
      <c r="R245" s="608">
        <v>1</v>
      </c>
      <c r="S245" s="609">
        <v>5000000</v>
      </c>
      <c r="T245" s="339"/>
      <c r="U245" s="1423"/>
      <c r="V245" s="607"/>
      <c r="W245" s="991"/>
      <c r="X245" s="990">
        <f t="shared" si="23"/>
        <v>1</v>
      </c>
      <c r="Y245" s="990">
        <f t="shared" si="24"/>
        <v>5000000</v>
      </c>
    </row>
    <row r="246" spans="1:25" ht="15.75">
      <c r="A246" s="378">
        <v>113</v>
      </c>
      <c r="B246" s="615"/>
      <c r="C246" s="616"/>
      <c r="D246" s="617"/>
      <c r="E246" s="617"/>
      <c r="F246" s="617"/>
      <c r="G246" s="618"/>
      <c r="H246" s="619"/>
      <c r="I246" s="627" t="s">
        <v>102</v>
      </c>
      <c r="J246" s="607"/>
      <c r="K246" s="607"/>
      <c r="L246" s="607"/>
      <c r="M246" s="607" t="s">
        <v>206</v>
      </c>
      <c r="N246" s="608">
        <v>2006</v>
      </c>
      <c r="O246" s="608"/>
      <c r="P246" s="608" t="s">
        <v>214</v>
      </c>
      <c r="Q246" s="608" t="s">
        <v>39</v>
      </c>
      <c r="R246" s="1001">
        <v>1</v>
      </c>
      <c r="S246" s="1003">
        <v>649000</v>
      </c>
      <c r="T246" s="339"/>
      <c r="U246" s="1423"/>
      <c r="V246" s="607"/>
      <c r="W246" s="991"/>
      <c r="X246" s="990">
        <f t="shared" si="23"/>
        <v>1</v>
      </c>
      <c r="Y246" s="990">
        <f t="shared" si="24"/>
        <v>649000</v>
      </c>
    </row>
    <row r="247" spans="1:25" ht="15.75">
      <c r="A247" s="378">
        <v>114</v>
      </c>
      <c r="B247" s="615"/>
      <c r="C247" s="616"/>
      <c r="D247" s="617"/>
      <c r="E247" s="617"/>
      <c r="F247" s="617"/>
      <c r="G247" s="618"/>
      <c r="H247" s="619"/>
      <c r="I247" s="627" t="s">
        <v>103</v>
      </c>
      <c r="J247" s="607"/>
      <c r="K247" s="607"/>
      <c r="L247" s="607"/>
      <c r="M247" s="607" t="s">
        <v>206</v>
      </c>
      <c r="N247" s="608">
        <v>2006</v>
      </c>
      <c r="O247" s="608"/>
      <c r="P247" s="608" t="s">
        <v>208</v>
      </c>
      <c r="Q247" s="608" t="s">
        <v>39</v>
      </c>
      <c r="R247" s="1001">
        <v>1</v>
      </c>
      <c r="S247" s="1003">
        <v>850000</v>
      </c>
      <c r="T247" s="339"/>
      <c r="U247" s="1423"/>
      <c r="V247" s="607"/>
      <c r="W247" s="991"/>
      <c r="X247" s="990">
        <f t="shared" si="23"/>
        <v>1</v>
      </c>
      <c r="Y247" s="990">
        <f t="shared" si="24"/>
        <v>850000</v>
      </c>
    </row>
    <row r="248" spans="1:25" ht="15.75">
      <c r="A248" s="378">
        <v>115</v>
      </c>
      <c r="B248" s="615"/>
      <c r="C248" s="616"/>
      <c r="D248" s="617"/>
      <c r="E248" s="617"/>
      <c r="F248" s="617"/>
      <c r="G248" s="618"/>
      <c r="H248" s="619"/>
      <c r="I248" s="627" t="s">
        <v>104</v>
      </c>
      <c r="J248" s="607"/>
      <c r="K248" s="607"/>
      <c r="L248" s="607"/>
      <c r="M248" s="607" t="s">
        <v>206</v>
      </c>
      <c r="N248" s="608">
        <v>2006</v>
      </c>
      <c r="O248" s="608"/>
      <c r="P248" s="608" t="s">
        <v>214</v>
      </c>
      <c r="Q248" s="608" t="s">
        <v>39</v>
      </c>
      <c r="R248" s="1001">
        <v>2</v>
      </c>
      <c r="S248" s="1003">
        <v>1520000</v>
      </c>
      <c r="T248" s="339"/>
      <c r="U248" s="1423"/>
      <c r="V248" s="607"/>
      <c r="W248" s="991"/>
      <c r="X248" s="990">
        <f t="shared" si="23"/>
        <v>2</v>
      </c>
      <c r="Y248" s="990">
        <f t="shared" si="24"/>
        <v>1520000</v>
      </c>
    </row>
    <row r="249" spans="1:25">
      <c r="A249" s="682"/>
      <c r="B249" s="615"/>
      <c r="C249" s="616"/>
      <c r="D249" s="617"/>
      <c r="E249" s="617"/>
      <c r="F249" s="617"/>
      <c r="G249" s="618"/>
      <c r="H249" s="619"/>
      <c r="I249" s="77" t="s">
        <v>559</v>
      </c>
      <c r="J249" s="77" t="s">
        <v>558</v>
      </c>
      <c r="K249" s="77"/>
      <c r="L249" s="77"/>
      <c r="M249" s="77" t="s">
        <v>651</v>
      </c>
      <c r="N249" s="377">
        <v>2017</v>
      </c>
      <c r="O249" s="377"/>
      <c r="P249" s="377" t="s">
        <v>214</v>
      </c>
      <c r="Q249" s="377" t="s">
        <v>39</v>
      </c>
      <c r="R249" s="377"/>
      <c r="S249" s="89"/>
      <c r="T249" s="516">
        <v>1</v>
      </c>
      <c r="U249" s="517">
        <v>72619615</v>
      </c>
      <c r="V249" s="607"/>
      <c r="W249" s="991"/>
      <c r="X249" s="990">
        <f t="shared" si="23"/>
        <v>1</v>
      </c>
      <c r="Y249" s="990">
        <f t="shared" si="24"/>
        <v>72619615</v>
      </c>
    </row>
    <row r="250" spans="1:25" ht="15.75" thickBot="1">
      <c r="A250" s="682"/>
      <c r="B250" s="615"/>
      <c r="C250" s="616"/>
      <c r="D250" s="617"/>
      <c r="E250" s="617"/>
      <c r="F250" s="617"/>
      <c r="G250" s="618"/>
      <c r="H250" s="619"/>
      <c r="I250" s="993"/>
      <c r="J250" s="993"/>
      <c r="K250" s="993"/>
      <c r="L250" s="993"/>
      <c r="M250" s="993"/>
      <c r="N250" s="1004"/>
      <c r="O250" s="1004"/>
      <c r="P250" s="1004"/>
      <c r="Q250" s="1004"/>
      <c r="R250" s="1004"/>
      <c r="S250" s="1005"/>
      <c r="T250" s="1456"/>
      <c r="U250" s="1454"/>
      <c r="V250" s="997"/>
      <c r="W250" s="998"/>
      <c r="X250" s="995">
        <f t="shared" ref="X250:X259" si="25">R250+T250-V250</f>
        <v>0</v>
      </c>
      <c r="Y250" s="995">
        <f t="shared" ref="Y250:Y259" si="26">S250+U250-W250</f>
        <v>0</v>
      </c>
    </row>
    <row r="251" spans="1:25" ht="16.5" thickBot="1">
      <c r="A251" s="525"/>
      <c r="B251" s="526"/>
      <c r="C251" s="1177"/>
      <c r="D251" s="1178"/>
      <c r="E251" s="1178"/>
      <c r="F251" s="1178"/>
      <c r="G251" s="1179"/>
      <c r="H251" s="567"/>
      <c r="I251" s="635" t="s">
        <v>494</v>
      </c>
      <c r="J251" s="536"/>
      <c r="K251" s="564"/>
      <c r="L251" s="563"/>
      <c r="M251" s="563"/>
      <c r="N251" s="564"/>
      <c r="O251" s="564"/>
      <c r="P251" s="564"/>
      <c r="Q251" s="564"/>
      <c r="R251" s="636">
        <f>SUM(R252:R256)</f>
        <v>5</v>
      </c>
      <c r="S251" s="1007">
        <f t="shared" ref="S251" si="27">SUM(S252:S256)</f>
        <v>72792950</v>
      </c>
      <c r="T251" s="1096">
        <f>SUM(T252:T259)</f>
        <v>7</v>
      </c>
      <c r="U251" s="1096">
        <f t="shared" ref="U251:W251" si="28">SUM(U252:U259)</f>
        <v>9625000</v>
      </c>
      <c r="V251" s="1096">
        <f t="shared" si="28"/>
        <v>7</v>
      </c>
      <c r="W251" s="1096">
        <f t="shared" si="28"/>
        <v>9625000</v>
      </c>
      <c r="X251" s="999">
        <f t="shared" si="25"/>
        <v>5</v>
      </c>
      <c r="Y251" s="999">
        <f t="shared" si="26"/>
        <v>72792950</v>
      </c>
    </row>
    <row r="252" spans="1:25">
      <c r="A252" s="366">
        <v>1</v>
      </c>
      <c r="B252" s="637"/>
      <c r="C252" s="638" t="s">
        <v>250</v>
      </c>
      <c r="D252" s="639" t="s">
        <v>420</v>
      </c>
      <c r="E252" s="639" t="s">
        <v>252</v>
      </c>
      <c r="F252" s="639" t="s">
        <v>250</v>
      </c>
      <c r="G252" s="640" t="s">
        <v>421</v>
      </c>
      <c r="H252" s="544"/>
      <c r="I252" s="74" t="s">
        <v>495</v>
      </c>
      <c r="J252" s="74"/>
      <c r="K252" s="371"/>
      <c r="L252" s="74"/>
      <c r="M252" s="74" t="s">
        <v>206</v>
      </c>
      <c r="N252" s="371">
        <v>2007</v>
      </c>
      <c r="O252" s="371" t="s">
        <v>207</v>
      </c>
      <c r="P252" s="371" t="s">
        <v>233</v>
      </c>
      <c r="Q252" s="371" t="s">
        <v>39</v>
      </c>
      <c r="R252" s="82">
        <v>1</v>
      </c>
      <c r="S252" s="952">
        <v>750000</v>
      </c>
      <c r="T252" s="1412"/>
      <c r="U252" s="1413"/>
      <c r="V252" s="987"/>
      <c r="W252" s="988"/>
      <c r="X252" s="1006">
        <f t="shared" si="25"/>
        <v>1</v>
      </c>
      <c r="Y252" s="1006">
        <f t="shared" si="26"/>
        <v>750000</v>
      </c>
    </row>
    <row r="253" spans="1:25">
      <c r="A253" s="378">
        <v>2</v>
      </c>
      <c r="B253" s="573"/>
      <c r="C253" s="381" t="s">
        <v>250</v>
      </c>
      <c r="D253" s="382" t="s">
        <v>420</v>
      </c>
      <c r="E253" s="382" t="s">
        <v>252</v>
      </c>
      <c r="F253" s="382" t="s">
        <v>250</v>
      </c>
      <c r="G253" s="546" t="s">
        <v>421</v>
      </c>
      <c r="H253" s="383"/>
      <c r="I253" s="73" t="s">
        <v>496</v>
      </c>
      <c r="J253" s="73"/>
      <c r="K253" s="384"/>
      <c r="L253" s="73"/>
      <c r="M253" s="73" t="s">
        <v>206</v>
      </c>
      <c r="N253" s="384">
        <v>2007</v>
      </c>
      <c r="O253" s="384" t="s">
        <v>207</v>
      </c>
      <c r="P253" s="384" t="s">
        <v>233</v>
      </c>
      <c r="Q253" s="384" t="s">
        <v>39</v>
      </c>
      <c r="R253" s="83">
        <v>1</v>
      </c>
      <c r="S253" s="953">
        <v>25000000</v>
      </c>
      <c r="T253" s="339"/>
      <c r="U253" s="1423"/>
      <c r="V253" s="607"/>
      <c r="W253" s="991"/>
      <c r="X253" s="990">
        <f t="shared" si="25"/>
        <v>1</v>
      </c>
      <c r="Y253" s="990">
        <f t="shared" si="26"/>
        <v>25000000</v>
      </c>
    </row>
    <row r="254" spans="1:25">
      <c r="A254" s="366">
        <v>3</v>
      </c>
      <c r="B254" s="574"/>
      <c r="C254" s="576" t="s">
        <v>497</v>
      </c>
      <c r="D254" s="382"/>
      <c r="E254" s="382"/>
      <c r="F254" s="382"/>
      <c r="G254" s="546"/>
      <c r="H254" s="575"/>
      <c r="I254" s="577" t="s">
        <v>115</v>
      </c>
      <c r="J254" s="578"/>
      <c r="K254" s="583"/>
      <c r="L254" s="583"/>
      <c r="M254" s="603" t="s">
        <v>303</v>
      </c>
      <c r="N254" s="604">
        <v>2006</v>
      </c>
      <c r="O254" s="334"/>
      <c r="P254" s="604" t="s">
        <v>214</v>
      </c>
      <c r="Q254" s="580" t="s">
        <v>39</v>
      </c>
      <c r="R254" s="641">
        <v>1</v>
      </c>
      <c r="S254" s="966">
        <v>1000000</v>
      </c>
      <c r="T254" s="339"/>
      <c r="U254" s="1423"/>
      <c r="V254" s="607"/>
      <c r="W254" s="991"/>
      <c r="X254" s="990">
        <f t="shared" si="25"/>
        <v>1</v>
      </c>
      <c r="Y254" s="990">
        <f t="shared" si="26"/>
        <v>1000000</v>
      </c>
    </row>
    <row r="255" spans="1:25">
      <c r="A255" s="378">
        <v>4</v>
      </c>
      <c r="B255" s="574"/>
      <c r="C255" s="576" t="s">
        <v>498</v>
      </c>
      <c r="D255" s="382"/>
      <c r="E255" s="382"/>
      <c r="F255" s="382"/>
      <c r="G255" s="546"/>
      <c r="H255" s="575"/>
      <c r="I255" s="577" t="s">
        <v>87</v>
      </c>
      <c r="J255" s="578" t="s">
        <v>499</v>
      </c>
      <c r="K255" s="583"/>
      <c r="L255" s="583"/>
      <c r="M255" s="603" t="s">
        <v>206</v>
      </c>
      <c r="N255" s="604">
        <v>2008</v>
      </c>
      <c r="O255" s="334"/>
      <c r="P255" s="604" t="s">
        <v>233</v>
      </c>
      <c r="Q255" s="580" t="s">
        <v>381</v>
      </c>
      <c r="R255" s="641">
        <v>1</v>
      </c>
      <c r="S255" s="966">
        <v>20000000</v>
      </c>
      <c r="T255" s="339"/>
      <c r="U255" s="1423"/>
      <c r="V255" s="607"/>
      <c r="W255" s="991"/>
      <c r="X255" s="990">
        <f t="shared" si="25"/>
        <v>1</v>
      </c>
      <c r="Y255" s="990">
        <f t="shared" si="26"/>
        <v>20000000</v>
      </c>
    </row>
    <row r="256" spans="1:25">
      <c r="A256" s="366">
        <v>5</v>
      </c>
      <c r="B256" s="574"/>
      <c r="C256" s="642"/>
      <c r="D256" s="643"/>
      <c r="E256" s="643"/>
      <c r="F256" s="643"/>
      <c r="G256" s="644"/>
      <c r="H256" s="575"/>
      <c r="I256" s="645" t="s">
        <v>500</v>
      </c>
      <c r="J256" s="646"/>
      <c r="K256" s="646"/>
      <c r="L256" s="646"/>
      <c r="M256" s="647" t="s">
        <v>326</v>
      </c>
      <c r="N256" s="646" t="s">
        <v>501</v>
      </c>
      <c r="O256" s="351"/>
      <c r="P256" s="646" t="s">
        <v>214</v>
      </c>
      <c r="Q256" s="648" t="s">
        <v>39</v>
      </c>
      <c r="R256" s="649">
        <v>1</v>
      </c>
      <c r="S256" s="967">
        <v>26042950</v>
      </c>
      <c r="T256" s="339"/>
      <c r="U256" s="1423"/>
      <c r="V256" s="607"/>
      <c r="W256" s="991"/>
      <c r="X256" s="990">
        <f t="shared" si="25"/>
        <v>1</v>
      </c>
      <c r="Y256" s="990">
        <f t="shared" si="26"/>
        <v>26042950</v>
      </c>
    </row>
    <row r="257" spans="1:27" ht="15.75">
      <c r="A257" s="682"/>
      <c r="B257" s="615"/>
      <c r="C257" s="616"/>
      <c r="D257" s="617"/>
      <c r="E257" s="617"/>
      <c r="F257" s="617"/>
      <c r="G257" s="618"/>
      <c r="H257" s="619"/>
      <c r="I257" s="627" t="s">
        <v>553</v>
      </c>
      <c r="J257" s="607"/>
      <c r="K257" s="607"/>
      <c r="L257" s="607"/>
      <c r="M257" s="607" t="s">
        <v>326</v>
      </c>
      <c r="N257" s="608">
        <v>2017</v>
      </c>
      <c r="O257" s="608"/>
      <c r="P257" s="608" t="s">
        <v>214</v>
      </c>
      <c r="Q257" s="608" t="s">
        <v>39</v>
      </c>
      <c r="R257" s="1001"/>
      <c r="S257" s="1003"/>
      <c r="T257" s="1002">
        <v>2</v>
      </c>
      <c r="U257" s="1000">
        <v>3960000</v>
      </c>
      <c r="V257" s="1002">
        <v>2</v>
      </c>
      <c r="W257" s="1000">
        <v>3960000</v>
      </c>
      <c r="X257" s="990">
        <f>R257+T257-V257</f>
        <v>0</v>
      </c>
      <c r="Y257" s="990">
        <f>S257+U257-W257</f>
        <v>0</v>
      </c>
    </row>
    <row r="258" spans="1:27" ht="15.75">
      <c r="A258" s="682"/>
      <c r="B258" s="615"/>
      <c r="C258" s="616"/>
      <c r="D258" s="617"/>
      <c r="E258" s="617"/>
      <c r="F258" s="617"/>
      <c r="G258" s="618"/>
      <c r="H258" s="619"/>
      <c r="I258" s="627" t="s">
        <v>554</v>
      </c>
      <c r="J258" s="607"/>
      <c r="K258" s="607"/>
      <c r="L258" s="607"/>
      <c r="M258" s="607" t="s">
        <v>555</v>
      </c>
      <c r="N258" s="608">
        <v>2017</v>
      </c>
      <c r="O258" s="608"/>
      <c r="P258" s="608" t="s">
        <v>214</v>
      </c>
      <c r="Q258" s="608" t="s">
        <v>39</v>
      </c>
      <c r="R258" s="1001"/>
      <c r="S258" s="1003"/>
      <c r="T258" s="1002">
        <v>5</v>
      </c>
      <c r="U258" s="1000">
        <v>5665000</v>
      </c>
      <c r="V258" s="1002">
        <v>5</v>
      </c>
      <c r="W258" s="1000">
        <v>5665000</v>
      </c>
      <c r="X258" s="990">
        <f>R258+T258-V258</f>
        <v>0</v>
      </c>
      <c r="Y258" s="990">
        <f>S258+U258-W258</f>
        <v>0</v>
      </c>
      <c r="AA258" s="1184">
        <f>W257+W258</f>
        <v>9625000</v>
      </c>
    </row>
    <row r="259" spans="1:27" ht="15.75" thickBot="1">
      <c r="A259" s="651"/>
      <c r="B259" s="574"/>
      <c r="C259" s="652"/>
      <c r="D259" s="643"/>
      <c r="E259" s="643"/>
      <c r="F259" s="643"/>
      <c r="G259" s="644"/>
      <c r="H259" s="575"/>
      <c r="I259" s="396"/>
      <c r="J259" s="396"/>
      <c r="K259" s="395"/>
      <c r="L259" s="396"/>
      <c r="M259" s="396"/>
      <c r="N259" s="395"/>
      <c r="O259" s="395"/>
      <c r="P259" s="395"/>
      <c r="Q259" s="395"/>
      <c r="R259" s="653"/>
      <c r="S259" s="955"/>
      <c r="T259" s="1456"/>
      <c r="U259" s="1454"/>
      <c r="V259" s="997"/>
      <c r="W259" s="998"/>
      <c r="X259" s="995">
        <f t="shared" si="25"/>
        <v>0</v>
      </c>
      <c r="Y259" s="995">
        <f t="shared" si="26"/>
        <v>0</v>
      </c>
    </row>
    <row r="260" spans="1:27" ht="16.5" thickBot="1">
      <c r="A260" s="654">
        <v>3</v>
      </c>
      <c r="B260" s="526"/>
      <c r="C260" s="1177"/>
      <c r="D260" s="1178"/>
      <c r="E260" s="1178"/>
      <c r="F260" s="1178"/>
      <c r="G260" s="1179"/>
      <c r="H260" s="567"/>
      <c r="I260" s="635" t="s">
        <v>502</v>
      </c>
      <c r="J260" s="563"/>
      <c r="K260" s="564"/>
      <c r="L260" s="563"/>
      <c r="M260" s="563"/>
      <c r="N260" s="564"/>
      <c r="O260" s="564"/>
      <c r="P260" s="564"/>
      <c r="Q260" s="564"/>
      <c r="R260" s="655">
        <f t="shared" ref="R260:W260" si="29">SUM(R261:R269)</f>
        <v>6</v>
      </c>
      <c r="S260" s="1008">
        <f t="shared" si="29"/>
        <v>538142432.17290854</v>
      </c>
      <c r="T260" s="1009">
        <f t="shared" si="29"/>
        <v>2</v>
      </c>
      <c r="U260" s="1008">
        <f t="shared" si="29"/>
        <v>1553868875</v>
      </c>
      <c r="V260" s="1009">
        <f t="shared" si="29"/>
        <v>0</v>
      </c>
      <c r="W260" s="1008">
        <f t="shared" si="29"/>
        <v>0</v>
      </c>
      <c r="X260" s="999">
        <f t="shared" ref="X260:X269" si="30">R260+T260-V260</f>
        <v>8</v>
      </c>
      <c r="Y260" s="999">
        <f t="shared" ref="Y260:Y269" si="31">S260+U260-W260</f>
        <v>2092011307.1729085</v>
      </c>
    </row>
    <row r="261" spans="1:27" ht="30">
      <c r="A261" s="366">
        <v>1</v>
      </c>
      <c r="B261" s="657" t="str">
        <f>[1]KIB.C!B31</f>
        <v>03.11.01.06.010 Bangunan Klinik/Puskesmas/Laboratorium</v>
      </c>
      <c r="C261" s="658" t="str">
        <f>[1]KIB.C!D31</f>
        <v>03</v>
      </c>
      <c r="D261" s="659" t="str">
        <f>[1]KIB.C!E31</f>
        <v>11</v>
      </c>
      <c r="E261" s="659" t="str">
        <f>[1]KIB.C!F31</f>
        <v>01</v>
      </c>
      <c r="F261" s="659" t="str">
        <f>[1]KIB.C!G31</f>
        <v>06</v>
      </c>
      <c r="G261" s="660" t="str">
        <f>[1]KIB.C!H31</f>
        <v>010</v>
      </c>
      <c r="H261" s="661" t="str">
        <f>[1]KIB.C!I31</f>
        <v>014</v>
      </c>
      <c r="I261" s="448" t="s">
        <v>503</v>
      </c>
      <c r="J261" s="448" t="s">
        <v>207</v>
      </c>
      <c r="K261" s="448" t="s">
        <v>207</v>
      </c>
      <c r="L261" s="448" t="s">
        <v>207</v>
      </c>
      <c r="M261" s="448" t="s">
        <v>206</v>
      </c>
      <c r="N261" s="661">
        <v>2007</v>
      </c>
      <c r="O261" s="661"/>
      <c r="P261" s="661" t="s">
        <v>233</v>
      </c>
      <c r="Q261" s="661" t="s">
        <v>39</v>
      </c>
      <c r="R261" s="662">
        <v>1</v>
      </c>
      <c r="S261" s="1010">
        <v>287163000</v>
      </c>
      <c r="T261" s="1457"/>
      <c r="U261" s="1413"/>
      <c r="V261" s="987"/>
      <c r="W261" s="988"/>
      <c r="X261" s="989">
        <f t="shared" si="30"/>
        <v>1</v>
      </c>
      <c r="Y261" s="989">
        <f t="shared" si="31"/>
        <v>287163000</v>
      </c>
    </row>
    <row r="262" spans="1:27" ht="30">
      <c r="A262" s="378">
        <v>2</v>
      </c>
      <c r="B262" s="666" t="str">
        <f>[1]KIB.C!B212</f>
        <v>03.11.01.06.010 Bangunan Klinik/Puskesmas/Laboratorium</v>
      </c>
      <c r="C262" s="667" t="str">
        <f>[1]KIB.C!D212</f>
        <v>03</v>
      </c>
      <c r="D262" s="668" t="str">
        <f>[1]KIB.C!E212</f>
        <v>11</v>
      </c>
      <c r="E262" s="668" t="str">
        <f>[1]KIB.C!F212</f>
        <v>01</v>
      </c>
      <c r="F262" s="668" t="str">
        <f>[1]KIB.C!G212</f>
        <v>06</v>
      </c>
      <c r="G262" s="669" t="str">
        <f>[1]KIB.C!H212</f>
        <v>010</v>
      </c>
      <c r="H262" s="670" t="str">
        <f>[1]KIB.C!I212</f>
        <v>099</v>
      </c>
      <c r="I262" s="426" t="s">
        <v>504</v>
      </c>
      <c r="J262" s="426" t="s">
        <v>207</v>
      </c>
      <c r="K262" s="426" t="s">
        <v>207</v>
      </c>
      <c r="L262" s="426" t="s">
        <v>207</v>
      </c>
      <c r="M262" s="426" t="s">
        <v>206</v>
      </c>
      <c r="N262" s="670">
        <v>2013</v>
      </c>
      <c r="O262" s="670"/>
      <c r="P262" s="670" t="s">
        <v>233</v>
      </c>
      <c r="Q262" s="670" t="s">
        <v>39</v>
      </c>
      <c r="R262" s="432">
        <v>1</v>
      </c>
      <c r="S262" s="389">
        <v>184979432.17290851</v>
      </c>
      <c r="T262" s="665"/>
      <c r="U262" s="1423"/>
      <c r="V262" s="607"/>
      <c r="W262" s="991"/>
      <c r="X262" s="990">
        <f t="shared" si="30"/>
        <v>1</v>
      </c>
      <c r="Y262" s="990">
        <f t="shared" si="31"/>
        <v>184979432.17290851</v>
      </c>
    </row>
    <row r="263" spans="1:27">
      <c r="A263" s="366">
        <v>3</v>
      </c>
      <c r="B263" s="393"/>
      <c r="C263" s="1315" t="s">
        <v>505</v>
      </c>
      <c r="D263" s="1316"/>
      <c r="E263" s="1316"/>
      <c r="F263" s="1316"/>
      <c r="G263" s="1317"/>
      <c r="H263" s="415"/>
      <c r="I263" s="72" t="s">
        <v>506</v>
      </c>
      <c r="J263" s="72"/>
      <c r="K263" s="343"/>
      <c r="L263" s="72"/>
      <c r="M263" s="72" t="s">
        <v>206</v>
      </c>
      <c r="N263" s="333">
        <v>1996</v>
      </c>
      <c r="O263" s="334"/>
      <c r="P263" s="334" t="s">
        <v>507</v>
      </c>
      <c r="Q263" s="335" t="s">
        <v>39</v>
      </c>
      <c r="R263" s="336">
        <v>1</v>
      </c>
      <c r="S263" s="81">
        <v>25000000</v>
      </c>
      <c r="T263" s="339"/>
      <c r="U263" s="1423"/>
      <c r="V263" s="607"/>
      <c r="W263" s="991"/>
      <c r="X263" s="990">
        <f t="shared" si="30"/>
        <v>1</v>
      </c>
      <c r="Y263" s="990">
        <f t="shared" si="31"/>
        <v>25000000</v>
      </c>
    </row>
    <row r="264" spans="1:27" ht="15.75">
      <c r="A264" s="651">
        <v>4</v>
      </c>
      <c r="B264" s="393"/>
      <c r="C264" s="1435" t="s">
        <v>505</v>
      </c>
      <c r="D264" s="1435"/>
      <c r="E264" s="1435"/>
      <c r="F264" s="1435"/>
      <c r="G264" s="1435"/>
      <c r="H264" s="415"/>
      <c r="I264" s="672" t="s">
        <v>508</v>
      </c>
      <c r="J264" s="672"/>
      <c r="K264" s="672"/>
      <c r="L264" s="672"/>
      <c r="M264" s="672" t="s">
        <v>206</v>
      </c>
      <c r="N264" s="673">
        <v>1999</v>
      </c>
      <c r="O264" s="673"/>
      <c r="P264" s="673" t="s">
        <v>507</v>
      </c>
      <c r="Q264" s="674" t="s">
        <v>39</v>
      </c>
      <c r="R264" s="675">
        <v>1</v>
      </c>
      <c r="S264" s="81">
        <v>15000000</v>
      </c>
      <c r="T264" s="339"/>
      <c r="U264" s="1423"/>
      <c r="V264" s="607"/>
      <c r="W264" s="991"/>
      <c r="X264" s="990">
        <f t="shared" si="30"/>
        <v>1</v>
      </c>
      <c r="Y264" s="990">
        <f t="shared" si="31"/>
        <v>15000000</v>
      </c>
    </row>
    <row r="265" spans="1:27">
      <c r="A265" s="378"/>
      <c r="B265" s="380"/>
      <c r="C265" s="1180"/>
      <c r="D265" s="1181"/>
      <c r="E265" s="1181"/>
      <c r="F265" s="1181"/>
      <c r="G265" s="1182"/>
      <c r="H265" s="443"/>
      <c r="I265" s="72" t="s">
        <v>106</v>
      </c>
      <c r="J265" s="72"/>
      <c r="K265" s="72"/>
      <c r="L265" s="72"/>
      <c r="M265" s="72" t="s">
        <v>206</v>
      </c>
      <c r="N265" s="333">
        <v>2012</v>
      </c>
      <c r="O265" s="333"/>
      <c r="P265" s="333"/>
      <c r="Q265" s="680" t="s">
        <v>39</v>
      </c>
      <c r="R265" s="681">
        <v>1</v>
      </c>
      <c r="S265" s="81">
        <v>11000000</v>
      </c>
      <c r="T265" s="339"/>
      <c r="U265" s="1423"/>
      <c r="V265" s="607"/>
      <c r="W265" s="991"/>
      <c r="X265" s="990">
        <f t="shared" si="30"/>
        <v>1</v>
      </c>
      <c r="Y265" s="990">
        <f t="shared" si="31"/>
        <v>11000000</v>
      </c>
    </row>
    <row r="266" spans="1:27">
      <c r="A266" s="378"/>
      <c r="B266" s="380"/>
      <c r="C266" s="1180"/>
      <c r="D266" s="1181"/>
      <c r="E266" s="1181"/>
      <c r="F266" s="1181"/>
      <c r="G266" s="1182"/>
      <c r="H266" s="443"/>
      <c r="I266" s="72" t="s">
        <v>107</v>
      </c>
      <c r="J266" s="72"/>
      <c r="K266" s="72"/>
      <c r="L266" s="72"/>
      <c r="M266" s="72" t="s">
        <v>206</v>
      </c>
      <c r="N266" s="333">
        <v>2014</v>
      </c>
      <c r="O266" s="333"/>
      <c r="P266" s="333"/>
      <c r="Q266" s="680" t="s">
        <v>39</v>
      </c>
      <c r="R266" s="681">
        <v>1</v>
      </c>
      <c r="S266" s="81">
        <v>15000000</v>
      </c>
      <c r="T266" s="339"/>
      <c r="U266" s="1423"/>
      <c r="V266" s="607"/>
      <c r="W266" s="991"/>
      <c r="X266" s="990">
        <f t="shared" si="30"/>
        <v>1</v>
      </c>
      <c r="Y266" s="990">
        <f t="shared" si="31"/>
        <v>15000000</v>
      </c>
    </row>
    <row r="267" spans="1:27">
      <c r="A267" s="682"/>
      <c r="B267" s="683"/>
      <c r="C267" s="875"/>
      <c r="D267" s="876"/>
      <c r="E267" s="876"/>
      <c r="F267" s="876"/>
      <c r="G267" s="877"/>
      <c r="H267" s="436"/>
      <c r="I267" s="350" t="s">
        <v>560</v>
      </c>
      <c r="J267" s="350"/>
      <c r="K267" s="350" t="s">
        <v>561</v>
      </c>
      <c r="L267" s="350"/>
      <c r="M267" s="350" t="s">
        <v>206</v>
      </c>
      <c r="N267" s="351">
        <v>2017</v>
      </c>
      <c r="O267" s="351"/>
      <c r="P267" s="351" t="s">
        <v>507</v>
      </c>
      <c r="Q267" s="352" t="s">
        <v>39</v>
      </c>
      <c r="R267" s="353"/>
      <c r="S267" s="81"/>
      <c r="T267" s="681">
        <v>1</v>
      </c>
      <c r="U267" s="81">
        <v>38884875</v>
      </c>
      <c r="V267" s="607"/>
      <c r="W267" s="991"/>
      <c r="X267" s="990">
        <f t="shared" si="30"/>
        <v>1</v>
      </c>
      <c r="Y267" s="990">
        <f t="shared" si="31"/>
        <v>38884875</v>
      </c>
    </row>
    <row r="268" spans="1:27">
      <c r="A268" s="682"/>
      <c r="B268" s="683"/>
      <c r="C268" s="875"/>
      <c r="D268" s="876"/>
      <c r="E268" s="876"/>
      <c r="F268" s="876"/>
      <c r="G268" s="877"/>
      <c r="H268" s="436"/>
      <c r="I268" s="350" t="s">
        <v>562</v>
      </c>
      <c r="J268" s="350"/>
      <c r="K268" s="350"/>
      <c r="L268" s="350"/>
      <c r="M268" s="350" t="s">
        <v>206</v>
      </c>
      <c r="N268" s="351">
        <v>2017</v>
      </c>
      <c r="O268" s="351"/>
      <c r="P268" s="351" t="s">
        <v>507</v>
      </c>
      <c r="Q268" s="352" t="s">
        <v>39</v>
      </c>
      <c r="R268" s="353"/>
      <c r="S268" s="81"/>
      <c r="T268" s="681">
        <v>1</v>
      </c>
      <c r="U268" s="81">
        <v>1514984000</v>
      </c>
      <c r="V268" s="607"/>
      <c r="W268" s="991"/>
      <c r="X268" s="990">
        <f t="shared" si="30"/>
        <v>1</v>
      </c>
      <c r="Y268" s="990">
        <f t="shared" si="31"/>
        <v>1514984000</v>
      </c>
    </row>
    <row r="269" spans="1:27" ht="15.75" thickBot="1">
      <c r="A269" s="682"/>
      <c r="B269" s="683"/>
      <c r="C269" s="875"/>
      <c r="D269" s="876"/>
      <c r="E269" s="876"/>
      <c r="F269" s="876"/>
      <c r="G269" s="877"/>
      <c r="H269" s="436"/>
      <c r="I269" s="350"/>
      <c r="J269" s="350"/>
      <c r="K269" s="350"/>
      <c r="L269" s="350"/>
      <c r="M269" s="350"/>
      <c r="N269" s="351"/>
      <c r="O269" s="351"/>
      <c r="P269" s="351"/>
      <c r="Q269" s="352"/>
      <c r="R269" s="353"/>
      <c r="S269" s="1011"/>
      <c r="T269" s="1456"/>
      <c r="U269" s="1454"/>
      <c r="V269" s="997"/>
      <c r="W269" s="998"/>
      <c r="X269" s="994">
        <f t="shared" si="30"/>
        <v>0</v>
      </c>
      <c r="Y269" s="994">
        <f t="shared" si="31"/>
        <v>0</v>
      </c>
    </row>
    <row r="270" spans="1:27" ht="16.5" thickBot="1">
      <c r="A270" s="654">
        <v>4</v>
      </c>
      <c r="B270" s="526"/>
      <c r="C270" s="688"/>
      <c r="D270" s="529"/>
      <c r="E270" s="529"/>
      <c r="F270" s="529"/>
      <c r="G270" s="530"/>
      <c r="H270" s="534"/>
      <c r="I270" s="689" t="s">
        <v>509</v>
      </c>
      <c r="J270" s="534"/>
      <c r="K270" s="534"/>
      <c r="L270" s="534"/>
      <c r="M270" s="535"/>
      <c r="N270" s="537"/>
      <c r="O270" s="537"/>
      <c r="P270" s="537"/>
      <c r="Q270" s="689"/>
      <c r="R270" s="1015">
        <f>R271+R272+R276+R286</f>
        <v>9</v>
      </c>
      <c r="S270" s="1015">
        <f t="shared" ref="S270:W270" si="32">S271+S272+S276+S286</f>
        <v>27862200</v>
      </c>
      <c r="T270" s="1015">
        <f t="shared" si="32"/>
        <v>2</v>
      </c>
      <c r="U270" s="1015">
        <f t="shared" si="32"/>
        <v>398349000</v>
      </c>
      <c r="V270" s="1015">
        <f t="shared" si="32"/>
        <v>0</v>
      </c>
      <c r="W270" s="1015">
        <f t="shared" si="32"/>
        <v>0</v>
      </c>
      <c r="X270" s="1022">
        <f>R270+T270-V270</f>
        <v>11</v>
      </c>
      <c r="Y270" s="1022">
        <f>S270+U270-W270</f>
        <v>426211200</v>
      </c>
    </row>
    <row r="271" spans="1:27" s="709" customFormat="1" ht="19.5" thickBot="1">
      <c r="A271" s="693"/>
      <c r="B271" s="694"/>
      <c r="C271" s="695"/>
      <c r="D271" s="696"/>
      <c r="E271" s="697"/>
      <c r="F271" s="698"/>
      <c r="G271" s="699"/>
      <c r="H271" s="700"/>
      <c r="I271" s="701" t="s">
        <v>510</v>
      </c>
      <c r="J271" s="700"/>
      <c r="K271" s="700"/>
      <c r="L271" s="700"/>
      <c r="M271" s="700"/>
      <c r="N271" s="702"/>
      <c r="O271" s="702"/>
      <c r="P271" s="702"/>
      <c r="Q271" s="702"/>
      <c r="R271" s="703"/>
      <c r="S271" s="968"/>
      <c r="T271" s="1458"/>
      <c r="U271" s="1459"/>
      <c r="V271" s="1012"/>
      <c r="W271" s="1013"/>
      <c r="X271" s="1013"/>
      <c r="Y271" s="1013"/>
    </row>
    <row r="272" spans="1:27" s="719" customFormat="1" ht="16.5" thickBot="1">
      <c r="A272" s="710"/>
      <c r="B272" s="711"/>
      <c r="C272" s="1318"/>
      <c r="D272" s="1319"/>
      <c r="E272" s="1319"/>
      <c r="F272" s="1319"/>
      <c r="G272" s="1319"/>
      <c r="H272" s="1320"/>
      <c r="I272" s="712" t="s">
        <v>511</v>
      </c>
      <c r="J272" s="713"/>
      <c r="K272" s="713"/>
      <c r="L272" s="713"/>
      <c r="M272" s="713"/>
      <c r="N272" s="711"/>
      <c r="O272" s="711"/>
      <c r="P272" s="711"/>
      <c r="Q272" s="711"/>
      <c r="R272" s="714">
        <f>SUM(R273:R274)</f>
        <v>2</v>
      </c>
      <c r="S272" s="969">
        <f>SUM(S273:S274)</f>
        <v>1082000</v>
      </c>
      <c r="T272" s="1460"/>
      <c r="U272" s="1461"/>
      <c r="V272" s="1014"/>
      <c r="W272" s="713"/>
      <c r="X272" s="1014"/>
      <c r="Y272" s="1014"/>
    </row>
    <row r="273" spans="1:25" ht="15.75" thickBot="1">
      <c r="A273" s="720">
        <v>1</v>
      </c>
      <c r="B273" s="721" t="s">
        <v>512</v>
      </c>
      <c r="C273" s="368" t="s">
        <v>513</v>
      </c>
      <c r="D273" s="369" t="s">
        <v>514</v>
      </c>
      <c r="E273" s="369" t="s">
        <v>252</v>
      </c>
      <c r="F273" s="369" t="s">
        <v>515</v>
      </c>
      <c r="G273" s="543" t="s">
        <v>406</v>
      </c>
      <c r="H273" s="370" t="s">
        <v>516</v>
      </c>
      <c r="I273" s="722" t="s">
        <v>517</v>
      </c>
      <c r="J273" s="723"/>
      <c r="K273" s="723"/>
      <c r="L273" s="723"/>
      <c r="M273" s="724" t="s">
        <v>206</v>
      </c>
      <c r="N273" s="723"/>
      <c r="O273" s="723"/>
      <c r="P273" s="723" t="s">
        <v>214</v>
      </c>
      <c r="Q273" s="723" t="s">
        <v>39</v>
      </c>
      <c r="R273" s="95">
        <v>1</v>
      </c>
      <c r="S273" s="970">
        <v>582000</v>
      </c>
      <c r="T273" s="1412"/>
      <c r="U273" s="1413"/>
      <c r="V273" s="987"/>
      <c r="W273" s="988"/>
      <c r="X273" s="987"/>
      <c r="Y273" s="987"/>
    </row>
    <row r="274" spans="1:25">
      <c r="A274" s="682">
        <v>2</v>
      </c>
      <c r="B274" s="727"/>
      <c r="C274" s="368" t="s">
        <v>513</v>
      </c>
      <c r="D274" s="369" t="s">
        <v>514</v>
      </c>
      <c r="E274" s="369" t="s">
        <v>252</v>
      </c>
      <c r="F274" s="369" t="s">
        <v>515</v>
      </c>
      <c r="G274" s="543" t="s">
        <v>406</v>
      </c>
      <c r="H274" s="728">
        <v>1</v>
      </c>
      <c r="I274" s="722" t="s">
        <v>517</v>
      </c>
      <c r="J274" s="729"/>
      <c r="K274" s="729"/>
      <c r="L274" s="729"/>
      <c r="M274" s="730" t="s">
        <v>206</v>
      </c>
      <c r="N274" s="729"/>
      <c r="O274" s="729"/>
      <c r="P274" s="729" t="s">
        <v>214</v>
      </c>
      <c r="Q274" s="729" t="s">
        <v>39</v>
      </c>
      <c r="R274" s="731">
        <v>1</v>
      </c>
      <c r="S274" s="971">
        <v>500000</v>
      </c>
      <c r="T274" s="339"/>
      <c r="U274" s="1423"/>
      <c r="V274" s="607"/>
      <c r="W274" s="991"/>
      <c r="X274" s="607"/>
      <c r="Y274" s="607"/>
    </row>
    <row r="275" spans="1:25" ht="15.75" thickBot="1">
      <c r="A275" s="734"/>
      <c r="B275" s="735"/>
      <c r="C275" s="558"/>
      <c r="D275" s="558"/>
      <c r="E275" s="558"/>
      <c r="F275" s="558"/>
      <c r="G275" s="558"/>
      <c r="H275" s="736"/>
      <c r="I275" s="737"/>
      <c r="J275" s="738"/>
      <c r="K275" s="738"/>
      <c r="L275" s="738"/>
      <c r="M275" s="739"/>
      <c r="N275" s="738"/>
      <c r="O275" s="738"/>
      <c r="P275" s="738"/>
      <c r="Q275" s="738"/>
      <c r="R275" s="740"/>
      <c r="S275" s="972"/>
      <c r="T275" s="1456"/>
      <c r="U275" s="1454"/>
      <c r="V275" s="997"/>
      <c r="W275" s="998"/>
      <c r="X275" s="997"/>
      <c r="Y275" s="997"/>
    </row>
    <row r="276" spans="1:25" s="719" customFormat="1" ht="16.5" thickBot="1">
      <c r="A276" s="710"/>
      <c r="B276" s="711"/>
      <c r="C276" s="1318"/>
      <c r="D276" s="1319"/>
      <c r="E276" s="1319"/>
      <c r="F276" s="1319"/>
      <c r="G276" s="1319"/>
      <c r="H276" s="1320"/>
      <c r="I276" s="712" t="s">
        <v>518</v>
      </c>
      <c r="J276" s="713"/>
      <c r="K276" s="713"/>
      <c r="L276" s="713"/>
      <c r="M276" s="713"/>
      <c r="N276" s="711"/>
      <c r="O276" s="711"/>
      <c r="P276" s="711"/>
      <c r="Q276" s="711"/>
      <c r="R276" s="884">
        <f>SUM(R277:R284)</f>
        <v>5</v>
      </c>
      <c r="S276" s="884">
        <f t="shared" ref="S276:W276" si="33">SUM(S277:S284)</f>
        <v>13780200</v>
      </c>
      <c r="T276" s="884">
        <f t="shared" si="33"/>
        <v>2</v>
      </c>
      <c r="U276" s="884">
        <f t="shared" si="33"/>
        <v>398349000</v>
      </c>
      <c r="V276" s="884">
        <f t="shared" si="33"/>
        <v>0</v>
      </c>
      <c r="W276" s="884">
        <f t="shared" si="33"/>
        <v>0</v>
      </c>
      <c r="X276" s="1023">
        <f>R276+T276-V276</f>
        <v>7</v>
      </c>
      <c r="Y276" s="1023">
        <f>S276+U276-W276</f>
        <v>412129200</v>
      </c>
    </row>
    <row r="277" spans="1:25">
      <c r="A277" s="366">
        <v>1</v>
      </c>
      <c r="B277" s="367"/>
      <c r="C277" s="743">
        <v>4</v>
      </c>
      <c r="D277" s="744">
        <v>15</v>
      </c>
      <c r="E277" s="744">
        <v>1</v>
      </c>
      <c r="F277" s="744">
        <v>4</v>
      </c>
      <c r="G277" s="745">
        <v>4</v>
      </c>
      <c r="H277" s="450"/>
      <c r="I277" s="450" t="s">
        <v>519</v>
      </c>
      <c r="J277" s="450" t="s">
        <v>520</v>
      </c>
      <c r="K277" s="450"/>
      <c r="L277" s="450"/>
      <c r="M277" s="451" t="s">
        <v>206</v>
      </c>
      <c r="N277" s="453">
        <v>2014</v>
      </c>
      <c r="O277" s="453" t="s">
        <v>214</v>
      </c>
      <c r="P277" s="453"/>
      <c r="Q277" s="453" t="s">
        <v>39</v>
      </c>
      <c r="R277" s="746">
        <v>1</v>
      </c>
      <c r="S277" s="952">
        <v>3500000</v>
      </c>
      <c r="T277" s="1412"/>
      <c r="U277" s="1413"/>
      <c r="V277" s="987"/>
      <c r="W277" s="988"/>
      <c r="X277" s="1024">
        <f>R277+T277-V277</f>
        <v>1</v>
      </c>
      <c r="Y277" s="1024">
        <f>S277+U277-W277</f>
        <v>3500000</v>
      </c>
    </row>
    <row r="278" spans="1:25">
      <c r="A278" s="378">
        <v>2</v>
      </c>
      <c r="B278" s="380"/>
      <c r="C278" s="748">
        <v>4</v>
      </c>
      <c r="D278" s="749">
        <v>15</v>
      </c>
      <c r="E278" s="749">
        <v>1</v>
      </c>
      <c r="F278" s="749">
        <v>4</v>
      </c>
      <c r="G278" s="750">
        <v>4</v>
      </c>
      <c r="H278" s="443"/>
      <c r="I278" s="443" t="s">
        <v>519</v>
      </c>
      <c r="J278" s="443" t="s">
        <v>520</v>
      </c>
      <c r="K278" s="443"/>
      <c r="L278" s="443"/>
      <c r="M278" s="444" t="s">
        <v>206</v>
      </c>
      <c r="N278" s="446">
        <v>2014</v>
      </c>
      <c r="O278" s="446" t="s">
        <v>214</v>
      </c>
      <c r="P278" s="446"/>
      <c r="Q278" s="446" t="s">
        <v>39</v>
      </c>
      <c r="R278" s="751">
        <v>1</v>
      </c>
      <c r="S278" s="953">
        <v>780200</v>
      </c>
      <c r="T278" s="339"/>
      <c r="U278" s="1423"/>
      <c r="V278" s="607"/>
      <c r="W278" s="991"/>
      <c r="X278" s="1027">
        <f t="shared" ref="X278:X284" si="34">R278+T278-V278</f>
        <v>1</v>
      </c>
      <c r="Y278" s="1027">
        <f t="shared" ref="Y278:Y284" si="35">S278+U278-W278</f>
        <v>780200</v>
      </c>
    </row>
    <row r="279" spans="1:25" s="762" customFormat="1">
      <c r="A279" s="651">
        <v>3</v>
      </c>
      <c r="B279" s="393"/>
      <c r="C279" s="753">
        <v>4</v>
      </c>
      <c r="D279" s="754">
        <v>15</v>
      </c>
      <c r="E279" s="754">
        <v>1</v>
      </c>
      <c r="F279" s="754">
        <v>4</v>
      </c>
      <c r="G279" s="755">
        <v>4</v>
      </c>
      <c r="H279" s="415"/>
      <c r="I279" s="415" t="s">
        <v>521</v>
      </c>
      <c r="J279" s="415" t="s">
        <v>520</v>
      </c>
      <c r="K279" s="415"/>
      <c r="L279" s="415"/>
      <c r="M279" s="756" t="s">
        <v>206</v>
      </c>
      <c r="N279" s="757">
        <v>2014</v>
      </c>
      <c r="O279" s="757" t="s">
        <v>214</v>
      </c>
      <c r="P279" s="757"/>
      <c r="Q279" s="757" t="s">
        <v>39</v>
      </c>
      <c r="R279" s="758">
        <v>1</v>
      </c>
      <c r="S279" s="955">
        <v>1100000</v>
      </c>
      <c r="T279" s="339"/>
      <c r="U279" s="1462"/>
      <c r="V279" s="1016"/>
      <c r="W279" s="1017"/>
      <c r="X279" s="1027">
        <f t="shared" si="34"/>
        <v>1</v>
      </c>
      <c r="Y279" s="1027">
        <f t="shared" si="35"/>
        <v>1100000</v>
      </c>
    </row>
    <row r="280" spans="1:25" s="762" customFormat="1">
      <c r="A280" s="763">
        <v>4</v>
      </c>
      <c r="B280" s="764"/>
      <c r="C280" s="748">
        <v>4</v>
      </c>
      <c r="D280" s="749">
        <v>15</v>
      </c>
      <c r="E280" s="749">
        <v>1</v>
      </c>
      <c r="F280" s="749">
        <v>4</v>
      </c>
      <c r="G280" s="750">
        <v>4</v>
      </c>
      <c r="H280" s="765"/>
      <c r="I280" s="443" t="s">
        <v>522</v>
      </c>
      <c r="J280" s="443" t="s">
        <v>520</v>
      </c>
      <c r="K280" s="443"/>
      <c r="L280" s="443"/>
      <c r="M280" s="444" t="s">
        <v>326</v>
      </c>
      <c r="N280" s="446">
        <v>2016</v>
      </c>
      <c r="O280" s="446" t="s">
        <v>214</v>
      </c>
      <c r="P280" s="446"/>
      <c r="Q280" s="446" t="s">
        <v>39</v>
      </c>
      <c r="R280" s="751">
        <v>1</v>
      </c>
      <c r="S280" s="953">
        <v>2400000</v>
      </c>
      <c r="T280" s="339"/>
      <c r="U280" s="1462"/>
      <c r="V280" s="1016"/>
      <c r="W280" s="1017"/>
      <c r="X280" s="1027">
        <f t="shared" si="34"/>
        <v>1</v>
      </c>
      <c r="Y280" s="1027">
        <f t="shared" si="35"/>
        <v>2400000</v>
      </c>
    </row>
    <row r="281" spans="1:25" s="762" customFormat="1">
      <c r="A281" s="378">
        <v>5</v>
      </c>
      <c r="B281" s="764"/>
      <c r="C281" s="748">
        <v>4</v>
      </c>
      <c r="D281" s="749">
        <v>15</v>
      </c>
      <c r="E281" s="749">
        <v>1</v>
      </c>
      <c r="F281" s="749">
        <v>4</v>
      </c>
      <c r="G281" s="749">
        <v>4</v>
      </c>
      <c r="H281" s="443"/>
      <c r="I281" s="765" t="s">
        <v>523</v>
      </c>
      <c r="J281" s="443" t="s">
        <v>520</v>
      </c>
      <c r="K281" s="765"/>
      <c r="L281" s="443"/>
      <c r="M281" s="771" t="s">
        <v>326</v>
      </c>
      <c r="N281" s="446">
        <v>2016</v>
      </c>
      <c r="O281" s="772" t="s">
        <v>214</v>
      </c>
      <c r="P281" s="446"/>
      <c r="Q281" s="772" t="s">
        <v>39</v>
      </c>
      <c r="R281" s="751">
        <v>1</v>
      </c>
      <c r="S281" s="773">
        <v>6000000</v>
      </c>
      <c r="T281" s="339"/>
      <c r="U281" s="1462"/>
      <c r="V281" s="1016"/>
      <c r="W281" s="1017"/>
      <c r="X281" s="1027">
        <f t="shared" si="34"/>
        <v>1</v>
      </c>
      <c r="Y281" s="1027">
        <f t="shared" si="35"/>
        <v>6000000</v>
      </c>
    </row>
    <row r="282" spans="1:25" s="762" customFormat="1">
      <c r="A282" s="651"/>
      <c r="B282" s="878"/>
      <c r="C282" s="754"/>
      <c r="D282" s="754"/>
      <c r="E282" s="754"/>
      <c r="F282" s="754"/>
      <c r="G282" s="754"/>
      <c r="H282" s="415"/>
      <c r="I282" s="879" t="s">
        <v>563</v>
      </c>
      <c r="J282" s="415" t="s">
        <v>520</v>
      </c>
      <c r="K282" s="879"/>
      <c r="L282" s="415"/>
      <c r="M282" s="880" t="s">
        <v>206</v>
      </c>
      <c r="N282" s="757">
        <v>2017</v>
      </c>
      <c r="O282" s="881" t="s">
        <v>214</v>
      </c>
      <c r="P282" s="757"/>
      <c r="Q282" s="881" t="s">
        <v>39</v>
      </c>
      <c r="R282" s="758"/>
      <c r="S282" s="882"/>
      <c r="T282" s="758">
        <v>1</v>
      </c>
      <c r="U282" s="882">
        <v>39954000</v>
      </c>
      <c r="V282" s="1016"/>
      <c r="W282" s="1017"/>
      <c r="X282" s="1027">
        <f t="shared" si="34"/>
        <v>1</v>
      </c>
      <c r="Y282" s="1027">
        <f t="shared" si="35"/>
        <v>39954000</v>
      </c>
    </row>
    <row r="283" spans="1:25" s="762" customFormat="1">
      <c r="A283" s="651"/>
      <c r="B283" s="878"/>
      <c r="C283" s="754"/>
      <c r="D283" s="754"/>
      <c r="E283" s="754"/>
      <c r="F283" s="754"/>
      <c r="G283" s="754"/>
      <c r="H283" s="415"/>
      <c r="I283" s="879" t="s">
        <v>564</v>
      </c>
      <c r="J283" s="415"/>
      <c r="K283" s="879"/>
      <c r="L283" s="415"/>
      <c r="M283" s="880" t="s">
        <v>206</v>
      </c>
      <c r="N283" s="757">
        <v>2017</v>
      </c>
      <c r="O283" s="881" t="s">
        <v>214</v>
      </c>
      <c r="P283" s="757"/>
      <c r="Q283" s="881" t="s">
        <v>39</v>
      </c>
      <c r="R283" s="758"/>
      <c r="S283" s="882"/>
      <c r="T283" s="758">
        <v>1</v>
      </c>
      <c r="U283" s="882">
        <v>358395000</v>
      </c>
      <c r="V283" s="1016"/>
      <c r="W283" s="1017"/>
      <c r="X283" s="1027">
        <f t="shared" si="34"/>
        <v>1</v>
      </c>
      <c r="Y283" s="1027">
        <f t="shared" si="35"/>
        <v>358395000</v>
      </c>
    </row>
    <row r="284" spans="1:25" s="762" customFormat="1">
      <c r="A284" s="651"/>
      <c r="B284" s="878"/>
      <c r="C284" s="754"/>
      <c r="D284" s="754"/>
      <c r="E284" s="754"/>
      <c r="F284" s="754"/>
      <c r="G284" s="754"/>
      <c r="H284" s="415"/>
      <c r="I284" s="879"/>
      <c r="J284" s="415"/>
      <c r="K284" s="879"/>
      <c r="L284" s="415"/>
      <c r="M284" s="880"/>
      <c r="N284" s="757"/>
      <c r="O284" s="881"/>
      <c r="P284" s="757"/>
      <c r="Q284" s="881"/>
      <c r="R284" s="758"/>
      <c r="S284" s="882"/>
      <c r="T284" s="339"/>
      <c r="U284" s="1462"/>
      <c r="V284" s="1016"/>
      <c r="W284" s="1017"/>
      <c r="X284" s="1028">
        <f t="shared" si="34"/>
        <v>0</v>
      </c>
      <c r="Y284" s="1028">
        <f t="shared" si="35"/>
        <v>0</v>
      </c>
    </row>
    <row r="285" spans="1:25" s="762" customFormat="1" ht="15.75" thickBot="1">
      <c r="A285" s="734"/>
      <c r="B285" s="735"/>
      <c r="C285" s="774"/>
      <c r="D285" s="774"/>
      <c r="E285" s="774"/>
      <c r="F285" s="774"/>
      <c r="G285" s="774"/>
      <c r="H285" s="775"/>
      <c r="I285" s="776"/>
      <c r="J285" s="775"/>
      <c r="K285" s="776"/>
      <c r="L285" s="775"/>
      <c r="M285" s="777"/>
      <c r="N285" s="778"/>
      <c r="O285" s="779"/>
      <c r="P285" s="778"/>
      <c r="Q285" s="779"/>
      <c r="R285" s="780"/>
      <c r="S285" s="781"/>
      <c r="T285" s="1456"/>
      <c r="U285" s="1463"/>
      <c r="V285" s="1018"/>
      <c r="W285" s="1019"/>
      <c r="X285" s="1025"/>
      <c r="Y285" s="1026"/>
    </row>
    <row r="286" spans="1:25" s="719" customFormat="1" ht="16.5" thickBot="1">
      <c r="A286" s="710"/>
      <c r="B286" s="711"/>
      <c r="C286" s="1318"/>
      <c r="D286" s="1319"/>
      <c r="E286" s="1319"/>
      <c r="F286" s="1319"/>
      <c r="G286" s="1319"/>
      <c r="H286" s="1320"/>
      <c r="I286" s="712" t="s">
        <v>524</v>
      </c>
      <c r="J286" s="713"/>
      <c r="K286" s="713"/>
      <c r="L286" s="713"/>
      <c r="M286" s="713"/>
      <c r="N286" s="711"/>
      <c r="O286" s="711"/>
      <c r="P286" s="711"/>
      <c r="Q286" s="711"/>
      <c r="R286" s="714">
        <f>SUM(R287:R288)</f>
        <v>2</v>
      </c>
      <c r="S286" s="973">
        <f>SUM(S287:S288)</f>
        <v>13000000</v>
      </c>
      <c r="T286" s="1460"/>
      <c r="U286" s="1461"/>
      <c r="V286" s="1014"/>
      <c r="W286" s="713"/>
      <c r="X286" s="1031">
        <f t="shared" ref="X286:Y288" si="36">R286+T286-V286</f>
        <v>2</v>
      </c>
      <c r="Y286" s="1031">
        <f t="shared" si="36"/>
        <v>13000000</v>
      </c>
    </row>
    <row r="287" spans="1:25" s="346" customFormat="1" ht="15.75">
      <c r="A287" s="328">
        <v>1</v>
      </c>
      <c r="B287" s="329"/>
      <c r="C287" s="400">
        <v>2</v>
      </c>
      <c r="D287" s="401">
        <v>16</v>
      </c>
      <c r="E287" s="401">
        <v>2</v>
      </c>
      <c r="F287" s="401">
        <v>5</v>
      </c>
      <c r="G287" s="487">
        <v>15</v>
      </c>
      <c r="H287" s="463"/>
      <c r="I287" s="463" t="s">
        <v>88</v>
      </c>
      <c r="J287" s="463"/>
      <c r="K287" s="463"/>
      <c r="L287" s="463" t="s">
        <v>205</v>
      </c>
      <c r="M287" s="464" t="s">
        <v>274</v>
      </c>
      <c r="N287" s="466">
        <v>2014</v>
      </c>
      <c r="O287" s="466"/>
      <c r="P287" s="466" t="s">
        <v>233</v>
      </c>
      <c r="Q287" s="466" t="s">
        <v>381</v>
      </c>
      <c r="R287" s="784">
        <v>1</v>
      </c>
      <c r="S287" s="511">
        <v>3000000</v>
      </c>
      <c r="T287" s="1412"/>
      <c r="U287" s="1412"/>
      <c r="V287" s="1020"/>
      <c r="W287" s="1021"/>
      <c r="X287" s="1029">
        <f t="shared" si="36"/>
        <v>1</v>
      </c>
      <c r="Y287" s="1029">
        <f t="shared" si="36"/>
        <v>3000000</v>
      </c>
    </row>
    <row r="288" spans="1:25" s="346" customFormat="1">
      <c r="A288" s="786">
        <v>2</v>
      </c>
      <c r="B288" s="341"/>
      <c r="C288" s="787" t="s">
        <v>291</v>
      </c>
      <c r="D288" s="342"/>
      <c r="E288" s="342"/>
      <c r="F288" s="342"/>
      <c r="G288" s="788"/>
      <c r="H288" s="789"/>
      <c r="I288" s="576" t="s">
        <v>526</v>
      </c>
      <c r="J288" s="790"/>
      <c r="K288" s="791"/>
      <c r="L288" s="583" t="s">
        <v>205</v>
      </c>
      <c r="M288" s="583" t="s">
        <v>326</v>
      </c>
      <c r="N288" s="791" t="s">
        <v>501</v>
      </c>
      <c r="O288" s="791"/>
      <c r="P288" s="791" t="s">
        <v>214</v>
      </c>
      <c r="Q288" s="579" t="s">
        <v>39</v>
      </c>
      <c r="R288" s="582">
        <v>1</v>
      </c>
      <c r="S288" s="966">
        <v>10000000</v>
      </c>
      <c r="T288" s="339"/>
      <c r="U288" s="339"/>
      <c r="V288" s="340"/>
      <c r="W288" s="341"/>
      <c r="X288" s="1030">
        <f t="shared" si="36"/>
        <v>1</v>
      </c>
      <c r="Y288" s="1030">
        <f t="shared" si="36"/>
        <v>10000000</v>
      </c>
    </row>
    <row r="289" spans="1:25" s="346" customFormat="1" ht="15.75" thickBot="1">
      <c r="A289" s="792"/>
      <c r="B289" s="793"/>
      <c r="C289" s="794"/>
      <c r="D289" s="795"/>
      <c r="E289" s="795"/>
      <c r="F289" s="795"/>
      <c r="G289" s="796"/>
      <c r="H289" s="797"/>
      <c r="I289" s="798"/>
      <c r="J289" s="799"/>
      <c r="K289" s="800"/>
      <c r="L289" s="801"/>
      <c r="M289" s="801"/>
      <c r="N289" s="800"/>
      <c r="O289" s="800"/>
      <c r="P289" s="800"/>
      <c r="Q289" s="802"/>
      <c r="R289" s="803"/>
      <c r="S289" s="974"/>
      <c r="T289" s="1456"/>
      <c r="U289" s="1456"/>
      <c r="V289" s="983"/>
      <c r="W289" s="793"/>
      <c r="X289" s="983"/>
      <c r="Y289" s="983"/>
    </row>
    <row r="290" spans="1:25" s="709" customFormat="1" ht="19.5" thickBot="1">
      <c r="A290" s="806">
        <v>5</v>
      </c>
      <c r="B290" s="807" t="s">
        <v>515</v>
      </c>
      <c r="C290" s="808"/>
      <c r="D290" s="809"/>
      <c r="E290" s="810"/>
      <c r="F290" s="811"/>
      <c r="G290" s="812"/>
      <c r="H290" s="813"/>
      <c r="I290" s="814" t="s">
        <v>61</v>
      </c>
      <c r="J290" s="813"/>
      <c r="K290" s="813"/>
      <c r="L290" s="813"/>
      <c r="M290" s="813"/>
      <c r="N290" s="815"/>
      <c r="O290" s="815"/>
      <c r="P290" s="815"/>
      <c r="Q290" s="815"/>
      <c r="R290" s="816"/>
      <c r="S290" s="975"/>
      <c r="T290" s="1458"/>
      <c r="U290" s="1459"/>
      <c r="V290" s="1012"/>
      <c r="W290" s="1013"/>
      <c r="X290" s="1013"/>
      <c r="Y290" s="1013"/>
    </row>
    <row r="291" spans="1:25" s="709" customFormat="1" ht="19.5" thickBot="1">
      <c r="A291" s="819"/>
      <c r="B291" s="820"/>
      <c r="C291" s="821"/>
      <c r="D291" s="822"/>
      <c r="E291" s="823"/>
      <c r="F291" s="824"/>
      <c r="G291" s="825"/>
      <c r="H291" s="826"/>
      <c r="I291" s="826"/>
      <c r="J291" s="826"/>
      <c r="K291" s="826"/>
      <c r="L291" s="826"/>
      <c r="M291" s="826"/>
      <c r="N291" s="827"/>
      <c r="O291" s="827"/>
      <c r="P291" s="827"/>
      <c r="Q291" s="827"/>
      <c r="R291" s="828"/>
      <c r="S291" s="976"/>
      <c r="T291" s="1458"/>
      <c r="U291" s="1459"/>
      <c r="V291" s="1012"/>
      <c r="W291" s="1013"/>
      <c r="X291" s="1013"/>
      <c r="Y291" s="1013"/>
    </row>
    <row r="292" spans="1:25" s="709" customFormat="1" ht="19.5" thickBot="1">
      <c r="A292" s="831">
        <v>6</v>
      </c>
      <c r="B292" s="832" t="s">
        <v>251</v>
      </c>
      <c r="C292" s="832"/>
      <c r="D292" s="809"/>
      <c r="E292" s="810"/>
      <c r="F292" s="833"/>
      <c r="G292" s="809"/>
      <c r="H292" s="809"/>
      <c r="I292" s="834" t="s">
        <v>66</v>
      </c>
      <c r="J292" s="809"/>
      <c r="K292" s="809"/>
      <c r="L292" s="809"/>
      <c r="M292" s="809"/>
      <c r="N292" s="835"/>
      <c r="O292" s="835"/>
      <c r="P292" s="835"/>
      <c r="Q292" s="835"/>
      <c r="R292" s="836"/>
      <c r="S292" s="837"/>
      <c r="T292" s="1458"/>
      <c r="U292" s="1459"/>
      <c r="V292" s="1012"/>
      <c r="W292" s="1013"/>
      <c r="X292" s="1013"/>
      <c r="Y292" s="1013"/>
    </row>
    <row r="293" spans="1:25" s="373" customFormat="1" ht="16.5" thickBot="1">
      <c r="A293" s="839"/>
      <c r="B293" s="840"/>
      <c r="C293" s="840"/>
      <c r="D293" s="840"/>
      <c r="E293" s="840"/>
      <c r="F293" s="840"/>
      <c r="G293" s="840"/>
      <c r="H293" s="840"/>
      <c r="I293" s="841" t="s">
        <v>527</v>
      </c>
      <c r="J293" s="841"/>
      <c r="K293" s="841"/>
      <c r="L293" s="841"/>
      <c r="M293" s="841"/>
      <c r="N293" s="841"/>
      <c r="O293" s="841"/>
      <c r="P293" s="841"/>
      <c r="Q293" s="841"/>
      <c r="R293" s="886">
        <f t="shared" ref="R293:W293" si="37">R16+R18+R260+R270+R290+R292</f>
        <v>605</v>
      </c>
      <c r="S293" s="886">
        <f t="shared" si="37"/>
        <v>2276779739.7129087</v>
      </c>
      <c r="T293" s="886">
        <f t="shared" si="37"/>
        <v>52</v>
      </c>
      <c r="U293" s="886">
        <f t="shared" si="37"/>
        <v>2202792490</v>
      </c>
      <c r="V293" s="886">
        <f t="shared" si="37"/>
        <v>17</v>
      </c>
      <c r="W293" s="886">
        <f t="shared" si="37"/>
        <v>22725000</v>
      </c>
      <c r="X293" s="1032">
        <f>R293+T293-V293</f>
        <v>640</v>
      </c>
      <c r="Y293" s="1032">
        <f>S293+U293-W293</f>
        <v>4456847229.7129087</v>
      </c>
    </row>
    <row r="294" spans="1:25">
      <c r="A294" s="843"/>
      <c r="B294" s="843"/>
      <c r="C294" s="844"/>
      <c r="D294" s="844"/>
      <c r="E294" s="844"/>
      <c r="F294" s="844"/>
      <c r="G294" s="844"/>
      <c r="H294" s="844"/>
      <c r="I294" s="844"/>
      <c r="J294" s="844"/>
      <c r="K294" s="844" t="s">
        <v>38</v>
      </c>
      <c r="L294" s="844"/>
      <c r="M294" s="844"/>
      <c r="N294" s="845"/>
      <c r="O294" s="845"/>
      <c r="P294" s="845"/>
      <c r="Q294" s="845"/>
      <c r="R294" s="844"/>
      <c r="S294" s="846"/>
    </row>
    <row r="295" spans="1:25" ht="18">
      <c r="A295" s="843"/>
      <c r="B295" s="843"/>
      <c r="C295" s="844"/>
      <c r="D295" s="844"/>
      <c r="E295" s="844"/>
      <c r="F295" s="844"/>
      <c r="G295" s="844"/>
      <c r="H295" s="844"/>
      <c r="I295" s="844"/>
      <c r="J295" s="844"/>
      <c r="K295" s="844"/>
      <c r="L295" s="844"/>
      <c r="M295" s="844"/>
      <c r="N295" s="1321" t="s">
        <v>624</v>
      </c>
      <c r="O295" s="1321"/>
      <c r="P295" s="1321"/>
      <c r="Q295" s="1321"/>
      <c r="R295" s="1321"/>
      <c r="S295" s="848"/>
    </row>
    <row r="296" spans="1:25" ht="18">
      <c r="C296" s="851"/>
      <c r="D296" s="851"/>
      <c r="E296" s="851"/>
      <c r="F296" s="851"/>
      <c r="G296" s="851"/>
      <c r="H296" s="1176"/>
      <c r="I296" s="853" t="s">
        <v>528</v>
      </c>
      <c r="J296" s="851"/>
      <c r="K296" s="1311"/>
      <c r="L296" s="1311"/>
      <c r="M296" s="1311"/>
      <c r="N296" s="1176"/>
      <c r="O296" s="1176"/>
      <c r="P296" s="853" t="s">
        <v>529</v>
      </c>
      <c r="Q296" s="853"/>
      <c r="R296" s="853"/>
      <c r="S296" s="846"/>
    </row>
    <row r="297" spans="1:25" ht="18">
      <c r="C297" s="851"/>
      <c r="D297" s="851"/>
      <c r="E297" s="851"/>
      <c r="F297" s="851"/>
      <c r="G297" s="851"/>
      <c r="H297" s="1176"/>
      <c r="I297" s="853" t="s">
        <v>530</v>
      </c>
      <c r="J297" s="851"/>
      <c r="K297" s="1311"/>
      <c r="L297" s="1311"/>
      <c r="M297" s="1311"/>
      <c r="N297" s="1176"/>
      <c r="O297" s="1176"/>
      <c r="P297" s="1176"/>
      <c r="Q297" s="1176"/>
      <c r="R297" s="854"/>
      <c r="S297" s="846"/>
    </row>
    <row r="298" spans="1:25">
      <c r="C298" s="851"/>
      <c r="D298" s="851"/>
      <c r="E298" s="851"/>
      <c r="F298" s="851"/>
      <c r="G298" s="851"/>
      <c r="H298" s="1176"/>
      <c r="I298" s="851"/>
      <c r="J298" s="851"/>
      <c r="K298" s="851"/>
      <c r="L298" s="851"/>
      <c r="M298" s="851"/>
      <c r="N298" s="1176"/>
      <c r="O298" s="1176"/>
      <c r="P298" s="1176"/>
      <c r="Q298" s="1176"/>
      <c r="R298" s="851"/>
      <c r="S298" s="846"/>
    </row>
    <row r="299" spans="1:25" ht="18">
      <c r="C299" s="851"/>
      <c r="D299" s="851"/>
      <c r="E299" s="851"/>
      <c r="F299" s="851"/>
      <c r="G299" s="851"/>
      <c r="H299" s="851"/>
      <c r="I299" s="851"/>
      <c r="J299" s="851"/>
      <c r="K299" s="851"/>
      <c r="L299" s="851"/>
      <c r="M299" s="851"/>
      <c r="N299" s="1176"/>
      <c r="O299" s="1176"/>
      <c r="P299" s="1176"/>
      <c r="Q299" s="1176"/>
      <c r="R299" s="851"/>
      <c r="S299" s="848"/>
    </row>
    <row r="300" spans="1:25" ht="18">
      <c r="C300" s="851"/>
      <c r="D300" s="851"/>
      <c r="E300" s="1176"/>
      <c r="F300" s="851"/>
      <c r="G300" s="851"/>
      <c r="H300" s="851"/>
      <c r="I300" s="844"/>
      <c r="J300" s="851"/>
      <c r="K300" s="851"/>
      <c r="L300" s="851"/>
      <c r="M300" s="851"/>
      <c r="N300" s="1176"/>
      <c r="O300" s="1176"/>
      <c r="P300" s="855" t="s">
        <v>625</v>
      </c>
      <c r="Q300" s="853"/>
      <c r="R300" s="853"/>
      <c r="S300" s="848"/>
    </row>
    <row r="301" spans="1:25" ht="18">
      <c r="C301" s="851"/>
      <c r="D301" s="851"/>
      <c r="E301" s="1176"/>
      <c r="F301" s="851"/>
      <c r="G301" s="851"/>
      <c r="H301" s="851"/>
      <c r="I301" s="856" t="s">
        <v>531</v>
      </c>
      <c r="J301" s="851"/>
      <c r="K301" s="1322"/>
      <c r="L301" s="1311"/>
      <c r="M301" s="1311"/>
      <c r="N301" s="1176"/>
      <c r="O301" s="1176"/>
      <c r="P301" s="853" t="s">
        <v>626</v>
      </c>
      <c r="Q301" s="853"/>
      <c r="R301" s="853"/>
      <c r="S301" s="857"/>
    </row>
    <row r="302" spans="1:25" ht="18">
      <c r="C302" s="851"/>
      <c r="D302" s="851"/>
      <c r="E302" s="1176"/>
      <c r="F302" s="851"/>
      <c r="G302" s="851"/>
      <c r="H302" s="851"/>
      <c r="I302" s="858" t="s">
        <v>532</v>
      </c>
      <c r="J302" s="851"/>
      <c r="K302" s="1311"/>
      <c r="L302" s="1311"/>
      <c r="M302" s="1311"/>
      <c r="N302" s="1176"/>
      <c r="O302" s="1176"/>
      <c r="P302" s="1176"/>
      <c r="Q302" s="1176"/>
      <c r="R302" s="851"/>
    </row>
    <row r="303" spans="1:25">
      <c r="C303" s="851"/>
      <c r="D303" s="851"/>
      <c r="E303" s="1176"/>
      <c r="F303" s="851"/>
      <c r="G303" s="851"/>
      <c r="H303" s="851"/>
      <c r="I303" s="844"/>
      <c r="J303" s="851"/>
      <c r="K303" s="851"/>
      <c r="L303" s="851"/>
      <c r="M303" s="851"/>
      <c r="N303" s="1176"/>
      <c r="R303" s="261"/>
      <c r="S303" s="861"/>
    </row>
    <row r="304" spans="1:25">
      <c r="E304" s="860"/>
      <c r="H304" s="261"/>
      <c r="I304" s="843"/>
      <c r="R304" s="261"/>
      <c r="S304" s="861"/>
    </row>
    <row r="305" spans="5:19">
      <c r="E305" s="860"/>
      <c r="H305" s="261"/>
      <c r="I305" s="843"/>
      <c r="R305" s="261"/>
      <c r="S305" s="864"/>
    </row>
    <row r="306" spans="5:19">
      <c r="E306" s="865"/>
      <c r="H306" s="261"/>
      <c r="I306" s="843"/>
      <c r="R306" s="261"/>
    </row>
    <row r="307" spans="5:19">
      <c r="E307" s="860"/>
      <c r="H307" s="261"/>
      <c r="I307" s="843"/>
    </row>
  </sheetData>
  <mergeCells count="45">
    <mergeCell ref="X12:X14"/>
    <mergeCell ref="Y12:Y14"/>
    <mergeCell ref="X10:Y11"/>
    <mergeCell ref="N295:R295"/>
    <mergeCell ref="K296:M296"/>
    <mergeCell ref="K297:M297"/>
    <mergeCell ref="K301:M301"/>
    <mergeCell ref="T10:W11"/>
    <mergeCell ref="T12:U13"/>
    <mergeCell ref="V12:W13"/>
    <mergeCell ref="K302:M302"/>
    <mergeCell ref="C134:F134"/>
    <mergeCell ref="C183:G183"/>
    <mergeCell ref="C263:G263"/>
    <mergeCell ref="C264:G264"/>
    <mergeCell ref="C272:H272"/>
    <mergeCell ref="C276:H276"/>
    <mergeCell ref="C286:H286"/>
    <mergeCell ref="R12:R14"/>
    <mergeCell ref="S12:S14"/>
    <mergeCell ref="C15:G15"/>
    <mergeCell ref="C20:G20"/>
    <mergeCell ref="C132:F132"/>
    <mergeCell ref="C133:F133"/>
    <mergeCell ref="Q10:Q14"/>
    <mergeCell ref="R10:S11"/>
    <mergeCell ref="A11:A14"/>
    <mergeCell ref="B11:B14"/>
    <mergeCell ref="C11:G14"/>
    <mergeCell ref="H11:H14"/>
    <mergeCell ref="I11:I14"/>
    <mergeCell ref="J11:J14"/>
    <mergeCell ref="L11:L14"/>
    <mergeCell ref="A10:H10"/>
    <mergeCell ref="I10:L10"/>
    <mergeCell ref="M10:M14"/>
    <mergeCell ref="N10:N14"/>
    <mergeCell ref="O10:O14"/>
    <mergeCell ref="P10:P14"/>
    <mergeCell ref="A8:I8"/>
    <mergeCell ref="A2:S2"/>
    <mergeCell ref="A3:S3"/>
    <mergeCell ref="A5:I5"/>
    <mergeCell ref="A6:I6"/>
    <mergeCell ref="A7:I7"/>
  </mergeCells>
  <dataValidations count="3">
    <dataValidation type="list" allowBlank="1" showInputMessage="1" showErrorMessage="1" error="PILIH DARI DAFTAR" sqref="B293:B295 B184:B204 B168:B182 B69:B135 B18:B67 J68 J288:J292 J205 B213:B287">
      <formula1>KIBB</formula1>
    </dataValidation>
    <dataValidation type="list" allowBlank="1" showInputMessage="1" showErrorMessage="1" error="AMBIL DARI DAFTAR" sqref="I293:I295 P288:P292 I277:I285 I287 I273:I275 I263:I270">
      <formula1>KIBD</formula1>
    </dataValidation>
    <dataValidation type="list" allowBlank="1" showInputMessage="1" showErrorMessage="1" error="PILIH DARI DAFTAR" sqref="B17">
      <formula1>KIBA</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2:Z309"/>
  <sheetViews>
    <sheetView topLeftCell="D180" zoomScale="64" zoomScaleNormal="64" workbookViewId="0">
      <selection activeCell="K156" sqref="K156"/>
    </sheetView>
  </sheetViews>
  <sheetFormatPr defaultRowHeight="15"/>
  <cols>
    <col min="1" max="1" width="7.85546875" style="253" customWidth="1"/>
    <col min="2" max="2" width="57.28515625" style="248" hidden="1" customWidth="1"/>
    <col min="3" max="4" width="4" style="248" customWidth="1"/>
    <col min="5" max="5" width="3.7109375" style="248" customWidth="1"/>
    <col min="6" max="6" width="4" style="248" customWidth="1"/>
    <col min="7" max="7" width="4.28515625" style="248" customWidth="1"/>
    <col min="8" max="8" width="6.7109375" style="252" customWidth="1"/>
    <col min="9" max="9" width="41.85546875" style="248" customWidth="1"/>
    <col min="10" max="10" width="16" style="248" customWidth="1"/>
    <col min="11" max="11" width="24.7109375" style="248" customWidth="1"/>
    <col min="12" max="12" width="10.5703125" style="248" customWidth="1"/>
    <col min="13" max="13" width="14.42578125" style="248" customWidth="1"/>
    <col min="14" max="14" width="11.7109375" style="252" customWidth="1"/>
    <col min="15" max="15" width="11.85546875" style="252" customWidth="1"/>
    <col min="16" max="16" width="8.5703125" style="252" customWidth="1"/>
    <col min="17" max="17" width="9.7109375" style="252" customWidth="1"/>
    <col min="18" max="18" width="13.28515625" style="252" customWidth="1"/>
    <col min="19" max="19" width="25.85546875" style="258" customWidth="1"/>
    <col min="20" max="20" width="18.5703125" style="259" customWidth="1"/>
    <col min="21" max="21" width="22.7109375" style="245" customWidth="1"/>
    <col min="22" max="22" width="26.7109375" style="246" customWidth="1"/>
    <col min="23" max="23" width="25.7109375" style="247" customWidth="1"/>
    <col min="24" max="16384" width="9.140625" style="248"/>
  </cols>
  <sheetData>
    <row r="2" spans="1:23" ht="23.25">
      <c r="A2" s="1286" t="s">
        <v>173</v>
      </c>
      <c r="B2" s="1286"/>
      <c r="C2" s="1286"/>
      <c r="D2" s="1286"/>
      <c r="E2" s="1286"/>
      <c r="F2" s="1286"/>
      <c r="G2" s="1286"/>
      <c r="H2" s="1286"/>
      <c r="I2" s="1286"/>
      <c r="J2" s="1286"/>
      <c r="K2" s="1286"/>
      <c r="L2" s="1286"/>
      <c r="M2" s="1286"/>
      <c r="N2" s="1286"/>
      <c r="O2" s="1286"/>
      <c r="P2" s="1286"/>
      <c r="Q2" s="1286"/>
      <c r="R2" s="1286"/>
      <c r="S2" s="1286"/>
      <c r="T2" s="1286"/>
    </row>
    <row r="3" spans="1:23" s="252" customFormat="1" ht="23.25">
      <c r="A3" s="1286" t="s">
        <v>622</v>
      </c>
      <c r="B3" s="1286"/>
      <c r="C3" s="1286"/>
      <c r="D3" s="1286"/>
      <c r="E3" s="1286"/>
      <c r="F3" s="1286"/>
      <c r="G3" s="1286"/>
      <c r="H3" s="1286"/>
      <c r="I3" s="1286"/>
      <c r="J3" s="1286"/>
      <c r="K3" s="1286"/>
      <c r="L3" s="1286"/>
      <c r="M3" s="1286"/>
      <c r="N3" s="1286"/>
      <c r="O3" s="1286"/>
      <c r="P3" s="1286"/>
      <c r="Q3" s="1286"/>
      <c r="R3" s="1286"/>
      <c r="S3" s="1286"/>
      <c r="T3" s="1286"/>
      <c r="U3" s="249"/>
      <c r="V3" s="250"/>
      <c r="W3" s="251"/>
    </row>
    <row r="4" spans="1:23">
      <c r="E4" s="254"/>
      <c r="F4" s="252"/>
      <c r="H4" s="255"/>
      <c r="I4" s="256"/>
      <c r="J4" s="257"/>
      <c r="K4" s="257"/>
      <c r="L4" s="257"/>
      <c r="M4" s="257"/>
      <c r="N4" s="255"/>
      <c r="O4" s="255"/>
      <c r="P4" s="255"/>
    </row>
    <row r="5" spans="1:23" ht="15.75">
      <c r="A5" s="1285" t="s">
        <v>175</v>
      </c>
      <c r="B5" s="1285"/>
      <c r="C5" s="1285"/>
      <c r="D5" s="1285"/>
      <c r="E5" s="1285"/>
      <c r="F5" s="1285"/>
      <c r="G5" s="1285"/>
      <c r="H5" s="1285"/>
      <c r="I5" s="1285"/>
      <c r="J5" s="256"/>
      <c r="K5" s="248" t="s">
        <v>38</v>
      </c>
    </row>
    <row r="6" spans="1:23" ht="15.75">
      <c r="A6" s="1285" t="s">
        <v>176</v>
      </c>
      <c r="B6" s="1285"/>
      <c r="C6" s="1285"/>
      <c r="D6" s="1285"/>
      <c r="E6" s="1285"/>
      <c r="F6" s="1285"/>
      <c r="G6" s="1285"/>
      <c r="H6" s="1285"/>
      <c r="I6" s="1285"/>
    </row>
    <row r="7" spans="1:23" ht="15.75">
      <c r="A7" s="1285" t="s">
        <v>177</v>
      </c>
      <c r="B7" s="1285"/>
      <c r="C7" s="1285"/>
      <c r="D7" s="1285"/>
      <c r="E7" s="1285"/>
      <c r="F7" s="1285"/>
      <c r="G7" s="1285"/>
      <c r="H7" s="1285"/>
      <c r="I7" s="1285"/>
    </row>
    <row r="8" spans="1:23" ht="15.75">
      <c r="A8" s="1285" t="s">
        <v>178</v>
      </c>
      <c r="B8" s="1285"/>
      <c r="C8" s="1285"/>
      <c r="D8" s="1285"/>
      <c r="E8" s="1285"/>
      <c r="F8" s="1285"/>
      <c r="G8" s="1285"/>
      <c r="H8" s="1285"/>
      <c r="I8" s="1285"/>
      <c r="K8" s="248" t="s">
        <v>38</v>
      </c>
    </row>
    <row r="9" spans="1:23" ht="15.75" thickBot="1">
      <c r="H9" s="248"/>
      <c r="O9" s="260"/>
      <c r="P9" s="260"/>
      <c r="T9" s="261"/>
    </row>
    <row r="10" spans="1:23" ht="15.75" thickBot="1">
      <c r="A10" s="1302" t="s">
        <v>179</v>
      </c>
      <c r="B10" s="1303"/>
      <c r="C10" s="1303"/>
      <c r="D10" s="1303"/>
      <c r="E10" s="1303"/>
      <c r="F10" s="1303"/>
      <c r="G10" s="1303"/>
      <c r="H10" s="1304"/>
      <c r="I10" s="1305" t="s">
        <v>180</v>
      </c>
      <c r="J10" s="1303"/>
      <c r="K10" s="1303"/>
      <c r="L10" s="1304"/>
      <c r="M10" s="1289" t="s">
        <v>181</v>
      </c>
      <c r="N10" s="1289" t="s">
        <v>182</v>
      </c>
      <c r="O10" s="1289" t="s">
        <v>183</v>
      </c>
      <c r="P10" s="1289" t="s">
        <v>184</v>
      </c>
      <c r="Q10" s="1289" t="s">
        <v>185</v>
      </c>
      <c r="R10" s="1291" t="s">
        <v>186</v>
      </c>
      <c r="S10" s="1292"/>
      <c r="T10" s="1295" t="s">
        <v>101</v>
      </c>
    </row>
    <row r="11" spans="1:23" ht="15.75" thickBot="1">
      <c r="A11" s="1298" t="s">
        <v>187</v>
      </c>
      <c r="B11" s="1290" t="s">
        <v>188</v>
      </c>
      <c r="C11" s="1299" t="s">
        <v>189</v>
      </c>
      <c r="D11" s="1300"/>
      <c r="E11" s="1300"/>
      <c r="F11" s="1300"/>
      <c r="G11" s="1301"/>
      <c r="H11" s="1290" t="s">
        <v>190</v>
      </c>
      <c r="I11" s="1290" t="s">
        <v>191</v>
      </c>
      <c r="J11" s="1290" t="s">
        <v>192</v>
      </c>
      <c r="K11" s="262" t="s">
        <v>193</v>
      </c>
      <c r="L11" s="1290" t="s">
        <v>194</v>
      </c>
      <c r="M11" s="1290"/>
      <c r="N11" s="1290"/>
      <c r="O11" s="1290"/>
      <c r="P11" s="1290"/>
      <c r="Q11" s="1290"/>
      <c r="R11" s="1293"/>
      <c r="S11" s="1294"/>
      <c r="T11" s="1296"/>
    </row>
    <row r="12" spans="1:23">
      <c r="A12" s="1298"/>
      <c r="B12" s="1290"/>
      <c r="C12" s="1299"/>
      <c r="D12" s="1300"/>
      <c r="E12" s="1300"/>
      <c r="F12" s="1300"/>
      <c r="G12" s="1301"/>
      <c r="H12" s="1290"/>
      <c r="I12" s="1290"/>
      <c r="J12" s="1290"/>
      <c r="K12" s="262" t="s">
        <v>195</v>
      </c>
      <c r="L12" s="1290"/>
      <c r="M12" s="1290"/>
      <c r="N12" s="1290"/>
      <c r="O12" s="1290"/>
      <c r="P12" s="1290"/>
      <c r="Q12" s="1290"/>
      <c r="R12" s="1290" t="s">
        <v>108</v>
      </c>
      <c r="S12" s="1306" t="s">
        <v>196</v>
      </c>
      <c r="T12" s="1296"/>
    </row>
    <row r="13" spans="1:23">
      <c r="A13" s="1298"/>
      <c r="B13" s="1290"/>
      <c r="C13" s="1299"/>
      <c r="D13" s="1300"/>
      <c r="E13" s="1300"/>
      <c r="F13" s="1300"/>
      <c r="G13" s="1301"/>
      <c r="H13" s="1290"/>
      <c r="I13" s="1290"/>
      <c r="J13" s="1290"/>
      <c r="K13" s="262" t="s">
        <v>197</v>
      </c>
      <c r="L13" s="1290"/>
      <c r="M13" s="1290"/>
      <c r="N13" s="1290"/>
      <c r="O13" s="1290"/>
      <c r="P13" s="1290"/>
      <c r="Q13" s="1290"/>
      <c r="R13" s="1290"/>
      <c r="S13" s="1306"/>
      <c r="T13" s="1296"/>
    </row>
    <row r="14" spans="1:23" s="266" customFormat="1" ht="15.75" thickBot="1">
      <c r="A14" s="1298"/>
      <c r="B14" s="1290"/>
      <c r="C14" s="1299"/>
      <c r="D14" s="1300"/>
      <c r="E14" s="1300"/>
      <c r="F14" s="1300"/>
      <c r="G14" s="1301"/>
      <c r="H14" s="1290"/>
      <c r="I14" s="1290"/>
      <c r="J14" s="1290"/>
      <c r="K14" s="262" t="s">
        <v>198</v>
      </c>
      <c r="L14" s="1290"/>
      <c r="M14" s="1290"/>
      <c r="N14" s="1290"/>
      <c r="O14" s="1290"/>
      <c r="P14" s="1290"/>
      <c r="Q14" s="1290"/>
      <c r="R14" s="1290"/>
      <c r="S14" s="1306"/>
      <c r="T14" s="1297"/>
      <c r="U14" s="263"/>
      <c r="V14" s="264"/>
      <c r="W14" s="265"/>
    </row>
    <row r="15" spans="1:23" ht="16.5" thickBot="1">
      <c r="A15" s="267">
        <v>1</v>
      </c>
      <c r="B15" s="268">
        <v>2</v>
      </c>
      <c r="C15" s="1307">
        <v>2</v>
      </c>
      <c r="D15" s="1308"/>
      <c r="E15" s="1308"/>
      <c r="F15" s="1308"/>
      <c r="G15" s="1309"/>
      <c r="H15" s="269">
        <v>3</v>
      </c>
      <c r="I15" s="269">
        <v>4</v>
      </c>
      <c r="J15" s="269">
        <v>5</v>
      </c>
      <c r="K15" s="269">
        <v>6</v>
      </c>
      <c r="L15" s="269">
        <v>7</v>
      </c>
      <c r="M15" s="269">
        <v>8</v>
      </c>
      <c r="N15" s="269">
        <v>9</v>
      </c>
      <c r="O15" s="269">
        <v>10</v>
      </c>
      <c r="P15" s="269">
        <v>11</v>
      </c>
      <c r="Q15" s="269">
        <v>12</v>
      </c>
      <c r="R15" s="269">
        <v>13</v>
      </c>
      <c r="S15" s="269">
        <v>14</v>
      </c>
      <c r="T15" s="270">
        <v>15</v>
      </c>
    </row>
    <row r="16" spans="1:23" ht="15.75">
      <c r="A16" s="271">
        <v>1</v>
      </c>
      <c r="B16" s="272"/>
      <c r="C16" s="273"/>
      <c r="D16" s="274"/>
      <c r="E16" s="274"/>
      <c r="F16" s="274"/>
      <c r="G16" s="275"/>
      <c r="H16" s="276"/>
      <c r="I16" s="277" t="s">
        <v>37</v>
      </c>
      <c r="J16" s="278"/>
      <c r="K16" s="279"/>
      <c r="L16" s="279"/>
      <c r="M16" s="279"/>
      <c r="N16" s="279"/>
      <c r="O16" s="279"/>
      <c r="P16" s="279"/>
      <c r="Q16" s="279"/>
      <c r="R16" s="280">
        <f>SUM(R17:R17)</f>
        <v>0</v>
      </c>
      <c r="S16" s="281">
        <f>SUM(S17:S17)</f>
        <v>0</v>
      </c>
      <c r="T16" s="282"/>
    </row>
    <row r="17" spans="1:23">
      <c r="A17" s="283"/>
      <c r="B17" s="284"/>
      <c r="C17" s="285"/>
      <c r="D17" s="286"/>
      <c r="E17" s="286"/>
      <c r="F17" s="286"/>
      <c r="G17" s="287"/>
      <c r="H17" s="288"/>
      <c r="I17" s="289"/>
      <c r="J17" s="288"/>
      <c r="K17" s="290"/>
      <c r="L17" s="291"/>
      <c r="M17" s="290"/>
      <c r="N17" s="292"/>
      <c r="O17" s="293"/>
      <c r="P17" s="291"/>
      <c r="Q17" s="291"/>
      <c r="R17" s="294"/>
      <c r="S17" s="295"/>
      <c r="T17" s="296"/>
    </row>
    <row r="18" spans="1:23" ht="16.5" thickBot="1">
      <c r="A18" s="297">
        <v>2</v>
      </c>
      <c r="B18" s="298"/>
      <c r="C18" s="299"/>
      <c r="D18" s="300"/>
      <c r="E18" s="300"/>
      <c r="F18" s="300"/>
      <c r="G18" s="301"/>
      <c r="H18" s="302"/>
      <c r="I18" s="303" t="s">
        <v>40</v>
      </c>
      <c r="J18" s="262"/>
      <c r="K18" s="304"/>
      <c r="L18" s="262"/>
      <c r="M18" s="262"/>
      <c r="N18" s="262"/>
      <c r="O18" s="304"/>
      <c r="P18" s="304"/>
      <c r="Q18" s="262"/>
      <c r="R18" s="305">
        <f>R19+R27+R167+R182+R253</f>
        <v>621</v>
      </c>
      <c r="S18" s="306">
        <f>S19+S27+S167+S182+S253</f>
        <v>1938624722.54</v>
      </c>
      <c r="T18" s="307"/>
      <c r="U18" s="245">
        <v>1710775107.54</v>
      </c>
      <c r="V18" s="246">
        <f>S18-U18</f>
        <v>227849615</v>
      </c>
    </row>
    <row r="19" spans="1:23" ht="16.5" thickBot="1">
      <c r="A19" s="308"/>
      <c r="B19" s="309"/>
      <c r="C19" s="310" t="str">
        <f>MID(B19,1,2)</f>
        <v/>
      </c>
      <c r="D19" s="311" t="str">
        <f>MID(B19,4,2)</f>
        <v/>
      </c>
      <c r="E19" s="311" t="str">
        <f>MID(B19,7,2)</f>
        <v/>
      </c>
      <c r="F19" s="311" t="str">
        <f>MID(B19,10,2)</f>
        <v/>
      </c>
      <c r="G19" s="312" t="str">
        <f>MID(B19,13,3)</f>
        <v/>
      </c>
      <c r="H19" s="313"/>
      <c r="I19" s="314" t="s">
        <v>199</v>
      </c>
      <c r="J19" s="315"/>
      <c r="K19" s="316"/>
      <c r="L19" s="315"/>
      <c r="M19" s="315"/>
      <c r="N19" s="315"/>
      <c r="O19" s="316"/>
      <c r="P19" s="316"/>
      <c r="Q19" s="315"/>
      <c r="R19" s="317">
        <f>SUM(R20:R25)</f>
        <v>6</v>
      </c>
      <c r="S19" s="318">
        <f>SUM(S20:S25)</f>
        <v>398954961.53999996</v>
      </c>
      <c r="T19" s="319"/>
      <c r="U19" s="245">
        <v>0</v>
      </c>
      <c r="V19" s="320"/>
    </row>
    <row r="20" spans="1:23" ht="15.75">
      <c r="A20" s="297">
        <v>1</v>
      </c>
      <c r="B20" s="298" t="s">
        <v>200</v>
      </c>
      <c r="C20" s="1310" t="s">
        <v>201</v>
      </c>
      <c r="D20" s="1310"/>
      <c r="E20" s="1310"/>
      <c r="F20" s="1310"/>
      <c r="G20" s="1310"/>
      <c r="H20" s="322"/>
      <c r="I20" s="323" t="s">
        <v>202</v>
      </c>
      <c r="J20" s="323" t="s">
        <v>203</v>
      </c>
      <c r="K20" s="323" t="s">
        <v>204</v>
      </c>
      <c r="L20" s="323" t="s">
        <v>205</v>
      </c>
      <c r="M20" s="324" t="s">
        <v>206</v>
      </c>
      <c r="N20" s="262">
        <v>2007</v>
      </c>
      <c r="O20" s="262" t="s">
        <v>207</v>
      </c>
      <c r="P20" s="262" t="s">
        <v>208</v>
      </c>
      <c r="Q20" s="262" t="s">
        <v>39</v>
      </c>
      <c r="R20" s="325">
        <v>1</v>
      </c>
      <c r="S20" s="326">
        <v>13699961.539999999</v>
      </c>
      <c r="T20" s="327" t="s">
        <v>209</v>
      </c>
      <c r="U20" s="245">
        <v>398954961.54000002</v>
      </c>
      <c r="V20" s="246">
        <f>S19-U20</f>
        <v>0</v>
      </c>
    </row>
    <row r="21" spans="1:23" s="341" customFormat="1">
      <c r="A21" s="328">
        <v>2</v>
      </c>
      <c r="B21" s="329"/>
      <c r="C21" s="330" t="s">
        <v>210</v>
      </c>
      <c r="D21" s="331"/>
      <c r="E21" s="331"/>
      <c r="F21" s="331"/>
      <c r="G21" s="331"/>
      <c r="H21" s="332"/>
      <c r="I21" s="72" t="s">
        <v>211</v>
      </c>
      <c r="J21" s="72" t="s">
        <v>212</v>
      </c>
      <c r="K21" s="72" t="s">
        <v>213</v>
      </c>
      <c r="L21" s="72" t="s">
        <v>205</v>
      </c>
      <c r="M21" s="72" t="s">
        <v>206</v>
      </c>
      <c r="N21" s="333">
        <v>2007</v>
      </c>
      <c r="O21" s="334"/>
      <c r="P21" s="334" t="s">
        <v>214</v>
      </c>
      <c r="Q21" s="335" t="s">
        <v>39</v>
      </c>
      <c r="R21" s="336">
        <v>1</v>
      </c>
      <c r="S21" s="337">
        <v>147790000</v>
      </c>
      <c r="T21" s="338" t="s">
        <v>215</v>
      </c>
      <c r="U21" s="339">
        <v>0</v>
      </c>
      <c r="V21" s="339"/>
      <c r="W21" s="340"/>
    </row>
    <row r="22" spans="1:23" s="341" customFormat="1">
      <c r="A22" s="297">
        <v>3</v>
      </c>
      <c r="B22" s="329"/>
      <c r="C22" s="330" t="s">
        <v>201</v>
      </c>
      <c r="D22" s="342"/>
      <c r="E22" s="342"/>
      <c r="F22" s="342"/>
      <c r="G22" s="331"/>
      <c r="H22" s="332"/>
      <c r="I22" s="72" t="s">
        <v>202</v>
      </c>
      <c r="J22" s="72" t="s">
        <v>216</v>
      </c>
      <c r="K22" s="343" t="s">
        <v>217</v>
      </c>
      <c r="L22" s="72" t="s">
        <v>205</v>
      </c>
      <c r="M22" s="72" t="s">
        <v>206</v>
      </c>
      <c r="N22" s="333">
        <v>2007</v>
      </c>
      <c r="O22" s="334"/>
      <c r="P22" s="334" t="s">
        <v>214</v>
      </c>
      <c r="Q22" s="335" t="s">
        <v>39</v>
      </c>
      <c r="R22" s="336">
        <v>1</v>
      </c>
      <c r="S22" s="81">
        <v>13675000</v>
      </c>
      <c r="T22" s="338" t="s">
        <v>218</v>
      </c>
      <c r="U22" s="339">
        <v>0</v>
      </c>
      <c r="V22" s="339"/>
      <c r="W22" s="340"/>
    </row>
    <row r="23" spans="1:23" s="346" customFormat="1">
      <c r="A23" s="328">
        <v>4</v>
      </c>
      <c r="B23" s="344"/>
      <c r="C23" s="330" t="s">
        <v>201</v>
      </c>
      <c r="D23" s="331"/>
      <c r="E23" s="331"/>
      <c r="F23" s="331"/>
      <c r="G23" s="331"/>
      <c r="H23" s="332"/>
      <c r="I23" s="72" t="s">
        <v>202</v>
      </c>
      <c r="J23" s="72" t="s">
        <v>219</v>
      </c>
      <c r="K23" s="343" t="s">
        <v>220</v>
      </c>
      <c r="L23" s="72" t="s">
        <v>205</v>
      </c>
      <c r="M23" s="72" t="s">
        <v>206</v>
      </c>
      <c r="N23" s="333">
        <v>2006</v>
      </c>
      <c r="O23" s="334"/>
      <c r="P23" s="334" t="s">
        <v>214</v>
      </c>
      <c r="Q23" s="335" t="s">
        <v>39</v>
      </c>
      <c r="R23" s="336">
        <v>1</v>
      </c>
      <c r="S23" s="81">
        <v>10000000</v>
      </c>
      <c r="T23" s="338" t="s">
        <v>221</v>
      </c>
      <c r="U23" s="145">
        <v>526288620</v>
      </c>
      <c r="V23" s="145">
        <f>U23-S27</f>
        <v>-135280000</v>
      </c>
      <c r="W23" s="345"/>
    </row>
    <row r="24" spans="1:23" s="346" customFormat="1">
      <c r="A24" s="297">
        <v>5</v>
      </c>
      <c r="B24" s="347"/>
      <c r="C24" s="330" t="s">
        <v>201</v>
      </c>
      <c r="D24" s="331"/>
      <c r="E24" s="331"/>
      <c r="F24" s="331"/>
      <c r="G24" s="331"/>
      <c r="H24" s="332"/>
      <c r="I24" s="343" t="s">
        <v>202</v>
      </c>
      <c r="J24" s="343" t="s">
        <v>222</v>
      </c>
      <c r="K24" s="343" t="s">
        <v>223</v>
      </c>
      <c r="L24" s="343" t="s">
        <v>205</v>
      </c>
      <c r="M24" s="343" t="s">
        <v>206</v>
      </c>
      <c r="N24" s="334">
        <v>2006</v>
      </c>
      <c r="O24" s="334"/>
      <c r="P24" s="334" t="s">
        <v>224</v>
      </c>
      <c r="Q24" s="335" t="s">
        <v>39</v>
      </c>
      <c r="R24" s="336">
        <v>1</v>
      </c>
      <c r="S24" s="337">
        <v>11000000</v>
      </c>
      <c r="T24" s="338" t="s">
        <v>225</v>
      </c>
      <c r="U24" s="145">
        <v>0</v>
      </c>
      <c r="V24" s="145"/>
      <c r="W24" s="345"/>
    </row>
    <row r="25" spans="1:23" s="346" customFormat="1">
      <c r="A25" s="297">
        <v>6</v>
      </c>
      <c r="B25" s="347"/>
      <c r="C25" s="330" t="s">
        <v>210</v>
      </c>
      <c r="D25" s="331"/>
      <c r="E25" s="331"/>
      <c r="F25" s="331"/>
      <c r="G25" s="348"/>
      <c r="H25" s="349"/>
      <c r="I25" s="350" t="s">
        <v>226</v>
      </c>
      <c r="J25" s="350" t="s">
        <v>227</v>
      </c>
      <c r="K25" s="350" t="s">
        <v>228</v>
      </c>
      <c r="L25" s="350"/>
      <c r="M25" s="350" t="s">
        <v>229</v>
      </c>
      <c r="N25" s="351">
        <v>2014</v>
      </c>
      <c r="O25" s="351"/>
      <c r="P25" s="351" t="s">
        <v>214</v>
      </c>
      <c r="Q25" s="352" t="s">
        <v>39</v>
      </c>
      <c r="R25" s="353">
        <v>1</v>
      </c>
      <c r="S25" s="354">
        <v>202790000</v>
      </c>
      <c r="T25" s="355" t="s">
        <v>230</v>
      </c>
      <c r="V25" s="145"/>
      <c r="W25" s="345"/>
    </row>
    <row r="26" spans="1:23" s="346" customFormat="1" ht="15.75" thickBot="1">
      <c r="A26" s="356"/>
      <c r="B26" s="357"/>
      <c r="C26" s="358"/>
      <c r="D26" s="359"/>
      <c r="E26" s="359"/>
      <c r="F26" s="359"/>
      <c r="G26" s="359"/>
      <c r="H26" s="360"/>
      <c r="I26" s="350"/>
      <c r="J26" s="350"/>
      <c r="K26" s="350"/>
      <c r="L26" s="350"/>
      <c r="M26" s="350"/>
      <c r="N26" s="351"/>
      <c r="O26" s="351"/>
      <c r="P26" s="351"/>
      <c r="Q26" s="352"/>
      <c r="R26" s="353"/>
      <c r="S26" s="354"/>
      <c r="T26" s="361"/>
      <c r="V26" s="145"/>
      <c r="W26" s="345"/>
    </row>
    <row r="27" spans="1:23" ht="16.5" thickBot="1">
      <c r="A27" s="362"/>
      <c r="B27" s="309"/>
      <c r="C27" s="310"/>
      <c r="D27" s="311"/>
      <c r="E27" s="311"/>
      <c r="F27" s="311"/>
      <c r="G27" s="312"/>
      <c r="H27" s="313"/>
      <c r="I27" s="314" t="s">
        <v>231</v>
      </c>
      <c r="J27" s="315"/>
      <c r="K27" s="316"/>
      <c r="L27" s="315"/>
      <c r="M27" s="315"/>
      <c r="N27" s="315"/>
      <c r="O27" s="316"/>
      <c r="P27" s="315"/>
      <c r="Q27" s="315"/>
      <c r="R27" s="363">
        <f>SUM(R28:R166)</f>
        <v>456</v>
      </c>
      <c r="S27" s="363">
        <f>SUM(S28:S166)</f>
        <v>661568620</v>
      </c>
      <c r="T27" s="364"/>
      <c r="V27" s="320"/>
      <c r="W27" s="365"/>
    </row>
    <row r="28" spans="1:23" s="261" customFormat="1">
      <c r="A28" s="366">
        <v>1</v>
      </c>
      <c r="B28" s="367" t="s">
        <v>232</v>
      </c>
      <c r="C28" s="368" t="str">
        <f t="shared" ref="C28:C38" si="0">MID(B28,1,2)</f>
        <v>02</v>
      </c>
      <c r="D28" s="369" t="str">
        <f t="shared" ref="D28:D38" si="1">MID(B28,4,2)</f>
        <v>06</v>
      </c>
      <c r="E28" s="369" t="str">
        <f t="shared" ref="E28:E38" si="2">MID(B28,7,2)</f>
        <v>02</v>
      </c>
      <c r="F28" s="369" t="str">
        <f t="shared" ref="F28:F38" si="3">MID(B28,10,2)</f>
        <v>06</v>
      </c>
      <c r="G28" s="369" t="str">
        <f t="shared" ref="G28:G38" si="4">MID(B28,13,3)</f>
        <v>050</v>
      </c>
      <c r="H28" s="370"/>
      <c r="I28" s="74" t="s">
        <v>73</v>
      </c>
      <c r="J28" s="371" t="s">
        <v>207</v>
      </c>
      <c r="K28" s="371" t="s">
        <v>207</v>
      </c>
      <c r="L28" s="371" t="s">
        <v>207</v>
      </c>
      <c r="M28" s="74" t="s">
        <v>206</v>
      </c>
      <c r="N28" s="371">
        <v>2007</v>
      </c>
      <c r="O28" s="371" t="s">
        <v>207</v>
      </c>
      <c r="P28" s="371" t="s">
        <v>233</v>
      </c>
      <c r="Q28" s="371" t="s">
        <v>39</v>
      </c>
      <c r="R28" s="82">
        <v>1</v>
      </c>
      <c r="S28" s="87">
        <v>10200000</v>
      </c>
      <c r="T28" s="338" t="s">
        <v>234</v>
      </c>
      <c r="V28" s="372"/>
      <c r="W28" s="373"/>
    </row>
    <row r="29" spans="1:23" s="346" customFormat="1">
      <c r="A29" s="374">
        <v>3</v>
      </c>
      <c r="B29" s="329" t="s">
        <v>235</v>
      </c>
      <c r="C29" s="375" t="str">
        <f t="shared" si="0"/>
        <v>02</v>
      </c>
      <c r="D29" s="331" t="str">
        <f t="shared" si="1"/>
        <v>06</v>
      </c>
      <c r="E29" s="331" t="str">
        <f t="shared" si="2"/>
        <v>04</v>
      </c>
      <c r="F29" s="331" t="str">
        <f t="shared" si="3"/>
        <v>01</v>
      </c>
      <c r="G29" s="331" t="str">
        <f t="shared" si="4"/>
        <v>009</v>
      </c>
      <c r="H29" s="376"/>
      <c r="I29" s="77" t="s">
        <v>74</v>
      </c>
      <c r="J29" s="377" t="s">
        <v>207</v>
      </c>
      <c r="K29" s="377" t="s">
        <v>207</v>
      </c>
      <c r="L29" s="377" t="s">
        <v>207</v>
      </c>
      <c r="M29" s="77" t="s">
        <v>206</v>
      </c>
      <c r="N29" s="377">
        <v>2010</v>
      </c>
      <c r="O29" s="377" t="s">
        <v>207</v>
      </c>
      <c r="P29" s="377" t="s">
        <v>233</v>
      </c>
      <c r="Q29" s="377" t="s">
        <v>236</v>
      </c>
      <c r="R29" s="84">
        <v>1</v>
      </c>
      <c r="S29" s="89">
        <v>500000</v>
      </c>
      <c r="T29" s="338" t="s">
        <v>234</v>
      </c>
      <c r="V29" s="145"/>
      <c r="W29" s="345"/>
    </row>
    <row r="30" spans="1:23" s="346" customFormat="1">
      <c r="A30" s="328">
        <v>4</v>
      </c>
      <c r="B30" s="329" t="s">
        <v>237</v>
      </c>
      <c r="C30" s="375" t="str">
        <f t="shared" si="0"/>
        <v>02</v>
      </c>
      <c r="D30" s="331" t="str">
        <f t="shared" si="1"/>
        <v>06</v>
      </c>
      <c r="E30" s="331" t="str">
        <f t="shared" si="2"/>
        <v>02</v>
      </c>
      <c r="F30" s="331" t="str">
        <f t="shared" si="3"/>
        <v>01</v>
      </c>
      <c r="G30" s="331" t="str">
        <f t="shared" si="4"/>
        <v>034</v>
      </c>
      <c r="H30" s="376"/>
      <c r="I30" s="77" t="s">
        <v>75</v>
      </c>
      <c r="J30" s="377" t="s">
        <v>207</v>
      </c>
      <c r="K30" s="377" t="s">
        <v>207</v>
      </c>
      <c r="L30" s="377" t="s">
        <v>207</v>
      </c>
      <c r="M30" s="77" t="s">
        <v>206</v>
      </c>
      <c r="N30" s="377">
        <v>2010</v>
      </c>
      <c r="O30" s="377" t="s">
        <v>207</v>
      </c>
      <c r="P30" s="377" t="s">
        <v>233</v>
      </c>
      <c r="Q30" s="377" t="s">
        <v>236</v>
      </c>
      <c r="R30" s="84">
        <v>1</v>
      </c>
      <c r="S30" s="89">
        <v>520000</v>
      </c>
      <c r="T30" s="338" t="s">
        <v>234</v>
      </c>
      <c r="V30" s="145"/>
      <c r="W30" s="345"/>
    </row>
    <row r="31" spans="1:23" s="346" customFormat="1">
      <c r="A31" s="366">
        <v>5</v>
      </c>
      <c r="B31" s="329" t="s">
        <v>238</v>
      </c>
      <c r="C31" s="375" t="str">
        <f t="shared" si="0"/>
        <v>02</v>
      </c>
      <c r="D31" s="331" t="str">
        <f t="shared" si="1"/>
        <v>06</v>
      </c>
      <c r="E31" s="331" t="str">
        <f t="shared" si="2"/>
        <v>02</v>
      </c>
      <c r="F31" s="331" t="str">
        <f t="shared" si="3"/>
        <v>01</v>
      </c>
      <c r="G31" s="331" t="str">
        <f t="shared" si="4"/>
        <v>001</v>
      </c>
      <c r="H31" s="376"/>
      <c r="I31" s="77" t="s">
        <v>239</v>
      </c>
      <c r="J31" s="377" t="s">
        <v>207</v>
      </c>
      <c r="K31" s="377" t="s">
        <v>207</v>
      </c>
      <c r="L31" s="377" t="s">
        <v>207</v>
      </c>
      <c r="M31" s="77" t="s">
        <v>206</v>
      </c>
      <c r="N31" s="377">
        <v>2010</v>
      </c>
      <c r="O31" s="377" t="s">
        <v>207</v>
      </c>
      <c r="P31" s="377" t="s">
        <v>233</v>
      </c>
      <c r="Q31" s="377" t="s">
        <v>39</v>
      </c>
      <c r="R31" s="84">
        <v>1</v>
      </c>
      <c r="S31" s="89">
        <v>1500000</v>
      </c>
      <c r="T31" s="338"/>
      <c r="V31" s="145"/>
      <c r="W31" s="345"/>
    </row>
    <row r="32" spans="1:23" s="346" customFormat="1">
      <c r="A32" s="378">
        <v>6</v>
      </c>
      <c r="B32" s="329" t="s">
        <v>240</v>
      </c>
      <c r="C32" s="375" t="str">
        <f t="shared" si="0"/>
        <v>02</v>
      </c>
      <c r="D32" s="331" t="str">
        <f t="shared" si="1"/>
        <v>06</v>
      </c>
      <c r="E32" s="331" t="str">
        <f t="shared" si="2"/>
        <v>02</v>
      </c>
      <c r="F32" s="331" t="str">
        <f t="shared" si="3"/>
        <v>06</v>
      </c>
      <c r="G32" s="331" t="str">
        <f t="shared" si="4"/>
        <v>039</v>
      </c>
      <c r="H32" s="376"/>
      <c r="I32" s="77" t="s">
        <v>241</v>
      </c>
      <c r="J32" s="377" t="s">
        <v>207</v>
      </c>
      <c r="K32" s="377" t="s">
        <v>207</v>
      </c>
      <c r="L32" s="377" t="s">
        <v>207</v>
      </c>
      <c r="M32" s="77" t="s">
        <v>206</v>
      </c>
      <c r="N32" s="377">
        <v>2010</v>
      </c>
      <c r="O32" s="377" t="s">
        <v>207</v>
      </c>
      <c r="P32" s="377" t="s">
        <v>233</v>
      </c>
      <c r="Q32" s="377" t="s">
        <v>39</v>
      </c>
      <c r="R32" s="84">
        <v>1</v>
      </c>
      <c r="S32" s="89">
        <v>1233000</v>
      </c>
      <c r="T32" s="338"/>
      <c r="V32" s="145"/>
      <c r="W32" s="345"/>
    </row>
    <row r="33" spans="1:23" s="346" customFormat="1">
      <c r="A33" s="374">
        <v>7</v>
      </c>
      <c r="B33" s="329" t="s">
        <v>242</v>
      </c>
      <c r="C33" s="375" t="str">
        <f t="shared" si="0"/>
        <v>02</v>
      </c>
      <c r="D33" s="331" t="str">
        <f t="shared" si="1"/>
        <v>06</v>
      </c>
      <c r="E33" s="331" t="str">
        <f t="shared" si="2"/>
        <v>02</v>
      </c>
      <c r="F33" s="331" t="str">
        <f t="shared" si="3"/>
        <v>04</v>
      </c>
      <c r="G33" s="331" t="str">
        <f t="shared" si="4"/>
        <v>006</v>
      </c>
      <c r="H33" s="376"/>
      <c r="I33" s="77" t="s">
        <v>94</v>
      </c>
      <c r="J33" s="377" t="s">
        <v>207</v>
      </c>
      <c r="K33" s="377" t="s">
        <v>207</v>
      </c>
      <c r="L33" s="377" t="s">
        <v>207</v>
      </c>
      <c r="M33" s="77" t="s">
        <v>206</v>
      </c>
      <c r="N33" s="377">
        <v>2010</v>
      </c>
      <c r="O33" s="377" t="s">
        <v>207</v>
      </c>
      <c r="P33" s="377" t="s">
        <v>233</v>
      </c>
      <c r="Q33" s="377" t="s">
        <v>39</v>
      </c>
      <c r="R33" s="84">
        <v>2</v>
      </c>
      <c r="S33" s="89">
        <v>460000</v>
      </c>
      <c r="T33" s="338"/>
      <c r="V33" s="145"/>
      <c r="W33" s="345"/>
    </row>
    <row r="34" spans="1:23" s="346" customFormat="1">
      <c r="A34" s="366">
        <v>9</v>
      </c>
      <c r="B34" s="329" t="s">
        <v>242</v>
      </c>
      <c r="C34" s="375" t="str">
        <f t="shared" si="0"/>
        <v>02</v>
      </c>
      <c r="D34" s="331" t="str">
        <f t="shared" si="1"/>
        <v>06</v>
      </c>
      <c r="E34" s="331" t="str">
        <f t="shared" si="2"/>
        <v>02</v>
      </c>
      <c r="F34" s="331" t="str">
        <f t="shared" si="3"/>
        <v>04</v>
      </c>
      <c r="G34" s="331" t="str">
        <f t="shared" si="4"/>
        <v>006</v>
      </c>
      <c r="H34" s="376"/>
      <c r="I34" s="77" t="s">
        <v>243</v>
      </c>
      <c r="J34" s="377" t="s">
        <v>207</v>
      </c>
      <c r="K34" s="377" t="s">
        <v>207</v>
      </c>
      <c r="L34" s="377" t="s">
        <v>207</v>
      </c>
      <c r="M34" s="77" t="s">
        <v>206</v>
      </c>
      <c r="N34" s="377">
        <v>2011</v>
      </c>
      <c r="O34" s="377" t="s">
        <v>207</v>
      </c>
      <c r="P34" s="377" t="s">
        <v>233</v>
      </c>
      <c r="Q34" s="377" t="s">
        <v>39</v>
      </c>
      <c r="R34" s="84">
        <v>1</v>
      </c>
      <c r="S34" s="89">
        <v>215150</v>
      </c>
      <c r="T34" s="379"/>
      <c r="V34" s="145"/>
      <c r="W34" s="345"/>
    </row>
    <row r="35" spans="1:23" s="346" customFormat="1">
      <c r="A35" s="378">
        <v>10</v>
      </c>
      <c r="B35" s="329" t="s">
        <v>244</v>
      </c>
      <c r="C35" s="375" t="str">
        <f t="shared" si="0"/>
        <v>02</v>
      </c>
      <c r="D35" s="331" t="str">
        <f t="shared" si="1"/>
        <v>06</v>
      </c>
      <c r="E35" s="331" t="str">
        <f t="shared" si="2"/>
        <v>02</v>
      </c>
      <c r="F35" s="331" t="str">
        <f t="shared" si="3"/>
        <v>01</v>
      </c>
      <c r="G35" s="331" t="str">
        <f t="shared" si="4"/>
        <v>006</v>
      </c>
      <c r="H35" s="376"/>
      <c r="I35" s="77" t="s">
        <v>245</v>
      </c>
      <c r="J35" s="377" t="s">
        <v>207</v>
      </c>
      <c r="K35" s="377" t="s">
        <v>207</v>
      </c>
      <c r="L35" s="377" t="s">
        <v>207</v>
      </c>
      <c r="M35" s="77" t="s">
        <v>206</v>
      </c>
      <c r="N35" s="377">
        <v>2011</v>
      </c>
      <c r="O35" s="377" t="s">
        <v>207</v>
      </c>
      <c r="P35" s="377" t="s">
        <v>233</v>
      </c>
      <c r="Q35" s="377" t="s">
        <v>39</v>
      </c>
      <c r="R35" s="84">
        <v>1</v>
      </c>
      <c r="S35" s="89">
        <v>1500000</v>
      </c>
      <c r="T35" s="379"/>
      <c r="V35" s="145"/>
      <c r="W35" s="345"/>
    </row>
    <row r="36" spans="1:23" s="346" customFormat="1">
      <c r="A36" s="374">
        <v>11</v>
      </c>
      <c r="B36" s="329" t="s">
        <v>246</v>
      </c>
      <c r="C36" s="375" t="str">
        <f t="shared" si="0"/>
        <v>02</v>
      </c>
      <c r="D36" s="331" t="str">
        <f t="shared" si="1"/>
        <v>06</v>
      </c>
      <c r="E36" s="331" t="str">
        <f t="shared" si="2"/>
        <v>04</v>
      </c>
      <c r="F36" s="331" t="str">
        <f t="shared" si="3"/>
        <v>03</v>
      </c>
      <c r="G36" s="331" t="str">
        <f t="shared" si="4"/>
        <v>009</v>
      </c>
      <c r="H36" s="376"/>
      <c r="I36" s="77" t="s">
        <v>76</v>
      </c>
      <c r="J36" s="377" t="s">
        <v>207</v>
      </c>
      <c r="K36" s="377" t="s">
        <v>207</v>
      </c>
      <c r="L36" s="77" t="s">
        <v>247</v>
      </c>
      <c r="M36" s="77" t="s">
        <v>206</v>
      </c>
      <c r="N36" s="377">
        <v>2012</v>
      </c>
      <c r="O36" s="377" t="s">
        <v>207</v>
      </c>
      <c r="P36" s="377" t="s">
        <v>233</v>
      </c>
      <c r="Q36" s="377" t="s">
        <v>236</v>
      </c>
      <c r="R36" s="84">
        <v>1</v>
      </c>
      <c r="S36" s="89">
        <v>1500000</v>
      </c>
      <c r="T36" s="338" t="s">
        <v>234</v>
      </c>
      <c r="V36" s="145"/>
      <c r="W36" s="345"/>
    </row>
    <row r="37" spans="1:23" s="261" customFormat="1">
      <c r="A37" s="328">
        <v>12</v>
      </c>
      <c r="B37" s="380" t="s">
        <v>242</v>
      </c>
      <c r="C37" s="381" t="str">
        <f t="shared" si="0"/>
        <v>02</v>
      </c>
      <c r="D37" s="382" t="str">
        <f t="shared" si="1"/>
        <v>06</v>
      </c>
      <c r="E37" s="382" t="str">
        <f t="shared" si="2"/>
        <v>02</v>
      </c>
      <c r="F37" s="382" t="str">
        <f t="shared" si="3"/>
        <v>04</v>
      </c>
      <c r="G37" s="382" t="str">
        <f t="shared" si="4"/>
        <v>006</v>
      </c>
      <c r="H37" s="383"/>
      <c r="I37" s="73" t="s">
        <v>243</v>
      </c>
      <c r="J37" s="384" t="s">
        <v>207</v>
      </c>
      <c r="K37" s="384" t="s">
        <v>207</v>
      </c>
      <c r="L37" s="73" t="s">
        <v>248</v>
      </c>
      <c r="M37" s="73" t="s">
        <v>206</v>
      </c>
      <c r="N37" s="384">
        <v>2012</v>
      </c>
      <c r="O37" s="384" t="s">
        <v>207</v>
      </c>
      <c r="P37" s="384" t="s">
        <v>233</v>
      </c>
      <c r="Q37" s="384" t="s">
        <v>39</v>
      </c>
      <c r="R37" s="83">
        <v>1</v>
      </c>
      <c r="S37" s="88">
        <v>680000</v>
      </c>
      <c r="T37" s="385"/>
      <c r="V37" s="386"/>
      <c r="W37" s="373"/>
    </row>
    <row r="38" spans="1:23" s="261" customFormat="1">
      <c r="A38" s="366">
        <v>13</v>
      </c>
      <c r="B38" s="380" t="s">
        <v>238</v>
      </c>
      <c r="C38" s="381" t="str">
        <f t="shared" si="0"/>
        <v>02</v>
      </c>
      <c r="D38" s="382" t="str">
        <f t="shared" si="1"/>
        <v>06</v>
      </c>
      <c r="E38" s="382" t="str">
        <f t="shared" si="2"/>
        <v>02</v>
      </c>
      <c r="F38" s="382" t="str">
        <f t="shared" si="3"/>
        <v>01</v>
      </c>
      <c r="G38" s="382" t="str">
        <f t="shared" si="4"/>
        <v>001</v>
      </c>
      <c r="H38" s="383"/>
      <c r="I38" s="387" t="s">
        <v>249</v>
      </c>
      <c r="J38" s="387"/>
      <c r="K38" s="384" t="s">
        <v>207</v>
      </c>
      <c r="L38" s="73"/>
      <c r="M38" s="73" t="s">
        <v>206</v>
      </c>
      <c r="N38" s="384">
        <v>2013</v>
      </c>
      <c r="O38" s="384" t="s">
        <v>207</v>
      </c>
      <c r="P38" s="384" t="s">
        <v>233</v>
      </c>
      <c r="Q38" s="384" t="s">
        <v>39</v>
      </c>
      <c r="R38" s="388">
        <v>1</v>
      </c>
      <c r="S38" s="389">
        <v>2638270</v>
      </c>
      <c r="T38" s="390"/>
      <c r="V38" s="386"/>
      <c r="W38" s="373"/>
    </row>
    <row r="39" spans="1:23" s="261" customFormat="1">
      <c r="A39" s="378">
        <v>14</v>
      </c>
      <c r="B39" s="380" t="s">
        <v>244</v>
      </c>
      <c r="C39" s="381" t="s">
        <v>250</v>
      </c>
      <c r="D39" s="382" t="s">
        <v>251</v>
      </c>
      <c r="E39" s="382" t="s">
        <v>250</v>
      </c>
      <c r="F39" s="382" t="s">
        <v>252</v>
      </c>
      <c r="G39" s="382" t="s">
        <v>253</v>
      </c>
      <c r="H39" s="383"/>
      <c r="I39" s="387" t="s">
        <v>254</v>
      </c>
      <c r="J39" s="387"/>
      <c r="K39" s="384" t="s">
        <v>207</v>
      </c>
      <c r="L39" s="73"/>
      <c r="M39" s="73" t="s">
        <v>206</v>
      </c>
      <c r="N39" s="384">
        <v>2013</v>
      </c>
      <c r="O39" s="384" t="s">
        <v>207</v>
      </c>
      <c r="P39" s="384" t="s">
        <v>233</v>
      </c>
      <c r="Q39" s="384" t="s">
        <v>39</v>
      </c>
      <c r="R39" s="388">
        <v>10</v>
      </c>
      <c r="S39" s="389">
        <v>1500000</v>
      </c>
      <c r="T39" s="390" t="s">
        <v>255</v>
      </c>
      <c r="U39" s="391"/>
      <c r="V39" s="386"/>
      <c r="W39" s="373"/>
    </row>
    <row r="40" spans="1:23" s="261" customFormat="1">
      <c r="A40" s="374">
        <v>19</v>
      </c>
      <c r="B40" s="380" t="s">
        <v>256</v>
      </c>
      <c r="C40" s="381" t="str">
        <f t="shared" ref="C40:C47" si="5">MID(B40,1,2)</f>
        <v>02</v>
      </c>
      <c r="D40" s="382" t="str">
        <f t="shared" ref="D40:D47" si="6">MID(B40,4,2)</f>
        <v>09</v>
      </c>
      <c r="E40" s="382" t="str">
        <f t="shared" ref="E40:E47" si="7">MID(B40,7,2)</f>
        <v>01</v>
      </c>
      <c r="F40" s="382" t="str">
        <f t="shared" ref="F40:F47" si="8">MID(B40,10,2)</f>
        <v>15</v>
      </c>
      <c r="G40" s="382" t="str">
        <f t="shared" ref="G40:G47" si="9">MID(B40,13,3)</f>
        <v>028</v>
      </c>
      <c r="H40" s="383"/>
      <c r="I40" s="73" t="s">
        <v>257</v>
      </c>
      <c r="J40" s="384" t="s">
        <v>207</v>
      </c>
      <c r="K40" s="384" t="s">
        <v>207</v>
      </c>
      <c r="L40" s="73" t="s">
        <v>248</v>
      </c>
      <c r="M40" s="73" t="s">
        <v>206</v>
      </c>
      <c r="N40" s="384">
        <v>2010</v>
      </c>
      <c r="O40" s="384" t="s">
        <v>207</v>
      </c>
      <c r="P40" s="384" t="s">
        <v>233</v>
      </c>
      <c r="Q40" s="384" t="s">
        <v>39</v>
      </c>
      <c r="R40" s="83">
        <v>1</v>
      </c>
      <c r="S40" s="88">
        <v>500000</v>
      </c>
      <c r="T40" s="392"/>
      <c r="U40" s="391">
        <v>0</v>
      </c>
      <c r="V40" s="386"/>
      <c r="W40" s="373"/>
    </row>
    <row r="41" spans="1:23" s="261" customFormat="1">
      <c r="A41" s="366">
        <v>21</v>
      </c>
      <c r="B41" s="380" t="s">
        <v>258</v>
      </c>
      <c r="C41" s="381" t="str">
        <f t="shared" si="5"/>
        <v>02</v>
      </c>
      <c r="D41" s="382" t="str">
        <f t="shared" si="6"/>
        <v>06</v>
      </c>
      <c r="E41" s="382" t="str">
        <f t="shared" si="7"/>
        <v>03</v>
      </c>
      <c r="F41" s="382" t="str">
        <f t="shared" si="8"/>
        <v>04</v>
      </c>
      <c r="G41" s="382" t="str">
        <f t="shared" si="9"/>
        <v>008</v>
      </c>
      <c r="H41" s="383"/>
      <c r="I41" s="73" t="s">
        <v>78</v>
      </c>
      <c r="J41" s="384" t="s">
        <v>207</v>
      </c>
      <c r="K41" s="384" t="s">
        <v>207</v>
      </c>
      <c r="L41" s="73" t="s">
        <v>248</v>
      </c>
      <c r="M41" s="73" t="s">
        <v>206</v>
      </c>
      <c r="N41" s="384">
        <v>2011</v>
      </c>
      <c r="O41" s="384" t="s">
        <v>207</v>
      </c>
      <c r="P41" s="384" t="s">
        <v>233</v>
      </c>
      <c r="Q41" s="384" t="s">
        <v>236</v>
      </c>
      <c r="R41" s="83">
        <v>1</v>
      </c>
      <c r="S41" s="88">
        <v>1200000</v>
      </c>
      <c r="T41" s="338" t="s">
        <v>234</v>
      </c>
      <c r="U41" s="391">
        <v>0</v>
      </c>
      <c r="V41" s="386"/>
      <c r="W41" s="373"/>
    </row>
    <row r="42" spans="1:23" s="261" customFormat="1">
      <c r="A42" s="378">
        <v>22</v>
      </c>
      <c r="B42" s="380" t="s">
        <v>259</v>
      </c>
      <c r="C42" s="381" t="str">
        <f t="shared" si="5"/>
        <v>02</v>
      </c>
      <c r="D42" s="382" t="str">
        <f t="shared" si="6"/>
        <v>06</v>
      </c>
      <c r="E42" s="382" t="str">
        <f t="shared" si="7"/>
        <v>03</v>
      </c>
      <c r="F42" s="382" t="str">
        <f t="shared" si="8"/>
        <v>02</v>
      </c>
      <c r="G42" s="382" t="str">
        <f t="shared" si="9"/>
        <v>003</v>
      </c>
      <c r="H42" s="383"/>
      <c r="I42" s="73" t="s">
        <v>260</v>
      </c>
      <c r="J42" s="384" t="s">
        <v>207</v>
      </c>
      <c r="K42" s="384" t="s">
        <v>207</v>
      </c>
      <c r="L42" s="73" t="s">
        <v>248</v>
      </c>
      <c r="M42" s="73" t="s">
        <v>206</v>
      </c>
      <c r="N42" s="384">
        <v>2012</v>
      </c>
      <c r="O42" s="384" t="s">
        <v>207</v>
      </c>
      <c r="P42" s="384" t="s">
        <v>233</v>
      </c>
      <c r="Q42" s="384" t="s">
        <v>39</v>
      </c>
      <c r="R42" s="83">
        <v>1</v>
      </c>
      <c r="S42" s="88">
        <v>9290400</v>
      </c>
      <c r="T42" s="385"/>
      <c r="U42" s="391">
        <v>0</v>
      </c>
      <c r="V42" s="386"/>
      <c r="W42" s="373"/>
    </row>
    <row r="43" spans="1:23" s="261" customFormat="1">
      <c r="A43" s="378">
        <v>26</v>
      </c>
      <c r="B43" s="380" t="s">
        <v>259</v>
      </c>
      <c r="C43" s="381" t="str">
        <f t="shared" si="5"/>
        <v>02</v>
      </c>
      <c r="D43" s="382" t="str">
        <f t="shared" si="6"/>
        <v>06</v>
      </c>
      <c r="E43" s="382" t="str">
        <f t="shared" si="7"/>
        <v>03</v>
      </c>
      <c r="F43" s="382" t="str">
        <f t="shared" si="8"/>
        <v>02</v>
      </c>
      <c r="G43" s="382" t="str">
        <f t="shared" si="9"/>
        <v>003</v>
      </c>
      <c r="H43" s="383"/>
      <c r="I43" s="78" t="s">
        <v>261</v>
      </c>
      <c r="J43" s="384" t="s">
        <v>207</v>
      </c>
      <c r="K43" s="384" t="s">
        <v>207</v>
      </c>
      <c r="L43" s="73" t="s">
        <v>248</v>
      </c>
      <c r="M43" s="73" t="s">
        <v>206</v>
      </c>
      <c r="N43" s="384">
        <v>2012</v>
      </c>
      <c r="O43" s="384" t="s">
        <v>207</v>
      </c>
      <c r="P43" s="384" t="s">
        <v>233</v>
      </c>
      <c r="Q43" s="384" t="s">
        <v>39</v>
      </c>
      <c r="R43" s="83">
        <v>1</v>
      </c>
      <c r="S43" s="88">
        <v>4769000</v>
      </c>
      <c r="T43" s="385"/>
      <c r="U43" s="391">
        <v>0</v>
      </c>
      <c r="V43" s="386"/>
      <c r="W43" s="373"/>
    </row>
    <row r="44" spans="1:23" s="261" customFormat="1">
      <c r="A44" s="374">
        <v>27</v>
      </c>
      <c r="B44" s="380" t="s">
        <v>258</v>
      </c>
      <c r="C44" s="381" t="str">
        <f t="shared" si="5"/>
        <v>02</v>
      </c>
      <c r="D44" s="382" t="str">
        <f t="shared" si="6"/>
        <v>06</v>
      </c>
      <c r="E44" s="382" t="str">
        <f t="shared" si="7"/>
        <v>03</v>
      </c>
      <c r="F44" s="382" t="str">
        <f t="shared" si="8"/>
        <v>04</v>
      </c>
      <c r="G44" s="382" t="str">
        <f t="shared" si="9"/>
        <v>008</v>
      </c>
      <c r="H44" s="383"/>
      <c r="I44" s="78" t="s">
        <v>77</v>
      </c>
      <c r="J44" s="384" t="s">
        <v>207</v>
      </c>
      <c r="K44" s="384" t="s">
        <v>207</v>
      </c>
      <c r="L44" s="73" t="s">
        <v>248</v>
      </c>
      <c r="M44" s="73" t="s">
        <v>206</v>
      </c>
      <c r="N44" s="384">
        <v>2012</v>
      </c>
      <c r="O44" s="384" t="s">
        <v>207</v>
      </c>
      <c r="P44" s="384" t="s">
        <v>233</v>
      </c>
      <c r="Q44" s="384" t="s">
        <v>236</v>
      </c>
      <c r="R44" s="83">
        <v>1</v>
      </c>
      <c r="S44" s="88">
        <v>500000</v>
      </c>
      <c r="T44" s="338" t="s">
        <v>234</v>
      </c>
      <c r="U44" s="391">
        <v>0</v>
      </c>
      <c r="V44" s="386"/>
      <c r="W44" s="373"/>
    </row>
    <row r="45" spans="1:23" s="261" customFormat="1">
      <c r="A45" s="366">
        <v>29</v>
      </c>
      <c r="B45" s="380" t="s">
        <v>259</v>
      </c>
      <c r="C45" s="381" t="str">
        <f t="shared" si="5"/>
        <v>02</v>
      </c>
      <c r="D45" s="382" t="str">
        <f t="shared" si="6"/>
        <v>06</v>
      </c>
      <c r="E45" s="382" t="str">
        <f t="shared" si="7"/>
        <v>03</v>
      </c>
      <c r="F45" s="382" t="str">
        <f t="shared" si="8"/>
        <v>02</v>
      </c>
      <c r="G45" s="382" t="str">
        <f t="shared" si="9"/>
        <v>003</v>
      </c>
      <c r="H45" s="383"/>
      <c r="I45" s="387" t="s">
        <v>260</v>
      </c>
      <c r="J45" s="384" t="s">
        <v>207</v>
      </c>
      <c r="K45" s="384" t="s">
        <v>207</v>
      </c>
      <c r="L45" s="73" t="s">
        <v>248</v>
      </c>
      <c r="M45" s="73" t="s">
        <v>206</v>
      </c>
      <c r="N45" s="384">
        <v>2013</v>
      </c>
      <c r="O45" s="384" t="s">
        <v>207</v>
      </c>
      <c r="P45" s="384" t="s">
        <v>233</v>
      </c>
      <c r="Q45" s="384" t="s">
        <v>39</v>
      </c>
      <c r="R45" s="388">
        <v>2</v>
      </c>
      <c r="S45" s="88">
        <v>7500000</v>
      </c>
      <c r="T45" s="385"/>
      <c r="U45" s="391"/>
      <c r="V45" s="386"/>
      <c r="W45" s="373"/>
    </row>
    <row r="46" spans="1:23" s="261" customFormat="1">
      <c r="A46" s="378">
        <v>30</v>
      </c>
      <c r="B46" s="380" t="s">
        <v>262</v>
      </c>
      <c r="C46" s="381" t="str">
        <f t="shared" si="5"/>
        <v>02</v>
      </c>
      <c r="D46" s="382" t="str">
        <f t="shared" si="6"/>
        <v>06</v>
      </c>
      <c r="E46" s="382" t="str">
        <f t="shared" si="7"/>
        <v>03</v>
      </c>
      <c r="F46" s="382" t="str">
        <f t="shared" si="8"/>
        <v>02</v>
      </c>
      <c r="G46" s="382" t="str">
        <f t="shared" si="9"/>
        <v>002</v>
      </c>
      <c r="H46" s="383"/>
      <c r="I46" s="387" t="s">
        <v>263</v>
      </c>
      <c r="J46" s="384" t="s">
        <v>207</v>
      </c>
      <c r="K46" s="384" t="s">
        <v>207</v>
      </c>
      <c r="L46" s="73" t="s">
        <v>248</v>
      </c>
      <c r="M46" s="73" t="s">
        <v>206</v>
      </c>
      <c r="N46" s="384">
        <v>2013</v>
      </c>
      <c r="O46" s="384" t="s">
        <v>207</v>
      </c>
      <c r="P46" s="384" t="s">
        <v>233</v>
      </c>
      <c r="Q46" s="384" t="s">
        <v>39</v>
      </c>
      <c r="R46" s="388">
        <v>1</v>
      </c>
      <c r="S46" s="88">
        <v>7500000</v>
      </c>
      <c r="T46" s="385"/>
      <c r="U46" s="391"/>
      <c r="V46" s="386"/>
      <c r="W46" s="373"/>
    </row>
    <row r="47" spans="1:23" s="261" customFormat="1">
      <c r="A47" s="374">
        <v>31</v>
      </c>
      <c r="B47" s="393" t="s">
        <v>262</v>
      </c>
      <c r="C47" s="381" t="str">
        <f t="shared" si="5"/>
        <v>02</v>
      </c>
      <c r="D47" s="382" t="str">
        <f t="shared" si="6"/>
        <v>06</v>
      </c>
      <c r="E47" s="382" t="str">
        <f t="shared" si="7"/>
        <v>03</v>
      </c>
      <c r="F47" s="382" t="str">
        <f t="shared" si="8"/>
        <v>02</v>
      </c>
      <c r="G47" s="382" t="str">
        <f t="shared" si="9"/>
        <v>002</v>
      </c>
      <c r="H47" s="383"/>
      <c r="I47" s="394" t="s">
        <v>264</v>
      </c>
      <c r="J47" s="395" t="s">
        <v>207</v>
      </c>
      <c r="K47" s="395" t="s">
        <v>207</v>
      </c>
      <c r="L47" s="396" t="s">
        <v>248</v>
      </c>
      <c r="M47" s="396" t="s">
        <v>206</v>
      </c>
      <c r="N47" s="395">
        <v>2013</v>
      </c>
      <c r="O47" s="395" t="s">
        <v>207</v>
      </c>
      <c r="P47" s="395" t="s">
        <v>233</v>
      </c>
      <c r="Q47" s="395" t="s">
        <v>39</v>
      </c>
      <c r="R47" s="397">
        <v>1</v>
      </c>
      <c r="S47" s="398">
        <v>5000000</v>
      </c>
      <c r="T47" s="399"/>
      <c r="U47" s="391"/>
      <c r="V47" s="386"/>
      <c r="W47" s="373"/>
    </row>
    <row r="48" spans="1:23" s="346" customFormat="1">
      <c r="A48" s="328">
        <v>32</v>
      </c>
      <c r="B48" s="329"/>
      <c r="C48" s="400">
        <v>2</v>
      </c>
      <c r="D48" s="401">
        <v>6</v>
      </c>
      <c r="E48" s="401">
        <v>2</v>
      </c>
      <c r="F48" s="401">
        <v>1</v>
      </c>
      <c r="G48" s="401">
        <v>11</v>
      </c>
      <c r="H48" s="402"/>
      <c r="I48" s="403" t="s">
        <v>265</v>
      </c>
      <c r="J48" s="404"/>
      <c r="K48" s="405"/>
      <c r="L48" s="404"/>
      <c r="M48" s="406" t="s">
        <v>206</v>
      </c>
      <c r="N48" s="407">
        <v>2014</v>
      </c>
      <c r="O48" s="408"/>
      <c r="P48" s="407" t="s">
        <v>233</v>
      </c>
      <c r="Q48" s="407" t="s">
        <v>39</v>
      </c>
      <c r="R48" s="409">
        <v>5</v>
      </c>
      <c r="S48" s="410">
        <v>1500000</v>
      </c>
      <c r="T48" s="411"/>
      <c r="U48" s="391"/>
      <c r="V48" s="145"/>
      <c r="W48" s="345"/>
    </row>
    <row r="49" spans="1:23" s="261" customFormat="1">
      <c r="A49" s="366">
        <v>33</v>
      </c>
      <c r="B49" s="380"/>
      <c r="C49" s="412">
        <v>2</v>
      </c>
      <c r="D49" s="413">
        <v>6</v>
      </c>
      <c r="E49" s="413">
        <v>2</v>
      </c>
      <c r="F49" s="413">
        <v>4</v>
      </c>
      <c r="G49" s="413">
        <v>6</v>
      </c>
      <c r="H49" s="414"/>
      <c r="I49" s="415" t="s">
        <v>266</v>
      </c>
      <c r="J49" s="416"/>
      <c r="K49" s="417"/>
      <c r="L49" s="416"/>
      <c r="M49" s="418" t="s">
        <v>206</v>
      </c>
      <c r="N49" s="419">
        <v>2014</v>
      </c>
      <c r="O49" s="420"/>
      <c r="P49" s="419" t="s">
        <v>233</v>
      </c>
      <c r="Q49" s="419" t="s">
        <v>39</v>
      </c>
      <c r="R49" s="421">
        <v>1</v>
      </c>
      <c r="S49" s="422">
        <v>1600000</v>
      </c>
      <c r="T49" s="423"/>
      <c r="U49" s="391"/>
      <c r="V49" s="386"/>
      <c r="W49" s="373"/>
    </row>
    <row r="50" spans="1:23" s="261" customFormat="1">
      <c r="A50" s="378">
        <v>34</v>
      </c>
      <c r="B50" s="393"/>
      <c r="C50" s="412">
        <v>2</v>
      </c>
      <c r="D50" s="413">
        <v>6</v>
      </c>
      <c r="E50" s="413">
        <v>2</v>
      </c>
      <c r="F50" s="413">
        <v>6</v>
      </c>
      <c r="G50" s="413">
        <v>3</v>
      </c>
      <c r="H50" s="414"/>
      <c r="I50" s="424" t="s">
        <v>267</v>
      </c>
      <c r="J50" s="416" t="s">
        <v>268</v>
      </c>
      <c r="K50" s="417"/>
      <c r="L50" s="416"/>
      <c r="M50" s="418" t="s">
        <v>206</v>
      </c>
      <c r="N50" s="419">
        <v>2014</v>
      </c>
      <c r="O50" s="420"/>
      <c r="P50" s="419" t="s">
        <v>233</v>
      </c>
      <c r="Q50" s="419" t="s">
        <v>39</v>
      </c>
      <c r="R50" s="425">
        <v>1</v>
      </c>
      <c r="S50" s="422">
        <v>3300000</v>
      </c>
      <c r="T50" s="423"/>
      <c r="U50" s="391"/>
      <c r="V50" s="386"/>
      <c r="W50" s="373"/>
    </row>
    <row r="51" spans="1:23" s="261" customFormat="1">
      <c r="A51" s="374">
        <v>35</v>
      </c>
      <c r="B51" s="380"/>
      <c r="C51" s="412">
        <v>2</v>
      </c>
      <c r="D51" s="413">
        <v>6</v>
      </c>
      <c r="E51" s="413">
        <v>2</v>
      </c>
      <c r="F51" s="413">
        <v>1</v>
      </c>
      <c r="G51" s="413">
        <v>1</v>
      </c>
      <c r="H51" s="414"/>
      <c r="I51" s="426" t="s">
        <v>269</v>
      </c>
      <c r="J51" s="427" t="s">
        <v>270</v>
      </c>
      <c r="K51" s="428"/>
      <c r="L51" s="427"/>
      <c r="M51" s="429" t="s">
        <v>206</v>
      </c>
      <c r="N51" s="430">
        <v>2014</v>
      </c>
      <c r="O51" s="431"/>
      <c r="P51" s="430" t="s">
        <v>233</v>
      </c>
      <c r="Q51" s="430" t="s">
        <v>39</v>
      </c>
      <c r="R51" s="432">
        <v>1</v>
      </c>
      <c r="S51" s="90">
        <v>2000000</v>
      </c>
      <c r="T51" s="433"/>
      <c r="U51" s="391"/>
      <c r="V51" s="386"/>
      <c r="W51" s="373"/>
    </row>
    <row r="52" spans="1:23" s="261" customFormat="1">
      <c r="A52" s="328">
        <v>36</v>
      </c>
      <c r="B52" s="367"/>
      <c r="C52" s="412">
        <v>2</v>
      </c>
      <c r="D52" s="413">
        <v>6</v>
      </c>
      <c r="E52" s="413">
        <v>2</v>
      </c>
      <c r="F52" s="413">
        <v>1</v>
      </c>
      <c r="G52" s="413">
        <v>11</v>
      </c>
      <c r="H52" s="414"/>
      <c r="I52" s="426" t="s">
        <v>271</v>
      </c>
      <c r="J52" s="427" t="s">
        <v>272</v>
      </c>
      <c r="K52" s="428"/>
      <c r="L52" s="427"/>
      <c r="M52" s="429" t="s">
        <v>206</v>
      </c>
      <c r="N52" s="430">
        <v>2014</v>
      </c>
      <c r="O52" s="431"/>
      <c r="P52" s="430" t="s">
        <v>233</v>
      </c>
      <c r="Q52" s="430" t="s">
        <v>39</v>
      </c>
      <c r="R52" s="432">
        <v>1</v>
      </c>
      <c r="S52" s="90">
        <v>1500000</v>
      </c>
      <c r="T52" s="433"/>
      <c r="U52" s="391"/>
      <c r="V52" s="386"/>
      <c r="W52" s="373"/>
    </row>
    <row r="53" spans="1:23" s="261" customFormat="1">
      <c r="A53" s="366">
        <v>37</v>
      </c>
      <c r="B53" s="380"/>
      <c r="C53" s="412">
        <v>2</v>
      </c>
      <c r="D53" s="413">
        <v>6</v>
      </c>
      <c r="E53" s="413">
        <v>2</v>
      </c>
      <c r="F53" s="413">
        <v>1</v>
      </c>
      <c r="G53" s="413">
        <v>30</v>
      </c>
      <c r="H53" s="426"/>
      <c r="I53" s="434" t="s">
        <v>112</v>
      </c>
      <c r="J53" s="435" t="s">
        <v>273</v>
      </c>
      <c r="K53" s="436"/>
      <c r="L53" s="437" t="s">
        <v>205</v>
      </c>
      <c r="M53" s="438" t="s">
        <v>274</v>
      </c>
      <c r="N53" s="439">
        <v>2014</v>
      </c>
      <c r="O53" s="439"/>
      <c r="P53" s="439" t="s">
        <v>233</v>
      </c>
      <c r="Q53" s="439" t="s">
        <v>39</v>
      </c>
      <c r="R53" s="440">
        <v>10</v>
      </c>
      <c r="S53" s="91">
        <v>7500000</v>
      </c>
      <c r="T53" s="441"/>
      <c r="U53" s="391"/>
      <c r="V53" s="386"/>
      <c r="W53" s="373"/>
    </row>
    <row r="54" spans="1:23" s="261" customFormat="1">
      <c r="A54" s="378">
        <v>38</v>
      </c>
      <c r="B54" s="380"/>
      <c r="C54" s="412">
        <v>2</v>
      </c>
      <c r="D54" s="413">
        <v>6</v>
      </c>
      <c r="E54" s="413">
        <v>3</v>
      </c>
      <c r="F54" s="413">
        <v>5</v>
      </c>
      <c r="G54" s="413">
        <v>3</v>
      </c>
      <c r="H54" s="426"/>
      <c r="I54" s="426" t="s">
        <v>80</v>
      </c>
      <c r="J54" s="442" t="s">
        <v>273</v>
      </c>
      <c r="K54" s="443"/>
      <c r="L54" s="444" t="s">
        <v>205</v>
      </c>
      <c r="M54" s="445" t="s">
        <v>274</v>
      </c>
      <c r="N54" s="446">
        <v>2014</v>
      </c>
      <c r="O54" s="446"/>
      <c r="P54" s="446" t="s">
        <v>233</v>
      </c>
      <c r="Q54" s="446" t="s">
        <v>39</v>
      </c>
      <c r="R54" s="447">
        <v>1</v>
      </c>
      <c r="S54" s="88">
        <v>1500000</v>
      </c>
      <c r="T54" s="433"/>
      <c r="U54" s="391"/>
      <c r="V54" s="386"/>
      <c r="W54" s="373"/>
    </row>
    <row r="55" spans="1:23" s="261" customFormat="1">
      <c r="A55" s="374">
        <v>39</v>
      </c>
      <c r="B55" s="380"/>
      <c r="C55" s="412">
        <v>2</v>
      </c>
      <c r="D55" s="413">
        <v>6</v>
      </c>
      <c r="E55" s="413">
        <v>3</v>
      </c>
      <c r="F55" s="413">
        <v>5</v>
      </c>
      <c r="G55" s="413">
        <v>3</v>
      </c>
      <c r="H55" s="426"/>
      <c r="I55" s="448" t="s">
        <v>80</v>
      </c>
      <c r="J55" s="449" t="s">
        <v>275</v>
      </c>
      <c r="K55" s="450"/>
      <c r="L55" s="451" t="s">
        <v>205</v>
      </c>
      <c r="M55" s="452" t="s">
        <v>274</v>
      </c>
      <c r="N55" s="453">
        <v>2014</v>
      </c>
      <c r="O55" s="453"/>
      <c r="P55" s="453" t="s">
        <v>233</v>
      </c>
      <c r="Q55" s="453" t="s">
        <v>39</v>
      </c>
      <c r="R55" s="454">
        <v>2</v>
      </c>
      <c r="S55" s="87">
        <v>3000000</v>
      </c>
      <c r="T55" s="455"/>
      <c r="U55" s="391"/>
      <c r="V55" s="386"/>
      <c r="W55" s="373"/>
    </row>
    <row r="56" spans="1:23" s="261" customFormat="1">
      <c r="A56" s="328">
        <v>40</v>
      </c>
      <c r="B56" s="380"/>
      <c r="C56" s="412">
        <v>2</v>
      </c>
      <c r="D56" s="413">
        <v>6</v>
      </c>
      <c r="E56" s="413">
        <v>3</v>
      </c>
      <c r="F56" s="413">
        <v>5</v>
      </c>
      <c r="G56" s="413">
        <v>3</v>
      </c>
      <c r="H56" s="426"/>
      <c r="I56" s="448" t="s">
        <v>80</v>
      </c>
      <c r="J56" s="449" t="s">
        <v>276</v>
      </c>
      <c r="K56" s="450"/>
      <c r="L56" s="451" t="s">
        <v>205</v>
      </c>
      <c r="M56" s="452" t="s">
        <v>274</v>
      </c>
      <c r="N56" s="453">
        <v>2014</v>
      </c>
      <c r="O56" s="453"/>
      <c r="P56" s="453" t="s">
        <v>233</v>
      </c>
      <c r="Q56" s="453" t="s">
        <v>236</v>
      </c>
      <c r="R56" s="454">
        <v>3</v>
      </c>
      <c r="S56" s="87">
        <v>4500000</v>
      </c>
      <c r="T56" s="338" t="s">
        <v>234</v>
      </c>
      <c r="U56" s="391"/>
      <c r="V56" s="386"/>
      <c r="W56" s="373"/>
    </row>
    <row r="57" spans="1:23" s="261" customFormat="1">
      <c r="A57" s="366">
        <v>41</v>
      </c>
      <c r="B57" s="393"/>
      <c r="C57" s="412">
        <v>2</v>
      </c>
      <c r="D57" s="413">
        <v>6</v>
      </c>
      <c r="E57" s="413">
        <v>4</v>
      </c>
      <c r="F57" s="413">
        <v>3</v>
      </c>
      <c r="G57" s="413">
        <v>7</v>
      </c>
      <c r="H57" s="426"/>
      <c r="I57" s="434" t="s">
        <v>277</v>
      </c>
      <c r="J57" s="435" t="s">
        <v>278</v>
      </c>
      <c r="K57" s="436"/>
      <c r="L57" s="437" t="s">
        <v>205</v>
      </c>
      <c r="M57" s="438" t="s">
        <v>274</v>
      </c>
      <c r="N57" s="439">
        <v>2014</v>
      </c>
      <c r="O57" s="439"/>
      <c r="P57" s="439" t="s">
        <v>233</v>
      </c>
      <c r="Q57" s="439" t="s">
        <v>39</v>
      </c>
      <c r="R57" s="440">
        <v>50</v>
      </c>
      <c r="S57" s="91">
        <v>15000000</v>
      </c>
      <c r="T57" s="441"/>
      <c r="U57" s="391"/>
      <c r="V57" s="386"/>
      <c r="W57" s="373"/>
    </row>
    <row r="58" spans="1:23" s="458" customFormat="1">
      <c r="A58" s="374">
        <v>43</v>
      </c>
      <c r="B58" s="380"/>
      <c r="C58" s="412">
        <v>2</v>
      </c>
      <c r="D58" s="413">
        <v>6</v>
      </c>
      <c r="E58" s="413">
        <v>1</v>
      </c>
      <c r="F58" s="413">
        <v>4</v>
      </c>
      <c r="G58" s="413">
        <v>2</v>
      </c>
      <c r="H58" s="426"/>
      <c r="I58" s="426" t="s">
        <v>279</v>
      </c>
      <c r="J58" s="442"/>
      <c r="K58" s="443"/>
      <c r="L58" s="444" t="s">
        <v>205</v>
      </c>
      <c r="M58" s="445" t="s">
        <v>274</v>
      </c>
      <c r="N58" s="446">
        <v>2014</v>
      </c>
      <c r="O58" s="446"/>
      <c r="P58" s="446" t="s">
        <v>233</v>
      </c>
      <c r="Q58" s="446" t="s">
        <v>39</v>
      </c>
      <c r="R58" s="447">
        <v>4</v>
      </c>
      <c r="S58" s="88">
        <v>6707600</v>
      </c>
      <c r="T58" s="433"/>
      <c r="U58" s="391"/>
      <c r="V58" s="456"/>
      <c r="W58" s="457"/>
    </row>
    <row r="59" spans="1:23" s="458" customFormat="1">
      <c r="A59" s="328">
        <v>44</v>
      </c>
      <c r="B59" s="380"/>
      <c r="C59" s="412">
        <v>2</v>
      </c>
      <c r="D59" s="413">
        <v>6</v>
      </c>
      <c r="E59" s="413">
        <v>2</v>
      </c>
      <c r="F59" s="413">
        <v>6</v>
      </c>
      <c r="G59" s="413">
        <v>3</v>
      </c>
      <c r="H59" s="426"/>
      <c r="I59" s="426" t="s">
        <v>280</v>
      </c>
      <c r="J59" s="442"/>
      <c r="K59" s="443"/>
      <c r="L59" s="444" t="s">
        <v>205</v>
      </c>
      <c r="M59" s="445" t="s">
        <v>274</v>
      </c>
      <c r="N59" s="446">
        <v>2014</v>
      </c>
      <c r="O59" s="446"/>
      <c r="P59" s="446" t="s">
        <v>233</v>
      </c>
      <c r="Q59" s="446" t="s">
        <v>39</v>
      </c>
      <c r="R59" s="447">
        <v>1</v>
      </c>
      <c r="S59" s="88">
        <v>12000000</v>
      </c>
      <c r="T59" s="433"/>
      <c r="U59" s="391"/>
      <c r="V59" s="456"/>
      <c r="W59" s="457"/>
    </row>
    <row r="60" spans="1:23" s="458" customFormat="1">
      <c r="A60" s="366">
        <v>45</v>
      </c>
      <c r="B60" s="380"/>
      <c r="C60" s="412">
        <v>2</v>
      </c>
      <c r="D60" s="413">
        <v>6</v>
      </c>
      <c r="E60" s="413">
        <v>2</v>
      </c>
      <c r="F60" s="413">
        <v>4</v>
      </c>
      <c r="G60" s="413">
        <v>1</v>
      </c>
      <c r="H60" s="426"/>
      <c r="I60" s="426" t="s">
        <v>281</v>
      </c>
      <c r="J60" s="442" t="s">
        <v>282</v>
      </c>
      <c r="K60" s="443"/>
      <c r="L60" s="444" t="s">
        <v>205</v>
      </c>
      <c r="M60" s="445" t="s">
        <v>274</v>
      </c>
      <c r="N60" s="446">
        <v>2014</v>
      </c>
      <c r="O60" s="446"/>
      <c r="P60" s="446" t="s">
        <v>233</v>
      </c>
      <c r="Q60" s="446" t="s">
        <v>39</v>
      </c>
      <c r="R60" s="447">
        <v>1</v>
      </c>
      <c r="S60" s="88">
        <v>2000000</v>
      </c>
      <c r="T60" s="433"/>
      <c r="U60" s="391"/>
      <c r="V60" s="456"/>
      <c r="W60" s="457"/>
    </row>
    <row r="61" spans="1:23" s="458" customFormat="1">
      <c r="A61" s="378">
        <v>46</v>
      </c>
      <c r="B61" s="380"/>
      <c r="C61" s="412">
        <v>2</v>
      </c>
      <c r="D61" s="413">
        <v>6</v>
      </c>
      <c r="E61" s="413">
        <v>2</v>
      </c>
      <c r="F61" s="413">
        <v>4</v>
      </c>
      <c r="G61" s="413">
        <v>1</v>
      </c>
      <c r="H61" s="426"/>
      <c r="I61" s="426" t="s">
        <v>281</v>
      </c>
      <c r="J61" s="442" t="s">
        <v>283</v>
      </c>
      <c r="K61" s="443"/>
      <c r="L61" s="444" t="s">
        <v>205</v>
      </c>
      <c r="M61" s="445" t="s">
        <v>274</v>
      </c>
      <c r="N61" s="446">
        <v>2014</v>
      </c>
      <c r="O61" s="446"/>
      <c r="P61" s="446" t="s">
        <v>233</v>
      </c>
      <c r="Q61" s="446" t="s">
        <v>39</v>
      </c>
      <c r="R61" s="447">
        <v>1</v>
      </c>
      <c r="S61" s="88">
        <v>2000000</v>
      </c>
      <c r="T61" s="433"/>
      <c r="U61" s="391"/>
      <c r="V61" s="456"/>
      <c r="W61" s="457"/>
    </row>
    <row r="62" spans="1:23" s="458" customFormat="1">
      <c r="A62" s="374">
        <v>47</v>
      </c>
      <c r="B62" s="380"/>
      <c r="C62" s="459">
        <v>2</v>
      </c>
      <c r="D62" s="460">
        <v>6</v>
      </c>
      <c r="E62" s="460">
        <v>3</v>
      </c>
      <c r="F62" s="460">
        <v>4</v>
      </c>
      <c r="G62" s="460">
        <v>1</v>
      </c>
      <c r="H62" s="426"/>
      <c r="I62" s="426" t="s">
        <v>284</v>
      </c>
      <c r="J62" s="442"/>
      <c r="K62" s="443"/>
      <c r="L62" s="444" t="s">
        <v>205</v>
      </c>
      <c r="M62" s="445" t="s">
        <v>274</v>
      </c>
      <c r="N62" s="446">
        <v>2014</v>
      </c>
      <c r="O62" s="446"/>
      <c r="P62" s="446" t="s">
        <v>233</v>
      </c>
      <c r="Q62" s="446" t="s">
        <v>39</v>
      </c>
      <c r="R62" s="447">
        <v>2</v>
      </c>
      <c r="S62" s="88">
        <v>10000000</v>
      </c>
      <c r="T62" s="433"/>
      <c r="U62" s="391"/>
      <c r="V62" s="456"/>
      <c r="W62" s="457"/>
    </row>
    <row r="63" spans="1:23" s="458" customFormat="1">
      <c r="A63" s="328">
        <v>48</v>
      </c>
      <c r="B63" s="380"/>
      <c r="C63" s="412">
        <v>2</v>
      </c>
      <c r="D63" s="413">
        <v>6</v>
      </c>
      <c r="E63" s="413">
        <v>3</v>
      </c>
      <c r="F63" s="413">
        <v>2</v>
      </c>
      <c r="G63" s="413">
        <v>2</v>
      </c>
      <c r="H63" s="426"/>
      <c r="I63" s="426" t="s">
        <v>285</v>
      </c>
      <c r="J63" s="442" t="s">
        <v>286</v>
      </c>
      <c r="K63" s="443"/>
      <c r="L63" s="444" t="s">
        <v>205</v>
      </c>
      <c r="M63" s="445" t="s">
        <v>274</v>
      </c>
      <c r="N63" s="446">
        <v>2014</v>
      </c>
      <c r="O63" s="446"/>
      <c r="P63" s="446" t="s">
        <v>214</v>
      </c>
      <c r="Q63" s="446" t="s">
        <v>39</v>
      </c>
      <c r="R63" s="447">
        <v>1</v>
      </c>
      <c r="S63" s="88">
        <v>5000000</v>
      </c>
      <c r="T63" s="433"/>
      <c r="U63" s="391"/>
      <c r="V63" s="456"/>
      <c r="W63" s="457"/>
    </row>
    <row r="64" spans="1:23" s="458" customFormat="1">
      <c r="A64" s="366">
        <v>49</v>
      </c>
      <c r="B64" s="380"/>
      <c r="C64" s="412">
        <v>2</v>
      </c>
      <c r="D64" s="413">
        <v>6</v>
      </c>
      <c r="E64" s="413">
        <v>2</v>
      </c>
      <c r="F64" s="413">
        <v>1</v>
      </c>
      <c r="G64" s="413">
        <v>28</v>
      </c>
      <c r="H64" s="426"/>
      <c r="I64" s="426" t="s">
        <v>287</v>
      </c>
      <c r="J64" s="442"/>
      <c r="K64" s="443"/>
      <c r="L64" s="444" t="s">
        <v>205</v>
      </c>
      <c r="M64" s="445" t="s">
        <v>274</v>
      </c>
      <c r="N64" s="446">
        <v>2014</v>
      </c>
      <c r="O64" s="446"/>
      <c r="P64" s="446" t="s">
        <v>214</v>
      </c>
      <c r="Q64" s="446" t="s">
        <v>39</v>
      </c>
      <c r="R64" s="447">
        <v>1</v>
      </c>
      <c r="S64" s="88">
        <v>301900</v>
      </c>
      <c r="T64" s="433"/>
      <c r="U64" s="391"/>
      <c r="V64" s="456"/>
      <c r="W64" s="457"/>
    </row>
    <row r="65" spans="1:23" s="342" customFormat="1">
      <c r="A65" s="378">
        <v>50</v>
      </c>
      <c r="B65" s="329"/>
      <c r="C65" s="400">
        <v>2</v>
      </c>
      <c r="D65" s="401">
        <v>6</v>
      </c>
      <c r="E65" s="401">
        <v>2</v>
      </c>
      <c r="F65" s="401">
        <v>1</v>
      </c>
      <c r="G65" s="401">
        <v>30</v>
      </c>
      <c r="H65" s="461"/>
      <c r="I65" s="461" t="s">
        <v>288</v>
      </c>
      <c r="J65" s="462"/>
      <c r="K65" s="463"/>
      <c r="L65" s="464" t="s">
        <v>205</v>
      </c>
      <c r="M65" s="465" t="s">
        <v>274</v>
      </c>
      <c r="N65" s="466">
        <v>2014</v>
      </c>
      <c r="O65" s="466"/>
      <c r="P65" s="466" t="s">
        <v>214</v>
      </c>
      <c r="Q65" s="466" t="s">
        <v>39</v>
      </c>
      <c r="R65" s="467">
        <v>1</v>
      </c>
      <c r="S65" s="89">
        <v>1250000</v>
      </c>
      <c r="T65" s="468"/>
      <c r="U65" s="391"/>
      <c r="V65" s="469"/>
      <c r="W65" s="470"/>
    </row>
    <row r="66" spans="1:23" s="261" customFormat="1">
      <c r="A66" s="328">
        <v>52</v>
      </c>
      <c r="B66" s="380"/>
      <c r="C66" s="459">
        <v>2</v>
      </c>
      <c r="D66" s="460">
        <v>6</v>
      </c>
      <c r="E66" s="460">
        <v>2</v>
      </c>
      <c r="F66" s="413">
        <v>1</v>
      </c>
      <c r="G66" s="413">
        <v>1</v>
      </c>
      <c r="H66" s="426"/>
      <c r="I66" s="426" t="s">
        <v>289</v>
      </c>
      <c r="J66" s="442"/>
      <c r="K66" s="443"/>
      <c r="L66" s="444" t="s">
        <v>205</v>
      </c>
      <c r="M66" s="445" t="s">
        <v>274</v>
      </c>
      <c r="N66" s="446">
        <v>2014</v>
      </c>
      <c r="O66" s="446"/>
      <c r="P66" s="446" t="s">
        <v>233</v>
      </c>
      <c r="Q66" s="446" t="s">
        <v>39</v>
      </c>
      <c r="R66" s="447">
        <v>4</v>
      </c>
      <c r="S66" s="88">
        <v>17404000</v>
      </c>
      <c r="T66" s="433"/>
      <c r="U66" s="391"/>
      <c r="V66" s="386"/>
      <c r="W66" s="373"/>
    </row>
    <row r="67" spans="1:23" s="261" customFormat="1">
      <c r="A67" s="366">
        <v>53</v>
      </c>
      <c r="B67" s="380"/>
      <c r="C67" s="471">
        <v>2</v>
      </c>
      <c r="D67" s="472">
        <v>6</v>
      </c>
      <c r="E67" s="472">
        <v>2</v>
      </c>
      <c r="F67" s="473">
        <v>1</v>
      </c>
      <c r="G67" s="473">
        <v>1</v>
      </c>
      <c r="H67" s="424"/>
      <c r="I67" s="426" t="s">
        <v>290</v>
      </c>
      <c r="J67" s="442"/>
      <c r="K67" s="443"/>
      <c r="L67" s="444" t="s">
        <v>205</v>
      </c>
      <c r="M67" s="445" t="s">
        <v>274</v>
      </c>
      <c r="N67" s="446">
        <v>2014</v>
      </c>
      <c r="O67" s="446"/>
      <c r="P67" s="446" t="s">
        <v>233</v>
      </c>
      <c r="Q67" s="446" t="s">
        <v>39</v>
      </c>
      <c r="R67" s="447">
        <v>3</v>
      </c>
      <c r="S67" s="88">
        <v>15496000</v>
      </c>
      <c r="T67" s="433"/>
      <c r="U67" s="391"/>
      <c r="V67" s="386"/>
      <c r="W67" s="373"/>
    </row>
    <row r="68" spans="1:23" s="75" customFormat="1">
      <c r="A68" s="328">
        <v>54</v>
      </c>
      <c r="B68" s="80"/>
      <c r="C68" s="474" t="s">
        <v>291</v>
      </c>
      <c r="D68" s="475"/>
      <c r="E68" s="475"/>
      <c r="F68" s="475"/>
      <c r="G68" s="476"/>
      <c r="H68" s="476"/>
      <c r="I68" s="477" t="s">
        <v>249</v>
      </c>
      <c r="J68" s="477" t="s">
        <v>292</v>
      </c>
      <c r="K68" s="477"/>
      <c r="L68" s="477" t="s">
        <v>293</v>
      </c>
      <c r="M68" s="477" t="s">
        <v>206</v>
      </c>
      <c r="N68" s="478">
        <v>2015</v>
      </c>
      <c r="O68" s="479"/>
      <c r="P68" s="478" t="s">
        <v>214</v>
      </c>
      <c r="Q68" s="480" t="s">
        <v>39</v>
      </c>
      <c r="R68" s="481">
        <v>1</v>
      </c>
      <c r="S68" s="482">
        <v>3750000</v>
      </c>
      <c r="T68" s="483"/>
      <c r="U68" s="391"/>
      <c r="V68" s="145"/>
      <c r="W68" s="345"/>
    </row>
    <row r="69" spans="1:23" s="75" customFormat="1">
      <c r="A69" s="374">
        <v>57</v>
      </c>
      <c r="B69" s="347"/>
      <c r="C69" s="484" t="s">
        <v>294</v>
      </c>
      <c r="D69" s="485"/>
      <c r="E69" s="486"/>
      <c r="F69" s="401"/>
      <c r="G69" s="487"/>
      <c r="H69" s="403"/>
      <c r="I69" s="76" t="s">
        <v>295</v>
      </c>
      <c r="J69" s="76" t="s">
        <v>296</v>
      </c>
      <c r="K69" s="488"/>
      <c r="L69" s="76" t="s">
        <v>297</v>
      </c>
      <c r="M69" s="76" t="s">
        <v>298</v>
      </c>
      <c r="N69" s="489">
        <v>2007</v>
      </c>
      <c r="O69" s="490"/>
      <c r="P69" s="490" t="s">
        <v>233</v>
      </c>
      <c r="Q69" s="491" t="s">
        <v>39</v>
      </c>
      <c r="R69" s="85">
        <v>1</v>
      </c>
      <c r="S69" s="89">
        <v>6500000</v>
      </c>
      <c r="T69" s="338"/>
      <c r="U69" s="391"/>
      <c r="V69" s="145"/>
      <c r="W69" s="345"/>
    </row>
    <row r="70" spans="1:23" s="75" customFormat="1">
      <c r="A70" s="328">
        <v>58</v>
      </c>
      <c r="B70" s="347"/>
      <c r="C70" s="484" t="s">
        <v>299</v>
      </c>
      <c r="D70" s="485"/>
      <c r="E70" s="486"/>
      <c r="F70" s="401"/>
      <c r="G70" s="487"/>
      <c r="H70" s="403"/>
      <c r="I70" s="76" t="s">
        <v>300</v>
      </c>
      <c r="J70" s="76" t="s">
        <v>301</v>
      </c>
      <c r="K70" s="488"/>
      <c r="L70" s="76" t="s">
        <v>205</v>
      </c>
      <c r="M70" s="76" t="s">
        <v>302</v>
      </c>
      <c r="N70" s="489">
        <v>1991</v>
      </c>
      <c r="O70" s="490"/>
      <c r="P70" s="490" t="s">
        <v>233</v>
      </c>
      <c r="Q70" s="491" t="s">
        <v>39</v>
      </c>
      <c r="R70" s="85">
        <v>1</v>
      </c>
      <c r="S70" s="89">
        <v>250000</v>
      </c>
      <c r="T70" s="338"/>
      <c r="U70" s="391"/>
      <c r="V70" s="145"/>
      <c r="W70" s="345"/>
    </row>
    <row r="71" spans="1:23" s="75" customFormat="1">
      <c r="A71" s="374">
        <v>59</v>
      </c>
      <c r="B71" s="347"/>
      <c r="C71" s="484" t="s">
        <v>299</v>
      </c>
      <c r="D71" s="485"/>
      <c r="E71" s="486"/>
      <c r="F71" s="401"/>
      <c r="G71" s="487"/>
      <c r="H71" s="403"/>
      <c r="I71" s="76" t="s">
        <v>300</v>
      </c>
      <c r="J71" s="76" t="s">
        <v>273</v>
      </c>
      <c r="K71" s="488"/>
      <c r="L71" s="76" t="s">
        <v>205</v>
      </c>
      <c r="M71" s="76" t="s">
        <v>303</v>
      </c>
      <c r="N71" s="489">
        <v>2006</v>
      </c>
      <c r="O71" s="492"/>
      <c r="P71" s="490" t="s">
        <v>233</v>
      </c>
      <c r="Q71" s="491" t="s">
        <v>39</v>
      </c>
      <c r="R71" s="85">
        <v>1</v>
      </c>
      <c r="S71" s="89">
        <v>125000</v>
      </c>
      <c r="T71" s="338"/>
      <c r="U71" s="391"/>
      <c r="V71" s="145"/>
      <c r="W71" s="345"/>
    </row>
    <row r="72" spans="1:23" s="75" customFormat="1">
      <c r="A72" s="328">
        <v>60</v>
      </c>
      <c r="B72" s="347"/>
      <c r="C72" s="493" t="s">
        <v>304</v>
      </c>
      <c r="D72" s="485"/>
      <c r="E72" s="486"/>
      <c r="F72" s="401"/>
      <c r="G72" s="487"/>
      <c r="H72" s="403"/>
      <c r="I72" s="494" t="s">
        <v>79</v>
      </c>
      <c r="J72" s="494"/>
      <c r="K72" s="494"/>
      <c r="L72" s="494" t="s">
        <v>293</v>
      </c>
      <c r="M72" s="494" t="s">
        <v>305</v>
      </c>
      <c r="N72" s="492">
        <v>1993</v>
      </c>
      <c r="O72" s="492"/>
      <c r="P72" s="492" t="s">
        <v>233</v>
      </c>
      <c r="Q72" s="492" t="s">
        <v>39</v>
      </c>
      <c r="R72" s="495">
        <v>3</v>
      </c>
      <c r="S72" s="496">
        <v>300000</v>
      </c>
      <c r="T72" s="338"/>
      <c r="U72" s="391"/>
      <c r="V72" s="145"/>
      <c r="W72" s="345"/>
    </row>
    <row r="73" spans="1:23" s="75" customFormat="1">
      <c r="A73" s="374">
        <v>61</v>
      </c>
      <c r="B73" s="347"/>
      <c r="C73" s="497" t="s">
        <v>306</v>
      </c>
      <c r="D73" s="485"/>
      <c r="E73" s="486"/>
      <c r="F73" s="401"/>
      <c r="G73" s="487"/>
      <c r="H73" s="403"/>
      <c r="I73" s="498" t="s">
        <v>307</v>
      </c>
      <c r="J73" s="498"/>
      <c r="K73" s="494"/>
      <c r="L73" s="498" t="s">
        <v>293</v>
      </c>
      <c r="M73" s="498" t="s">
        <v>305</v>
      </c>
      <c r="N73" s="499">
        <v>1993</v>
      </c>
      <c r="O73" s="490"/>
      <c r="P73" s="492" t="s">
        <v>233</v>
      </c>
      <c r="Q73" s="492" t="s">
        <v>236</v>
      </c>
      <c r="R73" s="495">
        <v>5</v>
      </c>
      <c r="S73" s="500">
        <v>750000</v>
      </c>
      <c r="T73" s="338" t="s">
        <v>234</v>
      </c>
      <c r="U73" s="391"/>
      <c r="V73" s="145"/>
      <c r="W73" s="345"/>
    </row>
    <row r="74" spans="1:23" s="75" customFormat="1">
      <c r="A74" s="328">
        <v>62</v>
      </c>
      <c r="B74" s="347"/>
      <c r="C74" s="501" t="s">
        <v>308</v>
      </c>
      <c r="D74" s="485"/>
      <c r="E74" s="486"/>
      <c r="F74" s="401"/>
      <c r="G74" s="487"/>
      <c r="H74" s="403"/>
      <c r="I74" s="488" t="s">
        <v>110</v>
      </c>
      <c r="J74" s="488"/>
      <c r="K74" s="488"/>
      <c r="L74" s="488" t="s">
        <v>293</v>
      </c>
      <c r="M74" s="488" t="s">
        <v>305</v>
      </c>
      <c r="N74" s="490">
        <v>1993</v>
      </c>
      <c r="O74" s="490"/>
      <c r="P74" s="490" t="s">
        <v>233</v>
      </c>
      <c r="Q74" s="491" t="s">
        <v>39</v>
      </c>
      <c r="R74" s="85">
        <v>12</v>
      </c>
      <c r="S74" s="92">
        <v>1500000</v>
      </c>
      <c r="T74" s="379"/>
      <c r="U74" s="391" t="e">
        <f>SUM(#REF!,#REF!,#REF!,#REF!,#REF!)</f>
        <v>#REF!</v>
      </c>
      <c r="V74" s="145"/>
      <c r="W74" s="345"/>
    </row>
    <row r="75" spans="1:23" s="75" customFormat="1">
      <c r="A75" s="374">
        <v>63</v>
      </c>
      <c r="B75" s="347"/>
      <c r="C75" s="484" t="s">
        <v>308</v>
      </c>
      <c r="D75" s="485"/>
      <c r="E75" s="486"/>
      <c r="F75" s="401"/>
      <c r="G75" s="487"/>
      <c r="H75" s="403"/>
      <c r="I75" s="76" t="s">
        <v>309</v>
      </c>
      <c r="J75" s="76" t="s">
        <v>292</v>
      </c>
      <c r="K75" s="488"/>
      <c r="L75" s="76" t="s">
        <v>293</v>
      </c>
      <c r="M75" s="76" t="s">
        <v>303</v>
      </c>
      <c r="N75" s="489">
        <v>1993</v>
      </c>
      <c r="O75" s="490"/>
      <c r="P75" s="490" t="s">
        <v>233</v>
      </c>
      <c r="Q75" s="491" t="s">
        <v>39</v>
      </c>
      <c r="R75" s="85">
        <v>1</v>
      </c>
      <c r="S75" s="89">
        <v>375000</v>
      </c>
      <c r="T75" s="379"/>
      <c r="U75" s="391"/>
      <c r="V75" s="145"/>
      <c r="W75" s="345"/>
    </row>
    <row r="76" spans="1:23" s="75" customFormat="1">
      <c r="A76" s="328">
        <v>64</v>
      </c>
      <c r="B76" s="347"/>
      <c r="C76" s="484" t="s">
        <v>308</v>
      </c>
      <c r="D76" s="485"/>
      <c r="E76" s="486"/>
      <c r="F76" s="401"/>
      <c r="G76" s="487"/>
      <c r="H76" s="403"/>
      <c r="I76" s="76" t="s">
        <v>110</v>
      </c>
      <c r="J76" s="76" t="s">
        <v>292</v>
      </c>
      <c r="K76" s="488"/>
      <c r="L76" s="76" t="s">
        <v>293</v>
      </c>
      <c r="M76" s="76" t="s">
        <v>303</v>
      </c>
      <c r="N76" s="489">
        <v>2007</v>
      </c>
      <c r="O76" s="490"/>
      <c r="P76" s="490" t="s">
        <v>233</v>
      </c>
      <c r="Q76" s="491" t="s">
        <v>236</v>
      </c>
      <c r="R76" s="85">
        <v>1</v>
      </c>
      <c r="S76" s="89">
        <v>125000</v>
      </c>
      <c r="T76" s="338" t="s">
        <v>234</v>
      </c>
      <c r="U76" s="391"/>
      <c r="V76" s="145"/>
      <c r="W76" s="345"/>
    </row>
    <row r="77" spans="1:23" s="75" customFormat="1">
      <c r="A77" s="374">
        <v>65</v>
      </c>
      <c r="B77" s="347"/>
      <c r="C77" s="484" t="s">
        <v>308</v>
      </c>
      <c r="D77" s="485"/>
      <c r="E77" s="486"/>
      <c r="F77" s="401"/>
      <c r="G77" s="487"/>
      <c r="H77" s="403"/>
      <c r="I77" s="76" t="s">
        <v>110</v>
      </c>
      <c r="J77" s="76" t="s">
        <v>292</v>
      </c>
      <c r="K77" s="488"/>
      <c r="L77" s="76" t="s">
        <v>293</v>
      </c>
      <c r="M77" s="76" t="s">
        <v>303</v>
      </c>
      <c r="N77" s="489">
        <v>2008</v>
      </c>
      <c r="O77" s="490"/>
      <c r="P77" s="490" t="s">
        <v>233</v>
      </c>
      <c r="Q77" s="491" t="s">
        <v>236</v>
      </c>
      <c r="R77" s="85">
        <v>1</v>
      </c>
      <c r="S77" s="89">
        <v>250000</v>
      </c>
      <c r="T77" s="338" t="s">
        <v>234</v>
      </c>
      <c r="U77" s="391"/>
      <c r="V77" s="145"/>
      <c r="W77" s="345"/>
    </row>
    <row r="78" spans="1:23" s="75" customFormat="1">
      <c r="A78" s="328">
        <v>66</v>
      </c>
      <c r="B78" s="347"/>
      <c r="C78" s="501" t="s">
        <v>308</v>
      </c>
      <c r="D78" s="485"/>
      <c r="E78" s="486"/>
      <c r="F78" s="401"/>
      <c r="G78" s="487"/>
      <c r="H78" s="403"/>
      <c r="I78" s="488" t="s">
        <v>110</v>
      </c>
      <c r="J78" s="488" t="s">
        <v>292</v>
      </c>
      <c r="K78" s="488"/>
      <c r="L78" s="488" t="s">
        <v>293</v>
      </c>
      <c r="M78" s="488" t="s">
        <v>303</v>
      </c>
      <c r="N78" s="490">
        <v>2008</v>
      </c>
      <c r="O78" s="490"/>
      <c r="P78" s="490" t="s">
        <v>233</v>
      </c>
      <c r="Q78" s="491" t="s">
        <v>236</v>
      </c>
      <c r="R78" s="85">
        <v>1</v>
      </c>
      <c r="S78" s="92">
        <v>250000</v>
      </c>
      <c r="T78" s="338" t="s">
        <v>234</v>
      </c>
      <c r="U78" s="391"/>
      <c r="V78" s="145"/>
      <c r="W78" s="345"/>
    </row>
    <row r="79" spans="1:23" s="75" customFormat="1">
      <c r="A79" s="374">
        <v>67</v>
      </c>
      <c r="B79" s="347"/>
      <c r="C79" s="484" t="s">
        <v>308</v>
      </c>
      <c r="D79" s="485"/>
      <c r="E79" s="486"/>
      <c r="F79" s="401"/>
      <c r="G79" s="487"/>
      <c r="H79" s="403"/>
      <c r="I79" s="76" t="s">
        <v>110</v>
      </c>
      <c r="J79" s="76" t="s">
        <v>292</v>
      </c>
      <c r="K79" s="488"/>
      <c r="L79" s="76" t="s">
        <v>293</v>
      </c>
      <c r="M79" s="76" t="s">
        <v>303</v>
      </c>
      <c r="N79" s="489">
        <v>2008</v>
      </c>
      <c r="O79" s="490"/>
      <c r="P79" s="490" t="s">
        <v>233</v>
      </c>
      <c r="Q79" s="491" t="s">
        <v>39</v>
      </c>
      <c r="R79" s="85">
        <v>1</v>
      </c>
      <c r="S79" s="89">
        <v>350000</v>
      </c>
      <c r="T79" s="390"/>
      <c r="U79" s="391"/>
      <c r="V79" s="145"/>
      <c r="W79" s="345"/>
    </row>
    <row r="80" spans="1:23" s="75" customFormat="1">
      <c r="A80" s="328">
        <v>68</v>
      </c>
      <c r="B80" s="347"/>
      <c r="C80" s="484" t="s">
        <v>308</v>
      </c>
      <c r="D80" s="485"/>
      <c r="E80" s="486"/>
      <c r="F80" s="401"/>
      <c r="G80" s="487"/>
      <c r="H80" s="403"/>
      <c r="I80" s="76" t="s">
        <v>110</v>
      </c>
      <c r="J80" s="76" t="s">
        <v>292</v>
      </c>
      <c r="K80" s="488"/>
      <c r="L80" s="76" t="s">
        <v>293</v>
      </c>
      <c r="M80" s="76" t="s">
        <v>303</v>
      </c>
      <c r="N80" s="489">
        <v>2008</v>
      </c>
      <c r="O80" s="490"/>
      <c r="P80" s="490" t="s">
        <v>233</v>
      </c>
      <c r="Q80" s="491" t="s">
        <v>39</v>
      </c>
      <c r="R80" s="85">
        <v>1</v>
      </c>
      <c r="S80" s="89">
        <v>350000</v>
      </c>
      <c r="T80" s="327"/>
      <c r="U80" s="391"/>
      <c r="V80" s="145"/>
      <c r="W80" s="345"/>
    </row>
    <row r="81" spans="1:23" s="75" customFormat="1">
      <c r="A81" s="374">
        <v>69</v>
      </c>
      <c r="B81" s="347"/>
      <c r="C81" s="484" t="s">
        <v>308</v>
      </c>
      <c r="D81" s="485"/>
      <c r="E81" s="486"/>
      <c r="F81" s="401"/>
      <c r="G81" s="487"/>
      <c r="H81" s="403"/>
      <c r="I81" s="76" t="s">
        <v>310</v>
      </c>
      <c r="J81" s="76" t="s">
        <v>292</v>
      </c>
      <c r="K81" s="488"/>
      <c r="L81" s="76" t="s">
        <v>293</v>
      </c>
      <c r="M81" s="76" t="s">
        <v>303</v>
      </c>
      <c r="N81" s="489">
        <v>2008</v>
      </c>
      <c r="O81" s="490"/>
      <c r="P81" s="490" t="s">
        <v>233</v>
      </c>
      <c r="Q81" s="491" t="s">
        <v>39</v>
      </c>
      <c r="R81" s="85">
        <v>1</v>
      </c>
      <c r="S81" s="89">
        <v>1600000</v>
      </c>
      <c r="T81" s="392"/>
      <c r="U81" s="391"/>
      <c r="V81" s="145"/>
      <c r="W81" s="345"/>
    </row>
    <row r="82" spans="1:23" s="75" customFormat="1">
      <c r="A82" s="328">
        <v>70</v>
      </c>
      <c r="B82" s="347"/>
      <c r="C82" s="484" t="s">
        <v>308</v>
      </c>
      <c r="D82" s="485"/>
      <c r="E82" s="486"/>
      <c r="F82" s="401"/>
      <c r="G82" s="487"/>
      <c r="H82" s="403"/>
      <c r="I82" s="76" t="s">
        <v>311</v>
      </c>
      <c r="J82" s="76" t="s">
        <v>312</v>
      </c>
      <c r="K82" s="488"/>
      <c r="L82" s="76"/>
      <c r="M82" s="76" t="s">
        <v>206</v>
      </c>
      <c r="N82" s="489">
        <v>2008</v>
      </c>
      <c r="O82" s="490"/>
      <c r="P82" s="490" t="s">
        <v>233</v>
      </c>
      <c r="Q82" s="491" t="s">
        <v>39</v>
      </c>
      <c r="R82" s="85">
        <v>2</v>
      </c>
      <c r="S82" s="89">
        <v>300000</v>
      </c>
      <c r="T82" s="392"/>
      <c r="U82" s="391"/>
      <c r="V82" s="145"/>
      <c r="W82" s="345"/>
    </row>
    <row r="83" spans="1:23" s="75" customFormat="1">
      <c r="A83" s="374">
        <v>71</v>
      </c>
      <c r="B83" s="347"/>
      <c r="C83" s="484" t="s">
        <v>308</v>
      </c>
      <c r="D83" s="485"/>
      <c r="E83" s="486"/>
      <c r="F83" s="401"/>
      <c r="G83" s="487"/>
      <c r="H83" s="403"/>
      <c r="I83" s="76" t="s">
        <v>313</v>
      </c>
      <c r="J83" s="76"/>
      <c r="K83" s="488"/>
      <c r="L83" s="76" t="s">
        <v>293</v>
      </c>
      <c r="M83" s="76" t="s">
        <v>303</v>
      </c>
      <c r="N83" s="489">
        <v>2010</v>
      </c>
      <c r="O83" s="490"/>
      <c r="P83" s="490" t="s">
        <v>233</v>
      </c>
      <c r="Q83" s="491" t="s">
        <v>236</v>
      </c>
      <c r="R83" s="85">
        <v>1</v>
      </c>
      <c r="S83" s="89">
        <v>30000</v>
      </c>
      <c r="T83" s="338" t="s">
        <v>234</v>
      </c>
      <c r="U83" s="391"/>
      <c r="V83" s="145"/>
      <c r="W83" s="345"/>
    </row>
    <row r="84" spans="1:23" s="75" customFormat="1">
      <c r="A84" s="328">
        <v>72</v>
      </c>
      <c r="B84" s="347"/>
      <c r="C84" s="484" t="s">
        <v>308</v>
      </c>
      <c r="D84" s="485"/>
      <c r="E84" s="486"/>
      <c r="F84" s="401"/>
      <c r="G84" s="487"/>
      <c r="H84" s="403"/>
      <c r="I84" s="76" t="s">
        <v>314</v>
      </c>
      <c r="J84" s="76" t="s">
        <v>292</v>
      </c>
      <c r="K84" s="488"/>
      <c r="L84" s="76" t="s">
        <v>293</v>
      </c>
      <c r="M84" s="76" t="s">
        <v>303</v>
      </c>
      <c r="N84" s="489">
        <v>1994</v>
      </c>
      <c r="O84" s="490"/>
      <c r="P84" s="490" t="s">
        <v>233</v>
      </c>
      <c r="Q84" s="491" t="s">
        <v>39</v>
      </c>
      <c r="R84" s="85">
        <v>1</v>
      </c>
      <c r="S84" s="89">
        <v>1600000</v>
      </c>
      <c r="T84" s="392"/>
      <c r="U84" s="391"/>
      <c r="V84" s="145"/>
      <c r="W84" s="345"/>
    </row>
    <row r="85" spans="1:23" s="75" customFormat="1">
      <c r="A85" s="374">
        <v>73</v>
      </c>
      <c r="B85" s="347"/>
      <c r="C85" s="484" t="s">
        <v>315</v>
      </c>
      <c r="D85" s="485"/>
      <c r="E85" s="486"/>
      <c r="F85" s="401"/>
      <c r="G85" s="487"/>
      <c r="H85" s="403"/>
      <c r="I85" s="76" t="s">
        <v>111</v>
      </c>
      <c r="J85" s="76" t="s">
        <v>292</v>
      </c>
      <c r="K85" s="488"/>
      <c r="L85" s="76" t="s">
        <v>293</v>
      </c>
      <c r="M85" s="76" t="s">
        <v>303</v>
      </c>
      <c r="N85" s="489">
        <v>1994</v>
      </c>
      <c r="O85" s="490"/>
      <c r="P85" s="490" t="s">
        <v>233</v>
      </c>
      <c r="Q85" s="491" t="s">
        <v>39</v>
      </c>
      <c r="R85" s="85">
        <v>1</v>
      </c>
      <c r="S85" s="89">
        <v>250000</v>
      </c>
      <c r="T85" s="392"/>
      <c r="U85" s="391"/>
      <c r="V85" s="145"/>
      <c r="W85" s="345"/>
    </row>
    <row r="86" spans="1:23" s="75" customFormat="1">
      <c r="A86" s="328">
        <v>74</v>
      </c>
      <c r="B86" s="347"/>
      <c r="C86" s="484" t="s">
        <v>315</v>
      </c>
      <c r="D86" s="485"/>
      <c r="E86" s="486"/>
      <c r="F86" s="401"/>
      <c r="G86" s="487"/>
      <c r="H86" s="403"/>
      <c r="I86" s="76" t="s">
        <v>111</v>
      </c>
      <c r="J86" s="76" t="s">
        <v>292</v>
      </c>
      <c r="K86" s="488"/>
      <c r="L86" s="76" t="s">
        <v>293</v>
      </c>
      <c r="M86" s="76" t="s">
        <v>303</v>
      </c>
      <c r="N86" s="489">
        <v>1997</v>
      </c>
      <c r="O86" s="490"/>
      <c r="P86" s="490" t="s">
        <v>233</v>
      </c>
      <c r="Q86" s="491" t="s">
        <v>39</v>
      </c>
      <c r="R86" s="85">
        <v>10</v>
      </c>
      <c r="S86" s="502">
        <v>1500000</v>
      </c>
      <c r="T86" s="385"/>
      <c r="U86" s="391"/>
      <c r="V86" s="145"/>
      <c r="W86" s="345"/>
    </row>
    <row r="87" spans="1:23" s="75" customFormat="1">
      <c r="A87" s="328">
        <v>76</v>
      </c>
      <c r="B87" s="347"/>
      <c r="C87" s="484" t="s">
        <v>316</v>
      </c>
      <c r="D87" s="485"/>
      <c r="E87" s="486"/>
      <c r="F87" s="401"/>
      <c r="G87" s="487"/>
      <c r="H87" s="403"/>
      <c r="I87" s="76" t="s">
        <v>92</v>
      </c>
      <c r="J87" s="76" t="s">
        <v>292</v>
      </c>
      <c r="K87" s="488"/>
      <c r="L87" s="76" t="s">
        <v>293</v>
      </c>
      <c r="M87" s="76" t="s">
        <v>303</v>
      </c>
      <c r="N87" s="489">
        <v>2009</v>
      </c>
      <c r="O87" s="490"/>
      <c r="P87" s="490" t="s">
        <v>233</v>
      </c>
      <c r="Q87" s="491" t="s">
        <v>236</v>
      </c>
      <c r="R87" s="85">
        <v>1</v>
      </c>
      <c r="S87" s="89">
        <v>250000</v>
      </c>
      <c r="T87" s="338" t="s">
        <v>234</v>
      </c>
      <c r="U87" s="391"/>
      <c r="V87" s="145"/>
      <c r="W87" s="345"/>
    </row>
    <row r="88" spans="1:23" s="75" customFormat="1">
      <c r="A88" s="374">
        <v>77</v>
      </c>
      <c r="B88" s="347"/>
      <c r="C88" s="484" t="s">
        <v>316</v>
      </c>
      <c r="D88" s="485"/>
      <c r="E88" s="486"/>
      <c r="F88" s="401"/>
      <c r="G88" s="487"/>
      <c r="H88" s="403"/>
      <c r="I88" s="76" t="s">
        <v>317</v>
      </c>
      <c r="J88" s="76"/>
      <c r="K88" s="488"/>
      <c r="L88" s="76" t="s">
        <v>293</v>
      </c>
      <c r="M88" s="76" t="s">
        <v>206</v>
      </c>
      <c r="N88" s="489">
        <v>2014</v>
      </c>
      <c r="O88" s="490"/>
      <c r="P88" s="490" t="s">
        <v>233</v>
      </c>
      <c r="Q88" s="491" t="s">
        <v>39</v>
      </c>
      <c r="R88" s="85">
        <v>1</v>
      </c>
      <c r="S88" s="89">
        <v>1600000</v>
      </c>
      <c r="T88" s="385"/>
      <c r="U88" s="391"/>
      <c r="V88" s="145"/>
      <c r="W88" s="345"/>
    </row>
    <row r="89" spans="1:23" s="75" customFormat="1">
      <c r="A89" s="328">
        <v>78</v>
      </c>
      <c r="B89" s="347"/>
      <c r="C89" s="484" t="s">
        <v>316</v>
      </c>
      <c r="D89" s="485"/>
      <c r="E89" s="486"/>
      <c r="F89" s="401"/>
      <c r="G89" s="487"/>
      <c r="H89" s="403"/>
      <c r="I89" s="76" t="s">
        <v>318</v>
      </c>
      <c r="J89" s="76" t="s">
        <v>292</v>
      </c>
      <c r="K89" s="488"/>
      <c r="L89" s="76" t="s">
        <v>293</v>
      </c>
      <c r="M89" s="76" t="s">
        <v>206</v>
      </c>
      <c r="N89" s="489">
        <v>2014</v>
      </c>
      <c r="O89" s="490"/>
      <c r="P89" s="490" t="s">
        <v>233</v>
      </c>
      <c r="Q89" s="491" t="s">
        <v>39</v>
      </c>
      <c r="R89" s="85">
        <v>1</v>
      </c>
      <c r="S89" s="89">
        <v>301900</v>
      </c>
      <c r="T89" s="385"/>
      <c r="U89" s="391"/>
      <c r="V89" s="145"/>
      <c r="W89" s="345"/>
    </row>
    <row r="90" spans="1:23" s="75" customFormat="1">
      <c r="A90" s="374">
        <v>79</v>
      </c>
      <c r="B90" s="347"/>
      <c r="C90" s="484" t="s">
        <v>319</v>
      </c>
      <c r="D90" s="485"/>
      <c r="E90" s="486"/>
      <c r="F90" s="401"/>
      <c r="G90" s="487"/>
      <c r="H90" s="403"/>
      <c r="I90" s="76" t="s">
        <v>320</v>
      </c>
      <c r="J90" s="76" t="s">
        <v>270</v>
      </c>
      <c r="K90" s="488"/>
      <c r="L90" s="76" t="s">
        <v>205</v>
      </c>
      <c r="M90" s="76" t="s">
        <v>303</v>
      </c>
      <c r="N90" s="489">
        <v>1994</v>
      </c>
      <c r="O90" s="492"/>
      <c r="P90" s="490" t="s">
        <v>233</v>
      </c>
      <c r="Q90" s="491" t="s">
        <v>39</v>
      </c>
      <c r="R90" s="85">
        <v>1</v>
      </c>
      <c r="S90" s="89">
        <v>900000</v>
      </c>
      <c r="T90" s="385"/>
      <c r="U90" s="391"/>
      <c r="V90" s="145"/>
      <c r="W90" s="345"/>
    </row>
    <row r="91" spans="1:23" s="75" customFormat="1">
      <c r="A91" s="328">
        <v>80</v>
      </c>
      <c r="B91" s="347"/>
      <c r="C91" s="497" t="s">
        <v>321</v>
      </c>
      <c r="D91" s="485"/>
      <c r="E91" s="486"/>
      <c r="F91" s="401"/>
      <c r="G91" s="487"/>
      <c r="H91" s="403"/>
      <c r="I91" s="503" t="s">
        <v>90</v>
      </c>
      <c r="J91" s="503" t="s">
        <v>38</v>
      </c>
      <c r="K91" s="504"/>
      <c r="L91" s="503" t="s">
        <v>293</v>
      </c>
      <c r="M91" s="503" t="s">
        <v>305</v>
      </c>
      <c r="N91" s="499">
        <v>1993</v>
      </c>
      <c r="O91" s="490"/>
      <c r="P91" s="492" t="s">
        <v>233</v>
      </c>
      <c r="Q91" s="492" t="s">
        <v>39</v>
      </c>
      <c r="R91" s="495">
        <v>48</v>
      </c>
      <c r="S91" s="500">
        <v>4800000</v>
      </c>
      <c r="T91" s="385"/>
      <c r="U91" s="391"/>
      <c r="V91" s="145"/>
      <c r="W91" s="345"/>
    </row>
    <row r="92" spans="1:23" s="75" customFormat="1">
      <c r="A92" s="374">
        <v>81</v>
      </c>
      <c r="B92" s="347"/>
      <c r="C92" s="484" t="s">
        <v>306</v>
      </c>
      <c r="D92" s="485"/>
      <c r="E92" s="486"/>
      <c r="F92" s="401"/>
      <c r="G92" s="487"/>
      <c r="H92" s="403"/>
      <c r="I92" s="76" t="s">
        <v>322</v>
      </c>
      <c r="J92" s="76"/>
      <c r="K92" s="488"/>
      <c r="L92" s="76" t="s">
        <v>293</v>
      </c>
      <c r="M92" s="76" t="s">
        <v>305</v>
      </c>
      <c r="N92" s="489">
        <v>1993</v>
      </c>
      <c r="O92" s="490"/>
      <c r="P92" s="490" t="s">
        <v>233</v>
      </c>
      <c r="Q92" s="491" t="s">
        <v>39</v>
      </c>
      <c r="R92" s="85">
        <v>3</v>
      </c>
      <c r="S92" s="89">
        <v>375000</v>
      </c>
      <c r="T92" s="385"/>
      <c r="U92" s="391"/>
      <c r="V92" s="145"/>
      <c r="W92" s="345"/>
    </row>
    <row r="93" spans="1:23" s="75" customFormat="1">
      <c r="A93" s="328">
        <v>82</v>
      </c>
      <c r="B93" s="347"/>
      <c r="C93" s="484" t="s">
        <v>306</v>
      </c>
      <c r="D93" s="485"/>
      <c r="E93" s="486"/>
      <c r="F93" s="401"/>
      <c r="G93" s="487"/>
      <c r="H93" s="403"/>
      <c r="I93" s="76" t="s">
        <v>322</v>
      </c>
      <c r="J93" s="76" t="s">
        <v>292</v>
      </c>
      <c r="K93" s="488"/>
      <c r="L93" s="76" t="s">
        <v>293</v>
      </c>
      <c r="M93" s="76" t="s">
        <v>303</v>
      </c>
      <c r="N93" s="489">
        <v>1999</v>
      </c>
      <c r="O93" s="490"/>
      <c r="P93" s="490" t="s">
        <v>233</v>
      </c>
      <c r="Q93" s="491" t="s">
        <v>39</v>
      </c>
      <c r="R93" s="85">
        <v>2</v>
      </c>
      <c r="S93" s="89">
        <v>300000</v>
      </c>
      <c r="T93" s="385"/>
      <c r="U93" s="391"/>
      <c r="V93" s="145"/>
      <c r="W93" s="345"/>
    </row>
    <row r="94" spans="1:23" s="75" customFormat="1">
      <c r="A94" s="374">
        <v>83</v>
      </c>
      <c r="B94" s="347"/>
      <c r="C94" s="484" t="s">
        <v>306</v>
      </c>
      <c r="D94" s="485"/>
      <c r="E94" s="486"/>
      <c r="F94" s="401"/>
      <c r="G94" s="487"/>
      <c r="H94" s="403"/>
      <c r="I94" s="76" t="s">
        <v>322</v>
      </c>
      <c r="J94" s="76" t="s">
        <v>292</v>
      </c>
      <c r="K94" s="488"/>
      <c r="L94" s="76" t="s">
        <v>293</v>
      </c>
      <c r="M94" s="76" t="s">
        <v>206</v>
      </c>
      <c r="N94" s="489">
        <v>2007</v>
      </c>
      <c r="O94" s="490"/>
      <c r="P94" s="490" t="s">
        <v>233</v>
      </c>
      <c r="Q94" s="491" t="s">
        <v>39</v>
      </c>
      <c r="R94" s="85">
        <v>3</v>
      </c>
      <c r="S94" s="89">
        <v>525000</v>
      </c>
      <c r="T94" s="385"/>
      <c r="U94" s="391"/>
      <c r="V94" s="145"/>
      <c r="W94" s="345"/>
    </row>
    <row r="95" spans="1:23" s="75" customFormat="1">
      <c r="A95" s="328">
        <v>84</v>
      </c>
      <c r="B95" s="347"/>
      <c r="C95" s="484" t="s">
        <v>306</v>
      </c>
      <c r="D95" s="485"/>
      <c r="E95" s="486"/>
      <c r="F95" s="401"/>
      <c r="G95" s="487"/>
      <c r="H95" s="403"/>
      <c r="I95" s="488" t="s">
        <v>322</v>
      </c>
      <c r="J95" s="488" t="s">
        <v>292</v>
      </c>
      <c r="K95" s="488"/>
      <c r="L95" s="488" t="s">
        <v>293</v>
      </c>
      <c r="M95" s="76" t="s">
        <v>206</v>
      </c>
      <c r="N95" s="490">
        <v>2008</v>
      </c>
      <c r="O95" s="490"/>
      <c r="P95" s="490" t="s">
        <v>233</v>
      </c>
      <c r="Q95" s="491" t="s">
        <v>39</v>
      </c>
      <c r="R95" s="85">
        <v>2</v>
      </c>
      <c r="S95" s="92">
        <v>300000</v>
      </c>
      <c r="T95" s="483"/>
      <c r="U95" s="391"/>
      <c r="V95" s="145"/>
      <c r="W95" s="345"/>
    </row>
    <row r="96" spans="1:23" s="75" customFormat="1">
      <c r="A96" s="374">
        <v>85</v>
      </c>
      <c r="B96" s="347"/>
      <c r="C96" s="501" t="s">
        <v>306</v>
      </c>
      <c r="D96" s="485"/>
      <c r="E96" s="486"/>
      <c r="F96" s="401"/>
      <c r="G96" s="487"/>
      <c r="H96" s="403"/>
      <c r="I96" s="488" t="s">
        <v>323</v>
      </c>
      <c r="J96" s="488" t="s">
        <v>324</v>
      </c>
      <c r="K96" s="488"/>
      <c r="L96" s="488" t="s">
        <v>325</v>
      </c>
      <c r="M96" s="488" t="s">
        <v>326</v>
      </c>
      <c r="N96" s="490">
        <v>2014</v>
      </c>
      <c r="O96" s="490"/>
      <c r="P96" s="490" t="s">
        <v>233</v>
      </c>
      <c r="Q96" s="491" t="s">
        <v>39</v>
      </c>
      <c r="R96" s="85">
        <v>12</v>
      </c>
      <c r="S96" s="92">
        <v>24000000</v>
      </c>
      <c r="T96" s="327"/>
      <c r="U96" s="391"/>
      <c r="V96" s="145"/>
      <c r="W96" s="345"/>
    </row>
    <row r="97" spans="1:23" s="75" customFormat="1">
      <c r="A97" s="328">
        <v>86</v>
      </c>
      <c r="B97" s="347"/>
      <c r="C97" s="501" t="s">
        <v>306</v>
      </c>
      <c r="D97" s="485"/>
      <c r="E97" s="486"/>
      <c r="F97" s="401"/>
      <c r="G97" s="487"/>
      <c r="H97" s="403"/>
      <c r="I97" s="488" t="s">
        <v>327</v>
      </c>
      <c r="J97" s="488" t="s">
        <v>328</v>
      </c>
      <c r="K97" s="488"/>
      <c r="L97" s="488" t="s">
        <v>205</v>
      </c>
      <c r="M97" s="488" t="s">
        <v>206</v>
      </c>
      <c r="N97" s="490">
        <v>2010</v>
      </c>
      <c r="O97" s="490"/>
      <c r="P97" s="490" t="s">
        <v>233</v>
      </c>
      <c r="Q97" s="491" t="s">
        <v>39</v>
      </c>
      <c r="R97" s="85">
        <v>2</v>
      </c>
      <c r="S97" s="92">
        <v>520000</v>
      </c>
      <c r="T97" s="338"/>
      <c r="U97" s="391"/>
      <c r="V97" s="145"/>
      <c r="W97" s="345"/>
    </row>
    <row r="98" spans="1:23" s="75" customFormat="1">
      <c r="A98" s="328">
        <v>88</v>
      </c>
      <c r="B98" s="347"/>
      <c r="C98" s="501" t="s">
        <v>329</v>
      </c>
      <c r="D98" s="485"/>
      <c r="E98" s="486"/>
      <c r="F98" s="401"/>
      <c r="G98" s="487"/>
      <c r="H98" s="403"/>
      <c r="I98" s="488" t="s">
        <v>91</v>
      </c>
      <c r="J98" s="488"/>
      <c r="K98" s="488"/>
      <c r="L98" s="488" t="s">
        <v>205</v>
      </c>
      <c r="M98" s="488" t="s">
        <v>305</v>
      </c>
      <c r="N98" s="490">
        <v>1993</v>
      </c>
      <c r="O98" s="490"/>
      <c r="P98" s="490" t="s">
        <v>233</v>
      </c>
      <c r="Q98" s="491" t="s">
        <v>39</v>
      </c>
      <c r="R98" s="85">
        <v>1</v>
      </c>
      <c r="S98" s="92">
        <v>100000</v>
      </c>
      <c r="T98" s="338"/>
      <c r="U98" s="391"/>
      <c r="V98" s="145"/>
      <c r="W98" s="345"/>
    </row>
    <row r="99" spans="1:23" s="75" customFormat="1">
      <c r="A99" s="328">
        <v>90</v>
      </c>
      <c r="B99" s="347"/>
      <c r="C99" s="501" t="s">
        <v>329</v>
      </c>
      <c r="D99" s="485"/>
      <c r="E99" s="486"/>
      <c r="F99" s="401"/>
      <c r="G99" s="487"/>
      <c r="H99" s="403"/>
      <c r="I99" s="488" t="s">
        <v>91</v>
      </c>
      <c r="J99" s="488"/>
      <c r="K99" s="488"/>
      <c r="L99" s="488" t="s">
        <v>205</v>
      </c>
      <c r="M99" s="76" t="s">
        <v>303</v>
      </c>
      <c r="N99" s="490">
        <v>2009</v>
      </c>
      <c r="O99" s="490"/>
      <c r="P99" s="490" t="s">
        <v>233</v>
      </c>
      <c r="Q99" s="491" t="s">
        <v>39</v>
      </c>
      <c r="R99" s="85">
        <v>1</v>
      </c>
      <c r="S99" s="92">
        <v>260000</v>
      </c>
      <c r="T99" s="338"/>
      <c r="U99" s="391"/>
      <c r="V99" s="145"/>
      <c r="W99" s="345"/>
    </row>
    <row r="100" spans="1:23" s="75" customFormat="1">
      <c r="A100" s="374">
        <v>91</v>
      </c>
      <c r="B100" s="347"/>
      <c r="C100" s="501" t="s">
        <v>329</v>
      </c>
      <c r="D100" s="485"/>
      <c r="E100" s="486"/>
      <c r="F100" s="401"/>
      <c r="G100" s="487"/>
      <c r="H100" s="403"/>
      <c r="I100" s="488" t="s">
        <v>91</v>
      </c>
      <c r="J100" s="488"/>
      <c r="K100" s="488"/>
      <c r="L100" s="488" t="s">
        <v>205</v>
      </c>
      <c r="M100" s="76" t="s">
        <v>303</v>
      </c>
      <c r="N100" s="490">
        <v>2009</v>
      </c>
      <c r="O100" s="490"/>
      <c r="P100" s="490" t="s">
        <v>233</v>
      </c>
      <c r="Q100" s="491" t="s">
        <v>39</v>
      </c>
      <c r="R100" s="85">
        <v>1</v>
      </c>
      <c r="S100" s="92">
        <v>260000</v>
      </c>
      <c r="T100" s="338"/>
      <c r="U100" s="391"/>
      <c r="V100" s="145"/>
      <c r="W100" s="345"/>
    </row>
    <row r="101" spans="1:23" s="75" customFormat="1">
      <c r="A101" s="328">
        <v>92</v>
      </c>
      <c r="B101" s="347"/>
      <c r="C101" s="501" t="s">
        <v>329</v>
      </c>
      <c r="D101" s="485"/>
      <c r="E101" s="486"/>
      <c r="F101" s="401"/>
      <c r="G101" s="487"/>
      <c r="H101" s="403"/>
      <c r="I101" s="488" t="s">
        <v>91</v>
      </c>
      <c r="J101" s="488"/>
      <c r="K101" s="488"/>
      <c r="L101" s="488" t="s">
        <v>205</v>
      </c>
      <c r="M101" s="76" t="s">
        <v>303</v>
      </c>
      <c r="N101" s="490">
        <v>2010</v>
      </c>
      <c r="O101" s="490"/>
      <c r="P101" s="490" t="s">
        <v>233</v>
      </c>
      <c r="Q101" s="491" t="s">
        <v>39</v>
      </c>
      <c r="R101" s="85">
        <v>2</v>
      </c>
      <c r="S101" s="92">
        <v>520000</v>
      </c>
      <c r="T101" s="379" t="s">
        <v>330</v>
      </c>
      <c r="U101" s="391"/>
      <c r="V101" s="145"/>
      <c r="W101" s="345"/>
    </row>
    <row r="102" spans="1:23" s="75" customFormat="1">
      <c r="A102" s="374">
        <v>93</v>
      </c>
      <c r="B102" s="347"/>
      <c r="C102" s="501" t="s">
        <v>329</v>
      </c>
      <c r="D102" s="485"/>
      <c r="E102" s="486"/>
      <c r="F102" s="401"/>
      <c r="G102" s="487"/>
      <c r="H102" s="403"/>
      <c r="I102" s="488" t="s">
        <v>93</v>
      </c>
      <c r="J102" s="488" t="s">
        <v>292</v>
      </c>
      <c r="K102" s="488"/>
      <c r="L102" s="488" t="s">
        <v>293</v>
      </c>
      <c r="M102" s="76" t="s">
        <v>206</v>
      </c>
      <c r="N102" s="490">
        <v>2011</v>
      </c>
      <c r="O102" s="490"/>
      <c r="P102" s="490" t="s">
        <v>233</v>
      </c>
      <c r="Q102" s="491" t="s">
        <v>39</v>
      </c>
      <c r="R102" s="85">
        <v>10</v>
      </c>
      <c r="S102" s="92">
        <v>1500000</v>
      </c>
      <c r="T102" s="379"/>
      <c r="U102" s="391"/>
      <c r="V102" s="145"/>
      <c r="W102" s="345"/>
    </row>
    <row r="103" spans="1:23" s="75" customFormat="1">
      <c r="A103" s="328">
        <v>94</v>
      </c>
      <c r="B103" s="347"/>
      <c r="C103" s="501" t="s">
        <v>329</v>
      </c>
      <c r="D103" s="485"/>
      <c r="E103" s="486"/>
      <c r="F103" s="401"/>
      <c r="G103" s="487"/>
      <c r="H103" s="403"/>
      <c r="I103" s="488" t="s">
        <v>93</v>
      </c>
      <c r="J103" s="488" t="s">
        <v>292</v>
      </c>
      <c r="K103" s="488"/>
      <c r="L103" s="488" t="s">
        <v>293</v>
      </c>
      <c r="M103" s="76" t="s">
        <v>206</v>
      </c>
      <c r="N103" s="490">
        <v>2012</v>
      </c>
      <c r="O103" s="490"/>
      <c r="P103" s="490" t="s">
        <v>233</v>
      </c>
      <c r="Q103" s="491" t="s">
        <v>39</v>
      </c>
      <c r="R103" s="85">
        <v>10</v>
      </c>
      <c r="S103" s="92">
        <v>1500000</v>
      </c>
      <c r="T103" s="379"/>
      <c r="U103" s="391"/>
      <c r="V103" s="145"/>
      <c r="W103" s="345"/>
    </row>
    <row r="104" spans="1:23" s="75" customFormat="1">
      <c r="A104" s="374">
        <v>95</v>
      </c>
      <c r="B104" s="347"/>
      <c r="C104" s="501" t="s">
        <v>329</v>
      </c>
      <c r="D104" s="485"/>
      <c r="E104" s="486"/>
      <c r="F104" s="401"/>
      <c r="G104" s="487"/>
      <c r="H104" s="403"/>
      <c r="I104" s="488" t="s">
        <v>93</v>
      </c>
      <c r="J104" s="488" t="s">
        <v>292</v>
      </c>
      <c r="K104" s="488"/>
      <c r="L104" s="488" t="s">
        <v>331</v>
      </c>
      <c r="M104" s="76" t="s">
        <v>206</v>
      </c>
      <c r="N104" s="490">
        <v>2013</v>
      </c>
      <c r="O104" s="490"/>
      <c r="P104" s="490" t="s">
        <v>233</v>
      </c>
      <c r="Q104" s="491" t="s">
        <v>39</v>
      </c>
      <c r="R104" s="85">
        <v>10</v>
      </c>
      <c r="S104" s="92">
        <v>1500000</v>
      </c>
      <c r="T104" s="385"/>
      <c r="U104" s="391"/>
      <c r="V104" s="145"/>
      <c r="W104" s="345"/>
    </row>
    <row r="105" spans="1:23" s="75" customFormat="1">
      <c r="A105" s="328">
        <v>96</v>
      </c>
      <c r="B105" s="347"/>
      <c r="C105" s="484" t="s">
        <v>332</v>
      </c>
      <c r="D105" s="485"/>
      <c r="E105" s="486"/>
      <c r="F105" s="401"/>
      <c r="G105" s="487"/>
      <c r="H105" s="403"/>
      <c r="I105" s="76" t="s">
        <v>333</v>
      </c>
      <c r="J105" s="76"/>
      <c r="K105" s="488"/>
      <c r="L105" s="76" t="s">
        <v>293</v>
      </c>
      <c r="M105" s="76" t="s">
        <v>305</v>
      </c>
      <c r="N105" s="489">
        <v>1993</v>
      </c>
      <c r="O105" s="490"/>
      <c r="P105" s="490" t="s">
        <v>233</v>
      </c>
      <c r="Q105" s="491" t="s">
        <v>39</v>
      </c>
      <c r="R105" s="85">
        <v>1</v>
      </c>
      <c r="S105" s="89">
        <v>200000</v>
      </c>
      <c r="T105" s="390"/>
      <c r="U105" s="391"/>
      <c r="V105" s="145"/>
      <c r="W105" s="345"/>
    </row>
    <row r="106" spans="1:23" s="75" customFormat="1">
      <c r="A106" s="374">
        <v>97</v>
      </c>
      <c r="B106" s="347"/>
      <c r="C106" s="484" t="s">
        <v>332</v>
      </c>
      <c r="D106" s="485"/>
      <c r="E106" s="486"/>
      <c r="F106" s="401"/>
      <c r="G106" s="487"/>
      <c r="H106" s="403"/>
      <c r="I106" s="76" t="s">
        <v>333</v>
      </c>
      <c r="J106" s="76" t="s">
        <v>292</v>
      </c>
      <c r="K106" s="488"/>
      <c r="L106" s="76" t="s">
        <v>293</v>
      </c>
      <c r="M106" s="76" t="s">
        <v>303</v>
      </c>
      <c r="N106" s="489">
        <v>2001</v>
      </c>
      <c r="O106" s="490"/>
      <c r="P106" s="490" t="s">
        <v>233</v>
      </c>
      <c r="Q106" s="491" t="s">
        <v>39</v>
      </c>
      <c r="R106" s="85">
        <v>1</v>
      </c>
      <c r="S106" s="89">
        <v>175000</v>
      </c>
      <c r="T106" s="390"/>
      <c r="U106" s="391"/>
      <c r="V106" s="145"/>
      <c r="W106" s="345"/>
    </row>
    <row r="107" spans="1:23" s="75" customFormat="1">
      <c r="A107" s="374">
        <v>99</v>
      </c>
      <c r="B107" s="347"/>
      <c r="C107" s="484" t="s">
        <v>332</v>
      </c>
      <c r="D107" s="485"/>
      <c r="E107" s="486"/>
      <c r="F107" s="401"/>
      <c r="G107" s="487"/>
      <c r="H107" s="403"/>
      <c r="I107" s="76" t="s">
        <v>334</v>
      </c>
      <c r="J107" s="76" t="s">
        <v>292</v>
      </c>
      <c r="K107" s="488"/>
      <c r="L107" s="76" t="s">
        <v>293</v>
      </c>
      <c r="M107" s="76" t="s">
        <v>303</v>
      </c>
      <c r="N107" s="489">
        <v>1999</v>
      </c>
      <c r="O107" s="490"/>
      <c r="P107" s="490" t="s">
        <v>233</v>
      </c>
      <c r="Q107" s="491" t="s">
        <v>39</v>
      </c>
      <c r="R107" s="85">
        <v>1</v>
      </c>
      <c r="S107" s="89">
        <v>450000</v>
      </c>
      <c r="T107" s="392"/>
      <c r="U107" s="391"/>
      <c r="V107" s="145"/>
      <c r="W107" s="345"/>
    </row>
    <row r="108" spans="1:23" s="75" customFormat="1">
      <c r="A108" s="374">
        <v>101</v>
      </c>
      <c r="B108" s="347"/>
      <c r="C108" s="484" t="s">
        <v>332</v>
      </c>
      <c r="D108" s="485"/>
      <c r="E108" s="486"/>
      <c r="F108" s="401"/>
      <c r="G108" s="487"/>
      <c r="H108" s="403"/>
      <c r="I108" s="76" t="s">
        <v>335</v>
      </c>
      <c r="J108" s="76" t="s">
        <v>292</v>
      </c>
      <c r="K108" s="488"/>
      <c r="L108" s="76" t="s">
        <v>205</v>
      </c>
      <c r="M108" s="76" t="s">
        <v>206</v>
      </c>
      <c r="N108" s="489">
        <v>2008</v>
      </c>
      <c r="O108" s="490"/>
      <c r="P108" s="490" t="s">
        <v>233</v>
      </c>
      <c r="Q108" s="491" t="s">
        <v>39</v>
      </c>
      <c r="R108" s="85">
        <v>1</v>
      </c>
      <c r="S108" s="89">
        <v>175000</v>
      </c>
      <c r="T108" s="392"/>
      <c r="U108" s="391"/>
      <c r="V108" s="145"/>
      <c r="W108" s="345"/>
    </row>
    <row r="109" spans="1:23" s="75" customFormat="1">
      <c r="A109" s="328">
        <v>102</v>
      </c>
      <c r="B109" s="347"/>
      <c r="C109" s="484" t="s">
        <v>332</v>
      </c>
      <c r="D109" s="485"/>
      <c r="E109" s="486"/>
      <c r="F109" s="401"/>
      <c r="G109" s="487"/>
      <c r="H109" s="403"/>
      <c r="I109" s="76" t="s">
        <v>79</v>
      </c>
      <c r="J109" s="76" t="s">
        <v>292</v>
      </c>
      <c r="K109" s="488"/>
      <c r="L109" s="76" t="s">
        <v>293</v>
      </c>
      <c r="M109" s="76" t="s">
        <v>303</v>
      </c>
      <c r="N109" s="489">
        <v>2010</v>
      </c>
      <c r="O109" s="490"/>
      <c r="P109" s="490" t="s">
        <v>233</v>
      </c>
      <c r="Q109" s="491" t="s">
        <v>236</v>
      </c>
      <c r="R109" s="85">
        <v>1</v>
      </c>
      <c r="S109" s="89">
        <v>275000</v>
      </c>
      <c r="T109" s="338" t="s">
        <v>234</v>
      </c>
      <c r="U109" s="391"/>
      <c r="V109" s="145"/>
      <c r="W109" s="345"/>
    </row>
    <row r="110" spans="1:23" s="75" customFormat="1">
      <c r="A110" s="374">
        <v>103</v>
      </c>
      <c r="B110" s="347"/>
      <c r="C110" s="484" t="s">
        <v>332</v>
      </c>
      <c r="D110" s="485"/>
      <c r="E110" s="486"/>
      <c r="F110" s="401"/>
      <c r="G110" s="487"/>
      <c r="H110" s="403"/>
      <c r="I110" s="76" t="s">
        <v>79</v>
      </c>
      <c r="J110" s="76" t="s">
        <v>292</v>
      </c>
      <c r="K110" s="488"/>
      <c r="L110" s="76" t="s">
        <v>293</v>
      </c>
      <c r="M110" s="76" t="s">
        <v>206</v>
      </c>
      <c r="N110" s="489">
        <v>2010</v>
      </c>
      <c r="O110" s="490"/>
      <c r="P110" s="490" t="s">
        <v>233</v>
      </c>
      <c r="Q110" s="491" t="s">
        <v>236</v>
      </c>
      <c r="R110" s="85">
        <v>1</v>
      </c>
      <c r="S110" s="89">
        <v>1500000</v>
      </c>
      <c r="T110" s="338" t="s">
        <v>234</v>
      </c>
      <c r="U110" s="391"/>
      <c r="V110" s="145"/>
      <c r="W110" s="345"/>
    </row>
    <row r="111" spans="1:23" s="75" customFormat="1">
      <c r="A111" s="328">
        <v>104</v>
      </c>
      <c r="B111" s="347"/>
      <c r="C111" s="484" t="s">
        <v>291</v>
      </c>
      <c r="D111" s="485"/>
      <c r="E111" s="486"/>
      <c r="F111" s="401"/>
      <c r="G111" s="487"/>
      <c r="H111" s="403"/>
      <c r="I111" s="76" t="s">
        <v>336</v>
      </c>
      <c r="J111" s="76" t="s">
        <v>38</v>
      </c>
      <c r="K111" s="488" t="s">
        <v>38</v>
      </c>
      <c r="L111" s="76" t="s">
        <v>293</v>
      </c>
      <c r="M111" s="76" t="s">
        <v>305</v>
      </c>
      <c r="N111" s="489">
        <v>1993</v>
      </c>
      <c r="O111" s="490"/>
      <c r="P111" s="490" t="s">
        <v>233</v>
      </c>
      <c r="Q111" s="491" t="s">
        <v>236</v>
      </c>
      <c r="R111" s="85">
        <v>3</v>
      </c>
      <c r="S111" s="89">
        <v>450000</v>
      </c>
      <c r="T111" s="338" t="s">
        <v>234</v>
      </c>
      <c r="U111" s="391"/>
      <c r="V111" s="145"/>
      <c r="W111" s="345"/>
    </row>
    <row r="112" spans="1:23" s="75" customFormat="1">
      <c r="A112" s="374">
        <v>105</v>
      </c>
      <c r="B112" s="347"/>
      <c r="C112" s="484" t="s">
        <v>291</v>
      </c>
      <c r="D112" s="485"/>
      <c r="E112" s="486"/>
      <c r="F112" s="401"/>
      <c r="G112" s="487"/>
      <c r="H112" s="403"/>
      <c r="I112" s="76" t="s">
        <v>336</v>
      </c>
      <c r="J112" s="76"/>
      <c r="K112" s="488"/>
      <c r="L112" s="76" t="s">
        <v>293</v>
      </c>
      <c r="M112" s="76" t="s">
        <v>303</v>
      </c>
      <c r="N112" s="489">
        <v>2006</v>
      </c>
      <c r="O112" s="490"/>
      <c r="P112" s="490" t="s">
        <v>233</v>
      </c>
      <c r="Q112" s="491" t="s">
        <v>39</v>
      </c>
      <c r="R112" s="85">
        <v>1</v>
      </c>
      <c r="S112" s="89">
        <v>150000</v>
      </c>
      <c r="T112" s="385"/>
      <c r="U112" s="391"/>
      <c r="V112" s="145"/>
      <c r="W112" s="345"/>
    </row>
    <row r="113" spans="1:23" s="75" customFormat="1">
      <c r="A113" s="328">
        <v>106</v>
      </c>
      <c r="B113" s="347"/>
      <c r="C113" s="484" t="s">
        <v>291</v>
      </c>
      <c r="D113" s="485"/>
      <c r="E113" s="486"/>
      <c r="F113" s="401"/>
      <c r="G113" s="487"/>
      <c r="H113" s="403"/>
      <c r="I113" s="76" t="s">
        <v>336</v>
      </c>
      <c r="J113" s="76" t="s">
        <v>292</v>
      </c>
      <c r="K113" s="488"/>
      <c r="L113" s="76" t="s">
        <v>293</v>
      </c>
      <c r="M113" s="76" t="s">
        <v>303</v>
      </c>
      <c r="N113" s="489">
        <v>1999</v>
      </c>
      <c r="O113" s="490"/>
      <c r="P113" s="490" t="s">
        <v>233</v>
      </c>
      <c r="Q113" s="491" t="s">
        <v>39</v>
      </c>
      <c r="R113" s="85">
        <v>1</v>
      </c>
      <c r="S113" s="89">
        <v>750000</v>
      </c>
      <c r="T113" s="385"/>
      <c r="U113" s="391"/>
      <c r="V113" s="145"/>
      <c r="W113" s="345"/>
    </row>
    <row r="114" spans="1:23" s="75" customFormat="1">
      <c r="A114" s="374">
        <v>107</v>
      </c>
      <c r="B114" s="347"/>
      <c r="C114" s="484" t="s">
        <v>291</v>
      </c>
      <c r="D114" s="485"/>
      <c r="E114" s="486"/>
      <c r="F114" s="401"/>
      <c r="G114" s="487"/>
      <c r="H114" s="403"/>
      <c r="I114" s="76" t="s">
        <v>337</v>
      </c>
      <c r="J114" s="76" t="s">
        <v>292</v>
      </c>
      <c r="K114" s="488"/>
      <c r="L114" s="76" t="s">
        <v>293</v>
      </c>
      <c r="M114" s="76" t="s">
        <v>303</v>
      </c>
      <c r="N114" s="489">
        <v>2007</v>
      </c>
      <c r="O114" s="490"/>
      <c r="P114" s="490" t="s">
        <v>233</v>
      </c>
      <c r="Q114" s="491" t="s">
        <v>39</v>
      </c>
      <c r="R114" s="85">
        <v>1</v>
      </c>
      <c r="S114" s="89">
        <v>300000</v>
      </c>
      <c r="T114" s="385"/>
      <c r="U114" s="391"/>
      <c r="V114" s="145"/>
      <c r="W114" s="345"/>
    </row>
    <row r="115" spans="1:23" s="75" customFormat="1">
      <c r="A115" s="328">
        <v>108</v>
      </c>
      <c r="B115" s="347"/>
      <c r="C115" s="484" t="s">
        <v>291</v>
      </c>
      <c r="D115" s="485"/>
      <c r="E115" s="486"/>
      <c r="F115" s="401"/>
      <c r="G115" s="487"/>
      <c r="H115" s="403"/>
      <c r="I115" s="76" t="s">
        <v>338</v>
      </c>
      <c r="J115" s="76" t="s">
        <v>292</v>
      </c>
      <c r="K115" s="488"/>
      <c r="L115" s="76" t="s">
        <v>293</v>
      </c>
      <c r="M115" s="76" t="s">
        <v>303</v>
      </c>
      <c r="N115" s="489">
        <v>1999</v>
      </c>
      <c r="O115" s="490"/>
      <c r="P115" s="490" t="s">
        <v>233</v>
      </c>
      <c r="Q115" s="491" t="s">
        <v>39</v>
      </c>
      <c r="R115" s="85">
        <v>1</v>
      </c>
      <c r="S115" s="89">
        <v>650000</v>
      </c>
      <c r="T115" s="385"/>
      <c r="U115" s="391"/>
      <c r="V115" s="145"/>
      <c r="W115" s="345"/>
    </row>
    <row r="116" spans="1:23" s="75" customFormat="1">
      <c r="A116" s="374">
        <v>109</v>
      </c>
      <c r="B116" s="347"/>
      <c r="C116" s="484" t="s">
        <v>291</v>
      </c>
      <c r="D116" s="485"/>
      <c r="E116" s="486"/>
      <c r="F116" s="401"/>
      <c r="G116" s="487"/>
      <c r="H116" s="403"/>
      <c r="I116" s="76" t="s">
        <v>339</v>
      </c>
      <c r="J116" s="76" t="s">
        <v>292</v>
      </c>
      <c r="K116" s="488"/>
      <c r="L116" s="76" t="s">
        <v>293</v>
      </c>
      <c r="M116" s="76" t="s">
        <v>303</v>
      </c>
      <c r="N116" s="489">
        <v>2007</v>
      </c>
      <c r="O116" s="490"/>
      <c r="P116" s="490" t="s">
        <v>233</v>
      </c>
      <c r="Q116" s="491" t="s">
        <v>39</v>
      </c>
      <c r="R116" s="85">
        <v>1</v>
      </c>
      <c r="S116" s="89">
        <v>350000</v>
      </c>
      <c r="T116" s="385"/>
      <c r="U116" s="391"/>
      <c r="V116" s="145"/>
      <c r="W116" s="345"/>
    </row>
    <row r="117" spans="1:23" s="75" customFormat="1">
      <c r="A117" s="328">
        <v>110</v>
      </c>
      <c r="B117" s="347"/>
      <c r="C117" s="484" t="s">
        <v>291</v>
      </c>
      <c r="D117" s="485"/>
      <c r="E117" s="486"/>
      <c r="F117" s="401"/>
      <c r="G117" s="487"/>
      <c r="H117" s="403"/>
      <c r="I117" s="76" t="s">
        <v>113</v>
      </c>
      <c r="J117" s="76"/>
      <c r="K117" s="488"/>
      <c r="L117" s="76" t="s">
        <v>293</v>
      </c>
      <c r="M117" s="76" t="s">
        <v>305</v>
      </c>
      <c r="N117" s="489">
        <v>1993</v>
      </c>
      <c r="O117" s="490"/>
      <c r="P117" s="490" t="s">
        <v>233</v>
      </c>
      <c r="Q117" s="491" t="s">
        <v>39</v>
      </c>
      <c r="R117" s="85">
        <v>2</v>
      </c>
      <c r="S117" s="502">
        <v>700000</v>
      </c>
      <c r="T117" s="502">
        <v>1050000</v>
      </c>
      <c r="U117" s="391"/>
      <c r="V117" s="145"/>
      <c r="W117" s="345"/>
    </row>
    <row r="118" spans="1:23" s="75" customFormat="1">
      <c r="A118" s="374">
        <v>111</v>
      </c>
      <c r="B118" s="347"/>
      <c r="C118" s="484" t="s">
        <v>291</v>
      </c>
      <c r="D118" s="485"/>
      <c r="E118" s="486"/>
      <c r="F118" s="401"/>
      <c r="G118" s="487"/>
      <c r="H118" s="403"/>
      <c r="I118" s="76" t="s">
        <v>340</v>
      </c>
      <c r="J118" s="76" t="s">
        <v>292</v>
      </c>
      <c r="K118" s="488"/>
      <c r="L118" s="76" t="s">
        <v>293</v>
      </c>
      <c r="M118" s="76" t="s">
        <v>303</v>
      </c>
      <c r="N118" s="489">
        <v>2008</v>
      </c>
      <c r="O118" s="490"/>
      <c r="P118" s="490" t="s">
        <v>233</v>
      </c>
      <c r="Q118" s="491" t="s">
        <v>39</v>
      </c>
      <c r="R118" s="85">
        <v>1</v>
      </c>
      <c r="S118" s="89">
        <v>650000</v>
      </c>
      <c r="T118" s="385"/>
      <c r="U118" s="391"/>
      <c r="V118" s="145"/>
      <c r="W118" s="345"/>
    </row>
    <row r="119" spans="1:23" s="75" customFormat="1" ht="15.75">
      <c r="A119" s="328">
        <v>112</v>
      </c>
      <c r="B119" s="347"/>
      <c r="C119" s="484" t="s">
        <v>291</v>
      </c>
      <c r="D119" s="485"/>
      <c r="E119" s="486"/>
      <c r="F119" s="401"/>
      <c r="G119" s="487"/>
      <c r="H119" s="403"/>
      <c r="I119" s="76" t="s">
        <v>341</v>
      </c>
      <c r="J119" s="76"/>
      <c r="K119" s="488" t="s">
        <v>38</v>
      </c>
      <c r="L119" s="76" t="s">
        <v>293</v>
      </c>
      <c r="M119" s="76" t="s">
        <v>305</v>
      </c>
      <c r="N119" s="489">
        <v>1993</v>
      </c>
      <c r="O119" s="490"/>
      <c r="P119" s="490" t="s">
        <v>233</v>
      </c>
      <c r="Q119" s="505" t="s">
        <v>39</v>
      </c>
      <c r="R119" s="85">
        <v>1</v>
      </c>
      <c r="S119" s="89">
        <v>100000</v>
      </c>
      <c r="T119" s="385"/>
      <c r="U119" s="391"/>
      <c r="V119" s="145"/>
      <c r="W119" s="345"/>
    </row>
    <row r="120" spans="1:23" s="75" customFormat="1">
      <c r="A120" s="374">
        <v>113</v>
      </c>
      <c r="B120" s="347"/>
      <c r="C120" s="484" t="s">
        <v>291</v>
      </c>
      <c r="D120" s="485"/>
      <c r="E120" s="486"/>
      <c r="F120" s="401"/>
      <c r="G120" s="487"/>
      <c r="H120" s="403"/>
      <c r="I120" s="76" t="s">
        <v>342</v>
      </c>
      <c r="J120" s="76" t="s">
        <v>292</v>
      </c>
      <c r="K120" s="488"/>
      <c r="L120" s="76" t="s">
        <v>325</v>
      </c>
      <c r="M120" s="76" t="s">
        <v>303</v>
      </c>
      <c r="N120" s="489">
        <v>2008</v>
      </c>
      <c r="O120" s="490"/>
      <c r="P120" s="490" t="s">
        <v>233</v>
      </c>
      <c r="Q120" s="491" t="s">
        <v>39</v>
      </c>
      <c r="R120" s="85">
        <v>1</v>
      </c>
      <c r="S120" s="89">
        <v>400000</v>
      </c>
      <c r="T120" s="385"/>
      <c r="U120" s="391"/>
      <c r="V120" s="145"/>
      <c r="W120" s="345"/>
    </row>
    <row r="121" spans="1:23" s="75" customFormat="1">
      <c r="A121" s="328">
        <v>114</v>
      </c>
      <c r="B121" s="347"/>
      <c r="C121" s="484" t="s">
        <v>291</v>
      </c>
      <c r="D121" s="485"/>
      <c r="E121" s="486"/>
      <c r="F121" s="401"/>
      <c r="G121" s="487"/>
      <c r="H121" s="403"/>
      <c r="I121" s="76" t="s">
        <v>339</v>
      </c>
      <c r="J121" s="76" t="s">
        <v>292</v>
      </c>
      <c r="K121" s="488"/>
      <c r="L121" s="76" t="s">
        <v>293</v>
      </c>
      <c r="M121" s="76" t="s">
        <v>303</v>
      </c>
      <c r="N121" s="489">
        <v>2009</v>
      </c>
      <c r="O121" s="490"/>
      <c r="P121" s="490" t="s">
        <v>233</v>
      </c>
      <c r="Q121" s="491" t="s">
        <v>39</v>
      </c>
      <c r="R121" s="85">
        <v>1</v>
      </c>
      <c r="S121" s="89">
        <v>850000</v>
      </c>
      <c r="T121" s="483"/>
      <c r="U121" s="391"/>
      <c r="V121" s="145"/>
      <c r="W121" s="345"/>
    </row>
    <row r="122" spans="1:23" s="75" customFormat="1">
      <c r="A122" s="374">
        <v>115</v>
      </c>
      <c r="B122" s="347"/>
      <c r="C122" s="484" t="s">
        <v>291</v>
      </c>
      <c r="D122" s="485"/>
      <c r="E122" s="486"/>
      <c r="F122" s="401"/>
      <c r="G122" s="487"/>
      <c r="H122" s="403"/>
      <c r="I122" s="76" t="s">
        <v>342</v>
      </c>
      <c r="J122" s="76" t="s">
        <v>292</v>
      </c>
      <c r="K122" s="488" t="s">
        <v>38</v>
      </c>
      <c r="L122" s="76" t="s">
        <v>325</v>
      </c>
      <c r="M122" s="76" t="s">
        <v>303</v>
      </c>
      <c r="N122" s="489">
        <v>2009</v>
      </c>
      <c r="O122" s="490"/>
      <c r="P122" s="490" t="s">
        <v>233</v>
      </c>
      <c r="Q122" s="491" t="s">
        <v>39</v>
      </c>
      <c r="R122" s="85">
        <v>2</v>
      </c>
      <c r="S122" s="89">
        <v>800000</v>
      </c>
      <c r="T122" s="327"/>
      <c r="U122" s="391"/>
      <c r="V122" s="145"/>
      <c r="W122" s="345"/>
    </row>
    <row r="123" spans="1:23" s="75" customFormat="1">
      <c r="A123" s="328">
        <v>116</v>
      </c>
      <c r="B123" s="347"/>
      <c r="C123" s="484" t="s">
        <v>291</v>
      </c>
      <c r="D123" s="485"/>
      <c r="E123" s="486"/>
      <c r="F123" s="401"/>
      <c r="G123" s="487"/>
      <c r="H123" s="403"/>
      <c r="I123" s="76" t="s">
        <v>343</v>
      </c>
      <c r="J123" s="76" t="s">
        <v>292</v>
      </c>
      <c r="K123" s="488"/>
      <c r="L123" s="76" t="s">
        <v>325</v>
      </c>
      <c r="M123" s="76" t="s">
        <v>206</v>
      </c>
      <c r="N123" s="489">
        <v>2014</v>
      </c>
      <c r="O123" s="490"/>
      <c r="P123" s="490" t="s">
        <v>233</v>
      </c>
      <c r="Q123" s="491" t="s">
        <v>344</v>
      </c>
      <c r="R123" s="85">
        <v>2</v>
      </c>
      <c r="S123" s="502">
        <v>10000000</v>
      </c>
      <c r="T123" s="338"/>
      <c r="U123" s="391"/>
      <c r="V123" s="145"/>
      <c r="W123" s="345"/>
    </row>
    <row r="124" spans="1:23" s="75" customFormat="1">
      <c r="A124" s="328">
        <v>126</v>
      </c>
      <c r="B124" s="347"/>
      <c r="C124" s="501" t="s">
        <v>345</v>
      </c>
      <c r="D124" s="485"/>
      <c r="E124" s="486"/>
      <c r="F124" s="401"/>
      <c r="G124" s="487"/>
      <c r="H124" s="403"/>
      <c r="I124" s="488" t="s">
        <v>241</v>
      </c>
      <c r="J124" s="488" t="s">
        <v>346</v>
      </c>
      <c r="K124" s="488"/>
      <c r="L124" s="488" t="s">
        <v>297</v>
      </c>
      <c r="M124" s="488" t="s">
        <v>303</v>
      </c>
      <c r="N124" s="490">
        <v>2009</v>
      </c>
      <c r="O124" s="490"/>
      <c r="P124" s="490" t="s">
        <v>233</v>
      </c>
      <c r="Q124" s="491" t="s">
        <v>39</v>
      </c>
      <c r="R124" s="85">
        <v>1</v>
      </c>
      <c r="S124" s="92">
        <v>325000</v>
      </c>
      <c r="T124" s="390"/>
      <c r="U124" s="391"/>
      <c r="V124" s="145"/>
      <c r="W124" s="345"/>
    </row>
    <row r="125" spans="1:23" s="75" customFormat="1">
      <c r="A125" s="328">
        <v>130</v>
      </c>
      <c r="B125" s="347"/>
      <c r="C125" s="484" t="s">
        <v>347</v>
      </c>
      <c r="D125" s="485"/>
      <c r="E125" s="486"/>
      <c r="F125" s="401"/>
      <c r="G125" s="487"/>
      <c r="H125" s="403"/>
      <c r="I125" s="76" t="s">
        <v>94</v>
      </c>
      <c r="J125" s="76" t="s">
        <v>292</v>
      </c>
      <c r="K125" s="488"/>
      <c r="L125" s="488" t="s">
        <v>205</v>
      </c>
      <c r="M125" s="76" t="s">
        <v>303</v>
      </c>
      <c r="N125" s="489">
        <v>2004</v>
      </c>
      <c r="O125" s="490"/>
      <c r="P125" s="490" t="s">
        <v>233</v>
      </c>
      <c r="Q125" s="491" t="s">
        <v>39</v>
      </c>
      <c r="R125" s="85">
        <v>1</v>
      </c>
      <c r="S125" s="89">
        <v>350000</v>
      </c>
      <c r="T125" s="392"/>
      <c r="U125" s="391"/>
      <c r="V125" s="145"/>
      <c r="W125" s="345"/>
    </row>
    <row r="126" spans="1:23" s="75" customFormat="1">
      <c r="A126" s="374">
        <v>131</v>
      </c>
      <c r="B126" s="347"/>
      <c r="C126" s="484" t="s">
        <v>347</v>
      </c>
      <c r="D126" s="485"/>
      <c r="E126" s="486"/>
      <c r="F126" s="401"/>
      <c r="G126" s="487"/>
      <c r="H126" s="403"/>
      <c r="I126" s="76" t="s">
        <v>94</v>
      </c>
      <c r="J126" s="76" t="s">
        <v>348</v>
      </c>
      <c r="K126" s="488"/>
      <c r="L126" s="488" t="s">
        <v>297</v>
      </c>
      <c r="M126" s="76" t="s">
        <v>303</v>
      </c>
      <c r="N126" s="489">
        <v>2006</v>
      </c>
      <c r="O126" s="490"/>
      <c r="P126" s="490" t="s">
        <v>233</v>
      </c>
      <c r="Q126" s="491" t="s">
        <v>39</v>
      </c>
      <c r="R126" s="85">
        <v>1</v>
      </c>
      <c r="S126" s="89">
        <v>150000</v>
      </c>
      <c r="T126" s="392"/>
      <c r="U126" s="391"/>
      <c r="V126" s="145"/>
      <c r="W126" s="345"/>
    </row>
    <row r="127" spans="1:23" s="75" customFormat="1">
      <c r="A127" s="328">
        <v>132</v>
      </c>
      <c r="B127" s="347"/>
      <c r="C127" s="484" t="s">
        <v>347</v>
      </c>
      <c r="D127" s="485"/>
      <c r="E127" s="486"/>
      <c r="F127" s="401"/>
      <c r="G127" s="487"/>
      <c r="H127" s="403"/>
      <c r="I127" s="76" t="s">
        <v>94</v>
      </c>
      <c r="J127" s="76" t="s">
        <v>349</v>
      </c>
      <c r="K127" s="488"/>
      <c r="L127" s="488" t="s">
        <v>297</v>
      </c>
      <c r="M127" s="76" t="s">
        <v>303</v>
      </c>
      <c r="N127" s="489">
        <v>2008</v>
      </c>
      <c r="O127" s="490"/>
      <c r="P127" s="490" t="s">
        <v>233</v>
      </c>
      <c r="Q127" s="491" t="s">
        <v>39</v>
      </c>
      <c r="R127" s="85">
        <v>1</v>
      </c>
      <c r="S127" s="89">
        <v>175000</v>
      </c>
      <c r="T127" s="392"/>
      <c r="U127" s="391"/>
      <c r="V127" s="145"/>
      <c r="W127" s="345"/>
    </row>
    <row r="128" spans="1:23" s="75" customFormat="1">
      <c r="A128" s="374">
        <v>133</v>
      </c>
      <c r="B128" s="347"/>
      <c r="C128" s="501" t="s">
        <v>347</v>
      </c>
      <c r="D128" s="485"/>
      <c r="E128" s="486"/>
      <c r="F128" s="401"/>
      <c r="G128" s="487"/>
      <c r="H128" s="403"/>
      <c r="I128" s="76" t="s">
        <v>94</v>
      </c>
      <c r="J128" s="76" t="s">
        <v>350</v>
      </c>
      <c r="K128" s="488"/>
      <c r="L128" s="488" t="s">
        <v>297</v>
      </c>
      <c r="M128" s="76" t="s">
        <v>206</v>
      </c>
      <c r="N128" s="489">
        <v>2012</v>
      </c>
      <c r="O128" s="490"/>
      <c r="P128" s="490" t="s">
        <v>233</v>
      </c>
      <c r="Q128" s="491" t="s">
        <v>39</v>
      </c>
      <c r="R128" s="85">
        <v>2</v>
      </c>
      <c r="S128" s="89">
        <v>684000</v>
      </c>
      <c r="T128" s="392"/>
      <c r="U128" s="391"/>
      <c r="V128" s="145"/>
      <c r="W128" s="345"/>
    </row>
    <row r="129" spans="1:23" s="75" customFormat="1">
      <c r="A129" s="374">
        <v>135</v>
      </c>
      <c r="B129" s="347"/>
      <c r="C129" s="484" t="s">
        <v>347</v>
      </c>
      <c r="D129" s="485"/>
      <c r="E129" s="486"/>
      <c r="F129" s="401"/>
      <c r="G129" s="487"/>
      <c r="H129" s="403"/>
      <c r="I129" s="488" t="s">
        <v>351</v>
      </c>
      <c r="J129" s="488"/>
      <c r="K129" s="490"/>
      <c r="L129" s="488" t="s">
        <v>205</v>
      </c>
      <c r="M129" s="488" t="s">
        <v>326</v>
      </c>
      <c r="N129" s="490">
        <v>2014</v>
      </c>
      <c r="O129" s="490"/>
      <c r="P129" s="490" t="s">
        <v>233</v>
      </c>
      <c r="Q129" s="491" t="s">
        <v>39</v>
      </c>
      <c r="R129" s="85">
        <v>20</v>
      </c>
      <c r="S129" s="92">
        <v>9000000</v>
      </c>
      <c r="T129" s="385"/>
      <c r="U129" s="391"/>
      <c r="V129" s="145"/>
      <c r="W129" s="345"/>
    </row>
    <row r="130" spans="1:23" s="75" customFormat="1">
      <c r="A130" s="328">
        <v>136</v>
      </c>
      <c r="B130" s="347"/>
      <c r="C130" s="484" t="s">
        <v>347</v>
      </c>
      <c r="D130" s="485"/>
      <c r="E130" s="486"/>
      <c r="F130" s="401"/>
      <c r="G130" s="487"/>
      <c r="H130" s="403"/>
      <c r="I130" s="488" t="s">
        <v>352</v>
      </c>
      <c r="J130" s="488" t="s">
        <v>272</v>
      </c>
      <c r="K130" s="490"/>
      <c r="L130" s="488" t="s">
        <v>205</v>
      </c>
      <c r="M130" s="488" t="s">
        <v>303</v>
      </c>
      <c r="N130" s="490">
        <v>2008</v>
      </c>
      <c r="O130" s="490"/>
      <c r="P130" s="490" t="s">
        <v>233</v>
      </c>
      <c r="Q130" s="491" t="s">
        <v>39</v>
      </c>
      <c r="R130" s="85">
        <v>1</v>
      </c>
      <c r="S130" s="92">
        <v>350000</v>
      </c>
      <c r="T130" s="385"/>
      <c r="U130" s="391"/>
      <c r="V130" s="145"/>
      <c r="W130" s="345"/>
    </row>
    <row r="131" spans="1:23" s="75" customFormat="1">
      <c r="A131" s="374">
        <v>145</v>
      </c>
      <c r="B131" s="347"/>
      <c r="C131" s="484" t="s">
        <v>353</v>
      </c>
      <c r="D131" s="485"/>
      <c r="E131" s="486"/>
      <c r="F131" s="401"/>
      <c r="G131" s="487"/>
      <c r="H131" s="403"/>
      <c r="I131" s="76" t="s">
        <v>80</v>
      </c>
      <c r="J131" s="76" t="s">
        <v>354</v>
      </c>
      <c r="K131" s="488"/>
      <c r="L131" s="76" t="s">
        <v>325</v>
      </c>
      <c r="M131" s="76" t="s">
        <v>206</v>
      </c>
      <c r="N131" s="489">
        <v>2013</v>
      </c>
      <c r="O131" s="490"/>
      <c r="P131" s="490" t="s">
        <v>214</v>
      </c>
      <c r="Q131" s="491" t="s">
        <v>39</v>
      </c>
      <c r="R131" s="85">
        <v>1</v>
      </c>
      <c r="S131" s="89">
        <v>800000</v>
      </c>
      <c r="T131" s="385"/>
      <c r="U131" s="391"/>
      <c r="V131" s="145"/>
      <c r="W131" s="345"/>
    </row>
    <row r="132" spans="1:23" s="75" customFormat="1">
      <c r="A132" s="328">
        <v>146</v>
      </c>
      <c r="B132" s="347"/>
      <c r="C132" s="1287" t="s">
        <v>355</v>
      </c>
      <c r="D132" s="1288"/>
      <c r="E132" s="1288"/>
      <c r="F132" s="1288"/>
      <c r="G132" s="487"/>
      <c r="H132" s="403"/>
      <c r="I132" s="76" t="s">
        <v>356</v>
      </c>
      <c r="J132" s="76" t="s">
        <v>357</v>
      </c>
      <c r="K132" s="488"/>
      <c r="L132" s="76" t="s">
        <v>358</v>
      </c>
      <c r="M132" s="76" t="s">
        <v>206</v>
      </c>
      <c r="N132" s="489">
        <v>2012</v>
      </c>
      <c r="O132" s="490"/>
      <c r="P132" s="490" t="s">
        <v>214</v>
      </c>
      <c r="Q132" s="491" t="s">
        <v>39</v>
      </c>
      <c r="R132" s="85">
        <v>1</v>
      </c>
      <c r="S132" s="89">
        <v>9290400</v>
      </c>
      <c r="T132" s="385"/>
      <c r="U132" s="391"/>
      <c r="V132" s="145"/>
      <c r="W132" s="345"/>
    </row>
    <row r="133" spans="1:23" s="75" customFormat="1">
      <c r="A133" s="374">
        <v>147</v>
      </c>
      <c r="B133" s="347"/>
      <c r="C133" s="1287" t="s">
        <v>355</v>
      </c>
      <c r="D133" s="1288"/>
      <c r="E133" s="1288"/>
      <c r="F133" s="1288"/>
      <c r="G133" s="487"/>
      <c r="H133" s="403"/>
      <c r="I133" s="76" t="s">
        <v>359</v>
      </c>
      <c r="J133" s="76" t="s">
        <v>360</v>
      </c>
      <c r="K133" s="488"/>
      <c r="L133" s="76" t="s">
        <v>358</v>
      </c>
      <c r="M133" s="76" t="s">
        <v>206</v>
      </c>
      <c r="N133" s="489">
        <v>2013</v>
      </c>
      <c r="O133" s="490"/>
      <c r="P133" s="490" t="s">
        <v>214</v>
      </c>
      <c r="Q133" s="491" t="s">
        <v>39</v>
      </c>
      <c r="R133" s="85">
        <v>2</v>
      </c>
      <c r="S133" s="89">
        <v>7500000</v>
      </c>
      <c r="T133" s="385"/>
      <c r="U133" s="391"/>
      <c r="V133" s="145"/>
      <c r="W133" s="345"/>
    </row>
    <row r="134" spans="1:23" s="75" customFormat="1">
      <c r="A134" s="328">
        <v>148</v>
      </c>
      <c r="B134" s="347"/>
      <c r="C134" s="1287" t="s">
        <v>355</v>
      </c>
      <c r="D134" s="1288"/>
      <c r="E134" s="1288"/>
      <c r="F134" s="1288"/>
      <c r="G134" s="487"/>
      <c r="H134" s="403"/>
      <c r="I134" s="76" t="s">
        <v>356</v>
      </c>
      <c r="J134" s="76" t="s">
        <v>361</v>
      </c>
      <c r="K134" s="488"/>
      <c r="L134" s="76" t="s">
        <v>358</v>
      </c>
      <c r="M134" s="76" t="s">
        <v>206</v>
      </c>
      <c r="N134" s="489">
        <v>2013</v>
      </c>
      <c r="O134" s="490"/>
      <c r="P134" s="490" t="s">
        <v>214</v>
      </c>
      <c r="Q134" s="491" t="s">
        <v>39</v>
      </c>
      <c r="R134" s="85">
        <v>1</v>
      </c>
      <c r="S134" s="89">
        <v>4769000</v>
      </c>
      <c r="T134" s="385"/>
      <c r="U134" s="391"/>
      <c r="V134" s="145"/>
      <c r="W134" s="345"/>
    </row>
    <row r="135" spans="1:23" s="75" customFormat="1">
      <c r="A135" s="374">
        <v>149</v>
      </c>
      <c r="B135" s="347"/>
      <c r="C135" s="484" t="s">
        <v>355</v>
      </c>
      <c r="D135" s="401"/>
      <c r="E135" s="401"/>
      <c r="F135" s="401"/>
      <c r="G135" s="487"/>
      <c r="H135" s="461"/>
      <c r="I135" s="404" t="s">
        <v>356</v>
      </c>
      <c r="J135" s="404" t="s">
        <v>282</v>
      </c>
      <c r="K135" s="477"/>
      <c r="L135" s="404" t="s">
        <v>358</v>
      </c>
      <c r="M135" s="404" t="s">
        <v>326</v>
      </c>
      <c r="N135" s="408">
        <v>2014</v>
      </c>
      <c r="O135" s="506"/>
      <c r="P135" s="478" t="s">
        <v>214</v>
      </c>
      <c r="Q135" s="480" t="s">
        <v>39</v>
      </c>
      <c r="R135" s="507">
        <v>6</v>
      </c>
      <c r="S135" s="508">
        <v>45450000</v>
      </c>
      <c r="T135" s="385"/>
      <c r="U135" s="391"/>
      <c r="V135" s="145"/>
      <c r="W135" s="345"/>
    </row>
    <row r="136" spans="1:23" s="75" customFormat="1">
      <c r="A136" s="374">
        <v>150</v>
      </c>
      <c r="C136" s="509"/>
      <c r="D136" s="475"/>
      <c r="E136" s="475"/>
      <c r="F136" s="475"/>
      <c r="G136" s="476"/>
      <c r="H136" s="77"/>
      <c r="I136" s="77" t="s">
        <v>249</v>
      </c>
      <c r="J136" s="77"/>
      <c r="K136" s="77"/>
      <c r="L136" s="77" t="s">
        <v>293</v>
      </c>
      <c r="M136" s="77" t="s">
        <v>206</v>
      </c>
      <c r="N136" s="377">
        <v>2015</v>
      </c>
      <c r="O136" s="377"/>
      <c r="P136" s="377" t="s">
        <v>214</v>
      </c>
      <c r="Q136" s="377" t="s">
        <v>39</v>
      </c>
      <c r="R136" s="377">
        <v>1</v>
      </c>
      <c r="S136" s="89">
        <v>3750000</v>
      </c>
      <c r="T136" s="510"/>
      <c r="U136" s="391"/>
      <c r="V136" s="145"/>
      <c r="W136" s="345"/>
    </row>
    <row r="137" spans="1:23" s="75" customFormat="1">
      <c r="A137" s="328">
        <v>151</v>
      </c>
      <c r="C137" s="509"/>
      <c r="D137" s="475"/>
      <c r="E137" s="475"/>
      <c r="F137" s="475"/>
      <c r="G137" s="476"/>
      <c r="H137" s="77"/>
      <c r="I137" s="77" t="s">
        <v>362</v>
      </c>
      <c r="J137" s="77" t="s">
        <v>363</v>
      </c>
      <c r="K137" s="77"/>
      <c r="L137" s="77" t="s">
        <v>205</v>
      </c>
      <c r="M137" s="77" t="s">
        <v>326</v>
      </c>
      <c r="N137" s="377">
        <v>2015</v>
      </c>
      <c r="O137" s="377"/>
      <c r="P137" s="377" t="s">
        <v>208</v>
      </c>
      <c r="Q137" s="377" t="s">
        <v>39</v>
      </c>
      <c r="R137" s="377">
        <v>1</v>
      </c>
      <c r="S137" s="89">
        <v>400000</v>
      </c>
      <c r="T137" s="510"/>
      <c r="U137" s="391"/>
      <c r="V137" s="145"/>
      <c r="W137" s="345"/>
    </row>
    <row r="138" spans="1:23" s="75" customFormat="1">
      <c r="A138" s="374">
        <v>152</v>
      </c>
      <c r="C138" s="509"/>
      <c r="D138" s="475"/>
      <c r="E138" s="475"/>
      <c r="F138" s="475"/>
      <c r="G138" s="476"/>
      <c r="H138" s="77"/>
      <c r="I138" s="77" t="s">
        <v>364</v>
      </c>
      <c r="J138" s="77"/>
      <c r="K138" s="77"/>
      <c r="L138" s="77" t="s">
        <v>205</v>
      </c>
      <c r="M138" s="77" t="s">
        <v>326</v>
      </c>
      <c r="N138" s="377">
        <v>2015</v>
      </c>
      <c r="O138" s="377"/>
      <c r="P138" s="377" t="s">
        <v>233</v>
      </c>
      <c r="Q138" s="377" t="s">
        <v>39</v>
      </c>
      <c r="R138" s="377">
        <v>57</v>
      </c>
      <c r="S138" s="89">
        <v>19494000</v>
      </c>
      <c r="T138" s="510"/>
      <c r="U138" s="391"/>
      <c r="V138" s="145"/>
      <c r="W138" s="345"/>
    </row>
    <row r="139" spans="1:23" s="75" customFormat="1">
      <c r="A139" s="328">
        <v>153</v>
      </c>
      <c r="C139" s="509"/>
      <c r="D139" s="475"/>
      <c r="E139" s="475"/>
      <c r="F139" s="475"/>
      <c r="G139" s="476"/>
      <c r="H139" s="77"/>
      <c r="I139" s="77" t="s">
        <v>365</v>
      </c>
      <c r="J139" s="77"/>
      <c r="K139" s="77"/>
      <c r="L139" s="77" t="s">
        <v>205</v>
      </c>
      <c r="M139" s="77" t="s">
        <v>326</v>
      </c>
      <c r="N139" s="377">
        <v>2015</v>
      </c>
      <c r="O139" s="377"/>
      <c r="P139" s="377" t="s">
        <v>208</v>
      </c>
      <c r="Q139" s="377" t="s">
        <v>39</v>
      </c>
      <c r="R139" s="377">
        <v>1</v>
      </c>
      <c r="S139" s="89">
        <v>15000000</v>
      </c>
      <c r="T139" s="510"/>
      <c r="U139" s="391"/>
      <c r="V139" s="145"/>
      <c r="W139" s="345"/>
    </row>
    <row r="140" spans="1:23" s="75" customFormat="1">
      <c r="A140" s="374">
        <v>154</v>
      </c>
      <c r="C140" s="509"/>
      <c r="D140" s="475"/>
      <c r="E140" s="475"/>
      <c r="F140" s="475"/>
      <c r="G140" s="476"/>
      <c r="H140" s="77"/>
      <c r="I140" s="77" t="s">
        <v>366</v>
      </c>
      <c r="J140" s="77"/>
      <c r="K140" s="77"/>
      <c r="L140" s="77" t="s">
        <v>205</v>
      </c>
      <c r="M140" s="77" t="s">
        <v>326</v>
      </c>
      <c r="N140" s="377">
        <v>2015</v>
      </c>
      <c r="O140" s="377"/>
      <c r="P140" s="377" t="s">
        <v>208</v>
      </c>
      <c r="Q140" s="377" t="s">
        <v>39</v>
      </c>
      <c r="R140" s="377">
        <v>1</v>
      </c>
      <c r="S140" s="89">
        <v>1500000</v>
      </c>
      <c r="T140" s="510"/>
      <c r="U140" s="391"/>
      <c r="V140" s="145"/>
      <c r="W140" s="345"/>
    </row>
    <row r="141" spans="1:23" s="75" customFormat="1">
      <c r="A141" s="328">
        <v>155</v>
      </c>
      <c r="C141" s="509"/>
      <c r="D141" s="475"/>
      <c r="E141" s="475"/>
      <c r="F141" s="475"/>
      <c r="G141" s="476"/>
      <c r="H141" s="77"/>
      <c r="I141" s="77" t="s">
        <v>109</v>
      </c>
      <c r="J141" s="77"/>
      <c r="K141" s="77"/>
      <c r="L141" s="77" t="s">
        <v>205</v>
      </c>
      <c r="M141" s="77" t="s">
        <v>326</v>
      </c>
      <c r="N141" s="377">
        <v>2015</v>
      </c>
      <c r="O141" s="377"/>
      <c r="P141" s="377" t="s">
        <v>214</v>
      </c>
      <c r="Q141" s="377" t="s">
        <v>39</v>
      </c>
      <c r="R141" s="377">
        <v>1</v>
      </c>
      <c r="S141" s="89">
        <v>9700000</v>
      </c>
      <c r="T141" s="510"/>
      <c r="U141" s="391"/>
      <c r="V141" s="145"/>
      <c r="W141" s="345"/>
    </row>
    <row r="142" spans="1:23" s="75" customFormat="1">
      <c r="A142" s="374">
        <v>156</v>
      </c>
      <c r="C142" s="509"/>
      <c r="D142" s="475"/>
      <c r="E142" s="475"/>
      <c r="F142" s="475"/>
      <c r="G142" s="476"/>
      <c r="H142" s="77"/>
      <c r="I142" s="77" t="s">
        <v>367</v>
      </c>
      <c r="J142" s="77"/>
      <c r="K142" s="77"/>
      <c r="L142" s="77" t="s">
        <v>293</v>
      </c>
      <c r="M142" s="77" t="s">
        <v>326</v>
      </c>
      <c r="N142" s="377">
        <v>2015</v>
      </c>
      <c r="O142" s="377"/>
      <c r="P142" s="377" t="s">
        <v>208</v>
      </c>
      <c r="Q142" s="377" t="s">
        <v>39</v>
      </c>
      <c r="R142" s="377">
        <v>1</v>
      </c>
      <c r="S142" s="89">
        <v>3000000</v>
      </c>
      <c r="T142" s="510"/>
      <c r="U142" s="391"/>
      <c r="V142" s="145"/>
      <c r="W142" s="345"/>
    </row>
    <row r="143" spans="1:23" s="75" customFormat="1">
      <c r="A143" s="328">
        <v>157</v>
      </c>
      <c r="C143" s="509"/>
      <c r="D143" s="475"/>
      <c r="E143" s="475"/>
      <c r="F143" s="475"/>
      <c r="G143" s="476"/>
      <c r="H143" s="77"/>
      <c r="I143" s="77" t="s">
        <v>368</v>
      </c>
      <c r="J143" s="77"/>
      <c r="K143" s="77"/>
      <c r="L143" s="77"/>
      <c r="M143" s="77" t="s">
        <v>326</v>
      </c>
      <c r="N143" s="377">
        <v>2015</v>
      </c>
      <c r="O143" s="377"/>
      <c r="P143" s="377" t="s">
        <v>214</v>
      </c>
      <c r="Q143" s="377" t="s">
        <v>39</v>
      </c>
      <c r="R143" s="377">
        <v>1</v>
      </c>
      <c r="S143" s="89">
        <v>3000000</v>
      </c>
      <c r="T143" s="510"/>
      <c r="U143" s="391"/>
      <c r="V143" s="145"/>
      <c r="W143" s="345"/>
    </row>
    <row r="144" spans="1:23" s="75" customFormat="1">
      <c r="A144" s="328">
        <v>158</v>
      </c>
      <c r="C144" s="509"/>
      <c r="D144" s="475"/>
      <c r="E144" s="475"/>
      <c r="F144" s="475"/>
      <c r="G144" s="476"/>
      <c r="H144" s="77"/>
      <c r="I144" s="77" t="s">
        <v>369</v>
      </c>
      <c r="J144" s="77"/>
      <c r="K144" s="77"/>
      <c r="L144" s="77"/>
      <c r="M144" s="77" t="s">
        <v>326</v>
      </c>
      <c r="N144" s="377">
        <v>2016</v>
      </c>
      <c r="O144" s="377"/>
      <c r="P144" s="377" t="s">
        <v>214</v>
      </c>
      <c r="Q144" s="377" t="s">
        <v>39</v>
      </c>
      <c r="R144" s="377">
        <v>1</v>
      </c>
      <c r="S144" s="511">
        <v>9700000</v>
      </c>
      <c r="T144" s="385"/>
      <c r="U144" s="391"/>
      <c r="V144" s="145"/>
      <c r="W144" s="345"/>
    </row>
    <row r="145" spans="1:26" s="75" customFormat="1" ht="12.75" customHeight="1">
      <c r="A145" s="374">
        <v>159</v>
      </c>
      <c r="C145" s="509"/>
      <c r="D145" s="475"/>
      <c r="E145" s="475"/>
      <c r="F145" s="475"/>
      <c r="G145" s="476"/>
      <c r="H145" s="77"/>
      <c r="I145" s="77" t="s">
        <v>370</v>
      </c>
      <c r="J145" s="77"/>
      <c r="K145" s="77"/>
      <c r="L145" s="77"/>
      <c r="M145" s="77" t="s">
        <v>326</v>
      </c>
      <c r="N145" s="377">
        <v>2016</v>
      </c>
      <c r="O145" s="377"/>
      <c r="P145" s="377" t="s">
        <v>214</v>
      </c>
      <c r="Q145" s="377" t="s">
        <v>39</v>
      </c>
      <c r="R145" s="377">
        <v>1</v>
      </c>
      <c r="S145" s="511">
        <v>2500000</v>
      </c>
      <c r="T145" s="385"/>
      <c r="U145" s="391"/>
      <c r="V145" s="145"/>
      <c r="W145" s="345"/>
    </row>
    <row r="146" spans="1:26" s="75" customFormat="1" ht="12.75" customHeight="1">
      <c r="A146" s="328">
        <v>160</v>
      </c>
      <c r="C146" s="509"/>
      <c r="D146" s="475"/>
      <c r="E146" s="475"/>
      <c r="F146" s="475"/>
      <c r="G146" s="476"/>
      <c r="H146" s="77"/>
      <c r="I146" s="77" t="s">
        <v>371</v>
      </c>
      <c r="J146" s="77"/>
      <c r="K146" s="77"/>
      <c r="L146" s="77"/>
      <c r="M146" s="77" t="s">
        <v>206</v>
      </c>
      <c r="N146" s="377">
        <v>2016</v>
      </c>
      <c r="O146" s="377"/>
      <c r="P146" s="377" t="s">
        <v>214</v>
      </c>
      <c r="Q146" s="377" t="s">
        <v>39</v>
      </c>
      <c r="R146" s="377">
        <v>1</v>
      </c>
      <c r="S146" s="511">
        <v>2000000</v>
      </c>
      <c r="T146" s="385"/>
      <c r="U146" s="391"/>
      <c r="V146" s="145"/>
      <c r="W146" s="345"/>
    </row>
    <row r="147" spans="1:26" s="518" customFormat="1" ht="15.75">
      <c r="A147" s="328">
        <v>161</v>
      </c>
      <c r="B147" s="75"/>
      <c r="C147" s="512"/>
      <c r="D147" s="80"/>
      <c r="E147" s="80"/>
      <c r="F147" s="80"/>
      <c r="G147" s="513"/>
      <c r="H147" s="514"/>
      <c r="I147" s="515" t="s">
        <v>372</v>
      </c>
      <c r="J147" s="515"/>
      <c r="K147" s="515"/>
      <c r="L147" s="515"/>
      <c r="M147" s="515" t="s">
        <v>326</v>
      </c>
      <c r="N147" s="377">
        <v>2016</v>
      </c>
      <c r="O147" s="516"/>
      <c r="P147" s="377" t="s">
        <v>214</v>
      </c>
      <c r="Q147" s="377" t="s">
        <v>39</v>
      </c>
      <c r="R147" s="516">
        <v>1</v>
      </c>
      <c r="S147" s="517">
        <v>23070000</v>
      </c>
      <c r="U147" s="391"/>
      <c r="V147" s="517"/>
      <c r="W147" s="519"/>
      <c r="X147" s="520" t="e">
        <f>#REF!+R147-V147</f>
        <v>#REF!</v>
      </c>
      <c r="Y147" s="521" t="e">
        <f>#REF!+S147-W147</f>
        <v>#REF!</v>
      </c>
      <c r="Z147" s="75"/>
    </row>
    <row r="148" spans="1:26" s="518" customFormat="1" ht="15.75">
      <c r="A148" s="374">
        <v>162</v>
      </c>
      <c r="B148" s="75"/>
      <c r="C148" s="512"/>
      <c r="D148" s="80"/>
      <c r="E148" s="80"/>
      <c r="F148" s="80"/>
      <c r="G148" s="513"/>
      <c r="H148" s="514"/>
      <c r="I148" s="515" t="s">
        <v>373</v>
      </c>
      <c r="J148" s="515"/>
      <c r="K148" s="515"/>
      <c r="L148" s="515"/>
      <c r="M148" s="515" t="s">
        <v>326</v>
      </c>
      <c r="N148" s="377">
        <v>2016</v>
      </c>
      <c r="O148" s="516"/>
      <c r="P148" s="377" t="s">
        <v>214</v>
      </c>
      <c r="Q148" s="377" t="s">
        <v>39</v>
      </c>
      <c r="R148" s="516">
        <v>9</v>
      </c>
      <c r="S148" s="517">
        <v>20250000</v>
      </c>
      <c r="T148" s="522">
        <f>S148/R148</f>
        <v>2250000</v>
      </c>
      <c r="U148" s="391"/>
      <c r="V148" s="517"/>
      <c r="W148" s="519"/>
      <c r="X148" s="520"/>
      <c r="Y148" s="521" t="e">
        <f>#REF!+S148-W148</f>
        <v>#REF!</v>
      </c>
      <c r="Z148" s="75"/>
    </row>
    <row r="149" spans="1:26" s="518" customFormat="1" ht="15.75">
      <c r="A149" s="328">
        <v>163</v>
      </c>
      <c r="B149" s="75"/>
      <c r="C149" s="512"/>
      <c r="D149" s="80"/>
      <c r="E149" s="80"/>
      <c r="F149" s="80"/>
      <c r="G149" s="513"/>
      <c r="H149" s="514"/>
      <c r="I149" s="515" t="s">
        <v>374</v>
      </c>
      <c r="J149" s="515"/>
      <c r="K149" s="515"/>
      <c r="L149" s="515"/>
      <c r="M149" s="515" t="s">
        <v>326</v>
      </c>
      <c r="N149" s="377">
        <v>2016</v>
      </c>
      <c r="O149" s="516"/>
      <c r="P149" s="377" t="s">
        <v>214</v>
      </c>
      <c r="Q149" s="377" t="s">
        <v>39</v>
      </c>
      <c r="R149" s="516">
        <v>1</v>
      </c>
      <c r="S149" s="517">
        <v>5850000</v>
      </c>
      <c r="U149" s="391"/>
      <c r="V149" s="517"/>
      <c r="W149" s="519"/>
      <c r="X149" s="520"/>
      <c r="Y149" s="521" t="e">
        <f>#REF!+S149-W149</f>
        <v>#REF!</v>
      </c>
      <c r="Z149" s="75"/>
    </row>
    <row r="150" spans="1:26" s="75" customFormat="1" ht="12.75" customHeight="1">
      <c r="A150" s="374">
        <v>162</v>
      </c>
      <c r="C150" s="512"/>
      <c r="D150" s="80"/>
      <c r="E150" s="80"/>
      <c r="F150" s="80"/>
      <c r="G150" s="513"/>
      <c r="H150" s="514"/>
      <c r="I150" s="515" t="s">
        <v>375</v>
      </c>
      <c r="J150" s="515"/>
      <c r="K150" s="515"/>
      <c r="L150" s="515"/>
      <c r="M150" s="515" t="s">
        <v>376</v>
      </c>
      <c r="N150" s="377">
        <v>2016</v>
      </c>
      <c r="O150" s="516"/>
      <c r="P150" s="377" t="s">
        <v>214</v>
      </c>
      <c r="Q150" s="377" t="s">
        <v>39</v>
      </c>
      <c r="R150" s="516">
        <v>1</v>
      </c>
      <c r="S150" s="517">
        <v>75574000</v>
      </c>
      <c r="U150" s="391"/>
      <c r="V150" s="145"/>
      <c r="W150" s="345"/>
    </row>
    <row r="151" spans="1:26" s="75" customFormat="1" ht="12.75" customHeight="1">
      <c r="A151" s="328">
        <v>163</v>
      </c>
      <c r="C151" s="512"/>
      <c r="D151" s="80"/>
      <c r="E151" s="80"/>
      <c r="F151" s="80"/>
      <c r="G151" s="513"/>
      <c r="H151" s="514"/>
      <c r="I151" s="515" t="s">
        <v>377</v>
      </c>
      <c r="J151" s="515"/>
      <c r="K151" s="515"/>
      <c r="L151" s="515"/>
      <c r="M151" s="515" t="s">
        <v>206</v>
      </c>
      <c r="N151" s="523">
        <v>2007</v>
      </c>
      <c r="O151" s="516"/>
      <c r="P151" s="516" t="s">
        <v>378</v>
      </c>
      <c r="Q151" s="377" t="s">
        <v>39</v>
      </c>
      <c r="R151" s="516">
        <v>4</v>
      </c>
      <c r="S151" s="517">
        <v>1800000</v>
      </c>
      <c r="T151" s="399"/>
      <c r="U151" s="391"/>
      <c r="V151" s="145"/>
      <c r="W151" s="345"/>
    </row>
    <row r="152" spans="1:26" s="1101" customFormat="1" ht="12.75" customHeight="1">
      <c r="A152" s="1100"/>
      <c r="C152" s="1102"/>
      <c r="D152" s="1103"/>
      <c r="E152" s="1103"/>
      <c r="F152" s="1103"/>
      <c r="G152" s="1104"/>
      <c r="H152" s="1105"/>
      <c r="I152" s="1106" t="s">
        <v>78</v>
      </c>
      <c r="J152" s="1106" t="s">
        <v>539</v>
      </c>
      <c r="K152" s="1107"/>
      <c r="L152" s="1107"/>
      <c r="M152" s="1107" t="s">
        <v>326</v>
      </c>
      <c r="N152" s="1108">
        <v>2017</v>
      </c>
      <c r="O152" s="1109"/>
      <c r="P152" s="1109" t="s">
        <v>214</v>
      </c>
      <c r="Q152" s="1110" t="s">
        <v>39</v>
      </c>
      <c r="R152" s="1111">
        <v>1</v>
      </c>
      <c r="S152" s="1112">
        <v>2950000</v>
      </c>
      <c r="T152" s="1113"/>
      <c r="U152" s="1114" t="s">
        <v>538</v>
      </c>
      <c r="V152" s="572">
        <f>SUM(S152:S160)</f>
        <v>107164000</v>
      </c>
      <c r="W152" s="1115"/>
    </row>
    <row r="153" spans="1:26" s="75" customFormat="1" ht="12.75" customHeight="1">
      <c r="A153" s="524"/>
      <c r="C153" s="1116"/>
      <c r="D153" s="1117"/>
      <c r="E153" s="1117"/>
      <c r="F153" s="1117"/>
      <c r="G153" s="1118"/>
      <c r="H153" s="1119"/>
      <c r="I153" s="1120" t="s">
        <v>533</v>
      </c>
      <c r="J153" s="1120" t="s">
        <v>540</v>
      </c>
      <c r="K153" s="1121"/>
      <c r="L153" s="1121"/>
      <c r="M153" s="1121" t="s">
        <v>326</v>
      </c>
      <c r="N153" s="1122">
        <v>2017</v>
      </c>
      <c r="O153" s="1123"/>
      <c r="P153" s="1123" t="s">
        <v>214</v>
      </c>
      <c r="Q153" s="1124" t="s">
        <v>39</v>
      </c>
      <c r="R153" s="1125">
        <v>1</v>
      </c>
      <c r="S153" s="1126">
        <v>9950000</v>
      </c>
      <c r="T153" s="1127"/>
      <c r="U153" s="1128" t="s">
        <v>538</v>
      </c>
      <c r="V153" s="1129"/>
      <c r="W153" s="345"/>
    </row>
    <row r="154" spans="1:26" s="75" customFormat="1" ht="12.75" customHeight="1">
      <c r="A154" s="524"/>
      <c r="C154" s="512"/>
      <c r="D154" s="80"/>
      <c r="E154" s="80"/>
      <c r="F154" s="80"/>
      <c r="G154" s="513"/>
      <c r="H154" s="514"/>
      <c r="I154" s="1106" t="s">
        <v>534</v>
      </c>
      <c r="J154" s="1106" t="s">
        <v>541</v>
      </c>
      <c r="K154" s="1107"/>
      <c r="L154" s="1107"/>
      <c r="M154" s="1107" t="s">
        <v>326</v>
      </c>
      <c r="N154" s="1108">
        <v>2017</v>
      </c>
      <c r="O154" s="1109"/>
      <c r="P154" s="1109" t="s">
        <v>214</v>
      </c>
      <c r="Q154" s="1110" t="s">
        <v>39</v>
      </c>
      <c r="R154" s="1111">
        <v>2</v>
      </c>
      <c r="S154" s="1112">
        <v>17500000</v>
      </c>
      <c r="T154" s="1113"/>
      <c r="U154" s="1114" t="s">
        <v>538</v>
      </c>
      <c r="V154" s="145"/>
      <c r="W154" s="345"/>
    </row>
    <row r="155" spans="1:26" s="75" customFormat="1" ht="12.75" customHeight="1">
      <c r="A155" s="524"/>
      <c r="C155" s="512"/>
      <c r="D155" s="80"/>
      <c r="E155" s="80"/>
      <c r="F155" s="80"/>
      <c r="G155" s="513"/>
      <c r="H155" s="514"/>
      <c r="I155" s="1106" t="s">
        <v>535</v>
      </c>
      <c r="J155" s="1106"/>
      <c r="K155" s="1107"/>
      <c r="L155" s="1107"/>
      <c r="M155" s="1107" t="s">
        <v>326</v>
      </c>
      <c r="N155" s="1108">
        <v>2017</v>
      </c>
      <c r="O155" s="1109"/>
      <c r="P155" s="1109" t="s">
        <v>214</v>
      </c>
      <c r="Q155" s="1110" t="s">
        <v>39</v>
      </c>
      <c r="R155" s="1111">
        <v>1</v>
      </c>
      <c r="S155" s="1112">
        <v>18000000</v>
      </c>
      <c r="T155" s="399"/>
      <c r="U155" s="391" t="s">
        <v>538</v>
      </c>
      <c r="V155" s="145">
        <f>S154/R154</f>
        <v>8750000</v>
      </c>
      <c r="W155" s="345"/>
    </row>
    <row r="156" spans="1:26" s="75" customFormat="1" ht="12.75" customHeight="1">
      <c r="A156" s="524"/>
      <c r="C156" s="512"/>
      <c r="D156" s="80"/>
      <c r="E156" s="80"/>
      <c r="F156" s="80"/>
      <c r="G156" s="513"/>
      <c r="H156" s="514"/>
      <c r="I156" s="1106" t="s">
        <v>536</v>
      </c>
      <c r="J156" s="1106" t="s">
        <v>542</v>
      </c>
      <c r="K156" s="1107"/>
      <c r="L156" s="1107"/>
      <c r="M156" s="1107" t="s">
        <v>326</v>
      </c>
      <c r="N156" s="1108">
        <v>2017</v>
      </c>
      <c r="O156" s="1109"/>
      <c r="P156" s="1109" t="s">
        <v>214</v>
      </c>
      <c r="Q156" s="1110" t="s">
        <v>39</v>
      </c>
      <c r="R156" s="1111">
        <v>3</v>
      </c>
      <c r="S156" s="1112">
        <v>1470000</v>
      </c>
      <c r="T156" s="399"/>
      <c r="U156" s="391" t="s">
        <v>538</v>
      </c>
      <c r="V156" s="145">
        <f>S156/3</f>
        <v>490000</v>
      </c>
      <c r="W156" s="345"/>
    </row>
    <row r="157" spans="1:26" s="75" customFormat="1" ht="12.75" customHeight="1">
      <c r="A157" s="524"/>
      <c r="C157" s="512"/>
      <c r="D157" s="80"/>
      <c r="E157" s="80"/>
      <c r="F157" s="80"/>
      <c r="G157" s="513"/>
      <c r="H157" s="514"/>
      <c r="I157" s="1106" t="s">
        <v>537</v>
      </c>
      <c r="J157" s="1106" t="s">
        <v>543</v>
      </c>
      <c r="K157" s="1107"/>
      <c r="L157" s="1107"/>
      <c r="M157" s="1107" t="s">
        <v>326</v>
      </c>
      <c r="N157" s="1108">
        <v>2017</v>
      </c>
      <c r="O157" s="1109"/>
      <c r="P157" s="1109" t="s">
        <v>214</v>
      </c>
      <c r="Q157" s="1110" t="s">
        <v>39</v>
      </c>
      <c r="R157" s="1111">
        <v>1</v>
      </c>
      <c r="S157" s="1112">
        <v>950000</v>
      </c>
      <c r="T157" s="399"/>
      <c r="U157" s="391" t="s">
        <v>538</v>
      </c>
      <c r="V157" s="145"/>
      <c r="W157" s="345"/>
    </row>
    <row r="158" spans="1:26" s="75" customFormat="1" ht="12.75" customHeight="1">
      <c r="A158" s="524"/>
      <c r="C158" s="512"/>
      <c r="D158" s="80"/>
      <c r="E158" s="80"/>
      <c r="F158" s="80"/>
      <c r="G158" s="513"/>
      <c r="H158" s="514"/>
      <c r="I158" s="1106" t="s">
        <v>544</v>
      </c>
      <c r="J158" s="1106" t="s">
        <v>545</v>
      </c>
      <c r="K158" s="1107"/>
      <c r="L158" s="1107"/>
      <c r="M158" s="1107" t="s">
        <v>326</v>
      </c>
      <c r="N158" s="1108">
        <v>2017</v>
      </c>
      <c r="O158" s="1109"/>
      <c r="P158" s="1109" t="s">
        <v>214</v>
      </c>
      <c r="Q158" s="1109" t="s">
        <v>39</v>
      </c>
      <c r="R158" s="1109">
        <v>5</v>
      </c>
      <c r="S158" s="1112">
        <v>9944000</v>
      </c>
      <c r="T158" s="399"/>
      <c r="U158" s="391" t="s">
        <v>538</v>
      </c>
      <c r="V158" s="145">
        <f>S158/R158</f>
        <v>1988800</v>
      </c>
      <c r="W158" s="345"/>
    </row>
    <row r="159" spans="1:26" s="75" customFormat="1" ht="12.75" customHeight="1">
      <c r="A159" s="524"/>
      <c r="C159" s="512"/>
      <c r="D159" s="80"/>
      <c r="E159" s="80"/>
      <c r="F159" s="80"/>
      <c r="G159" s="513"/>
      <c r="H159" s="514"/>
      <c r="I159" s="1106" t="s">
        <v>547</v>
      </c>
      <c r="J159" s="1107"/>
      <c r="K159" s="1107"/>
      <c r="L159" s="1107"/>
      <c r="M159" s="1107" t="s">
        <v>326</v>
      </c>
      <c r="N159" s="1108">
        <v>2017</v>
      </c>
      <c r="O159" s="1109"/>
      <c r="P159" s="1109" t="s">
        <v>214</v>
      </c>
      <c r="Q159" s="1109" t="s">
        <v>39</v>
      </c>
      <c r="R159" s="1111">
        <v>9</v>
      </c>
      <c r="S159" s="1112">
        <v>45000000</v>
      </c>
      <c r="T159" s="399"/>
      <c r="U159" s="391" t="s">
        <v>538</v>
      </c>
      <c r="V159" s="145">
        <f>S159/R159</f>
        <v>5000000</v>
      </c>
      <c r="W159" s="345"/>
    </row>
    <row r="160" spans="1:26" s="75" customFormat="1" ht="12.75" customHeight="1">
      <c r="A160" s="524"/>
      <c r="C160" s="512"/>
      <c r="D160" s="80"/>
      <c r="E160" s="80"/>
      <c r="F160" s="80"/>
      <c r="G160" s="513"/>
      <c r="H160" s="514"/>
      <c r="I160" s="1107" t="s">
        <v>80</v>
      </c>
      <c r="J160" s="1107" t="s">
        <v>548</v>
      </c>
      <c r="K160" s="1107"/>
      <c r="L160" s="1107"/>
      <c r="M160" s="1107" t="s">
        <v>206</v>
      </c>
      <c r="N160" s="1108">
        <v>2017</v>
      </c>
      <c r="O160" s="1109"/>
      <c r="P160" s="1109" t="s">
        <v>214</v>
      </c>
      <c r="Q160" s="1109" t="s">
        <v>39</v>
      </c>
      <c r="R160" s="1109">
        <v>1</v>
      </c>
      <c r="S160" s="1112">
        <v>1400000</v>
      </c>
      <c r="T160" s="399"/>
      <c r="U160" s="391" t="s">
        <v>538</v>
      </c>
      <c r="V160" s="145"/>
      <c r="W160" s="345"/>
    </row>
    <row r="161" spans="1:23" s="75" customFormat="1" ht="12.75" customHeight="1">
      <c r="A161" s="524"/>
      <c r="C161" s="512"/>
      <c r="D161" s="80"/>
      <c r="E161" s="80"/>
      <c r="F161" s="80"/>
      <c r="G161" s="513"/>
      <c r="H161" s="514"/>
      <c r="I161" s="1107" t="s">
        <v>547</v>
      </c>
      <c r="J161" s="1107" t="s">
        <v>556</v>
      </c>
      <c r="K161" s="1107" t="s">
        <v>557</v>
      </c>
      <c r="L161" s="1107"/>
      <c r="M161" s="1107" t="s">
        <v>206</v>
      </c>
      <c r="N161" s="1108">
        <v>2017</v>
      </c>
      <c r="O161" s="1109"/>
      <c r="P161" s="1109" t="s">
        <v>214</v>
      </c>
      <c r="Q161" s="1109" t="s">
        <v>39</v>
      </c>
      <c r="R161" s="1109">
        <v>1</v>
      </c>
      <c r="S161" s="1112">
        <v>6830000</v>
      </c>
      <c r="T161" s="399"/>
      <c r="U161" s="391" t="s">
        <v>549</v>
      </c>
      <c r="V161" s="145">
        <f>SUM(S161:S165)</f>
        <v>28116000</v>
      </c>
      <c r="W161" s="345"/>
    </row>
    <row r="162" spans="1:23" s="75" customFormat="1" ht="12.75" customHeight="1">
      <c r="A162" s="524"/>
      <c r="C162" s="512"/>
      <c r="D162" s="80"/>
      <c r="E162" s="80"/>
      <c r="F162" s="80"/>
      <c r="G162" s="513"/>
      <c r="H162" s="514"/>
      <c r="I162" s="1101" t="s">
        <v>565</v>
      </c>
      <c r="J162" s="1101"/>
      <c r="K162" s="1101"/>
      <c r="L162" s="1101"/>
      <c r="M162" s="1101" t="s">
        <v>206</v>
      </c>
      <c r="N162" s="1101">
        <v>2017</v>
      </c>
      <c r="O162" s="1101"/>
      <c r="P162" s="1101" t="s">
        <v>214</v>
      </c>
      <c r="Q162" s="1101" t="s">
        <v>39</v>
      </c>
      <c r="R162" s="1101">
        <v>1</v>
      </c>
      <c r="S162" s="1130">
        <v>3410000</v>
      </c>
      <c r="T162" s="1113"/>
      <c r="U162" s="1114" t="s">
        <v>549</v>
      </c>
      <c r="V162" s="145"/>
      <c r="W162" s="345"/>
    </row>
    <row r="163" spans="1:23" s="75" customFormat="1" ht="12.75" customHeight="1">
      <c r="A163" s="524"/>
      <c r="C163" s="512"/>
      <c r="D163" s="80"/>
      <c r="E163" s="80"/>
      <c r="F163" s="80"/>
      <c r="G163" s="513"/>
      <c r="H163" s="514"/>
      <c r="I163" s="1107" t="s">
        <v>544</v>
      </c>
      <c r="J163" s="1107"/>
      <c r="K163" s="1107"/>
      <c r="L163" s="1107"/>
      <c r="M163" s="1107" t="s">
        <v>206</v>
      </c>
      <c r="N163" s="1108">
        <v>2017</v>
      </c>
      <c r="O163" s="1109"/>
      <c r="P163" s="1109" t="s">
        <v>214</v>
      </c>
      <c r="Q163" s="1109" t="s">
        <v>39</v>
      </c>
      <c r="R163" s="1109">
        <v>1</v>
      </c>
      <c r="S163" s="1112">
        <v>1606000</v>
      </c>
      <c r="T163" s="399"/>
      <c r="U163" s="391" t="s">
        <v>549</v>
      </c>
      <c r="V163" s="145"/>
      <c r="W163" s="345"/>
    </row>
    <row r="164" spans="1:23" s="75" customFormat="1" ht="12.75" customHeight="1">
      <c r="A164" s="524"/>
      <c r="C164" s="512"/>
      <c r="D164" s="80"/>
      <c r="E164" s="80"/>
      <c r="F164" s="80"/>
      <c r="G164" s="513"/>
      <c r="H164" s="514"/>
      <c r="I164" s="1107" t="s">
        <v>566</v>
      </c>
      <c r="J164" s="1107"/>
      <c r="K164" s="1107"/>
      <c r="L164" s="1107"/>
      <c r="M164" s="1107" t="s">
        <v>206</v>
      </c>
      <c r="N164" s="1108">
        <v>2017</v>
      </c>
      <c r="O164" s="1109"/>
      <c r="P164" s="1109" t="s">
        <v>214</v>
      </c>
      <c r="Q164" s="1109" t="s">
        <v>39</v>
      </c>
      <c r="R164" s="1109">
        <v>1</v>
      </c>
      <c r="S164" s="1112">
        <v>13300000</v>
      </c>
      <c r="T164" s="399"/>
      <c r="U164" s="391" t="s">
        <v>549</v>
      </c>
      <c r="V164" s="145"/>
      <c r="W164" s="345"/>
    </row>
    <row r="165" spans="1:23" s="75" customFormat="1" ht="12.75" customHeight="1">
      <c r="A165" s="524"/>
      <c r="C165" s="512"/>
      <c r="D165" s="80"/>
      <c r="E165" s="80"/>
      <c r="F165" s="80"/>
      <c r="G165" s="513"/>
      <c r="H165" s="514"/>
      <c r="I165" s="1107" t="s">
        <v>567</v>
      </c>
      <c r="J165" s="1107"/>
      <c r="K165" s="1107"/>
      <c r="L165" s="1107"/>
      <c r="M165" s="1107" t="s">
        <v>206</v>
      </c>
      <c r="N165" s="1108">
        <v>2017</v>
      </c>
      <c r="O165" s="1109"/>
      <c r="P165" s="1109" t="s">
        <v>214</v>
      </c>
      <c r="Q165" s="1109" t="s">
        <v>39</v>
      </c>
      <c r="R165" s="1109">
        <v>1</v>
      </c>
      <c r="S165" s="1112">
        <v>2970000</v>
      </c>
      <c r="T165" s="399"/>
      <c r="U165" s="391" t="s">
        <v>549</v>
      </c>
      <c r="V165" s="145"/>
      <c r="W165" s="345"/>
    </row>
    <row r="166" spans="1:23" s="75" customFormat="1" ht="12.75" customHeight="1" thickBot="1">
      <c r="A166" s="524"/>
      <c r="C166" s="512"/>
      <c r="D166" s="80"/>
      <c r="E166" s="80"/>
      <c r="F166" s="80"/>
      <c r="G166" s="513"/>
      <c r="H166" s="514"/>
      <c r="I166" s="515"/>
      <c r="J166" s="515"/>
      <c r="K166" s="515"/>
      <c r="L166" s="515"/>
      <c r="M166" s="515"/>
      <c r="N166" s="523"/>
      <c r="O166" s="516"/>
      <c r="P166" s="516"/>
      <c r="Q166" s="516"/>
      <c r="R166" s="516"/>
      <c r="S166" s="517"/>
      <c r="T166" s="399"/>
      <c r="U166" s="145"/>
      <c r="V166" s="145"/>
      <c r="W166" s="345"/>
    </row>
    <row r="167" spans="1:23" s="261" customFormat="1" ht="12.95" customHeight="1" thickBot="1">
      <c r="A167" s="525"/>
      <c r="B167" s="526"/>
      <c r="C167" s="527"/>
      <c r="D167" s="528"/>
      <c r="E167" s="528"/>
      <c r="F167" s="529"/>
      <c r="G167" s="530"/>
      <c r="H167" s="531"/>
      <c r="I167" s="532" t="s">
        <v>379</v>
      </c>
      <c r="J167" s="533"/>
      <c r="K167" s="534"/>
      <c r="L167" s="535"/>
      <c r="M167" s="536"/>
      <c r="N167" s="537"/>
      <c r="O167" s="537"/>
      <c r="P167" s="537"/>
      <c r="Q167" s="537"/>
      <c r="R167" s="538">
        <f>SUM(R168:R181)</f>
        <v>12</v>
      </c>
      <c r="S167" s="538">
        <f>SUM(S168:S181)</f>
        <v>50111800</v>
      </c>
      <c r="T167" s="539"/>
      <c r="U167" s="391"/>
      <c r="V167" s="372"/>
      <c r="W167" s="373"/>
    </row>
    <row r="168" spans="1:23" s="261" customFormat="1" ht="12.95" customHeight="1" thickBot="1">
      <c r="A168" s="540">
        <v>1</v>
      </c>
      <c r="B168" s="541" t="s">
        <v>380</v>
      </c>
      <c r="C168" s="542"/>
      <c r="D168" s="369"/>
      <c r="E168" s="369"/>
      <c r="F168" s="369"/>
      <c r="G168" s="543"/>
      <c r="H168" s="544"/>
      <c r="I168" s="74" t="s">
        <v>81</v>
      </c>
      <c r="J168" s="371" t="s">
        <v>207</v>
      </c>
      <c r="K168" s="371" t="s">
        <v>207</v>
      </c>
      <c r="L168" s="371" t="s">
        <v>207</v>
      </c>
      <c r="M168" s="74" t="s">
        <v>206</v>
      </c>
      <c r="N168" s="371">
        <v>2007</v>
      </c>
      <c r="O168" s="371" t="s">
        <v>207</v>
      </c>
      <c r="P168" s="371" t="s">
        <v>233</v>
      </c>
      <c r="Q168" s="371" t="s">
        <v>381</v>
      </c>
      <c r="R168" s="82">
        <v>1</v>
      </c>
      <c r="S168" s="87">
        <v>300000</v>
      </c>
      <c r="T168" s="483" t="s">
        <v>382</v>
      </c>
      <c r="U168" s="145"/>
      <c r="V168" s="386"/>
      <c r="W168" s="373"/>
    </row>
    <row r="169" spans="1:23" s="261" customFormat="1" ht="12.95" customHeight="1">
      <c r="A169" s="366">
        <v>2</v>
      </c>
      <c r="B169" s="367" t="s">
        <v>383</v>
      </c>
      <c r="C169" s="545" t="s">
        <v>384</v>
      </c>
      <c r="D169" s="382"/>
      <c r="E169" s="382"/>
      <c r="F169" s="382"/>
      <c r="G169" s="546"/>
      <c r="H169" s="383"/>
      <c r="I169" s="73" t="s">
        <v>385</v>
      </c>
      <c r="J169" s="384" t="s">
        <v>207</v>
      </c>
      <c r="K169" s="384" t="s">
        <v>207</v>
      </c>
      <c r="L169" s="73" t="s">
        <v>386</v>
      </c>
      <c r="M169" s="73" t="s">
        <v>206</v>
      </c>
      <c r="N169" s="384">
        <v>2010</v>
      </c>
      <c r="O169" s="384" t="s">
        <v>207</v>
      </c>
      <c r="P169" s="384" t="s">
        <v>233</v>
      </c>
      <c r="Q169" s="384" t="s">
        <v>39</v>
      </c>
      <c r="R169" s="83">
        <v>1</v>
      </c>
      <c r="S169" s="88">
        <v>1000000</v>
      </c>
      <c r="T169" s="547"/>
      <c r="U169" s="145"/>
      <c r="V169" s="386"/>
      <c r="W169" s="373"/>
    </row>
    <row r="170" spans="1:23" s="261" customFormat="1" ht="12.95" customHeight="1">
      <c r="A170" s="378">
        <v>3</v>
      </c>
      <c r="B170" s="380" t="s">
        <v>387</v>
      </c>
      <c r="C170" s="330" t="s">
        <v>388</v>
      </c>
      <c r="D170" s="458"/>
      <c r="E170" s="458"/>
      <c r="F170" s="458"/>
      <c r="G170" s="546"/>
      <c r="H170" s="383"/>
      <c r="I170" s="73" t="s">
        <v>389</v>
      </c>
      <c r="J170" s="384" t="s">
        <v>207</v>
      </c>
      <c r="K170" s="384" t="s">
        <v>207</v>
      </c>
      <c r="L170" s="73" t="s">
        <v>386</v>
      </c>
      <c r="M170" s="73" t="s">
        <v>206</v>
      </c>
      <c r="N170" s="384">
        <v>2012</v>
      </c>
      <c r="O170" s="384" t="s">
        <v>207</v>
      </c>
      <c r="P170" s="384" t="s">
        <v>233</v>
      </c>
      <c r="Q170" s="384" t="s">
        <v>39</v>
      </c>
      <c r="R170" s="83">
        <v>1</v>
      </c>
      <c r="S170" s="88">
        <v>8883800</v>
      </c>
      <c r="T170" s="385"/>
      <c r="U170" s="145"/>
      <c r="V170" s="386"/>
      <c r="W170" s="373"/>
    </row>
    <row r="171" spans="1:23" s="261" customFormat="1" ht="12.95" customHeight="1">
      <c r="A171" s="378">
        <v>4</v>
      </c>
      <c r="B171" s="380"/>
      <c r="C171" s="330" t="s">
        <v>388</v>
      </c>
      <c r="D171" s="458"/>
      <c r="E171" s="458"/>
      <c r="F171" s="458"/>
      <c r="G171" s="548"/>
      <c r="H171" s="549"/>
      <c r="I171" s="550" t="s">
        <v>390</v>
      </c>
      <c r="J171" s="550"/>
      <c r="K171" s="550"/>
      <c r="L171" s="551" t="s">
        <v>205</v>
      </c>
      <c r="M171" s="445" t="s">
        <v>274</v>
      </c>
      <c r="N171" s="552">
        <v>2014</v>
      </c>
      <c r="O171" s="446"/>
      <c r="P171" s="553" t="s">
        <v>214</v>
      </c>
      <c r="Q171" s="446" t="s">
        <v>39</v>
      </c>
      <c r="R171" s="554">
        <v>1</v>
      </c>
      <c r="S171" s="90">
        <v>750000</v>
      </c>
      <c r="T171" s="433"/>
      <c r="U171" s="555"/>
      <c r="V171" s="386"/>
      <c r="W171" s="373"/>
    </row>
    <row r="172" spans="1:23" s="261" customFormat="1" ht="12.95" customHeight="1">
      <c r="A172" s="366">
        <v>5</v>
      </c>
      <c r="B172" s="380"/>
      <c r="C172" s="545" t="s">
        <v>384</v>
      </c>
      <c r="D172" s="413"/>
      <c r="E172" s="413"/>
      <c r="F172" s="413"/>
      <c r="G172" s="548"/>
      <c r="H172" s="549"/>
      <c r="I172" s="550" t="s">
        <v>391</v>
      </c>
      <c r="J172" s="550"/>
      <c r="K172" s="550"/>
      <c r="L172" s="551" t="s">
        <v>205</v>
      </c>
      <c r="M172" s="445" t="s">
        <v>274</v>
      </c>
      <c r="N172" s="552">
        <v>2014</v>
      </c>
      <c r="O172" s="446"/>
      <c r="P172" s="553" t="s">
        <v>214</v>
      </c>
      <c r="Q172" s="446" t="s">
        <v>39</v>
      </c>
      <c r="R172" s="554">
        <v>1</v>
      </c>
      <c r="S172" s="90">
        <v>5000000</v>
      </c>
      <c r="T172" s="433"/>
      <c r="U172" s="391"/>
      <c r="V172" s="386"/>
      <c r="W172" s="373"/>
    </row>
    <row r="173" spans="1:23" s="261" customFormat="1" ht="12.95" customHeight="1">
      <c r="A173" s="378">
        <v>6</v>
      </c>
      <c r="B173" s="380"/>
      <c r="C173" s="545" t="s">
        <v>384</v>
      </c>
      <c r="D173" s="413"/>
      <c r="E173" s="413"/>
      <c r="F173" s="413"/>
      <c r="G173" s="548"/>
      <c r="H173" s="549"/>
      <c r="I173" s="550" t="s">
        <v>392</v>
      </c>
      <c r="J173" s="550" t="s">
        <v>393</v>
      </c>
      <c r="K173" s="550"/>
      <c r="L173" s="551" t="s">
        <v>205</v>
      </c>
      <c r="M173" s="445" t="s">
        <v>274</v>
      </c>
      <c r="N173" s="552">
        <v>2014</v>
      </c>
      <c r="O173" s="446"/>
      <c r="P173" s="553" t="s">
        <v>214</v>
      </c>
      <c r="Q173" s="446" t="s">
        <v>39</v>
      </c>
      <c r="R173" s="554">
        <v>1</v>
      </c>
      <c r="S173" s="90">
        <v>7000000</v>
      </c>
      <c r="T173" s="433"/>
      <c r="U173" s="391"/>
      <c r="V173" s="386"/>
      <c r="W173" s="373"/>
    </row>
    <row r="174" spans="1:23" s="261" customFormat="1" ht="12.95" customHeight="1">
      <c r="A174" s="378">
        <v>7</v>
      </c>
      <c r="B174" s="380"/>
      <c r="C174" s="545" t="s">
        <v>384</v>
      </c>
      <c r="D174" s="458"/>
      <c r="E174" s="458"/>
      <c r="F174" s="458"/>
      <c r="G174" s="548"/>
      <c r="H174" s="549"/>
      <c r="I174" s="550" t="s">
        <v>394</v>
      </c>
      <c r="J174" s="550"/>
      <c r="K174" s="550"/>
      <c r="L174" s="551" t="s">
        <v>205</v>
      </c>
      <c r="M174" s="445" t="s">
        <v>274</v>
      </c>
      <c r="N174" s="552">
        <v>2014</v>
      </c>
      <c r="O174" s="446"/>
      <c r="P174" s="553" t="s">
        <v>214</v>
      </c>
      <c r="Q174" s="446" t="s">
        <v>39</v>
      </c>
      <c r="R174" s="554">
        <v>1</v>
      </c>
      <c r="S174" s="90">
        <v>1500000</v>
      </c>
      <c r="T174" s="433"/>
      <c r="U174" s="391"/>
      <c r="V174" s="386"/>
      <c r="W174" s="373"/>
    </row>
    <row r="175" spans="1:23" s="261" customFormat="1">
      <c r="A175" s="366">
        <v>8</v>
      </c>
      <c r="B175" s="367"/>
      <c r="C175" s="330" t="s">
        <v>395</v>
      </c>
      <c r="D175" s="413"/>
      <c r="E175" s="413"/>
      <c r="F175" s="413"/>
      <c r="G175" s="548"/>
      <c r="H175" s="556"/>
      <c r="I175" s="72" t="s">
        <v>396</v>
      </c>
      <c r="J175" s="72" t="s">
        <v>397</v>
      </c>
      <c r="K175" s="343"/>
      <c r="L175" s="72" t="s">
        <v>325</v>
      </c>
      <c r="M175" s="72" t="s">
        <v>206</v>
      </c>
      <c r="N175" s="333">
        <v>2008</v>
      </c>
      <c r="O175" s="334"/>
      <c r="P175" s="334" t="s">
        <v>398</v>
      </c>
      <c r="Q175" s="335" t="s">
        <v>39</v>
      </c>
      <c r="R175" s="336">
        <v>1</v>
      </c>
      <c r="S175" s="337">
        <v>2038000</v>
      </c>
      <c r="T175" s="385"/>
      <c r="U175" s="391"/>
      <c r="V175" s="386"/>
      <c r="W175" s="373"/>
    </row>
    <row r="176" spans="1:23" s="261" customFormat="1">
      <c r="A176" s="378">
        <v>9</v>
      </c>
      <c r="B176" s="367"/>
      <c r="C176" s="330" t="s">
        <v>395</v>
      </c>
      <c r="D176" s="458"/>
      <c r="E176" s="458"/>
      <c r="F176" s="458"/>
      <c r="G176" s="548"/>
      <c r="H176" s="556"/>
      <c r="I176" s="72" t="s">
        <v>399</v>
      </c>
      <c r="J176" s="72" t="s">
        <v>400</v>
      </c>
      <c r="K176" s="343"/>
      <c r="L176" s="72" t="s">
        <v>325</v>
      </c>
      <c r="M176" s="72" t="s">
        <v>206</v>
      </c>
      <c r="N176" s="333">
        <v>2008</v>
      </c>
      <c r="O176" s="334"/>
      <c r="P176" s="334" t="s">
        <v>398</v>
      </c>
      <c r="Q176" s="335" t="s">
        <v>39</v>
      </c>
      <c r="R176" s="336">
        <v>1</v>
      </c>
      <c r="S176" s="81">
        <v>825000</v>
      </c>
      <c r="T176" s="433"/>
      <c r="U176" s="391"/>
      <c r="V176" s="386"/>
      <c r="W176" s="373"/>
    </row>
    <row r="177" spans="1:23" s="261" customFormat="1">
      <c r="A177" s="378">
        <v>12</v>
      </c>
      <c r="B177" s="367"/>
      <c r="C177" s="330" t="s">
        <v>395</v>
      </c>
      <c r="D177" s="413"/>
      <c r="E177" s="413"/>
      <c r="F177" s="413"/>
      <c r="G177" s="548"/>
      <c r="H177" s="556"/>
      <c r="I177" s="72" t="s">
        <v>401</v>
      </c>
      <c r="J177" s="72"/>
      <c r="K177" s="343"/>
      <c r="L177" s="72" t="s">
        <v>205</v>
      </c>
      <c r="M177" s="72" t="s">
        <v>206</v>
      </c>
      <c r="N177" s="333">
        <v>2008</v>
      </c>
      <c r="O177" s="334" t="s">
        <v>38</v>
      </c>
      <c r="P177" s="334" t="s">
        <v>398</v>
      </c>
      <c r="Q177" s="335" t="s">
        <v>39</v>
      </c>
      <c r="R177" s="336">
        <v>1</v>
      </c>
      <c r="S177" s="81">
        <v>1265000</v>
      </c>
      <c r="T177" s="385"/>
      <c r="U177" s="391"/>
      <c r="V177" s="386"/>
      <c r="W177" s="373"/>
    </row>
    <row r="178" spans="1:23" s="346" customFormat="1" ht="10.5" customHeight="1">
      <c r="A178" s="378">
        <v>13</v>
      </c>
      <c r="B178" s="329" t="s">
        <v>402</v>
      </c>
      <c r="C178" s="375" t="str">
        <f>MID(B178,1,2)</f>
        <v>02</v>
      </c>
      <c r="D178" s="331" t="str">
        <f>MID(B178,4,2)</f>
        <v>06</v>
      </c>
      <c r="E178" s="331" t="str">
        <f>MID(B178,7,2)</f>
        <v>02</v>
      </c>
      <c r="F178" s="331" t="str">
        <f>MID(B178,10,2)</f>
        <v>06</v>
      </c>
      <c r="G178" s="331" t="str">
        <f>MID(B178,13,3)</f>
        <v>023</v>
      </c>
      <c r="H178" s="376"/>
      <c r="I178" s="77" t="s">
        <v>392</v>
      </c>
      <c r="J178" s="377" t="s">
        <v>207</v>
      </c>
      <c r="K178" s="377" t="s">
        <v>207</v>
      </c>
      <c r="L178" s="377" t="s">
        <v>207</v>
      </c>
      <c r="M178" s="77" t="s">
        <v>206</v>
      </c>
      <c r="N178" s="377">
        <v>2010</v>
      </c>
      <c r="O178" s="377" t="s">
        <v>207</v>
      </c>
      <c r="P178" s="377" t="s">
        <v>233</v>
      </c>
      <c r="Q178" s="377" t="s">
        <v>39</v>
      </c>
      <c r="R178" s="84">
        <v>1</v>
      </c>
      <c r="S178" s="89">
        <v>1600000</v>
      </c>
      <c r="T178" s="338"/>
      <c r="U178" s="391"/>
      <c r="V178" s="145"/>
      <c r="W178" s="345"/>
    </row>
    <row r="179" spans="1:23" s="346" customFormat="1" ht="15" customHeight="1">
      <c r="A179" s="366"/>
      <c r="B179" s="867"/>
      <c r="C179" s="868"/>
      <c r="D179" s="348"/>
      <c r="E179" s="348"/>
      <c r="F179" s="348"/>
      <c r="G179" s="348"/>
      <c r="H179" s="869"/>
      <c r="I179" s="1106" t="s">
        <v>550</v>
      </c>
      <c r="J179" s="1106" t="s">
        <v>551</v>
      </c>
      <c r="K179" s="1131"/>
      <c r="L179" s="1131"/>
      <c r="M179" s="1132" t="s">
        <v>326</v>
      </c>
      <c r="N179" s="1131">
        <v>2017</v>
      </c>
      <c r="O179" s="1131"/>
      <c r="P179" s="1131" t="s">
        <v>214</v>
      </c>
      <c r="Q179" s="1131" t="s">
        <v>39</v>
      </c>
      <c r="R179" s="1133">
        <v>1</v>
      </c>
      <c r="S179" s="1134">
        <v>19950000</v>
      </c>
      <c r="T179" s="1135"/>
      <c r="U179" s="1114" t="s">
        <v>552</v>
      </c>
      <c r="V179" s="145"/>
      <c r="W179" s="345"/>
    </row>
    <row r="180" spans="1:23" s="346" customFormat="1" ht="10.5" customHeight="1">
      <c r="A180" s="366"/>
      <c r="B180" s="867"/>
      <c r="C180" s="868"/>
      <c r="D180" s="348"/>
      <c r="E180" s="348"/>
      <c r="F180" s="348"/>
      <c r="G180" s="348"/>
      <c r="H180" s="869"/>
      <c r="I180" s="870"/>
      <c r="J180" s="871"/>
      <c r="K180" s="871"/>
      <c r="L180" s="871"/>
      <c r="M180" s="870"/>
      <c r="N180" s="871"/>
      <c r="O180" s="871"/>
      <c r="P180" s="871"/>
      <c r="Q180" s="871"/>
      <c r="R180" s="872"/>
      <c r="S180" s="92"/>
      <c r="T180" s="873"/>
      <c r="U180" s="391"/>
      <c r="V180" s="145"/>
      <c r="W180" s="345"/>
    </row>
    <row r="181" spans="1:23" s="261" customFormat="1" ht="15.75" thickBot="1">
      <c r="A181" s="366"/>
      <c r="B181" s="367"/>
      <c r="C181" s="557"/>
      <c r="D181" s="558"/>
      <c r="E181" s="558"/>
      <c r="F181" s="558"/>
      <c r="G181" s="559"/>
      <c r="H181" s="544"/>
      <c r="I181" s="560"/>
      <c r="J181" s="371"/>
      <c r="K181" s="371"/>
      <c r="L181" s="74"/>
      <c r="M181" s="74"/>
      <c r="N181" s="371"/>
      <c r="O181" s="371"/>
      <c r="P181" s="371"/>
      <c r="Q181" s="371"/>
      <c r="R181" s="561"/>
      <c r="S181" s="87"/>
      <c r="T181" s="562"/>
      <c r="U181" s="391">
        <v>0</v>
      </c>
      <c r="V181" s="386"/>
      <c r="W181" s="373"/>
    </row>
    <row r="182" spans="1:23" s="261" customFormat="1" ht="16.5" thickBot="1">
      <c r="A182" s="525"/>
      <c r="B182" s="563"/>
      <c r="C182" s="1312" t="str">
        <f>MID(B182,1,2)</f>
        <v/>
      </c>
      <c r="D182" s="1313"/>
      <c r="E182" s="1313"/>
      <c r="F182" s="1313"/>
      <c r="G182" s="1314"/>
      <c r="H182" s="564"/>
      <c r="I182" s="565" t="s">
        <v>403</v>
      </c>
      <c r="J182" s="566"/>
      <c r="K182" s="563"/>
      <c r="L182" s="563"/>
      <c r="M182" s="563"/>
      <c r="N182" s="564"/>
      <c r="O182" s="564"/>
      <c r="P182" s="564"/>
      <c r="Q182" s="567"/>
      <c r="R182" s="568">
        <f>SUM(R183:R250)</f>
        <v>142</v>
      </c>
      <c r="S182" s="568">
        <f>SUM(S183:S250)</f>
        <v>755196391</v>
      </c>
      <c r="T182" s="569"/>
      <c r="U182" s="391"/>
      <c r="V182" s="570"/>
      <c r="W182" s="373"/>
    </row>
    <row r="183" spans="1:23" s="261" customFormat="1">
      <c r="A183" s="378">
        <v>7</v>
      </c>
      <c r="B183" s="380"/>
      <c r="C183" s="381" t="s">
        <v>250</v>
      </c>
      <c r="D183" s="382" t="s">
        <v>404</v>
      </c>
      <c r="E183" s="382" t="s">
        <v>252</v>
      </c>
      <c r="F183" s="382" t="s">
        <v>405</v>
      </c>
      <c r="G183" s="546" t="s">
        <v>406</v>
      </c>
      <c r="H183" s="383"/>
      <c r="I183" s="73" t="s">
        <v>407</v>
      </c>
      <c r="J183" s="571" t="s">
        <v>408</v>
      </c>
      <c r="K183" s="384"/>
      <c r="L183" s="384"/>
      <c r="M183" s="73" t="s">
        <v>206</v>
      </c>
      <c r="N183" s="384">
        <v>2007</v>
      </c>
      <c r="O183" s="384" t="s">
        <v>207</v>
      </c>
      <c r="P183" s="384" t="s">
        <v>233</v>
      </c>
      <c r="Q183" s="384" t="s">
        <v>39</v>
      </c>
      <c r="R183" s="86">
        <v>1</v>
      </c>
      <c r="S183" s="94">
        <v>1650000</v>
      </c>
      <c r="T183" s="392"/>
      <c r="U183" s="391"/>
      <c r="V183" s="386"/>
      <c r="W183" s="373"/>
    </row>
    <row r="184" spans="1:23" s="261" customFormat="1" ht="18" customHeight="1">
      <c r="A184" s="378">
        <v>10</v>
      </c>
      <c r="B184" s="380" t="s">
        <v>409</v>
      </c>
      <c r="C184" s="381" t="s">
        <v>250</v>
      </c>
      <c r="D184" s="382" t="s">
        <v>404</v>
      </c>
      <c r="E184" s="382" t="s">
        <v>252</v>
      </c>
      <c r="F184" s="382" t="s">
        <v>252</v>
      </c>
      <c r="G184" s="546" t="s">
        <v>410</v>
      </c>
      <c r="H184" s="383"/>
      <c r="I184" s="73" t="s">
        <v>411</v>
      </c>
      <c r="J184" s="571" t="s">
        <v>412</v>
      </c>
      <c r="K184" s="384"/>
      <c r="L184" s="384"/>
      <c r="M184" s="73" t="s">
        <v>206</v>
      </c>
      <c r="N184" s="384">
        <v>2007</v>
      </c>
      <c r="O184" s="384" t="s">
        <v>207</v>
      </c>
      <c r="P184" s="384" t="s">
        <v>233</v>
      </c>
      <c r="Q184" s="384" t="s">
        <v>381</v>
      </c>
      <c r="R184" s="86">
        <v>1</v>
      </c>
      <c r="S184" s="94">
        <v>9325000</v>
      </c>
      <c r="T184" s="338" t="s">
        <v>234</v>
      </c>
      <c r="U184" s="391"/>
      <c r="V184" s="386"/>
      <c r="W184" s="373"/>
    </row>
    <row r="185" spans="1:23" s="261" customFormat="1" ht="15" customHeight="1">
      <c r="A185" s="378">
        <v>13</v>
      </c>
      <c r="B185" s="380" t="s">
        <v>413</v>
      </c>
      <c r="C185" s="381" t="s">
        <v>250</v>
      </c>
      <c r="D185" s="382" t="s">
        <v>404</v>
      </c>
      <c r="E185" s="382" t="s">
        <v>252</v>
      </c>
      <c r="F185" s="382" t="s">
        <v>250</v>
      </c>
      <c r="G185" s="546" t="s">
        <v>414</v>
      </c>
      <c r="H185" s="383"/>
      <c r="I185" s="73" t="s">
        <v>415</v>
      </c>
      <c r="J185" s="571" t="s">
        <v>416</v>
      </c>
      <c r="K185" s="384"/>
      <c r="L185" s="384"/>
      <c r="M185" s="73" t="s">
        <v>206</v>
      </c>
      <c r="N185" s="384">
        <v>2007</v>
      </c>
      <c r="O185" s="384" t="s">
        <v>207</v>
      </c>
      <c r="P185" s="384" t="s">
        <v>233</v>
      </c>
      <c r="Q185" s="384" t="s">
        <v>39</v>
      </c>
      <c r="R185" s="86">
        <v>1</v>
      </c>
      <c r="S185" s="94">
        <v>510000</v>
      </c>
      <c r="T185" s="392"/>
      <c r="U185" s="572"/>
      <c r="V185" s="386"/>
      <c r="W185" s="373"/>
    </row>
    <row r="186" spans="1:23" s="261" customFormat="1">
      <c r="A186" s="378">
        <v>14</v>
      </c>
      <c r="B186" s="380"/>
      <c r="C186" s="381" t="s">
        <v>250</v>
      </c>
      <c r="D186" s="382" t="s">
        <v>404</v>
      </c>
      <c r="E186" s="382" t="s">
        <v>252</v>
      </c>
      <c r="F186" s="382" t="s">
        <v>250</v>
      </c>
      <c r="G186" s="546" t="s">
        <v>417</v>
      </c>
      <c r="H186" s="383"/>
      <c r="I186" s="73" t="s">
        <v>83</v>
      </c>
      <c r="J186" s="571" t="s">
        <v>418</v>
      </c>
      <c r="K186" s="384"/>
      <c r="L186" s="384"/>
      <c r="M186" s="73" t="s">
        <v>206</v>
      </c>
      <c r="N186" s="384">
        <v>2007</v>
      </c>
      <c r="O186" s="384" t="s">
        <v>207</v>
      </c>
      <c r="P186" s="384" t="s">
        <v>233</v>
      </c>
      <c r="Q186" s="384" t="s">
        <v>381</v>
      </c>
      <c r="R186" s="86">
        <v>1</v>
      </c>
      <c r="S186" s="94">
        <v>25750000</v>
      </c>
      <c r="T186" s="338" t="s">
        <v>234</v>
      </c>
      <c r="U186" s="572"/>
      <c r="V186" s="386"/>
      <c r="W186" s="373"/>
    </row>
    <row r="187" spans="1:23" s="261" customFormat="1">
      <c r="A187" s="378">
        <v>15</v>
      </c>
      <c r="B187" s="380" t="s">
        <v>409</v>
      </c>
      <c r="C187" s="381" t="str">
        <f>MID(B187,1,2)</f>
        <v>02</v>
      </c>
      <c r="D187" s="382" t="str">
        <f>MID(B187,4,2)</f>
        <v>08</v>
      </c>
      <c r="E187" s="382" t="str">
        <f>MID(B187,7,2)</f>
        <v>01</v>
      </c>
      <c r="F187" s="382" t="str">
        <f>MID(B187,10,2)</f>
        <v>01</v>
      </c>
      <c r="G187" s="546" t="str">
        <f>MID(B187,13,3)</f>
        <v>068</v>
      </c>
      <c r="H187" s="384">
        <v>108</v>
      </c>
      <c r="I187" s="387" t="s">
        <v>419</v>
      </c>
      <c r="J187" s="384" t="s">
        <v>207</v>
      </c>
      <c r="K187" s="384" t="s">
        <v>207</v>
      </c>
      <c r="L187" s="384" t="s">
        <v>207</v>
      </c>
      <c r="M187" s="73" t="s">
        <v>206</v>
      </c>
      <c r="N187" s="384">
        <v>2013</v>
      </c>
      <c r="O187" s="384" t="s">
        <v>207</v>
      </c>
      <c r="P187" s="384" t="s">
        <v>233</v>
      </c>
      <c r="Q187" s="384" t="s">
        <v>39</v>
      </c>
      <c r="R187" s="83">
        <v>1</v>
      </c>
      <c r="S187" s="87">
        <v>10903500</v>
      </c>
      <c r="T187" s="327"/>
      <c r="U187" s="572"/>
      <c r="V187" s="386"/>
      <c r="W187" s="373"/>
    </row>
    <row r="188" spans="1:23" s="261" customFormat="1">
      <c r="A188" s="378">
        <v>18</v>
      </c>
      <c r="B188" s="573"/>
      <c r="C188" s="381" t="s">
        <v>250</v>
      </c>
      <c r="D188" s="382" t="s">
        <v>420</v>
      </c>
      <c r="E188" s="382" t="s">
        <v>252</v>
      </c>
      <c r="F188" s="382" t="s">
        <v>250</v>
      </c>
      <c r="G188" s="546" t="s">
        <v>421</v>
      </c>
      <c r="H188" s="383"/>
      <c r="I188" s="73" t="s">
        <v>84</v>
      </c>
      <c r="J188" s="445" t="s">
        <v>422</v>
      </c>
      <c r="K188" s="384"/>
      <c r="L188" s="73"/>
      <c r="M188" s="73" t="s">
        <v>206</v>
      </c>
      <c r="N188" s="384">
        <v>2007</v>
      </c>
      <c r="O188" s="384" t="s">
        <v>207</v>
      </c>
      <c r="P188" s="384" t="s">
        <v>233</v>
      </c>
      <c r="Q188" s="384" t="s">
        <v>381</v>
      </c>
      <c r="R188" s="83">
        <v>1</v>
      </c>
      <c r="S188" s="90">
        <v>1050000</v>
      </c>
      <c r="T188" s="338" t="s">
        <v>234</v>
      </c>
      <c r="U188" s="572"/>
      <c r="V188" s="386"/>
      <c r="W188" s="373"/>
    </row>
    <row r="189" spans="1:23" s="261" customFormat="1">
      <c r="A189" s="378">
        <v>27</v>
      </c>
      <c r="B189" s="574"/>
      <c r="C189" s="330"/>
      <c r="D189" s="382"/>
      <c r="E189" s="382"/>
      <c r="F189" s="382"/>
      <c r="G189" s="546"/>
      <c r="H189" s="575"/>
      <c r="I189" s="576" t="s">
        <v>423</v>
      </c>
      <c r="J189" s="577" t="s">
        <v>424</v>
      </c>
      <c r="K189" s="578"/>
      <c r="L189" s="576"/>
      <c r="M189" s="576" t="s">
        <v>206</v>
      </c>
      <c r="N189" s="579">
        <v>2006</v>
      </c>
      <c r="O189" s="334"/>
      <c r="P189" s="580" t="s">
        <v>233</v>
      </c>
      <c r="Q189" s="580" t="s">
        <v>39</v>
      </c>
      <c r="R189" s="581">
        <v>1</v>
      </c>
      <c r="S189" s="93">
        <v>250000</v>
      </c>
      <c r="T189" s="392"/>
      <c r="U189" s="572"/>
      <c r="V189" s="386"/>
      <c r="W189" s="373"/>
    </row>
    <row r="190" spans="1:23" s="261" customFormat="1">
      <c r="A190" s="378">
        <v>28</v>
      </c>
      <c r="B190" s="574"/>
      <c r="C190" s="576" t="s">
        <v>425</v>
      </c>
      <c r="D190" s="382"/>
      <c r="E190" s="382"/>
      <c r="F190" s="382"/>
      <c r="G190" s="546"/>
      <c r="H190" s="575"/>
      <c r="I190" s="576" t="s">
        <v>426</v>
      </c>
      <c r="J190" s="576"/>
      <c r="K190" s="578"/>
      <c r="L190" s="576" t="s">
        <v>325</v>
      </c>
      <c r="M190" s="576" t="s">
        <v>206</v>
      </c>
      <c r="N190" s="579">
        <v>2006</v>
      </c>
      <c r="O190" s="334"/>
      <c r="P190" s="580" t="s">
        <v>233</v>
      </c>
      <c r="Q190" s="580" t="s">
        <v>39</v>
      </c>
      <c r="R190" s="581">
        <v>1</v>
      </c>
      <c r="S190" s="93">
        <v>400000</v>
      </c>
      <c r="T190" s="392"/>
      <c r="U190" s="572"/>
      <c r="V190" s="386"/>
      <c r="W190" s="373"/>
    </row>
    <row r="191" spans="1:23" s="261" customFormat="1">
      <c r="A191" s="378">
        <v>30</v>
      </c>
      <c r="B191" s="574"/>
      <c r="C191" s="330"/>
      <c r="D191" s="382"/>
      <c r="E191" s="382"/>
      <c r="F191" s="382"/>
      <c r="G191" s="546"/>
      <c r="H191" s="575"/>
      <c r="I191" s="576" t="s">
        <v>427</v>
      </c>
      <c r="J191" s="576"/>
      <c r="K191" s="578"/>
      <c r="L191" s="576"/>
      <c r="M191" s="577" t="s">
        <v>206</v>
      </c>
      <c r="N191" s="579">
        <v>2006</v>
      </c>
      <c r="O191" s="334"/>
      <c r="P191" s="580" t="s">
        <v>233</v>
      </c>
      <c r="Q191" s="580" t="s">
        <v>39</v>
      </c>
      <c r="R191" s="581">
        <v>2</v>
      </c>
      <c r="S191" s="93">
        <v>600000</v>
      </c>
      <c r="T191" s="392"/>
      <c r="U191" s="572"/>
      <c r="V191" s="386"/>
      <c r="W191" s="373"/>
    </row>
    <row r="192" spans="1:23" s="261" customFormat="1">
      <c r="A192" s="378">
        <v>33</v>
      </c>
      <c r="B192" s="574"/>
      <c r="C192" s="576" t="s">
        <v>428</v>
      </c>
      <c r="D192" s="382"/>
      <c r="E192" s="382"/>
      <c r="F192" s="382"/>
      <c r="G192" s="546"/>
      <c r="H192" s="575"/>
      <c r="I192" s="576" t="s">
        <v>85</v>
      </c>
      <c r="J192" s="576" t="s">
        <v>429</v>
      </c>
      <c r="K192" s="578"/>
      <c r="L192" s="576" t="s">
        <v>325</v>
      </c>
      <c r="M192" s="576" t="s">
        <v>206</v>
      </c>
      <c r="N192" s="579">
        <v>2006</v>
      </c>
      <c r="O192" s="334"/>
      <c r="P192" s="580" t="s">
        <v>214</v>
      </c>
      <c r="Q192" s="580" t="s">
        <v>381</v>
      </c>
      <c r="R192" s="582">
        <v>1</v>
      </c>
      <c r="S192" s="81">
        <v>7100000</v>
      </c>
      <c r="T192" s="338" t="s">
        <v>234</v>
      </c>
      <c r="U192" s="572"/>
      <c r="V192" s="386"/>
      <c r="W192" s="373"/>
    </row>
    <row r="193" spans="1:23" s="261" customFormat="1">
      <c r="A193" s="378">
        <v>34</v>
      </c>
      <c r="B193" s="574"/>
      <c r="C193" s="576" t="s">
        <v>428</v>
      </c>
      <c r="D193" s="382"/>
      <c r="E193" s="382"/>
      <c r="F193" s="382"/>
      <c r="G193" s="546"/>
      <c r="H193" s="575"/>
      <c r="I193" s="576" t="s">
        <v>430</v>
      </c>
      <c r="J193" s="577" t="s">
        <v>431</v>
      </c>
      <c r="K193" s="578"/>
      <c r="L193" s="576" t="s">
        <v>325</v>
      </c>
      <c r="M193" s="576" t="s">
        <v>206</v>
      </c>
      <c r="N193" s="579">
        <v>2008</v>
      </c>
      <c r="O193" s="334"/>
      <c r="P193" s="580" t="s">
        <v>233</v>
      </c>
      <c r="Q193" s="580" t="s">
        <v>381</v>
      </c>
      <c r="R193" s="582">
        <v>2</v>
      </c>
      <c r="S193" s="93">
        <v>7100000</v>
      </c>
      <c r="T193" s="338" t="s">
        <v>234</v>
      </c>
      <c r="U193" s="572"/>
      <c r="V193" s="386"/>
      <c r="W193" s="373"/>
    </row>
    <row r="194" spans="1:23" s="261" customFormat="1">
      <c r="A194" s="378">
        <v>35</v>
      </c>
      <c r="B194" s="574"/>
      <c r="C194" s="576" t="s">
        <v>428</v>
      </c>
      <c r="D194" s="382"/>
      <c r="E194" s="382"/>
      <c r="F194" s="382"/>
      <c r="G194" s="546"/>
      <c r="H194" s="575"/>
      <c r="I194" s="576" t="s">
        <v>86</v>
      </c>
      <c r="J194" s="576" t="s">
        <v>432</v>
      </c>
      <c r="K194" s="578"/>
      <c r="L194" s="576"/>
      <c r="M194" s="576" t="s">
        <v>206</v>
      </c>
      <c r="N194" s="579">
        <v>2007</v>
      </c>
      <c r="O194" s="334"/>
      <c r="P194" s="580" t="s">
        <v>398</v>
      </c>
      <c r="Q194" s="580" t="s">
        <v>381</v>
      </c>
      <c r="R194" s="582">
        <v>1</v>
      </c>
      <c r="S194" s="93">
        <v>1950000</v>
      </c>
      <c r="T194" s="338" t="s">
        <v>234</v>
      </c>
      <c r="U194" s="572"/>
      <c r="V194" s="386"/>
      <c r="W194" s="373"/>
    </row>
    <row r="195" spans="1:23" s="261" customFormat="1">
      <c r="A195" s="378">
        <v>39</v>
      </c>
      <c r="B195" s="574"/>
      <c r="C195" s="576" t="s">
        <v>428</v>
      </c>
      <c r="D195" s="382"/>
      <c r="E195" s="382"/>
      <c r="F195" s="382"/>
      <c r="G195" s="546"/>
      <c r="H195" s="575"/>
      <c r="I195" s="576" t="s">
        <v>433</v>
      </c>
      <c r="J195" s="576" t="s">
        <v>434</v>
      </c>
      <c r="K195" s="578"/>
      <c r="L195" s="576" t="s">
        <v>435</v>
      </c>
      <c r="M195" s="576" t="s">
        <v>206</v>
      </c>
      <c r="N195" s="579">
        <v>2008</v>
      </c>
      <c r="O195" s="334"/>
      <c r="P195" s="580" t="s">
        <v>398</v>
      </c>
      <c r="Q195" s="580" t="s">
        <v>39</v>
      </c>
      <c r="R195" s="582">
        <v>1</v>
      </c>
      <c r="S195" s="93">
        <v>5000000</v>
      </c>
      <c r="T195" s="392"/>
      <c r="U195" s="572"/>
      <c r="V195" s="386"/>
      <c r="W195" s="373"/>
    </row>
    <row r="196" spans="1:23" s="261" customFormat="1">
      <c r="A196" s="378">
        <v>40</v>
      </c>
      <c r="B196" s="574"/>
      <c r="C196" s="577" t="s">
        <v>436</v>
      </c>
      <c r="D196" s="382"/>
      <c r="E196" s="382"/>
      <c r="F196" s="382"/>
      <c r="G196" s="546"/>
      <c r="H196" s="575"/>
      <c r="I196" s="576" t="s">
        <v>437</v>
      </c>
      <c r="J196" s="576" t="s">
        <v>438</v>
      </c>
      <c r="K196" s="578"/>
      <c r="L196" s="576" t="s">
        <v>325</v>
      </c>
      <c r="M196" s="576" t="s">
        <v>206</v>
      </c>
      <c r="N196" s="579">
        <v>2007</v>
      </c>
      <c r="O196" s="334"/>
      <c r="P196" s="580" t="s">
        <v>398</v>
      </c>
      <c r="Q196" s="580" t="s">
        <v>39</v>
      </c>
      <c r="R196" s="581">
        <v>1</v>
      </c>
      <c r="S196" s="81">
        <v>9625000</v>
      </c>
      <c r="T196" s="392"/>
      <c r="U196" s="572"/>
      <c r="V196" s="386"/>
      <c r="W196" s="373"/>
    </row>
    <row r="197" spans="1:23" s="261" customFormat="1">
      <c r="A197" s="378">
        <v>46</v>
      </c>
      <c r="B197" s="574"/>
      <c r="C197" s="576" t="s">
        <v>439</v>
      </c>
      <c r="D197" s="382"/>
      <c r="E197" s="382"/>
      <c r="F197" s="382"/>
      <c r="G197" s="546"/>
      <c r="H197" s="575"/>
      <c r="I197" s="576" t="s">
        <v>440</v>
      </c>
      <c r="J197" s="576" t="s">
        <v>441</v>
      </c>
      <c r="K197" s="578"/>
      <c r="L197" s="576"/>
      <c r="M197" s="576" t="s">
        <v>206</v>
      </c>
      <c r="N197" s="579">
        <v>2008</v>
      </c>
      <c r="O197" s="334"/>
      <c r="P197" s="580" t="s">
        <v>233</v>
      </c>
      <c r="Q197" s="580" t="s">
        <v>39</v>
      </c>
      <c r="R197" s="582">
        <v>1</v>
      </c>
      <c r="S197" s="93">
        <v>5700000</v>
      </c>
      <c r="T197" s="392"/>
      <c r="U197" s="572"/>
      <c r="V197" s="386"/>
      <c r="W197" s="373"/>
    </row>
    <row r="198" spans="1:23" s="261" customFormat="1">
      <c r="A198" s="378">
        <v>47</v>
      </c>
      <c r="B198" s="574"/>
      <c r="C198" s="576" t="s">
        <v>439</v>
      </c>
      <c r="D198" s="382"/>
      <c r="E198" s="382"/>
      <c r="F198" s="382"/>
      <c r="G198" s="546"/>
      <c r="H198" s="575"/>
      <c r="I198" s="576" t="s">
        <v>442</v>
      </c>
      <c r="J198" s="576"/>
      <c r="K198" s="583"/>
      <c r="L198" s="576" t="s">
        <v>297</v>
      </c>
      <c r="M198" s="576" t="s">
        <v>206</v>
      </c>
      <c r="N198" s="579">
        <v>2006</v>
      </c>
      <c r="O198" s="334"/>
      <c r="P198" s="580" t="s">
        <v>233</v>
      </c>
      <c r="Q198" s="580" t="s">
        <v>381</v>
      </c>
      <c r="R198" s="582">
        <v>9</v>
      </c>
      <c r="S198" s="93">
        <v>900000</v>
      </c>
      <c r="T198" s="338" t="s">
        <v>234</v>
      </c>
      <c r="U198" s="572"/>
      <c r="V198" s="386"/>
      <c r="W198" s="373"/>
    </row>
    <row r="199" spans="1:23" s="261" customFormat="1">
      <c r="A199" s="378">
        <v>48</v>
      </c>
      <c r="B199" s="574"/>
      <c r="C199" s="576" t="s">
        <v>439</v>
      </c>
      <c r="D199" s="382"/>
      <c r="E199" s="382"/>
      <c r="F199" s="382"/>
      <c r="G199" s="546"/>
      <c r="H199" s="575"/>
      <c r="I199" s="576" t="s">
        <v>443</v>
      </c>
      <c r="J199" s="576"/>
      <c r="K199" s="583"/>
      <c r="L199" s="576" t="s">
        <v>297</v>
      </c>
      <c r="M199" s="576" t="s">
        <v>206</v>
      </c>
      <c r="N199" s="579">
        <v>2008</v>
      </c>
      <c r="O199" s="334"/>
      <c r="P199" s="580" t="s">
        <v>233</v>
      </c>
      <c r="Q199" s="580" t="s">
        <v>39</v>
      </c>
      <c r="R199" s="582">
        <v>2</v>
      </c>
      <c r="S199" s="93">
        <v>375000</v>
      </c>
      <c r="T199" s="392"/>
      <c r="U199" s="572"/>
      <c r="V199" s="386"/>
      <c r="W199" s="373"/>
    </row>
    <row r="200" spans="1:23" s="261" customFormat="1">
      <c r="A200" s="378">
        <v>49</v>
      </c>
      <c r="B200" s="574"/>
      <c r="C200" s="576" t="s">
        <v>444</v>
      </c>
      <c r="D200" s="382"/>
      <c r="E200" s="382"/>
      <c r="F200" s="382"/>
      <c r="G200" s="546"/>
      <c r="H200" s="575"/>
      <c r="I200" s="576" t="s">
        <v>445</v>
      </c>
      <c r="J200" s="576"/>
      <c r="K200" s="583" t="s">
        <v>38</v>
      </c>
      <c r="L200" s="576"/>
      <c r="M200" s="576" t="s">
        <v>206</v>
      </c>
      <c r="N200" s="579">
        <v>2007</v>
      </c>
      <c r="O200" s="334"/>
      <c r="P200" s="580" t="s">
        <v>214</v>
      </c>
      <c r="Q200" s="580" t="s">
        <v>39</v>
      </c>
      <c r="R200" s="582">
        <v>1</v>
      </c>
      <c r="S200" s="93">
        <v>45000000</v>
      </c>
      <c r="T200" s="392"/>
      <c r="U200" s="572"/>
      <c r="V200" s="386"/>
      <c r="W200" s="373"/>
    </row>
    <row r="201" spans="1:23" s="261" customFormat="1">
      <c r="A201" s="378">
        <v>50</v>
      </c>
      <c r="B201" s="574"/>
      <c r="C201" s="576" t="s">
        <v>446</v>
      </c>
      <c r="D201" s="382"/>
      <c r="E201" s="382"/>
      <c r="F201" s="382"/>
      <c r="G201" s="546"/>
      <c r="H201" s="575"/>
      <c r="I201" s="576" t="s">
        <v>447</v>
      </c>
      <c r="J201" s="576"/>
      <c r="K201" s="583"/>
      <c r="L201" s="576"/>
      <c r="M201" s="576" t="s">
        <v>206</v>
      </c>
      <c r="N201" s="579">
        <v>2007</v>
      </c>
      <c r="O201" s="334"/>
      <c r="P201" s="580" t="s">
        <v>233</v>
      </c>
      <c r="Q201" s="580" t="s">
        <v>39</v>
      </c>
      <c r="R201" s="582">
        <v>1</v>
      </c>
      <c r="S201" s="93">
        <v>1500000</v>
      </c>
      <c r="T201" s="392"/>
      <c r="U201" s="572"/>
      <c r="V201" s="386"/>
      <c r="W201" s="373"/>
    </row>
    <row r="202" spans="1:23" s="261" customFormat="1">
      <c r="A202" s="378">
        <v>51</v>
      </c>
      <c r="B202" s="574"/>
      <c r="C202" s="576" t="s">
        <v>446</v>
      </c>
      <c r="D202" s="382"/>
      <c r="E202" s="382"/>
      <c r="F202" s="382"/>
      <c r="G202" s="546"/>
      <c r="H202" s="575"/>
      <c r="I202" s="576" t="s">
        <v>447</v>
      </c>
      <c r="J202" s="576"/>
      <c r="K202" s="583"/>
      <c r="L202" s="576"/>
      <c r="M202" s="576" t="s">
        <v>206</v>
      </c>
      <c r="N202" s="579">
        <v>2008</v>
      </c>
      <c r="O202" s="334"/>
      <c r="P202" s="580" t="s">
        <v>233</v>
      </c>
      <c r="Q202" s="580" t="s">
        <v>39</v>
      </c>
      <c r="R202" s="582">
        <v>1</v>
      </c>
      <c r="S202" s="93">
        <v>400000</v>
      </c>
      <c r="T202" s="392"/>
      <c r="U202" s="572"/>
      <c r="V202" s="386"/>
      <c r="W202" s="373"/>
    </row>
    <row r="203" spans="1:23" s="600" customFormat="1">
      <c r="A203" s="584">
        <v>54</v>
      </c>
      <c r="B203" s="585"/>
      <c r="C203" s="586" t="s">
        <v>448</v>
      </c>
      <c r="D203" s="587"/>
      <c r="E203" s="587"/>
      <c r="F203" s="587"/>
      <c r="G203" s="588"/>
      <c r="H203" s="589"/>
      <c r="I203" s="590" t="s">
        <v>114</v>
      </c>
      <c r="J203" s="586"/>
      <c r="K203" s="591"/>
      <c r="L203" s="590"/>
      <c r="M203" s="590" t="s">
        <v>449</v>
      </c>
      <c r="N203" s="592">
        <v>2012</v>
      </c>
      <c r="O203" s="593"/>
      <c r="P203" s="592" t="s">
        <v>398</v>
      </c>
      <c r="Q203" s="592" t="s">
        <v>381</v>
      </c>
      <c r="R203" s="594">
        <v>1</v>
      </c>
      <c r="S203" s="595">
        <v>963600</v>
      </c>
      <c r="T203" s="596"/>
      <c r="U203" s="597"/>
      <c r="V203" s="598"/>
      <c r="W203" s="599"/>
    </row>
    <row r="204" spans="1:23" s="261" customFormat="1">
      <c r="A204" s="378">
        <v>58</v>
      </c>
      <c r="B204" s="79"/>
      <c r="C204" s="330" t="s">
        <v>448</v>
      </c>
      <c r="D204" s="458"/>
      <c r="E204" s="458"/>
      <c r="F204" s="458"/>
      <c r="G204" s="601"/>
      <c r="H204" s="602"/>
      <c r="I204" s="577" t="s">
        <v>450</v>
      </c>
      <c r="J204" s="577"/>
      <c r="K204" s="583"/>
      <c r="L204" s="583"/>
      <c r="M204" s="603" t="s">
        <v>326</v>
      </c>
      <c r="N204" s="604" t="s">
        <v>451</v>
      </c>
      <c r="O204" s="604"/>
      <c r="P204" s="604" t="s">
        <v>398</v>
      </c>
      <c r="Q204" s="580" t="s">
        <v>39</v>
      </c>
      <c r="R204" s="581">
        <v>1</v>
      </c>
      <c r="S204" s="81">
        <v>64749750</v>
      </c>
      <c r="T204" s="392"/>
      <c r="U204" s="572"/>
      <c r="V204" s="386"/>
      <c r="W204" s="373"/>
    </row>
    <row r="205" spans="1:23" s="261" customFormat="1">
      <c r="A205" s="378">
        <v>60</v>
      </c>
      <c r="B205" s="373"/>
      <c r="C205" s="605"/>
      <c r="D205" s="457"/>
      <c r="E205" s="457"/>
      <c r="F205" s="457"/>
      <c r="G205" s="606"/>
      <c r="H205" s="607"/>
      <c r="I205" s="607" t="s">
        <v>452</v>
      </c>
      <c r="J205" s="607"/>
      <c r="K205" s="607"/>
      <c r="L205" s="607"/>
      <c r="M205" s="607" t="s">
        <v>326</v>
      </c>
      <c r="N205" s="608">
        <v>2015</v>
      </c>
      <c r="O205" s="608"/>
      <c r="P205" s="608" t="s">
        <v>208</v>
      </c>
      <c r="Q205" s="608" t="s">
        <v>39</v>
      </c>
      <c r="R205" s="608">
        <v>1</v>
      </c>
      <c r="S205" s="609">
        <v>20000000</v>
      </c>
      <c r="T205" s="392"/>
      <c r="U205" s="572"/>
      <c r="V205" s="386"/>
      <c r="W205" s="373"/>
    </row>
    <row r="206" spans="1:23" s="261" customFormat="1">
      <c r="A206" s="378">
        <v>63</v>
      </c>
      <c r="B206" s="373"/>
      <c r="C206" s="605"/>
      <c r="D206" s="457"/>
      <c r="E206" s="457"/>
      <c r="F206" s="457"/>
      <c r="G206" s="606"/>
      <c r="H206" s="607"/>
      <c r="I206" s="607" t="s">
        <v>453</v>
      </c>
      <c r="J206" s="607"/>
      <c r="K206" s="607"/>
      <c r="L206" s="607"/>
      <c r="M206" s="607" t="s">
        <v>326</v>
      </c>
      <c r="N206" s="608">
        <v>2015</v>
      </c>
      <c r="O206" s="608"/>
      <c r="P206" s="608" t="s">
        <v>214</v>
      </c>
      <c r="Q206" s="608" t="s">
        <v>39</v>
      </c>
      <c r="R206" s="608">
        <v>1</v>
      </c>
      <c r="S206" s="609">
        <v>2500000</v>
      </c>
      <c r="T206" s="392"/>
      <c r="U206" s="572"/>
      <c r="V206" s="386"/>
      <c r="W206" s="373"/>
    </row>
    <row r="207" spans="1:23" s="261" customFormat="1">
      <c r="A207" s="378">
        <v>65</v>
      </c>
      <c r="B207" s="373"/>
      <c r="C207" s="605"/>
      <c r="D207" s="457"/>
      <c r="E207" s="457"/>
      <c r="F207" s="457"/>
      <c r="G207" s="606"/>
      <c r="H207" s="607"/>
      <c r="I207" s="607" t="s">
        <v>454</v>
      </c>
      <c r="J207" s="607"/>
      <c r="K207" s="607"/>
      <c r="L207" s="607"/>
      <c r="M207" s="607" t="s">
        <v>326</v>
      </c>
      <c r="N207" s="608">
        <v>2015</v>
      </c>
      <c r="O207" s="608"/>
      <c r="P207" s="608" t="s">
        <v>214</v>
      </c>
      <c r="Q207" s="608" t="s">
        <v>39</v>
      </c>
      <c r="R207" s="608">
        <v>1</v>
      </c>
      <c r="S207" s="609">
        <v>17303988</v>
      </c>
      <c r="T207" s="392"/>
      <c r="U207" s="572"/>
      <c r="V207" s="386"/>
      <c r="W207" s="373"/>
    </row>
    <row r="208" spans="1:23" s="261" customFormat="1">
      <c r="A208" s="378">
        <v>66</v>
      </c>
      <c r="B208" s="373"/>
      <c r="C208" s="605"/>
      <c r="D208" s="457"/>
      <c r="E208" s="457"/>
      <c r="F208" s="457"/>
      <c r="G208" s="606"/>
      <c r="H208" s="607"/>
      <c r="I208" s="607" t="s">
        <v>455</v>
      </c>
      <c r="J208" s="607"/>
      <c r="K208" s="607"/>
      <c r="L208" s="607"/>
      <c r="M208" s="607" t="s">
        <v>326</v>
      </c>
      <c r="N208" s="608">
        <v>2015</v>
      </c>
      <c r="O208" s="608"/>
      <c r="P208" s="608" t="s">
        <v>214</v>
      </c>
      <c r="Q208" s="608" t="s">
        <v>39</v>
      </c>
      <c r="R208" s="608">
        <v>1</v>
      </c>
      <c r="S208" s="609">
        <v>15000000</v>
      </c>
      <c r="T208" s="392"/>
      <c r="U208" s="572"/>
      <c r="V208" s="386"/>
      <c r="W208" s="373"/>
    </row>
    <row r="209" spans="1:23" s="261" customFormat="1">
      <c r="A209" s="378">
        <v>67</v>
      </c>
      <c r="B209" s="373"/>
      <c r="C209" s="605"/>
      <c r="D209" s="457"/>
      <c r="E209" s="457"/>
      <c r="F209" s="457"/>
      <c r="G209" s="606"/>
      <c r="H209" s="607"/>
      <c r="I209" s="607" t="s">
        <v>456</v>
      </c>
      <c r="J209" s="607"/>
      <c r="K209" s="607"/>
      <c r="L209" s="607"/>
      <c r="M209" s="607" t="s">
        <v>326</v>
      </c>
      <c r="N209" s="608">
        <v>2015</v>
      </c>
      <c r="O209" s="608"/>
      <c r="P209" s="608" t="s">
        <v>214</v>
      </c>
      <c r="Q209" s="608" t="s">
        <v>39</v>
      </c>
      <c r="R209" s="608">
        <v>1</v>
      </c>
      <c r="S209" s="609">
        <v>4115938</v>
      </c>
      <c r="T209" s="392"/>
      <c r="U209" s="572"/>
      <c r="V209" s="386"/>
      <c r="W209" s="373"/>
    </row>
    <row r="210" spans="1:23" s="261" customFormat="1">
      <c r="A210" s="378">
        <v>68</v>
      </c>
      <c r="B210" s="373"/>
      <c r="C210" s="605"/>
      <c r="D210" s="457"/>
      <c r="E210" s="457"/>
      <c r="F210" s="457"/>
      <c r="G210" s="606"/>
      <c r="H210" s="607"/>
      <c r="I210" s="607" t="s">
        <v>457</v>
      </c>
      <c r="J210" s="607"/>
      <c r="K210" s="607"/>
      <c r="L210" s="607"/>
      <c r="M210" s="607" t="s">
        <v>326</v>
      </c>
      <c r="N210" s="608">
        <v>2015</v>
      </c>
      <c r="O210" s="608"/>
      <c r="P210" s="608" t="s">
        <v>214</v>
      </c>
      <c r="Q210" s="608" t="s">
        <v>39</v>
      </c>
      <c r="R210" s="608">
        <v>1</v>
      </c>
      <c r="S210" s="609">
        <v>7200000</v>
      </c>
      <c r="T210" s="392"/>
      <c r="U210" s="572"/>
      <c r="V210" s="386"/>
      <c r="W210" s="373"/>
    </row>
    <row r="211" spans="1:23" s="261" customFormat="1">
      <c r="A211" s="378">
        <v>69</v>
      </c>
      <c r="B211" s="373"/>
      <c r="C211" s="605"/>
      <c r="D211" s="457"/>
      <c r="E211" s="457"/>
      <c r="F211" s="457"/>
      <c r="G211" s="606"/>
      <c r="H211" s="607"/>
      <c r="I211" s="607" t="s">
        <v>458</v>
      </c>
      <c r="J211" s="607"/>
      <c r="K211" s="607"/>
      <c r="L211" s="607"/>
      <c r="M211" s="607" t="s">
        <v>326</v>
      </c>
      <c r="N211" s="608">
        <v>2015</v>
      </c>
      <c r="O211" s="608"/>
      <c r="P211" s="608" t="s">
        <v>214</v>
      </c>
      <c r="Q211" s="608" t="s">
        <v>39</v>
      </c>
      <c r="R211" s="608">
        <v>1</v>
      </c>
      <c r="S211" s="609">
        <v>31500000</v>
      </c>
      <c r="T211" s="392"/>
      <c r="U211" s="572"/>
      <c r="V211" s="386"/>
      <c r="W211" s="373"/>
    </row>
    <row r="212" spans="1:23" s="261" customFormat="1">
      <c r="A212" s="378">
        <v>70</v>
      </c>
      <c r="B212" s="610"/>
      <c r="C212" s="611"/>
      <c r="D212" s="612"/>
      <c r="E212" s="612"/>
      <c r="F212" s="612"/>
      <c r="G212" s="613"/>
      <c r="H212" s="614"/>
      <c r="I212" s="607" t="s">
        <v>459</v>
      </c>
      <c r="J212" s="607"/>
      <c r="K212" s="607"/>
      <c r="L212" s="607"/>
      <c r="M212" s="607" t="s">
        <v>326</v>
      </c>
      <c r="N212" s="608">
        <v>2015</v>
      </c>
      <c r="O212" s="608"/>
      <c r="P212" s="608" t="s">
        <v>214</v>
      </c>
      <c r="Q212" s="608" t="s">
        <v>39</v>
      </c>
      <c r="R212" s="608">
        <v>1</v>
      </c>
      <c r="S212" s="609">
        <v>2260000</v>
      </c>
      <c r="T212" s="392"/>
      <c r="U212" s="572"/>
      <c r="V212" s="386"/>
      <c r="W212" s="373"/>
    </row>
    <row r="213" spans="1:23" s="261" customFormat="1">
      <c r="A213" s="378">
        <v>71</v>
      </c>
      <c r="B213" s="615"/>
      <c r="C213" s="611"/>
      <c r="D213" s="612"/>
      <c r="E213" s="612"/>
      <c r="F213" s="612"/>
      <c r="G213" s="613"/>
      <c r="H213" s="614"/>
      <c r="I213" s="607" t="s">
        <v>460</v>
      </c>
      <c r="J213" s="607"/>
      <c r="K213" s="607"/>
      <c r="L213" s="607"/>
      <c r="M213" s="607" t="s">
        <v>376</v>
      </c>
      <c r="N213" s="608">
        <v>2016</v>
      </c>
      <c r="O213" s="608"/>
      <c r="P213" s="608" t="s">
        <v>214</v>
      </c>
      <c r="Q213" s="608" t="s">
        <v>39</v>
      </c>
      <c r="R213" s="608">
        <v>10</v>
      </c>
      <c r="S213" s="609">
        <v>3000000</v>
      </c>
      <c r="T213" s="392" t="s">
        <v>461</v>
      </c>
      <c r="U213" s="572"/>
      <c r="V213" s="386"/>
      <c r="W213" s="373"/>
    </row>
    <row r="214" spans="1:23" s="261" customFormat="1">
      <c r="A214" s="378">
        <v>74</v>
      </c>
      <c r="B214" s="615"/>
      <c r="C214" s="611"/>
      <c r="D214" s="612"/>
      <c r="E214" s="612"/>
      <c r="F214" s="612"/>
      <c r="G214" s="613"/>
      <c r="H214" s="614"/>
      <c r="I214" s="607" t="s">
        <v>462</v>
      </c>
      <c r="J214" s="607"/>
      <c r="K214" s="607"/>
      <c r="L214" s="607"/>
      <c r="M214" s="607" t="s">
        <v>326</v>
      </c>
      <c r="N214" s="608">
        <v>2016</v>
      </c>
      <c r="O214" s="608"/>
      <c r="P214" s="608" t="s">
        <v>214</v>
      </c>
      <c r="Q214" s="608" t="s">
        <v>39</v>
      </c>
      <c r="R214" s="608">
        <v>1</v>
      </c>
      <c r="S214" s="609">
        <v>650000</v>
      </c>
      <c r="T214" s="392"/>
      <c r="U214" s="572"/>
      <c r="V214" s="386"/>
      <c r="W214" s="373"/>
    </row>
    <row r="215" spans="1:23" s="261" customFormat="1">
      <c r="A215" s="378">
        <v>76</v>
      </c>
      <c r="B215" s="615"/>
      <c r="C215" s="611"/>
      <c r="D215" s="612"/>
      <c r="E215" s="612"/>
      <c r="F215" s="612"/>
      <c r="G215" s="613"/>
      <c r="H215" s="614"/>
      <c r="I215" s="607" t="s">
        <v>463</v>
      </c>
      <c r="J215" s="607"/>
      <c r="K215" s="607"/>
      <c r="L215" s="607"/>
      <c r="M215" s="607" t="s">
        <v>326</v>
      </c>
      <c r="N215" s="608">
        <v>2016</v>
      </c>
      <c r="O215" s="608"/>
      <c r="P215" s="608" t="s">
        <v>208</v>
      </c>
      <c r="Q215" s="608" t="s">
        <v>39</v>
      </c>
      <c r="R215" s="608">
        <v>11</v>
      </c>
      <c r="S215" s="609">
        <v>990000</v>
      </c>
      <c r="T215" s="392" t="s">
        <v>461</v>
      </c>
      <c r="U215" s="572"/>
      <c r="V215" s="386"/>
      <c r="W215" s="373"/>
    </row>
    <row r="216" spans="1:23" s="261" customFormat="1">
      <c r="A216" s="378">
        <v>77</v>
      </c>
      <c r="B216" s="615"/>
      <c r="C216" s="611"/>
      <c r="D216" s="612"/>
      <c r="E216" s="612"/>
      <c r="F216" s="612"/>
      <c r="G216" s="613"/>
      <c r="H216" s="614"/>
      <c r="I216" s="607" t="s">
        <v>464</v>
      </c>
      <c r="J216" s="607"/>
      <c r="K216" s="607"/>
      <c r="L216" s="607"/>
      <c r="M216" s="607" t="s">
        <v>326</v>
      </c>
      <c r="N216" s="608">
        <v>2016</v>
      </c>
      <c r="O216" s="608"/>
      <c r="P216" s="608" t="s">
        <v>214</v>
      </c>
      <c r="Q216" s="608" t="s">
        <v>39</v>
      </c>
      <c r="R216" s="608">
        <v>1</v>
      </c>
      <c r="S216" s="609">
        <v>2260000</v>
      </c>
      <c r="T216" s="392"/>
      <c r="U216" s="572"/>
      <c r="V216" s="386"/>
      <c r="W216" s="373"/>
    </row>
    <row r="217" spans="1:23" s="261" customFormat="1">
      <c r="A217" s="378">
        <v>78</v>
      </c>
      <c r="B217" s="615"/>
      <c r="C217" s="611"/>
      <c r="D217" s="612"/>
      <c r="E217" s="612"/>
      <c r="F217" s="612"/>
      <c r="G217" s="613"/>
      <c r="H217" s="614"/>
      <c r="I217" s="607" t="s">
        <v>465</v>
      </c>
      <c r="J217" s="607"/>
      <c r="K217" s="607"/>
      <c r="L217" s="607"/>
      <c r="M217" s="607" t="s">
        <v>326</v>
      </c>
      <c r="N217" s="608">
        <v>2016</v>
      </c>
      <c r="O217" s="608"/>
      <c r="P217" s="608" t="s">
        <v>214</v>
      </c>
      <c r="Q217" s="608" t="s">
        <v>39</v>
      </c>
      <c r="R217" s="608">
        <v>1</v>
      </c>
      <c r="S217" s="609">
        <v>3850000</v>
      </c>
      <c r="T217" s="392"/>
      <c r="U217" s="572"/>
      <c r="V217" s="386"/>
      <c r="W217" s="373"/>
    </row>
    <row r="218" spans="1:23" s="261" customFormat="1">
      <c r="A218" s="378">
        <v>81</v>
      </c>
      <c r="B218" s="615"/>
      <c r="C218" s="616"/>
      <c r="D218" s="617"/>
      <c r="E218" s="617"/>
      <c r="F218" s="617"/>
      <c r="G218" s="618"/>
      <c r="H218" s="619"/>
      <c r="I218" s="620" t="s">
        <v>466</v>
      </c>
      <c r="J218" s="620"/>
      <c r="K218" s="620"/>
      <c r="L218" s="620"/>
      <c r="M218" s="620" t="s">
        <v>376</v>
      </c>
      <c r="N218" s="621">
        <v>2016</v>
      </c>
      <c r="O218" s="622"/>
      <c r="P218" s="622" t="s">
        <v>208</v>
      </c>
      <c r="Q218" s="621" t="s">
        <v>39</v>
      </c>
      <c r="R218" s="622">
        <v>1</v>
      </c>
      <c r="S218" s="623">
        <v>6820000</v>
      </c>
      <c r="T218" s="624"/>
      <c r="U218" s="572"/>
      <c r="V218" s="386"/>
      <c r="W218" s="373"/>
    </row>
    <row r="219" spans="1:23" s="261" customFormat="1">
      <c r="A219" s="378">
        <v>82</v>
      </c>
      <c r="B219" s="615"/>
      <c r="C219" s="616"/>
      <c r="D219" s="617"/>
      <c r="E219" s="617"/>
      <c r="F219" s="617"/>
      <c r="G219" s="618"/>
      <c r="H219" s="619"/>
      <c r="I219" s="620" t="s">
        <v>467</v>
      </c>
      <c r="J219" s="620"/>
      <c r="K219" s="620"/>
      <c r="L219" s="620"/>
      <c r="M219" s="620" t="s">
        <v>326</v>
      </c>
      <c r="N219" s="608">
        <v>2016</v>
      </c>
      <c r="O219" s="622"/>
      <c r="P219" s="622" t="s">
        <v>208</v>
      </c>
      <c r="Q219" s="608" t="s">
        <v>39</v>
      </c>
      <c r="R219" s="622">
        <v>1</v>
      </c>
      <c r="S219" s="623">
        <v>3465000</v>
      </c>
      <c r="T219" s="624"/>
      <c r="U219" s="572"/>
      <c r="V219" s="386"/>
      <c r="W219" s="373"/>
    </row>
    <row r="220" spans="1:23" s="261" customFormat="1">
      <c r="A220" s="378">
        <v>83</v>
      </c>
      <c r="B220" s="615"/>
      <c r="C220" s="616"/>
      <c r="D220" s="617"/>
      <c r="E220" s="617"/>
      <c r="F220" s="617"/>
      <c r="G220" s="618"/>
      <c r="H220" s="619"/>
      <c r="I220" s="620" t="s">
        <v>468</v>
      </c>
      <c r="J220" s="620"/>
      <c r="K220" s="620"/>
      <c r="L220" s="620"/>
      <c r="M220" s="620" t="s">
        <v>326</v>
      </c>
      <c r="N220" s="608">
        <v>2016</v>
      </c>
      <c r="O220" s="622"/>
      <c r="P220" s="622" t="s">
        <v>208</v>
      </c>
      <c r="Q220" s="608" t="s">
        <v>39</v>
      </c>
      <c r="R220" s="622">
        <v>4</v>
      </c>
      <c r="S220" s="623">
        <v>550000</v>
      </c>
      <c r="T220" s="624"/>
      <c r="U220" s="572"/>
      <c r="V220" s="386"/>
      <c r="W220" s="373"/>
    </row>
    <row r="221" spans="1:23" s="261" customFormat="1">
      <c r="A221" s="378">
        <v>84</v>
      </c>
      <c r="B221" s="615"/>
      <c r="C221" s="616"/>
      <c r="D221" s="617"/>
      <c r="E221" s="617"/>
      <c r="F221" s="617"/>
      <c r="G221" s="618"/>
      <c r="H221" s="619"/>
      <c r="I221" s="620" t="s">
        <v>469</v>
      </c>
      <c r="J221" s="620"/>
      <c r="K221" s="620"/>
      <c r="L221" s="620"/>
      <c r="M221" s="620" t="s">
        <v>326</v>
      </c>
      <c r="N221" s="608">
        <v>2016</v>
      </c>
      <c r="O221" s="622"/>
      <c r="P221" s="622" t="s">
        <v>470</v>
      </c>
      <c r="Q221" s="622" t="s">
        <v>39</v>
      </c>
      <c r="R221" s="622">
        <v>3</v>
      </c>
      <c r="S221" s="623">
        <v>2400000</v>
      </c>
      <c r="T221" s="624"/>
      <c r="U221" s="572"/>
      <c r="V221" s="386"/>
      <c r="W221" s="373"/>
    </row>
    <row r="222" spans="1:23" s="261" customFormat="1">
      <c r="A222" s="378">
        <v>85</v>
      </c>
      <c r="B222" s="615"/>
      <c r="C222" s="616"/>
      <c r="D222" s="617"/>
      <c r="E222" s="617"/>
      <c r="F222" s="617"/>
      <c r="G222" s="618"/>
      <c r="H222" s="619"/>
      <c r="I222" s="620" t="s">
        <v>471</v>
      </c>
      <c r="J222" s="620"/>
      <c r="K222" s="620"/>
      <c r="L222" s="620"/>
      <c r="M222" s="620" t="s">
        <v>326</v>
      </c>
      <c r="N222" s="608">
        <v>2016</v>
      </c>
      <c r="O222" s="622"/>
      <c r="P222" s="622" t="s">
        <v>470</v>
      </c>
      <c r="Q222" s="622" t="s">
        <v>39</v>
      </c>
      <c r="R222" s="622">
        <v>6</v>
      </c>
      <c r="S222" s="623">
        <v>3000000</v>
      </c>
      <c r="T222" s="624"/>
      <c r="U222" s="572"/>
      <c r="V222" s="386"/>
      <c r="W222" s="373"/>
    </row>
    <row r="223" spans="1:23" s="261" customFormat="1">
      <c r="A223" s="378">
        <v>86</v>
      </c>
      <c r="B223" s="615"/>
      <c r="C223" s="616"/>
      <c r="D223" s="617"/>
      <c r="E223" s="617"/>
      <c r="F223" s="617"/>
      <c r="G223" s="618"/>
      <c r="H223" s="619"/>
      <c r="I223" s="620" t="s">
        <v>472</v>
      </c>
      <c r="J223" s="620"/>
      <c r="K223" s="620"/>
      <c r="L223" s="620"/>
      <c r="M223" s="620" t="s">
        <v>326</v>
      </c>
      <c r="N223" s="608">
        <v>2016</v>
      </c>
      <c r="O223" s="622"/>
      <c r="P223" s="622" t="s">
        <v>470</v>
      </c>
      <c r="Q223" s="622" t="s">
        <v>39</v>
      </c>
      <c r="R223" s="622">
        <v>1</v>
      </c>
      <c r="S223" s="623">
        <v>6700000</v>
      </c>
      <c r="T223" s="624"/>
      <c r="U223" s="572"/>
      <c r="V223" s="386"/>
      <c r="W223" s="373"/>
    </row>
    <row r="224" spans="1:23" s="261" customFormat="1">
      <c r="A224" s="378">
        <v>87</v>
      </c>
      <c r="B224" s="615"/>
      <c r="C224" s="616"/>
      <c r="D224" s="617"/>
      <c r="E224" s="617"/>
      <c r="F224" s="617"/>
      <c r="G224" s="618"/>
      <c r="H224" s="619"/>
      <c r="I224" s="620" t="s">
        <v>473</v>
      </c>
      <c r="J224" s="620"/>
      <c r="K224" s="620"/>
      <c r="L224" s="620"/>
      <c r="M224" s="620" t="s">
        <v>326</v>
      </c>
      <c r="N224" s="608">
        <v>2016</v>
      </c>
      <c r="O224" s="622"/>
      <c r="P224" s="622" t="s">
        <v>470</v>
      </c>
      <c r="Q224" s="622" t="s">
        <v>39</v>
      </c>
      <c r="R224" s="622">
        <v>2</v>
      </c>
      <c r="S224" s="623">
        <v>6000000</v>
      </c>
      <c r="T224" s="624"/>
      <c r="U224" s="572"/>
      <c r="V224" s="386"/>
      <c r="W224" s="373"/>
    </row>
    <row r="225" spans="1:23" s="261" customFormat="1">
      <c r="A225" s="378">
        <v>90</v>
      </c>
      <c r="B225" s="615"/>
      <c r="C225" s="616"/>
      <c r="D225" s="617"/>
      <c r="E225" s="617"/>
      <c r="F225" s="617"/>
      <c r="G225" s="618"/>
      <c r="H225" s="619"/>
      <c r="I225" s="620" t="s">
        <v>474</v>
      </c>
      <c r="J225" s="620"/>
      <c r="K225" s="620"/>
      <c r="L225" s="620"/>
      <c r="M225" s="620" t="s">
        <v>326</v>
      </c>
      <c r="N225" s="608">
        <v>2016</v>
      </c>
      <c r="O225" s="622"/>
      <c r="P225" s="622" t="s">
        <v>470</v>
      </c>
      <c r="Q225" s="622" t="s">
        <v>39</v>
      </c>
      <c r="R225" s="622">
        <v>10</v>
      </c>
      <c r="S225" s="623">
        <v>2000000</v>
      </c>
      <c r="T225" s="624"/>
      <c r="U225" s="572"/>
      <c r="V225" s="386"/>
      <c r="W225" s="373"/>
    </row>
    <row r="226" spans="1:23" s="261" customFormat="1">
      <c r="A226" s="378">
        <v>91</v>
      </c>
      <c r="B226" s="615"/>
      <c r="C226" s="616"/>
      <c r="D226" s="617"/>
      <c r="E226" s="617"/>
      <c r="F226" s="617"/>
      <c r="G226" s="618"/>
      <c r="H226" s="619"/>
      <c r="I226" s="620" t="s">
        <v>475</v>
      </c>
      <c r="J226" s="620"/>
      <c r="K226" s="620"/>
      <c r="L226" s="620"/>
      <c r="M226" s="620" t="s">
        <v>326</v>
      </c>
      <c r="N226" s="608">
        <v>2016</v>
      </c>
      <c r="O226" s="622"/>
      <c r="P226" s="622" t="s">
        <v>470</v>
      </c>
      <c r="Q226" s="622" t="s">
        <v>39</v>
      </c>
      <c r="R226" s="622">
        <v>11</v>
      </c>
      <c r="S226" s="623">
        <v>1100000</v>
      </c>
      <c r="T226" s="624"/>
      <c r="U226" s="572"/>
      <c r="V226" s="386"/>
      <c r="W226" s="373"/>
    </row>
    <row r="227" spans="1:23" s="261" customFormat="1">
      <c r="A227" s="378">
        <v>92</v>
      </c>
      <c r="B227" s="615"/>
      <c r="C227" s="616"/>
      <c r="D227" s="617"/>
      <c r="E227" s="617"/>
      <c r="F227" s="617"/>
      <c r="G227" s="618"/>
      <c r="H227" s="619"/>
      <c r="I227" s="620" t="s">
        <v>476</v>
      </c>
      <c r="J227" s="620"/>
      <c r="K227" s="620"/>
      <c r="L227" s="620"/>
      <c r="M227" s="620" t="s">
        <v>326</v>
      </c>
      <c r="N227" s="608">
        <v>2016</v>
      </c>
      <c r="O227" s="622"/>
      <c r="P227" s="622" t="s">
        <v>470</v>
      </c>
      <c r="Q227" s="622" t="s">
        <v>39</v>
      </c>
      <c r="R227" s="622">
        <v>2</v>
      </c>
      <c r="S227" s="623">
        <v>11440000</v>
      </c>
      <c r="T227" s="624"/>
      <c r="U227" s="572"/>
      <c r="V227" s="386"/>
      <c r="W227" s="373"/>
    </row>
    <row r="228" spans="1:23" s="261" customFormat="1">
      <c r="A228" s="378">
        <v>93</v>
      </c>
      <c r="B228" s="615"/>
      <c r="C228" s="616"/>
      <c r="D228" s="617"/>
      <c r="E228" s="617"/>
      <c r="F228" s="617"/>
      <c r="G228" s="618"/>
      <c r="H228" s="619"/>
      <c r="I228" s="620" t="s">
        <v>477</v>
      </c>
      <c r="J228" s="620"/>
      <c r="K228" s="620"/>
      <c r="L228" s="620"/>
      <c r="M228" s="620" t="s">
        <v>326</v>
      </c>
      <c r="N228" s="608">
        <v>2016</v>
      </c>
      <c r="O228" s="622"/>
      <c r="P228" s="622" t="s">
        <v>470</v>
      </c>
      <c r="Q228" s="622" t="s">
        <v>39</v>
      </c>
      <c r="R228" s="622">
        <v>3</v>
      </c>
      <c r="S228" s="623">
        <v>16500000</v>
      </c>
      <c r="T228" s="624"/>
      <c r="U228" s="572"/>
      <c r="V228" s="386"/>
      <c r="W228" s="373"/>
    </row>
    <row r="229" spans="1:23" s="261" customFormat="1">
      <c r="A229" s="378">
        <v>94</v>
      </c>
      <c r="B229" s="615"/>
      <c r="C229" s="616"/>
      <c r="D229" s="617"/>
      <c r="E229" s="617"/>
      <c r="F229" s="617"/>
      <c r="G229" s="618"/>
      <c r="H229" s="619"/>
      <c r="I229" s="620" t="s">
        <v>478</v>
      </c>
      <c r="J229" s="620"/>
      <c r="K229" s="620"/>
      <c r="L229" s="620"/>
      <c r="M229" s="620" t="s">
        <v>326</v>
      </c>
      <c r="N229" s="608">
        <v>2016</v>
      </c>
      <c r="O229" s="622"/>
      <c r="P229" s="622" t="s">
        <v>470</v>
      </c>
      <c r="Q229" s="622" t="s">
        <v>39</v>
      </c>
      <c r="R229" s="622">
        <v>1</v>
      </c>
      <c r="S229" s="623">
        <v>7700000</v>
      </c>
      <c r="T229" s="624"/>
      <c r="U229" s="572"/>
      <c r="V229" s="386"/>
      <c r="W229" s="373"/>
    </row>
    <row r="230" spans="1:23" s="261" customFormat="1">
      <c r="A230" s="378">
        <v>95</v>
      </c>
      <c r="B230" s="615"/>
      <c r="C230" s="616"/>
      <c r="D230" s="617"/>
      <c r="E230" s="617"/>
      <c r="F230" s="617"/>
      <c r="G230" s="618"/>
      <c r="H230" s="619"/>
      <c r="I230" s="620" t="s">
        <v>479</v>
      </c>
      <c r="J230" s="620"/>
      <c r="K230" s="620"/>
      <c r="L230" s="620"/>
      <c r="M230" s="620" t="s">
        <v>326</v>
      </c>
      <c r="N230" s="608">
        <v>2016</v>
      </c>
      <c r="O230" s="622"/>
      <c r="P230" s="622" t="s">
        <v>470</v>
      </c>
      <c r="Q230" s="622" t="s">
        <v>39</v>
      </c>
      <c r="R230" s="622">
        <v>1</v>
      </c>
      <c r="S230" s="623">
        <v>650000</v>
      </c>
      <c r="T230" s="624"/>
      <c r="U230" s="572"/>
      <c r="V230" s="386"/>
      <c r="W230" s="373"/>
    </row>
    <row r="231" spans="1:23" s="261" customFormat="1">
      <c r="A231" s="378">
        <v>96</v>
      </c>
      <c r="B231" s="615"/>
      <c r="C231" s="616"/>
      <c r="D231" s="617"/>
      <c r="E231" s="617"/>
      <c r="F231" s="617"/>
      <c r="G231" s="618"/>
      <c r="H231" s="619"/>
      <c r="I231" s="620" t="s">
        <v>480</v>
      </c>
      <c r="J231" s="620"/>
      <c r="K231" s="620"/>
      <c r="L231" s="620"/>
      <c r="M231" s="620" t="s">
        <v>326</v>
      </c>
      <c r="N231" s="608">
        <v>2016</v>
      </c>
      <c r="O231" s="622"/>
      <c r="P231" s="622" t="s">
        <v>470</v>
      </c>
      <c r="Q231" s="622" t="s">
        <v>39</v>
      </c>
      <c r="R231" s="622">
        <v>3</v>
      </c>
      <c r="S231" s="623">
        <v>6699000</v>
      </c>
      <c r="T231" s="624"/>
      <c r="U231" s="145"/>
      <c r="V231" s="386"/>
      <c r="W231" s="373"/>
    </row>
    <row r="232" spans="1:23" s="261" customFormat="1">
      <c r="A232" s="378">
        <v>97</v>
      </c>
      <c r="B232" s="615"/>
      <c r="C232" s="616"/>
      <c r="D232" s="617"/>
      <c r="E232" s="617"/>
      <c r="F232" s="617"/>
      <c r="G232" s="618"/>
      <c r="H232" s="619"/>
      <c r="I232" s="620" t="s">
        <v>481</v>
      </c>
      <c r="J232" s="620"/>
      <c r="K232" s="620"/>
      <c r="L232" s="620"/>
      <c r="M232" s="620" t="s">
        <v>326</v>
      </c>
      <c r="N232" s="608">
        <v>2016</v>
      </c>
      <c r="O232" s="622"/>
      <c r="P232" s="622" t="s">
        <v>470</v>
      </c>
      <c r="Q232" s="622" t="s">
        <v>39</v>
      </c>
      <c r="R232" s="622">
        <v>1</v>
      </c>
      <c r="S232" s="623">
        <v>9020000</v>
      </c>
      <c r="T232" s="624"/>
      <c r="U232" s="572"/>
      <c r="V232" s="386"/>
      <c r="W232" s="373"/>
    </row>
    <row r="233" spans="1:23" s="261" customFormat="1">
      <c r="A233" s="378">
        <v>98</v>
      </c>
      <c r="B233" s="615"/>
      <c r="C233" s="616"/>
      <c r="D233" s="617"/>
      <c r="E233" s="617"/>
      <c r="F233" s="617"/>
      <c r="G233" s="618"/>
      <c r="H233" s="619"/>
      <c r="I233" s="620" t="s">
        <v>482</v>
      </c>
      <c r="J233" s="620"/>
      <c r="K233" s="620"/>
      <c r="L233" s="620"/>
      <c r="M233" s="620" t="s">
        <v>326</v>
      </c>
      <c r="N233" s="622">
        <v>2016</v>
      </c>
      <c r="O233" s="622"/>
      <c r="P233" s="622" t="s">
        <v>208</v>
      </c>
      <c r="Q233" s="622" t="s">
        <v>39</v>
      </c>
      <c r="R233" s="622">
        <v>4</v>
      </c>
      <c r="S233" s="623">
        <v>18000000</v>
      </c>
      <c r="T233" s="624"/>
      <c r="U233" s="572"/>
      <c r="V233" s="386"/>
      <c r="W233" s="373"/>
    </row>
    <row r="234" spans="1:23" s="261" customFormat="1">
      <c r="A234" s="378">
        <v>99</v>
      </c>
      <c r="B234" s="615"/>
      <c r="C234" s="616"/>
      <c r="D234" s="617"/>
      <c r="E234" s="617"/>
      <c r="F234" s="617"/>
      <c r="G234" s="618"/>
      <c r="H234" s="619"/>
      <c r="I234" s="620" t="s">
        <v>483</v>
      </c>
      <c r="J234" s="620"/>
      <c r="K234" s="620"/>
      <c r="L234" s="620"/>
      <c r="M234" s="620" t="s">
        <v>326</v>
      </c>
      <c r="N234" s="622">
        <v>2016</v>
      </c>
      <c r="O234" s="622"/>
      <c r="P234" s="622" t="s">
        <v>214</v>
      </c>
      <c r="Q234" s="622" t="s">
        <v>39</v>
      </c>
      <c r="R234" s="622">
        <v>1</v>
      </c>
      <c r="S234" s="623">
        <v>9900000</v>
      </c>
      <c r="T234" s="624"/>
      <c r="U234" s="572"/>
      <c r="V234" s="386"/>
      <c r="W234" s="373"/>
    </row>
    <row r="235" spans="1:23" s="261" customFormat="1">
      <c r="A235" s="378">
        <v>100</v>
      </c>
      <c r="B235" s="615"/>
      <c r="C235" s="616"/>
      <c r="D235" s="617"/>
      <c r="E235" s="617"/>
      <c r="F235" s="617"/>
      <c r="G235" s="618"/>
      <c r="H235" s="619"/>
      <c r="I235" s="620" t="s">
        <v>484</v>
      </c>
      <c r="J235" s="620"/>
      <c r="K235" s="620"/>
      <c r="L235" s="620"/>
      <c r="M235" s="620" t="s">
        <v>326</v>
      </c>
      <c r="N235" s="622">
        <v>2016</v>
      </c>
      <c r="O235" s="622"/>
      <c r="P235" s="622" t="s">
        <v>208</v>
      </c>
      <c r="Q235" s="622" t="s">
        <v>39</v>
      </c>
      <c r="R235" s="622">
        <v>2</v>
      </c>
      <c r="S235" s="623">
        <v>6400000</v>
      </c>
      <c r="T235" s="624"/>
      <c r="U235" s="572"/>
      <c r="V235" s="386"/>
      <c r="W235" s="373"/>
    </row>
    <row r="236" spans="1:23" s="261" customFormat="1">
      <c r="A236" s="378">
        <v>101</v>
      </c>
      <c r="B236" s="615"/>
      <c r="C236" s="616"/>
      <c r="D236" s="617"/>
      <c r="E236" s="617"/>
      <c r="F236" s="617"/>
      <c r="G236" s="618"/>
      <c r="H236" s="619"/>
      <c r="I236" s="620" t="s">
        <v>485</v>
      </c>
      <c r="J236" s="620"/>
      <c r="K236" s="620"/>
      <c r="L236" s="620"/>
      <c r="M236" s="620" t="s">
        <v>326</v>
      </c>
      <c r="N236" s="622">
        <v>2016</v>
      </c>
      <c r="O236" s="622"/>
      <c r="P236" s="622" t="s">
        <v>214</v>
      </c>
      <c r="Q236" s="622" t="s">
        <v>39</v>
      </c>
      <c r="R236" s="622">
        <v>1</v>
      </c>
      <c r="S236" s="623">
        <v>5720000</v>
      </c>
      <c r="T236" s="624"/>
      <c r="U236" s="572"/>
      <c r="V236" s="386"/>
      <c r="W236" s="373"/>
    </row>
    <row r="237" spans="1:23" s="261" customFormat="1">
      <c r="A237" s="378">
        <v>103</v>
      </c>
      <c r="B237" s="615"/>
      <c r="C237" s="616"/>
      <c r="D237" s="617"/>
      <c r="E237" s="617"/>
      <c r="F237" s="617"/>
      <c r="G237" s="618"/>
      <c r="H237" s="619"/>
      <c r="I237" s="620" t="s">
        <v>486</v>
      </c>
      <c r="J237" s="620"/>
      <c r="K237" s="620"/>
      <c r="L237" s="620"/>
      <c r="M237" s="620" t="s">
        <v>326</v>
      </c>
      <c r="N237" s="622">
        <v>2017</v>
      </c>
      <c r="O237" s="622"/>
      <c r="P237" s="622" t="s">
        <v>208</v>
      </c>
      <c r="Q237" s="622" t="s">
        <v>39</v>
      </c>
      <c r="R237" s="622">
        <v>2</v>
      </c>
      <c r="S237" s="623">
        <v>5400000</v>
      </c>
      <c r="T237" s="624"/>
      <c r="U237" s="572"/>
      <c r="V237" s="386"/>
      <c r="W237" s="373"/>
    </row>
    <row r="238" spans="1:23" s="261" customFormat="1">
      <c r="A238" s="378">
        <v>104</v>
      </c>
      <c r="B238" s="615"/>
      <c r="C238" s="616"/>
      <c r="D238" s="617"/>
      <c r="E238" s="617"/>
      <c r="F238" s="617"/>
      <c r="G238" s="618"/>
      <c r="H238" s="619"/>
      <c r="I238" s="620" t="s">
        <v>487</v>
      </c>
      <c r="J238" s="620"/>
      <c r="K238" s="620"/>
      <c r="L238" s="620"/>
      <c r="M238" s="620" t="s">
        <v>326</v>
      </c>
      <c r="N238" s="622">
        <v>2016</v>
      </c>
      <c r="O238" s="622"/>
      <c r="P238" s="622" t="s">
        <v>214</v>
      </c>
      <c r="Q238" s="622" t="s">
        <v>39</v>
      </c>
      <c r="R238" s="622">
        <v>3</v>
      </c>
      <c r="S238" s="623">
        <v>15246000</v>
      </c>
      <c r="T238" s="624"/>
      <c r="U238" s="572"/>
      <c r="V238" s="386"/>
      <c r="W238" s="373"/>
    </row>
    <row r="239" spans="1:23" s="261" customFormat="1">
      <c r="A239" s="378">
        <v>105</v>
      </c>
      <c r="B239" s="615"/>
      <c r="C239" s="616"/>
      <c r="D239" s="617"/>
      <c r="E239" s="617"/>
      <c r="F239" s="617"/>
      <c r="G239" s="618"/>
      <c r="H239" s="619"/>
      <c r="I239" s="620" t="s">
        <v>488</v>
      </c>
      <c r="J239" s="620"/>
      <c r="K239" s="620"/>
      <c r="L239" s="620"/>
      <c r="M239" s="620" t="s">
        <v>326</v>
      </c>
      <c r="N239" s="622">
        <v>2016</v>
      </c>
      <c r="O239" s="622"/>
      <c r="P239" s="622" t="s">
        <v>208</v>
      </c>
      <c r="Q239" s="622" t="s">
        <v>39</v>
      </c>
      <c r="R239" s="622">
        <v>2</v>
      </c>
      <c r="S239" s="623">
        <v>13970000</v>
      </c>
      <c r="T239" s="624"/>
      <c r="U239" s="572"/>
      <c r="V239" s="386"/>
      <c r="W239" s="373"/>
    </row>
    <row r="240" spans="1:23" s="261" customFormat="1">
      <c r="A240" s="378">
        <v>107</v>
      </c>
      <c r="B240" s="615"/>
      <c r="C240" s="616"/>
      <c r="D240" s="617"/>
      <c r="E240" s="617"/>
      <c r="F240" s="617"/>
      <c r="G240" s="618"/>
      <c r="H240" s="619"/>
      <c r="I240" s="620" t="s">
        <v>489</v>
      </c>
      <c r="J240" s="620"/>
      <c r="K240" s="620"/>
      <c r="L240" s="620"/>
      <c r="M240" s="620" t="s">
        <v>326</v>
      </c>
      <c r="N240" s="622">
        <v>2016</v>
      </c>
      <c r="O240" s="622"/>
      <c r="P240" s="622" t="s">
        <v>208</v>
      </c>
      <c r="Q240" s="622" t="s">
        <v>39</v>
      </c>
      <c r="R240" s="622">
        <v>3</v>
      </c>
      <c r="S240" s="623">
        <v>5940000</v>
      </c>
      <c r="T240" s="624"/>
      <c r="U240" s="572"/>
      <c r="V240" s="386"/>
      <c r="W240" s="373"/>
    </row>
    <row r="241" spans="1:23" s="261" customFormat="1">
      <c r="A241" s="378">
        <v>108</v>
      </c>
      <c r="B241" s="615"/>
      <c r="C241" s="616"/>
      <c r="D241" s="617"/>
      <c r="E241" s="617"/>
      <c r="F241" s="617"/>
      <c r="G241" s="618"/>
      <c r="H241" s="619"/>
      <c r="I241" s="620" t="s">
        <v>490</v>
      </c>
      <c r="J241" s="620"/>
      <c r="K241" s="620"/>
      <c r="L241" s="620"/>
      <c r="M241" s="620" t="s">
        <v>326</v>
      </c>
      <c r="N241" s="622">
        <v>2016</v>
      </c>
      <c r="O241" s="622"/>
      <c r="P241" s="622" t="s">
        <v>208</v>
      </c>
      <c r="Q241" s="622" t="s">
        <v>39</v>
      </c>
      <c r="R241" s="625">
        <v>1</v>
      </c>
      <c r="S241" s="626">
        <v>7000000</v>
      </c>
      <c r="T241" s="624"/>
      <c r="U241" s="572"/>
      <c r="V241" s="386"/>
      <c r="W241" s="373"/>
    </row>
    <row r="242" spans="1:23" s="261" customFormat="1">
      <c r="A242" s="378">
        <v>110</v>
      </c>
      <c r="B242" s="615"/>
      <c r="C242" s="616"/>
      <c r="D242" s="617"/>
      <c r="E242" s="617"/>
      <c r="F242" s="617"/>
      <c r="G242" s="618"/>
      <c r="H242" s="619"/>
      <c r="I242" s="620" t="s">
        <v>491</v>
      </c>
      <c r="J242" s="620"/>
      <c r="K242" s="620"/>
      <c r="L242" s="620"/>
      <c r="M242" s="620" t="s">
        <v>326</v>
      </c>
      <c r="N242" s="622">
        <v>2016</v>
      </c>
      <c r="O242" s="622"/>
      <c r="P242" s="622" t="s">
        <v>208</v>
      </c>
      <c r="Q242" s="622" t="s">
        <v>39</v>
      </c>
      <c r="R242" s="622">
        <v>1</v>
      </c>
      <c r="S242" s="623">
        <v>75324500</v>
      </c>
      <c r="T242" s="624"/>
      <c r="U242" s="572"/>
      <c r="V242" s="386"/>
      <c r="W242" s="373"/>
    </row>
    <row r="243" spans="1:23" s="261" customFormat="1">
      <c r="A243" s="378">
        <v>111</v>
      </c>
      <c r="B243" s="615"/>
      <c r="C243" s="616"/>
      <c r="D243" s="617"/>
      <c r="E243" s="617"/>
      <c r="F243" s="617"/>
      <c r="G243" s="618"/>
      <c r="H243" s="619"/>
      <c r="I243" s="620" t="s">
        <v>492</v>
      </c>
      <c r="J243" s="620"/>
      <c r="K243" s="620"/>
      <c r="L243" s="620"/>
      <c r="M243" s="620" t="s">
        <v>326</v>
      </c>
      <c r="N243" s="622">
        <v>2016</v>
      </c>
      <c r="O243" s="622"/>
      <c r="P243" s="622" t="s">
        <v>214</v>
      </c>
      <c r="Q243" s="622" t="s">
        <v>39</v>
      </c>
      <c r="R243" s="622">
        <v>1</v>
      </c>
      <c r="S243" s="623">
        <v>116181500</v>
      </c>
      <c r="T243" s="624"/>
      <c r="U243" s="572"/>
      <c r="V243" s="386"/>
      <c r="W243" s="373"/>
    </row>
    <row r="244" spans="1:23" s="261" customFormat="1">
      <c r="A244" s="378">
        <v>112</v>
      </c>
      <c r="B244" s="615"/>
      <c r="C244" s="616"/>
      <c r="D244" s="617"/>
      <c r="E244" s="617"/>
      <c r="F244" s="617"/>
      <c r="G244" s="618"/>
      <c r="H244" s="619"/>
      <c r="I244" s="620" t="s">
        <v>493</v>
      </c>
      <c r="J244" s="620"/>
      <c r="K244" s="620"/>
      <c r="L244" s="620"/>
      <c r="M244" s="620" t="s">
        <v>326</v>
      </c>
      <c r="N244" s="622">
        <v>2016</v>
      </c>
      <c r="O244" s="622"/>
      <c r="P244" s="622" t="s">
        <v>214</v>
      </c>
      <c r="Q244" s="622" t="s">
        <v>39</v>
      </c>
      <c r="R244" s="622">
        <v>1</v>
      </c>
      <c r="S244" s="623">
        <v>5000000</v>
      </c>
      <c r="T244" s="624"/>
      <c r="U244" s="572"/>
      <c r="V244" s="386"/>
      <c r="W244" s="373"/>
    </row>
    <row r="245" spans="1:23" s="261" customFormat="1" ht="15.75">
      <c r="A245" s="378">
        <v>113</v>
      </c>
      <c r="B245" s="615"/>
      <c r="C245" s="616"/>
      <c r="D245" s="617"/>
      <c r="E245" s="617"/>
      <c r="F245" s="617"/>
      <c r="G245" s="618"/>
      <c r="H245" s="619"/>
      <c r="I245" s="627" t="s">
        <v>102</v>
      </c>
      <c r="J245" s="620"/>
      <c r="K245" s="620"/>
      <c r="L245" s="620"/>
      <c r="M245" s="620" t="s">
        <v>206</v>
      </c>
      <c r="N245" s="622">
        <v>2006</v>
      </c>
      <c r="O245" s="622"/>
      <c r="P245" s="622" t="s">
        <v>214</v>
      </c>
      <c r="Q245" s="622" t="s">
        <v>39</v>
      </c>
      <c r="R245" s="628">
        <v>1</v>
      </c>
      <c r="S245" s="629">
        <v>649000</v>
      </c>
      <c r="T245" s="624"/>
      <c r="U245" s="572"/>
      <c r="V245" s="386"/>
      <c r="W245" s="373"/>
    </row>
    <row r="246" spans="1:23" s="261" customFormat="1" ht="15.75">
      <c r="A246" s="378">
        <v>114</v>
      </c>
      <c r="B246" s="615"/>
      <c r="C246" s="616"/>
      <c r="D246" s="617"/>
      <c r="E246" s="617"/>
      <c r="F246" s="617"/>
      <c r="G246" s="618"/>
      <c r="H246" s="619"/>
      <c r="I246" s="627" t="s">
        <v>103</v>
      </c>
      <c r="J246" s="620"/>
      <c r="K246" s="620"/>
      <c r="L246" s="620"/>
      <c r="M246" s="620" t="s">
        <v>206</v>
      </c>
      <c r="N246" s="622">
        <v>2006</v>
      </c>
      <c r="O246" s="622"/>
      <c r="P246" s="622" t="s">
        <v>208</v>
      </c>
      <c r="Q246" s="622" t="s">
        <v>39</v>
      </c>
      <c r="R246" s="628">
        <v>1</v>
      </c>
      <c r="S246" s="629">
        <v>850000</v>
      </c>
      <c r="T246" s="624"/>
      <c r="U246" s="572"/>
      <c r="V246" s="386"/>
      <c r="W246" s="373"/>
    </row>
    <row r="247" spans="1:23" s="261" customFormat="1" ht="15.75">
      <c r="A247" s="378">
        <v>115</v>
      </c>
      <c r="B247" s="615"/>
      <c r="C247" s="616"/>
      <c r="D247" s="617"/>
      <c r="E247" s="617"/>
      <c r="F247" s="617"/>
      <c r="G247" s="618"/>
      <c r="H247" s="619"/>
      <c r="I247" s="627" t="s">
        <v>104</v>
      </c>
      <c r="J247" s="620"/>
      <c r="K247" s="620"/>
      <c r="L247" s="620"/>
      <c r="M247" s="620" t="s">
        <v>206</v>
      </c>
      <c r="N247" s="622">
        <v>2006</v>
      </c>
      <c r="O247" s="622"/>
      <c r="P247" s="622" t="s">
        <v>214</v>
      </c>
      <c r="Q247" s="622" t="s">
        <v>39</v>
      </c>
      <c r="R247" s="628">
        <v>2</v>
      </c>
      <c r="S247" s="629">
        <v>1520000</v>
      </c>
      <c r="T247" s="624"/>
      <c r="U247" s="572"/>
      <c r="V247" s="386" t="e">
        <f>SUM(#REF!)</f>
        <v>#REF!</v>
      </c>
      <c r="W247" s="373"/>
    </row>
    <row r="248" spans="1:23" s="261" customFormat="1">
      <c r="A248" s="682"/>
      <c r="B248" s="615"/>
      <c r="C248" s="616"/>
      <c r="D248" s="617"/>
      <c r="E248" s="617"/>
      <c r="F248" s="617"/>
      <c r="G248" s="618"/>
      <c r="H248" s="619"/>
      <c r="I248" s="1107" t="s">
        <v>559</v>
      </c>
      <c r="J248" s="1107" t="s">
        <v>558</v>
      </c>
      <c r="K248" s="1107"/>
      <c r="L248" s="1107"/>
      <c r="M248" s="1107" t="s">
        <v>206</v>
      </c>
      <c r="N248" s="1108">
        <v>2017</v>
      </c>
      <c r="O248" s="1109"/>
      <c r="P248" s="1109" t="s">
        <v>214</v>
      </c>
      <c r="Q248" s="1109" t="s">
        <v>39</v>
      </c>
      <c r="R248" s="1109">
        <v>1</v>
      </c>
      <c r="S248" s="1112">
        <v>72619615</v>
      </c>
      <c r="T248" s="624"/>
      <c r="U248" s="572" t="s">
        <v>549</v>
      </c>
      <c r="V248" s="386"/>
      <c r="W248" s="373"/>
    </row>
    <row r="249" spans="1:23" s="261" customFormat="1">
      <c r="A249" s="682"/>
      <c r="B249" s="615"/>
      <c r="C249" s="616"/>
      <c r="D249" s="617"/>
      <c r="E249" s="617"/>
      <c r="F249" s="617"/>
      <c r="G249" s="618"/>
      <c r="H249" s="619"/>
      <c r="I249" s="515"/>
      <c r="J249" s="515"/>
      <c r="K249" s="515"/>
      <c r="L249" s="515"/>
      <c r="M249" s="515"/>
      <c r="N249" s="523"/>
      <c r="O249" s="523"/>
      <c r="P249" s="523"/>
      <c r="Q249" s="523"/>
      <c r="R249" s="523"/>
      <c r="S249" s="874"/>
      <c r="T249" s="624"/>
      <c r="U249" s="572"/>
      <c r="V249" s="386"/>
      <c r="W249" s="373"/>
    </row>
    <row r="250" spans="1:23" s="261" customFormat="1">
      <c r="A250" s="682"/>
      <c r="B250" s="615"/>
      <c r="C250" s="616"/>
      <c r="D250" s="617"/>
      <c r="E250" s="617"/>
      <c r="F250" s="617"/>
      <c r="G250" s="618"/>
      <c r="H250" s="619"/>
      <c r="I250" s="515"/>
      <c r="J250" s="515"/>
      <c r="K250" s="515"/>
      <c r="L250" s="515"/>
      <c r="M250" s="515"/>
      <c r="N250" s="523"/>
      <c r="O250" s="523"/>
      <c r="P250" s="523"/>
      <c r="Q250" s="523"/>
      <c r="R250" s="523"/>
      <c r="S250" s="874"/>
      <c r="T250" s="624"/>
      <c r="U250" s="572"/>
      <c r="V250" s="386"/>
      <c r="W250" s="373"/>
    </row>
    <row r="251" spans="1:23" s="261" customFormat="1">
      <c r="A251" s="682"/>
      <c r="B251" s="615"/>
      <c r="C251" s="616"/>
      <c r="D251" s="617"/>
      <c r="E251" s="617"/>
      <c r="F251" s="617"/>
      <c r="G251" s="618"/>
      <c r="H251" s="619"/>
      <c r="I251" s="515"/>
      <c r="J251" s="515"/>
      <c r="K251" s="515"/>
      <c r="L251" s="515"/>
      <c r="M251" s="515"/>
      <c r="N251" s="523"/>
      <c r="O251" s="523"/>
      <c r="P251" s="523"/>
      <c r="Q251" s="523"/>
      <c r="R251" s="523"/>
      <c r="S251" s="874"/>
      <c r="T251" s="624"/>
      <c r="U251" s="572"/>
      <c r="V251" s="386"/>
      <c r="W251" s="373"/>
    </row>
    <row r="252" spans="1:23" s="261" customFormat="1" ht="15.75" thickBot="1">
      <c r="A252" s="630"/>
      <c r="B252" s="631"/>
      <c r="C252" s="616"/>
      <c r="D252" s="617"/>
      <c r="E252" s="617"/>
      <c r="F252" s="617"/>
      <c r="G252" s="618"/>
      <c r="H252" s="619"/>
      <c r="I252" s="620"/>
      <c r="J252" s="620"/>
      <c r="K252" s="620"/>
      <c r="L252" s="620"/>
      <c r="M252" s="620"/>
      <c r="N252" s="622"/>
      <c r="O252" s="622"/>
      <c r="P252" s="622"/>
      <c r="Q252" s="622"/>
      <c r="R252" s="622"/>
      <c r="S252" s="623"/>
      <c r="T252" s="624"/>
      <c r="U252" s="572"/>
      <c r="V252" s="386"/>
      <c r="W252" s="373"/>
    </row>
    <row r="253" spans="1:23" s="261" customFormat="1" ht="16.5" thickBot="1">
      <c r="A253" s="525"/>
      <c r="B253" s="526"/>
      <c r="C253" s="632"/>
      <c r="D253" s="633"/>
      <c r="E253" s="633"/>
      <c r="F253" s="633"/>
      <c r="G253" s="634"/>
      <c r="H253" s="567"/>
      <c r="I253" s="635" t="s">
        <v>494</v>
      </c>
      <c r="J253" s="536"/>
      <c r="K253" s="564"/>
      <c r="L253" s="563"/>
      <c r="M253" s="563"/>
      <c r="N253" s="564"/>
      <c r="O253" s="564"/>
      <c r="P253" s="564"/>
      <c r="Q253" s="564"/>
      <c r="R253" s="1007">
        <f>SUM(R254:R258)</f>
        <v>5</v>
      </c>
      <c r="S253" s="1007">
        <f>SUM(S254:S258)</f>
        <v>72792950</v>
      </c>
      <c r="T253" s="569"/>
      <c r="U253" s="145"/>
      <c r="V253" s="372"/>
      <c r="W253" s="373"/>
    </row>
    <row r="254" spans="1:23" s="261" customFormat="1">
      <c r="A254" s="366">
        <v>1</v>
      </c>
      <c r="B254" s="637"/>
      <c r="C254" s="638" t="s">
        <v>250</v>
      </c>
      <c r="D254" s="639" t="s">
        <v>420</v>
      </c>
      <c r="E254" s="639" t="s">
        <v>252</v>
      </c>
      <c r="F254" s="639" t="s">
        <v>250</v>
      </c>
      <c r="G254" s="640" t="s">
        <v>421</v>
      </c>
      <c r="H254" s="544"/>
      <c r="I254" s="74" t="s">
        <v>495</v>
      </c>
      <c r="J254" s="74"/>
      <c r="K254" s="371"/>
      <c r="L254" s="74"/>
      <c r="M254" s="74" t="s">
        <v>206</v>
      </c>
      <c r="N254" s="371">
        <v>2007</v>
      </c>
      <c r="O254" s="371" t="s">
        <v>207</v>
      </c>
      <c r="P254" s="371" t="s">
        <v>233</v>
      </c>
      <c r="Q254" s="371" t="s">
        <v>39</v>
      </c>
      <c r="R254" s="82">
        <v>1</v>
      </c>
      <c r="S254" s="87">
        <v>750000</v>
      </c>
      <c r="T254" s="562"/>
      <c r="U254" s="145"/>
      <c r="V254" s="386"/>
      <c r="W254" s="373"/>
    </row>
    <row r="255" spans="1:23" s="261" customFormat="1">
      <c r="A255" s="378">
        <v>2</v>
      </c>
      <c r="B255" s="573"/>
      <c r="C255" s="381" t="s">
        <v>250</v>
      </c>
      <c r="D255" s="382" t="s">
        <v>420</v>
      </c>
      <c r="E255" s="382" t="s">
        <v>252</v>
      </c>
      <c r="F255" s="382" t="s">
        <v>250</v>
      </c>
      <c r="G255" s="546" t="s">
        <v>421</v>
      </c>
      <c r="H255" s="383"/>
      <c r="I255" s="73" t="s">
        <v>496</v>
      </c>
      <c r="J255" s="73"/>
      <c r="K255" s="384"/>
      <c r="L255" s="73"/>
      <c r="M255" s="73" t="s">
        <v>206</v>
      </c>
      <c r="N255" s="384">
        <v>2007</v>
      </c>
      <c r="O255" s="384" t="s">
        <v>207</v>
      </c>
      <c r="P255" s="384" t="s">
        <v>233</v>
      </c>
      <c r="Q255" s="384" t="s">
        <v>39</v>
      </c>
      <c r="R255" s="83">
        <v>1</v>
      </c>
      <c r="S255" s="88">
        <v>25000000</v>
      </c>
      <c r="T255" s="392"/>
      <c r="U255" s="145"/>
      <c r="V255" s="386"/>
      <c r="W255" s="373"/>
    </row>
    <row r="256" spans="1:23" s="261" customFormat="1">
      <c r="A256" s="366">
        <v>3</v>
      </c>
      <c r="B256" s="574"/>
      <c r="C256" s="576" t="s">
        <v>497</v>
      </c>
      <c r="D256" s="382"/>
      <c r="E256" s="382"/>
      <c r="F256" s="382"/>
      <c r="G256" s="546"/>
      <c r="H256" s="575"/>
      <c r="I256" s="577" t="s">
        <v>115</v>
      </c>
      <c r="J256" s="578"/>
      <c r="K256" s="583"/>
      <c r="L256" s="583"/>
      <c r="M256" s="603" t="s">
        <v>303</v>
      </c>
      <c r="N256" s="604">
        <v>2006</v>
      </c>
      <c r="O256" s="334"/>
      <c r="P256" s="604" t="s">
        <v>214</v>
      </c>
      <c r="Q256" s="580" t="s">
        <v>39</v>
      </c>
      <c r="R256" s="641">
        <v>1</v>
      </c>
      <c r="S256" s="93">
        <v>1000000</v>
      </c>
      <c r="T256" s="392"/>
      <c r="U256" s="145"/>
      <c r="V256" s="386"/>
      <c r="W256" s="373"/>
    </row>
    <row r="257" spans="1:23" s="261" customFormat="1">
      <c r="A257" s="378">
        <v>4</v>
      </c>
      <c r="B257" s="574"/>
      <c r="C257" s="576" t="s">
        <v>498</v>
      </c>
      <c r="D257" s="382"/>
      <c r="E257" s="382"/>
      <c r="F257" s="382"/>
      <c r="G257" s="546"/>
      <c r="H257" s="575"/>
      <c r="I257" s="577" t="s">
        <v>87</v>
      </c>
      <c r="J257" s="578" t="s">
        <v>499</v>
      </c>
      <c r="K257" s="583"/>
      <c r="L257" s="583"/>
      <c r="M257" s="603" t="s">
        <v>206</v>
      </c>
      <c r="N257" s="604">
        <v>2008</v>
      </c>
      <c r="O257" s="334"/>
      <c r="P257" s="604" t="s">
        <v>233</v>
      </c>
      <c r="Q257" s="580" t="s">
        <v>381</v>
      </c>
      <c r="R257" s="641">
        <v>1</v>
      </c>
      <c r="S257" s="93">
        <v>20000000</v>
      </c>
      <c r="T257" s="338" t="s">
        <v>234</v>
      </c>
      <c r="U257" s="145"/>
      <c r="V257" s="386"/>
      <c r="W257" s="373"/>
    </row>
    <row r="258" spans="1:23" s="261" customFormat="1">
      <c r="A258" s="366">
        <v>5</v>
      </c>
      <c r="B258" s="574"/>
      <c r="C258" s="642"/>
      <c r="D258" s="643"/>
      <c r="E258" s="643"/>
      <c r="F258" s="643"/>
      <c r="G258" s="644"/>
      <c r="H258" s="575"/>
      <c r="I258" s="645" t="s">
        <v>500</v>
      </c>
      <c r="J258" s="646"/>
      <c r="K258" s="646"/>
      <c r="L258" s="646"/>
      <c r="M258" s="647" t="s">
        <v>326</v>
      </c>
      <c r="N258" s="646" t="s">
        <v>501</v>
      </c>
      <c r="O258" s="351"/>
      <c r="P258" s="646" t="s">
        <v>214</v>
      </c>
      <c r="Q258" s="648" t="s">
        <v>39</v>
      </c>
      <c r="R258" s="649">
        <v>1</v>
      </c>
      <c r="S258" s="650">
        <v>26042950</v>
      </c>
      <c r="T258" s="392"/>
      <c r="U258" s="145"/>
      <c r="V258" s="386"/>
      <c r="W258" s="373"/>
    </row>
    <row r="259" spans="1:23" s="261" customFormat="1" ht="15.75" thickBot="1">
      <c r="A259" s="651"/>
      <c r="B259" s="574"/>
      <c r="C259" s="652"/>
      <c r="D259" s="643"/>
      <c r="E259" s="643"/>
      <c r="F259" s="643"/>
      <c r="G259" s="644"/>
      <c r="H259" s="575"/>
      <c r="I259" s="396"/>
      <c r="J259" s="396"/>
      <c r="K259" s="395"/>
      <c r="L259" s="396"/>
      <c r="M259" s="396"/>
      <c r="N259" s="395"/>
      <c r="O259" s="395"/>
      <c r="P259" s="395"/>
      <c r="Q259" s="395"/>
      <c r="R259" s="653"/>
      <c r="S259" s="398"/>
      <c r="T259" s="392"/>
      <c r="U259" s="145"/>
      <c r="V259" s="386"/>
      <c r="W259" s="373"/>
    </row>
    <row r="260" spans="1:23" s="261" customFormat="1" ht="16.5" thickBot="1">
      <c r="A260" s="654">
        <v>3</v>
      </c>
      <c r="B260" s="526"/>
      <c r="C260" s="632"/>
      <c r="D260" s="633"/>
      <c r="E260" s="633"/>
      <c r="F260" s="633"/>
      <c r="G260" s="634"/>
      <c r="H260" s="567"/>
      <c r="I260" s="635" t="s">
        <v>502</v>
      </c>
      <c r="J260" s="563"/>
      <c r="K260" s="564"/>
      <c r="L260" s="563"/>
      <c r="M260" s="563"/>
      <c r="N260" s="564"/>
      <c r="O260" s="564"/>
      <c r="P260" s="564"/>
      <c r="Q260" s="564"/>
      <c r="R260" s="655">
        <f>SUM(R261:R270)</f>
        <v>8</v>
      </c>
      <c r="S260" s="655">
        <f>SUM(S261:S270)</f>
        <v>2092011307.1729085</v>
      </c>
      <c r="T260" s="569"/>
      <c r="U260" s="656">
        <f>9*14</f>
        <v>126</v>
      </c>
      <c r="V260" s="372"/>
      <c r="W260" s="373"/>
    </row>
    <row r="261" spans="1:23" s="261" customFormat="1" ht="12" customHeight="1">
      <c r="A261" s="366">
        <v>1</v>
      </c>
      <c r="B261" s="657" t="str">
        <f>[1]KIB.C!B31</f>
        <v>03.11.01.06.010 Bangunan Klinik/Puskesmas/Laboratorium</v>
      </c>
      <c r="C261" s="658" t="str">
        <f>[1]KIB.C!D31</f>
        <v>03</v>
      </c>
      <c r="D261" s="659" t="str">
        <f>[1]KIB.C!E31</f>
        <v>11</v>
      </c>
      <c r="E261" s="659" t="str">
        <f>[1]KIB.C!F31</f>
        <v>01</v>
      </c>
      <c r="F261" s="659" t="str">
        <f>[1]KIB.C!G31</f>
        <v>06</v>
      </c>
      <c r="G261" s="660" t="str">
        <f>[1]KIB.C!H31</f>
        <v>010</v>
      </c>
      <c r="H261" s="661" t="str">
        <f>[1]KIB.C!I31</f>
        <v>014</v>
      </c>
      <c r="I261" s="448" t="s">
        <v>503</v>
      </c>
      <c r="J261" s="448" t="s">
        <v>207</v>
      </c>
      <c r="K261" s="448" t="s">
        <v>207</v>
      </c>
      <c r="L261" s="448" t="s">
        <v>207</v>
      </c>
      <c r="M261" s="448" t="s">
        <v>206</v>
      </c>
      <c r="N261" s="661">
        <v>2007</v>
      </c>
      <c r="O261" s="661"/>
      <c r="P261" s="661" t="s">
        <v>233</v>
      </c>
      <c r="Q261" s="661" t="s">
        <v>39</v>
      </c>
      <c r="R261" s="662">
        <v>1</v>
      </c>
      <c r="S261" s="663">
        <v>287163000</v>
      </c>
      <c r="T261" s="664"/>
      <c r="U261" s="665"/>
      <c r="V261" s="386"/>
      <c r="W261" s="373"/>
    </row>
    <row r="262" spans="1:23" s="261" customFormat="1" ht="12" customHeight="1">
      <c r="A262" s="378">
        <v>2</v>
      </c>
      <c r="B262" s="666" t="str">
        <f>[1]KIB.C!B212</f>
        <v>03.11.01.06.010 Bangunan Klinik/Puskesmas/Laboratorium</v>
      </c>
      <c r="C262" s="667" t="str">
        <f>[1]KIB.C!D212</f>
        <v>03</v>
      </c>
      <c r="D262" s="668" t="str">
        <f>[1]KIB.C!E212</f>
        <v>11</v>
      </c>
      <c r="E262" s="668" t="str">
        <f>[1]KIB.C!F212</f>
        <v>01</v>
      </c>
      <c r="F262" s="668" t="str">
        <f>[1]KIB.C!G212</f>
        <v>06</v>
      </c>
      <c r="G262" s="669" t="str">
        <f>[1]KIB.C!H212</f>
        <v>010</v>
      </c>
      <c r="H262" s="670" t="str">
        <f>[1]KIB.C!I212</f>
        <v>099</v>
      </c>
      <c r="I262" s="426" t="s">
        <v>504</v>
      </c>
      <c r="J262" s="426" t="s">
        <v>207</v>
      </c>
      <c r="K262" s="426" t="s">
        <v>207</v>
      </c>
      <c r="L262" s="426" t="s">
        <v>207</v>
      </c>
      <c r="M262" s="426" t="s">
        <v>206</v>
      </c>
      <c r="N262" s="670">
        <v>2013</v>
      </c>
      <c r="O262" s="670"/>
      <c r="P262" s="670" t="s">
        <v>233</v>
      </c>
      <c r="Q262" s="670" t="s">
        <v>39</v>
      </c>
      <c r="R262" s="432">
        <v>1</v>
      </c>
      <c r="S262" s="389">
        <v>184979432.17290851</v>
      </c>
      <c r="T262" s="671"/>
      <c r="U262" s="665"/>
      <c r="V262" s="386"/>
      <c r="W262" s="373"/>
    </row>
    <row r="263" spans="1:23" s="261" customFormat="1">
      <c r="A263" s="366">
        <v>3</v>
      </c>
      <c r="B263" s="393"/>
      <c r="C263" s="1315" t="s">
        <v>505</v>
      </c>
      <c r="D263" s="1316"/>
      <c r="E263" s="1316"/>
      <c r="F263" s="1316"/>
      <c r="G263" s="1317"/>
      <c r="H263" s="415"/>
      <c r="I263" s="72" t="s">
        <v>506</v>
      </c>
      <c r="J263" s="72"/>
      <c r="K263" s="343"/>
      <c r="L263" s="72"/>
      <c r="M263" s="72" t="s">
        <v>206</v>
      </c>
      <c r="N263" s="333">
        <v>1996</v>
      </c>
      <c r="O263" s="334"/>
      <c r="P263" s="334" t="s">
        <v>507</v>
      </c>
      <c r="Q263" s="335" t="s">
        <v>39</v>
      </c>
      <c r="R263" s="336">
        <v>1</v>
      </c>
      <c r="S263" s="81">
        <v>25000000</v>
      </c>
      <c r="T263" s="671"/>
      <c r="U263" s="145"/>
      <c r="V263" s="386"/>
      <c r="W263" s="373"/>
    </row>
    <row r="264" spans="1:23" s="261" customFormat="1" ht="15.75">
      <c r="A264" s="651">
        <v>4</v>
      </c>
      <c r="B264" s="393"/>
      <c r="C264" s="1310" t="s">
        <v>505</v>
      </c>
      <c r="D264" s="1310"/>
      <c r="E264" s="1310"/>
      <c r="F264" s="1310"/>
      <c r="G264" s="1310"/>
      <c r="H264" s="415"/>
      <c r="I264" s="672" t="s">
        <v>508</v>
      </c>
      <c r="J264" s="672"/>
      <c r="K264" s="672"/>
      <c r="L264" s="672"/>
      <c r="M264" s="672" t="s">
        <v>206</v>
      </c>
      <c r="N264" s="673">
        <v>1999</v>
      </c>
      <c r="O264" s="673"/>
      <c r="P264" s="673" t="s">
        <v>507</v>
      </c>
      <c r="Q264" s="674" t="s">
        <v>39</v>
      </c>
      <c r="R264" s="675">
        <v>1</v>
      </c>
      <c r="S264" s="676">
        <v>15000000</v>
      </c>
      <c r="T264" s="677"/>
      <c r="U264" s="145"/>
      <c r="V264" s="386"/>
      <c r="W264" s="373"/>
    </row>
    <row r="265" spans="1:23" s="261" customFormat="1">
      <c r="A265" s="378"/>
      <c r="B265" s="380"/>
      <c r="C265" s="330"/>
      <c r="D265" s="678"/>
      <c r="E265" s="678"/>
      <c r="F265" s="678"/>
      <c r="G265" s="679"/>
      <c r="H265" s="443"/>
      <c r="I265" s="72" t="s">
        <v>106</v>
      </c>
      <c r="J265" s="72"/>
      <c r="K265" s="72"/>
      <c r="L265" s="72"/>
      <c r="M265" s="72" t="s">
        <v>206</v>
      </c>
      <c r="N265" s="333">
        <v>2012</v>
      </c>
      <c r="O265" s="333"/>
      <c r="P265" s="333"/>
      <c r="Q265" s="680" t="s">
        <v>39</v>
      </c>
      <c r="R265" s="681">
        <v>1</v>
      </c>
      <c r="S265" s="81">
        <v>11000000</v>
      </c>
      <c r="T265" s="671"/>
      <c r="U265" s="145"/>
      <c r="V265" s="386"/>
      <c r="W265" s="373"/>
    </row>
    <row r="266" spans="1:23" s="261" customFormat="1">
      <c r="A266" s="378"/>
      <c r="B266" s="380"/>
      <c r="C266" s="330"/>
      <c r="D266" s="678"/>
      <c r="E266" s="678"/>
      <c r="F266" s="678"/>
      <c r="G266" s="679"/>
      <c r="H266" s="443"/>
      <c r="I266" s="72" t="s">
        <v>107</v>
      </c>
      <c r="J266" s="72"/>
      <c r="K266" s="72"/>
      <c r="L266" s="72"/>
      <c r="M266" s="72" t="s">
        <v>206</v>
      </c>
      <c r="N266" s="333">
        <v>2014</v>
      </c>
      <c r="O266" s="333"/>
      <c r="P266" s="333"/>
      <c r="Q266" s="680" t="s">
        <v>39</v>
      </c>
      <c r="R266" s="681">
        <v>1</v>
      </c>
      <c r="S266" s="81">
        <v>15000000</v>
      </c>
      <c r="T266" s="671"/>
      <c r="U266" s="145"/>
      <c r="V266" s="386"/>
      <c r="W266" s="373"/>
    </row>
    <row r="267" spans="1:23" s="261" customFormat="1">
      <c r="A267" s="682"/>
      <c r="B267" s="683"/>
      <c r="C267" s="875"/>
      <c r="D267" s="876"/>
      <c r="E267" s="876"/>
      <c r="F267" s="876"/>
      <c r="G267" s="877"/>
      <c r="H267" s="436"/>
      <c r="I267" s="1136" t="s">
        <v>560</v>
      </c>
      <c r="J267" s="1136"/>
      <c r="K267" s="1136" t="s">
        <v>561</v>
      </c>
      <c r="L267" s="1136"/>
      <c r="M267" s="1136" t="s">
        <v>206</v>
      </c>
      <c r="N267" s="1137">
        <v>2017</v>
      </c>
      <c r="O267" s="1137"/>
      <c r="P267" s="1137" t="s">
        <v>507</v>
      </c>
      <c r="Q267" s="1138" t="s">
        <v>39</v>
      </c>
      <c r="R267" s="1139">
        <v>1</v>
      </c>
      <c r="S267" s="1140">
        <v>38884875</v>
      </c>
      <c r="T267" s="1141"/>
      <c r="U267" s="572" t="s">
        <v>549</v>
      </c>
      <c r="V267" s="386">
        <f>SUM(S267:S268)</f>
        <v>1553868875</v>
      </c>
      <c r="W267" s="373"/>
    </row>
    <row r="268" spans="1:23" s="261" customFormat="1">
      <c r="A268" s="682"/>
      <c r="B268" s="683"/>
      <c r="C268" s="875"/>
      <c r="D268" s="876"/>
      <c r="E268" s="876"/>
      <c r="F268" s="876"/>
      <c r="G268" s="877"/>
      <c r="H268" s="436"/>
      <c r="I268" s="1136" t="s">
        <v>562</v>
      </c>
      <c r="J268" s="1136"/>
      <c r="K268" s="1136"/>
      <c r="L268" s="1136"/>
      <c r="M268" s="1136" t="s">
        <v>206</v>
      </c>
      <c r="N268" s="1137">
        <v>2017</v>
      </c>
      <c r="O268" s="1137"/>
      <c r="P268" s="1137" t="s">
        <v>507</v>
      </c>
      <c r="Q268" s="1138" t="s">
        <v>39</v>
      </c>
      <c r="R268" s="1139">
        <v>1</v>
      </c>
      <c r="S268" s="1140">
        <v>1514984000</v>
      </c>
      <c r="T268" s="1141"/>
      <c r="U268" s="572" t="s">
        <v>549</v>
      </c>
      <c r="V268" s="386"/>
      <c r="W268" s="373"/>
    </row>
    <row r="269" spans="1:23" s="261" customFormat="1">
      <c r="A269" s="682"/>
      <c r="B269" s="683"/>
      <c r="C269" s="875"/>
      <c r="D269" s="876"/>
      <c r="E269" s="876"/>
      <c r="F269" s="876"/>
      <c r="G269" s="877"/>
      <c r="H269" s="436"/>
      <c r="I269" s="350"/>
      <c r="J269" s="350"/>
      <c r="K269" s="350"/>
      <c r="L269" s="350"/>
      <c r="M269" s="350"/>
      <c r="N269" s="351"/>
      <c r="O269" s="351"/>
      <c r="P269" s="351"/>
      <c r="Q269" s="352"/>
      <c r="R269" s="353"/>
      <c r="S269" s="354"/>
      <c r="T269" s="687"/>
      <c r="U269" s="145"/>
      <c r="V269" s="386"/>
      <c r="W269" s="373"/>
    </row>
    <row r="270" spans="1:23" s="261" customFormat="1">
      <c r="A270" s="682"/>
      <c r="B270" s="683"/>
      <c r="C270" s="875"/>
      <c r="D270" s="876"/>
      <c r="E270" s="876"/>
      <c r="F270" s="876"/>
      <c r="G270" s="877"/>
      <c r="H270" s="436"/>
      <c r="I270" s="350"/>
      <c r="J270" s="350"/>
      <c r="K270" s="350"/>
      <c r="L270" s="350"/>
      <c r="M270" s="350"/>
      <c r="N270" s="351"/>
      <c r="O270" s="351"/>
      <c r="P270" s="351"/>
      <c r="Q270" s="352"/>
      <c r="R270" s="353"/>
      <c r="S270" s="354"/>
      <c r="T270" s="687"/>
      <c r="U270" s="145"/>
      <c r="V270" s="386"/>
      <c r="W270" s="373"/>
    </row>
    <row r="271" spans="1:23" s="261" customFormat="1" ht="15.75" thickBot="1">
      <c r="A271" s="682"/>
      <c r="B271" s="683"/>
      <c r="C271" s="684"/>
      <c r="D271" s="685"/>
      <c r="E271" s="685"/>
      <c r="F271" s="685"/>
      <c r="G271" s="686"/>
      <c r="H271" s="436"/>
      <c r="I271" s="350"/>
      <c r="J271" s="350"/>
      <c r="K271" s="350"/>
      <c r="L271" s="350"/>
      <c r="M271" s="350"/>
      <c r="N271" s="351"/>
      <c r="O271" s="351"/>
      <c r="P271" s="351"/>
      <c r="Q271" s="352"/>
      <c r="R271" s="353"/>
      <c r="S271" s="354"/>
      <c r="T271" s="687"/>
      <c r="U271" s="145"/>
      <c r="V271" s="386"/>
      <c r="W271" s="373"/>
    </row>
    <row r="272" spans="1:23" s="261" customFormat="1" ht="16.5" thickBot="1">
      <c r="A272" s="654">
        <v>4</v>
      </c>
      <c r="B272" s="526"/>
      <c r="C272" s="688"/>
      <c r="D272" s="529"/>
      <c r="E272" s="529"/>
      <c r="F272" s="529"/>
      <c r="G272" s="530"/>
      <c r="H272" s="534"/>
      <c r="I272" s="689" t="s">
        <v>509</v>
      </c>
      <c r="J272" s="534"/>
      <c r="K272" s="534"/>
      <c r="L272" s="534"/>
      <c r="M272" s="535"/>
      <c r="N272" s="537"/>
      <c r="O272" s="537"/>
      <c r="P272" s="537"/>
      <c r="Q272" s="689"/>
      <c r="R272" s="690">
        <f>R273+R274+R278+R288</f>
        <v>11</v>
      </c>
      <c r="S272" s="691">
        <f>S273+S274+S278+S288</f>
        <v>426211200</v>
      </c>
      <c r="T272" s="692"/>
      <c r="U272" s="391"/>
      <c r="V272" s="372"/>
      <c r="W272" s="373"/>
    </row>
    <row r="273" spans="1:23" s="709" customFormat="1" ht="19.5" thickBot="1">
      <c r="A273" s="693"/>
      <c r="B273" s="694"/>
      <c r="C273" s="695"/>
      <c r="D273" s="696"/>
      <c r="E273" s="697"/>
      <c r="F273" s="698"/>
      <c r="G273" s="699"/>
      <c r="H273" s="700"/>
      <c r="I273" s="701" t="s">
        <v>510</v>
      </c>
      <c r="J273" s="700"/>
      <c r="K273" s="700"/>
      <c r="L273" s="700"/>
      <c r="M273" s="700"/>
      <c r="N273" s="702"/>
      <c r="O273" s="702"/>
      <c r="P273" s="702"/>
      <c r="Q273" s="702"/>
      <c r="R273" s="703"/>
      <c r="S273" s="704"/>
      <c r="T273" s="705"/>
      <c r="U273" s="706"/>
      <c r="V273" s="707"/>
      <c r="W273" s="708"/>
    </row>
    <row r="274" spans="1:23" s="719" customFormat="1" ht="16.5" thickBot="1">
      <c r="A274" s="710"/>
      <c r="B274" s="711"/>
      <c r="C274" s="1318"/>
      <c r="D274" s="1319"/>
      <c r="E274" s="1319"/>
      <c r="F274" s="1319"/>
      <c r="G274" s="1319"/>
      <c r="H274" s="1320"/>
      <c r="I274" s="712" t="s">
        <v>511</v>
      </c>
      <c r="J274" s="713"/>
      <c r="K274" s="713"/>
      <c r="L274" s="713"/>
      <c r="M274" s="713"/>
      <c r="N274" s="711"/>
      <c r="O274" s="711"/>
      <c r="P274" s="711"/>
      <c r="Q274" s="711"/>
      <c r="R274" s="714">
        <f>SUM(R275:R276)</f>
        <v>2</v>
      </c>
      <c r="S274" s="715">
        <f>SUM(S275:S276)</f>
        <v>1082000</v>
      </c>
      <c r="T274" s="713"/>
      <c r="U274" s="716"/>
      <c r="V274" s="717"/>
      <c r="W274" s="718"/>
    </row>
    <row r="275" spans="1:23" s="261" customFormat="1" ht="15.75" thickBot="1">
      <c r="A275" s="720">
        <v>1</v>
      </c>
      <c r="B275" s="721" t="s">
        <v>512</v>
      </c>
      <c r="C275" s="368" t="s">
        <v>513</v>
      </c>
      <c r="D275" s="369" t="s">
        <v>514</v>
      </c>
      <c r="E275" s="369" t="s">
        <v>252</v>
      </c>
      <c r="F275" s="369" t="s">
        <v>515</v>
      </c>
      <c r="G275" s="543" t="s">
        <v>406</v>
      </c>
      <c r="H275" s="370" t="s">
        <v>516</v>
      </c>
      <c r="I275" s="722" t="s">
        <v>517</v>
      </c>
      <c r="J275" s="723"/>
      <c r="K275" s="723"/>
      <c r="L275" s="723"/>
      <c r="M275" s="724" t="s">
        <v>206</v>
      </c>
      <c r="N275" s="723"/>
      <c r="O275" s="723"/>
      <c r="P275" s="723" t="s">
        <v>214</v>
      </c>
      <c r="Q275" s="723" t="s">
        <v>39</v>
      </c>
      <c r="R275" s="95">
        <v>1</v>
      </c>
      <c r="S275" s="725">
        <v>582000</v>
      </c>
      <c r="T275" s="726"/>
      <c r="U275" s="145"/>
      <c r="V275" s="386"/>
      <c r="W275" s="373"/>
    </row>
    <row r="276" spans="1:23" s="261" customFormat="1">
      <c r="A276" s="682">
        <v>2</v>
      </c>
      <c r="B276" s="727"/>
      <c r="C276" s="368" t="s">
        <v>513</v>
      </c>
      <c r="D276" s="369" t="s">
        <v>514</v>
      </c>
      <c r="E276" s="369" t="s">
        <v>252</v>
      </c>
      <c r="F276" s="369" t="s">
        <v>515</v>
      </c>
      <c r="G276" s="543" t="s">
        <v>406</v>
      </c>
      <c r="H276" s="728">
        <v>1</v>
      </c>
      <c r="I276" s="722" t="s">
        <v>517</v>
      </c>
      <c r="J276" s="729"/>
      <c r="K276" s="729"/>
      <c r="L276" s="729"/>
      <c r="M276" s="730" t="s">
        <v>206</v>
      </c>
      <c r="N276" s="729"/>
      <c r="O276" s="729"/>
      <c r="P276" s="729" t="s">
        <v>214</v>
      </c>
      <c r="Q276" s="729" t="s">
        <v>39</v>
      </c>
      <c r="R276" s="731">
        <v>1</v>
      </c>
      <c r="S276" s="732">
        <v>500000</v>
      </c>
      <c r="T276" s="733"/>
      <c r="U276" s="145"/>
      <c r="V276" s="386"/>
      <c r="W276" s="373"/>
    </row>
    <row r="277" spans="1:23" s="261" customFormat="1" ht="15.75" thickBot="1">
      <c r="A277" s="734"/>
      <c r="B277" s="735"/>
      <c r="C277" s="558"/>
      <c r="D277" s="558"/>
      <c r="E277" s="558"/>
      <c r="F277" s="558"/>
      <c r="G277" s="558"/>
      <c r="H277" s="736"/>
      <c r="I277" s="737"/>
      <c r="J277" s="738"/>
      <c r="K277" s="738"/>
      <c r="L277" s="738"/>
      <c r="M277" s="739"/>
      <c r="N277" s="738"/>
      <c r="O277" s="738"/>
      <c r="P277" s="738"/>
      <c r="Q277" s="738"/>
      <c r="R277" s="740"/>
      <c r="S277" s="741"/>
      <c r="T277" s="742"/>
      <c r="U277" s="145"/>
      <c r="V277" s="386"/>
      <c r="W277" s="373"/>
    </row>
    <row r="278" spans="1:23" s="719" customFormat="1" ht="16.5" thickBot="1">
      <c r="A278" s="710"/>
      <c r="B278" s="711"/>
      <c r="C278" s="1318"/>
      <c r="D278" s="1319"/>
      <c r="E278" s="1319"/>
      <c r="F278" s="1319"/>
      <c r="G278" s="1319"/>
      <c r="H278" s="1320"/>
      <c r="I278" s="712" t="s">
        <v>518</v>
      </c>
      <c r="J278" s="713"/>
      <c r="K278" s="713"/>
      <c r="L278" s="713"/>
      <c r="M278" s="713"/>
      <c r="N278" s="711"/>
      <c r="O278" s="711"/>
      <c r="P278" s="711"/>
      <c r="Q278" s="711"/>
      <c r="R278" s="884">
        <f>SUM(R279:R286)</f>
        <v>7</v>
      </c>
      <c r="S278" s="885">
        <f>SUM(S279:S286)</f>
        <v>412129200</v>
      </c>
      <c r="T278" s="713"/>
      <c r="U278" s="716"/>
      <c r="V278" s="717"/>
      <c r="W278" s="718"/>
    </row>
    <row r="279" spans="1:23" s="261" customFormat="1">
      <c r="A279" s="366">
        <v>1</v>
      </c>
      <c r="B279" s="367"/>
      <c r="C279" s="743">
        <v>4</v>
      </c>
      <c r="D279" s="744">
        <v>15</v>
      </c>
      <c r="E279" s="744">
        <v>1</v>
      </c>
      <c r="F279" s="744">
        <v>4</v>
      </c>
      <c r="G279" s="745">
        <v>4</v>
      </c>
      <c r="H279" s="450"/>
      <c r="I279" s="450" t="s">
        <v>519</v>
      </c>
      <c r="J279" s="450" t="s">
        <v>520</v>
      </c>
      <c r="K279" s="450"/>
      <c r="L279" s="450"/>
      <c r="M279" s="451" t="s">
        <v>206</v>
      </c>
      <c r="N279" s="453">
        <v>2014</v>
      </c>
      <c r="O279" s="453" t="s">
        <v>214</v>
      </c>
      <c r="P279" s="453"/>
      <c r="Q279" s="453" t="s">
        <v>39</v>
      </c>
      <c r="R279" s="746">
        <v>1</v>
      </c>
      <c r="S279" s="87">
        <v>3500000</v>
      </c>
      <c r="T279" s="747"/>
      <c r="U279" s="145"/>
      <c r="V279" s="386"/>
      <c r="W279" s="373"/>
    </row>
    <row r="280" spans="1:23" s="261" customFormat="1">
      <c r="A280" s="378">
        <v>2</v>
      </c>
      <c r="B280" s="380"/>
      <c r="C280" s="748">
        <v>4</v>
      </c>
      <c r="D280" s="749">
        <v>15</v>
      </c>
      <c r="E280" s="749">
        <v>1</v>
      </c>
      <c r="F280" s="749">
        <v>4</v>
      </c>
      <c r="G280" s="750">
        <v>4</v>
      </c>
      <c r="H280" s="443"/>
      <c r="I280" s="443" t="s">
        <v>519</v>
      </c>
      <c r="J280" s="443" t="s">
        <v>520</v>
      </c>
      <c r="K280" s="443"/>
      <c r="L280" s="443"/>
      <c r="M280" s="444" t="s">
        <v>206</v>
      </c>
      <c r="N280" s="446">
        <v>2014</v>
      </c>
      <c r="O280" s="446" t="s">
        <v>214</v>
      </c>
      <c r="P280" s="446"/>
      <c r="Q280" s="446" t="s">
        <v>39</v>
      </c>
      <c r="R280" s="751">
        <v>1</v>
      </c>
      <c r="S280" s="88">
        <v>780200</v>
      </c>
      <c r="T280" s="752"/>
      <c r="U280" s="145"/>
      <c r="V280" s="386"/>
      <c r="W280" s="373"/>
    </row>
    <row r="281" spans="1:23" s="762" customFormat="1">
      <c r="A281" s="651">
        <v>3</v>
      </c>
      <c r="B281" s="393"/>
      <c r="C281" s="753">
        <v>4</v>
      </c>
      <c r="D281" s="754">
        <v>15</v>
      </c>
      <c r="E281" s="754">
        <v>1</v>
      </c>
      <c r="F281" s="754">
        <v>4</v>
      </c>
      <c r="G281" s="755">
        <v>4</v>
      </c>
      <c r="H281" s="415"/>
      <c r="I281" s="415" t="s">
        <v>521</v>
      </c>
      <c r="J281" s="415" t="s">
        <v>520</v>
      </c>
      <c r="K281" s="415"/>
      <c r="L281" s="415"/>
      <c r="M281" s="756" t="s">
        <v>206</v>
      </c>
      <c r="N281" s="757">
        <v>2014</v>
      </c>
      <c r="O281" s="757" t="s">
        <v>214</v>
      </c>
      <c r="P281" s="757"/>
      <c r="Q281" s="757" t="s">
        <v>39</v>
      </c>
      <c r="R281" s="758">
        <v>1</v>
      </c>
      <c r="S281" s="398">
        <v>1100000</v>
      </c>
      <c r="T281" s="759"/>
      <c r="U281" s="145"/>
      <c r="V281" s="760"/>
      <c r="W281" s="761"/>
    </row>
    <row r="282" spans="1:23" s="770" customFormat="1">
      <c r="A282" s="763">
        <v>4</v>
      </c>
      <c r="B282" s="764"/>
      <c r="C282" s="748">
        <v>4</v>
      </c>
      <c r="D282" s="749">
        <v>15</v>
      </c>
      <c r="E282" s="749">
        <v>1</v>
      </c>
      <c r="F282" s="749">
        <v>4</v>
      </c>
      <c r="G282" s="750">
        <v>4</v>
      </c>
      <c r="H282" s="765"/>
      <c r="I282" s="443" t="s">
        <v>522</v>
      </c>
      <c r="J282" s="443" t="s">
        <v>520</v>
      </c>
      <c r="K282" s="443"/>
      <c r="L282" s="443"/>
      <c r="M282" s="444" t="s">
        <v>326</v>
      </c>
      <c r="N282" s="446">
        <v>2016</v>
      </c>
      <c r="O282" s="446" t="s">
        <v>214</v>
      </c>
      <c r="P282" s="446"/>
      <c r="Q282" s="446" t="s">
        <v>39</v>
      </c>
      <c r="R282" s="751">
        <v>1</v>
      </c>
      <c r="S282" s="88">
        <v>2400000</v>
      </c>
      <c r="T282" s="766"/>
      <c r="U282" s="767"/>
      <c r="V282" s="768"/>
      <c r="W282" s="769"/>
    </row>
    <row r="283" spans="1:23" s="770" customFormat="1">
      <c r="A283" s="378">
        <v>5</v>
      </c>
      <c r="B283" s="764"/>
      <c r="C283" s="748">
        <v>4</v>
      </c>
      <c r="D283" s="749">
        <v>15</v>
      </c>
      <c r="E283" s="749">
        <v>1</v>
      </c>
      <c r="F283" s="749">
        <v>4</v>
      </c>
      <c r="G283" s="749">
        <v>4</v>
      </c>
      <c r="H283" s="443"/>
      <c r="I283" s="765" t="s">
        <v>523</v>
      </c>
      <c r="J283" s="443" t="s">
        <v>520</v>
      </c>
      <c r="K283" s="765"/>
      <c r="L283" s="443"/>
      <c r="M283" s="771" t="s">
        <v>326</v>
      </c>
      <c r="N283" s="446">
        <v>2016</v>
      </c>
      <c r="O283" s="772" t="s">
        <v>214</v>
      </c>
      <c r="P283" s="446"/>
      <c r="Q283" s="772" t="s">
        <v>39</v>
      </c>
      <c r="R283" s="751">
        <v>1</v>
      </c>
      <c r="S283" s="773">
        <v>6000000</v>
      </c>
      <c r="T283" s="752"/>
      <c r="U283" s="767"/>
      <c r="V283" s="768">
        <f>SUM(S284:S285)</f>
        <v>398349000</v>
      </c>
      <c r="W283" s="769"/>
    </row>
    <row r="284" spans="1:23" s="770" customFormat="1">
      <c r="A284" s="651"/>
      <c r="B284" s="878"/>
      <c r="C284" s="754"/>
      <c r="D284" s="754"/>
      <c r="E284" s="754"/>
      <c r="F284" s="754"/>
      <c r="G284" s="754"/>
      <c r="H284" s="415"/>
      <c r="I284" s="879" t="s">
        <v>563</v>
      </c>
      <c r="J284" s="415" t="s">
        <v>520</v>
      </c>
      <c r="K284" s="879"/>
      <c r="L284" s="415"/>
      <c r="M284" s="880" t="s">
        <v>206</v>
      </c>
      <c r="N284" s="757">
        <v>2017</v>
      </c>
      <c r="O284" s="881" t="s">
        <v>214</v>
      </c>
      <c r="P284" s="757"/>
      <c r="Q284" s="881" t="s">
        <v>39</v>
      </c>
      <c r="R284" s="758">
        <v>1</v>
      </c>
      <c r="S284" s="882">
        <v>39954000</v>
      </c>
      <c r="T284" s="759"/>
      <c r="U284" s="767" t="s">
        <v>549</v>
      </c>
      <c r="V284" s="768"/>
      <c r="W284" s="769"/>
    </row>
    <row r="285" spans="1:23" s="770" customFormat="1">
      <c r="A285" s="651"/>
      <c r="B285" s="878"/>
      <c r="C285" s="754"/>
      <c r="D285" s="754"/>
      <c r="E285" s="754"/>
      <c r="F285" s="754"/>
      <c r="G285" s="754"/>
      <c r="H285" s="415"/>
      <c r="I285" s="879" t="s">
        <v>564</v>
      </c>
      <c r="J285" s="415"/>
      <c r="K285" s="879"/>
      <c r="L285" s="415"/>
      <c r="M285" s="880" t="s">
        <v>206</v>
      </c>
      <c r="N285" s="757">
        <v>2017</v>
      </c>
      <c r="O285" s="881" t="s">
        <v>214</v>
      </c>
      <c r="P285" s="757"/>
      <c r="Q285" s="881" t="s">
        <v>39</v>
      </c>
      <c r="R285" s="758">
        <v>1</v>
      </c>
      <c r="S285" s="882">
        <v>358395000</v>
      </c>
      <c r="T285" s="759"/>
      <c r="U285" s="767" t="s">
        <v>549</v>
      </c>
      <c r="V285" s="768"/>
      <c r="W285" s="769"/>
    </row>
    <row r="286" spans="1:23" s="770" customFormat="1">
      <c r="A286" s="651"/>
      <c r="B286" s="878"/>
      <c r="C286" s="754"/>
      <c r="D286" s="754"/>
      <c r="E286" s="754"/>
      <c r="F286" s="754"/>
      <c r="G286" s="754"/>
      <c r="H286" s="415"/>
      <c r="I286" s="879"/>
      <c r="J286" s="415"/>
      <c r="K286" s="879"/>
      <c r="L286" s="415"/>
      <c r="M286" s="880"/>
      <c r="N286" s="757"/>
      <c r="O286" s="881"/>
      <c r="P286" s="757"/>
      <c r="Q286" s="881"/>
      <c r="R286" s="758"/>
      <c r="S286" s="882"/>
      <c r="T286" s="759"/>
      <c r="U286" s="767"/>
      <c r="V286" s="768"/>
      <c r="W286" s="769"/>
    </row>
    <row r="287" spans="1:23" s="762" customFormat="1" ht="15.75" thickBot="1">
      <c r="A287" s="734"/>
      <c r="B287" s="735"/>
      <c r="C287" s="774"/>
      <c r="D287" s="774"/>
      <c r="E287" s="774"/>
      <c r="F287" s="774"/>
      <c r="G287" s="774"/>
      <c r="H287" s="775"/>
      <c r="I287" s="776"/>
      <c r="J287" s="775"/>
      <c r="K287" s="776"/>
      <c r="L287" s="775"/>
      <c r="M287" s="777"/>
      <c r="N287" s="778"/>
      <c r="O287" s="779"/>
      <c r="P287" s="778"/>
      <c r="Q287" s="779"/>
      <c r="R287" s="780"/>
      <c r="S287" s="781"/>
      <c r="T287" s="782"/>
      <c r="U287" s="145"/>
      <c r="V287" s="760"/>
      <c r="W287" s="761"/>
    </row>
    <row r="288" spans="1:23" s="719" customFormat="1" ht="16.5" thickBot="1">
      <c r="A288" s="710"/>
      <c r="B288" s="711"/>
      <c r="C288" s="1318"/>
      <c r="D288" s="1319"/>
      <c r="E288" s="1319"/>
      <c r="F288" s="1319"/>
      <c r="G288" s="1319"/>
      <c r="H288" s="1320"/>
      <c r="I288" s="712" t="s">
        <v>524</v>
      </c>
      <c r="J288" s="713"/>
      <c r="K288" s="713"/>
      <c r="L288" s="713"/>
      <c r="M288" s="713"/>
      <c r="N288" s="711"/>
      <c r="O288" s="711"/>
      <c r="P288" s="711"/>
      <c r="Q288" s="711"/>
      <c r="R288" s="714">
        <f>SUM(R289:R290)</f>
        <v>2</v>
      </c>
      <c r="S288" s="783">
        <f>SUM(S289:S290)</f>
        <v>13000000</v>
      </c>
      <c r="T288" s="713"/>
      <c r="U288" s="716"/>
      <c r="V288" s="717"/>
      <c r="W288" s="718"/>
    </row>
    <row r="289" spans="1:23" s="346" customFormat="1" ht="15.75">
      <c r="A289" s="328">
        <v>1</v>
      </c>
      <c r="B289" s="329"/>
      <c r="C289" s="400">
        <v>2</v>
      </c>
      <c r="D289" s="401">
        <v>16</v>
      </c>
      <c r="E289" s="401">
        <v>2</v>
      </c>
      <c r="F289" s="401">
        <v>5</v>
      </c>
      <c r="G289" s="487">
        <v>15</v>
      </c>
      <c r="H289" s="463"/>
      <c r="I289" s="463" t="s">
        <v>88</v>
      </c>
      <c r="J289" s="463"/>
      <c r="K289" s="463"/>
      <c r="L289" s="463" t="s">
        <v>205</v>
      </c>
      <c r="M289" s="464" t="s">
        <v>274</v>
      </c>
      <c r="N289" s="466">
        <v>2014</v>
      </c>
      <c r="O289" s="466"/>
      <c r="P289" s="466" t="s">
        <v>233</v>
      </c>
      <c r="Q289" s="466" t="s">
        <v>381</v>
      </c>
      <c r="R289" s="784">
        <v>1</v>
      </c>
      <c r="S289" s="89">
        <v>3000000</v>
      </c>
      <c r="T289" s="785" t="s">
        <v>525</v>
      </c>
      <c r="U289" s="145"/>
      <c r="V289" s="145"/>
      <c r="W289" s="345"/>
    </row>
    <row r="290" spans="1:23" s="346" customFormat="1">
      <c r="A290" s="786">
        <v>2</v>
      </c>
      <c r="B290" s="341"/>
      <c r="C290" s="787" t="s">
        <v>291</v>
      </c>
      <c r="D290" s="342"/>
      <c r="E290" s="342"/>
      <c r="F290" s="342"/>
      <c r="G290" s="788"/>
      <c r="H290" s="789"/>
      <c r="I290" s="576" t="s">
        <v>526</v>
      </c>
      <c r="J290" s="790"/>
      <c r="K290" s="791"/>
      <c r="L290" s="583" t="s">
        <v>205</v>
      </c>
      <c r="M290" s="583" t="s">
        <v>326</v>
      </c>
      <c r="N290" s="791" t="s">
        <v>501</v>
      </c>
      <c r="O290" s="791"/>
      <c r="P290" s="791" t="s">
        <v>214</v>
      </c>
      <c r="Q290" s="579" t="s">
        <v>39</v>
      </c>
      <c r="R290" s="582">
        <v>1</v>
      </c>
      <c r="S290" s="93">
        <v>10000000</v>
      </c>
      <c r="T290" s="747"/>
      <c r="U290" s="145"/>
      <c r="V290" s="145"/>
      <c r="W290" s="345"/>
    </row>
    <row r="291" spans="1:23" s="346" customFormat="1" ht="15.75" thickBot="1">
      <c r="A291" s="792"/>
      <c r="B291" s="793"/>
      <c r="C291" s="794"/>
      <c r="D291" s="795"/>
      <c r="E291" s="795"/>
      <c r="F291" s="795"/>
      <c r="G291" s="796"/>
      <c r="H291" s="797"/>
      <c r="I291" s="798"/>
      <c r="J291" s="799"/>
      <c r="K291" s="800"/>
      <c r="L291" s="801"/>
      <c r="M291" s="801"/>
      <c r="N291" s="800"/>
      <c r="O291" s="800"/>
      <c r="P291" s="800"/>
      <c r="Q291" s="802"/>
      <c r="R291" s="803"/>
      <c r="S291" s="804"/>
      <c r="T291" s="805"/>
      <c r="U291" s="145"/>
      <c r="V291" s="145"/>
      <c r="W291" s="345"/>
    </row>
    <row r="292" spans="1:23" s="709" customFormat="1" ht="19.5" thickBot="1">
      <c r="A292" s="806">
        <v>5</v>
      </c>
      <c r="B292" s="807" t="s">
        <v>515</v>
      </c>
      <c r="C292" s="808"/>
      <c r="D292" s="809"/>
      <c r="E292" s="810"/>
      <c r="F292" s="811"/>
      <c r="G292" s="812"/>
      <c r="H292" s="813"/>
      <c r="I292" s="814" t="s">
        <v>61</v>
      </c>
      <c r="J292" s="813"/>
      <c r="K292" s="813"/>
      <c r="L292" s="813"/>
      <c r="M292" s="813"/>
      <c r="N292" s="815"/>
      <c r="O292" s="815"/>
      <c r="P292" s="815"/>
      <c r="Q292" s="815"/>
      <c r="R292" s="816"/>
      <c r="S292" s="817"/>
      <c r="T292" s="818"/>
      <c r="U292" s="706"/>
      <c r="V292" s="707"/>
      <c r="W292" s="708"/>
    </row>
    <row r="293" spans="1:23" s="709" customFormat="1" ht="19.5" thickBot="1">
      <c r="A293" s="819"/>
      <c r="B293" s="820"/>
      <c r="C293" s="821"/>
      <c r="D293" s="822"/>
      <c r="E293" s="823"/>
      <c r="F293" s="824"/>
      <c r="G293" s="825"/>
      <c r="H293" s="826"/>
      <c r="I293" s="826"/>
      <c r="J293" s="826"/>
      <c r="K293" s="826"/>
      <c r="L293" s="826"/>
      <c r="M293" s="826"/>
      <c r="N293" s="827"/>
      <c r="O293" s="827"/>
      <c r="P293" s="827"/>
      <c r="Q293" s="827"/>
      <c r="R293" s="828"/>
      <c r="S293" s="829"/>
      <c r="T293" s="830"/>
      <c r="U293" s="706"/>
      <c r="V293" s="707"/>
      <c r="W293" s="708"/>
    </row>
    <row r="294" spans="1:23" s="709" customFormat="1" ht="19.5" thickBot="1">
      <c r="A294" s="831">
        <v>6</v>
      </c>
      <c r="B294" s="832" t="s">
        <v>251</v>
      </c>
      <c r="C294" s="832"/>
      <c r="D294" s="809"/>
      <c r="E294" s="810"/>
      <c r="F294" s="833"/>
      <c r="G294" s="809"/>
      <c r="H294" s="809"/>
      <c r="I294" s="834" t="s">
        <v>66</v>
      </c>
      <c r="J294" s="809"/>
      <c r="K294" s="809"/>
      <c r="L294" s="809"/>
      <c r="M294" s="809"/>
      <c r="N294" s="835"/>
      <c r="O294" s="835"/>
      <c r="P294" s="835"/>
      <c r="Q294" s="835"/>
      <c r="R294" s="836"/>
      <c r="S294" s="837"/>
      <c r="T294" s="838"/>
      <c r="U294" s="706"/>
      <c r="V294" s="707"/>
      <c r="W294" s="708"/>
    </row>
    <row r="295" spans="1:23" s="373" customFormat="1" ht="16.5" thickBot="1">
      <c r="A295" s="839"/>
      <c r="B295" s="840"/>
      <c r="C295" s="840"/>
      <c r="D295" s="840"/>
      <c r="E295" s="840"/>
      <c r="F295" s="840"/>
      <c r="G295" s="840"/>
      <c r="H295" s="840"/>
      <c r="I295" s="841" t="s">
        <v>527</v>
      </c>
      <c r="J295" s="841"/>
      <c r="K295" s="841"/>
      <c r="L295" s="841"/>
      <c r="M295" s="841"/>
      <c r="N295" s="841"/>
      <c r="O295" s="841"/>
      <c r="P295" s="841"/>
      <c r="Q295" s="841"/>
      <c r="R295" s="886">
        <f>R16+R18+R260+R272+R292+R294</f>
        <v>640</v>
      </c>
      <c r="S295" s="886">
        <f>S16+S18+S260+S272+S292+S294</f>
        <v>4456847229.7129087</v>
      </c>
      <c r="T295" s="842"/>
      <c r="U295" s="145"/>
      <c r="V295" s="386"/>
    </row>
    <row r="296" spans="1:23" s="261" customFormat="1">
      <c r="A296" s="843"/>
      <c r="B296" s="843"/>
      <c r="C296" s="844"/>
      <c r="D296" s="844"/>
      <c r="E296" s="844"/>
      <c r="F296" s="844"/>
      <c r="G296" s="844"/>
      <c r="H296" s="844"/>
      <c r="I296" s="844"/>
      <c r="J296" s="844"/>
      <c r="K296" s="844" t="s">
        <v>38</v>
      </c>
      <c r="L296" s="844"/>
      <c r="M296" s="844"/>
      <c r="N296" s="845"/>
      <c r="O296" s="845"/>
      <c r="P296" s="845"/>
      <c r="Q296" s="845"/>
      <c r="R296" s="844"/>
      <c r="S296" s="846"/>
      <c r="T296" s="847"/>
      <c r="U296" s="145"/>
      <c r="V296" s="386"/>
      <c r="W296" s="373"/>
    </row>
    <row r="297" spans="1:23" s="261" customFormat="1" ht="18">
      <c r="A297" s="843"/>
      <c r="B297" s="843"/>
      <c r="C297" s="844"/>
      <c r="D297" s="844"/>
      <c r="E297" s="844"/>
      <c r="F297" s="844"/>
      <c r="G297" s="844"/>
      <c r="H297" s="844"/>
      <c r="I297" s="844"/>
      <c r="J297" s="844"/>
      <c r="K297" s="844"/>
      <c r="L297" s="844"/>
      <c r="M297" s="844"/>
      <c r="N297" s="1321" t="s">
        <v>623</v>
      </c>
      <c r="O297" s="1321"/>
      <c r="P297" s="1321"/>
      <c r="Q297" s="1321"/>
      <c r="R297" s="1321"/>
      <c r="S297" s="848"/>
      <c r="T297" s="849"/>
      <c r="U297" s="145"/>
      <c r="V297" s="386"/>
      <c r="W297" s="373"/>
    </row>
    <row r="298" spans="1:23" s="261" customFormat="1" ht="18">
      <c r="A298" s="850"/>
      <c r="C298" s="851"/>
      <c r="D298" s="851"/>
      <c r="E298" s="851"/>
      <c r="F298" s="851"/>
      <c r="G298" s="851"/>
      <c r="H298" s="852"/>
      <c r="I298" s="853" t="s">
        <v>528</v>
      </c>
      <c r="J298" s="851"/>
      <c r="K298" s="1311"/>
      <c r="L298" s="1311"/>
      <c r="M298" s="1311"/>
      <c r="N298" s="852"/>
      <c r="O298" s="852"/>
      <c r="P298" s="853" t="s">
        <v>529</v>
      </c>
      <c r="Q298" s="853"/>
      <c r="R298" s="853"/>
      <c r="S298" s="846"/>
      <c r="T298" s="851"/>
      <c r="U298" s="145"/>
      <c r="V298" s="386"/>
      <c r="W298" s="373"/>
    </row>
    <row r="299" spans="1:23" s="261" customFormat="1" ht="18">
      <c r="A299" s="850"/>
      <c r="C299" s="851"/>
      <c r="D299" s="851"/>
      <c r="E299" s="851"/>
      <c r="F299" s="851"/>
      <c r="G299" s="851"/>
      <c r="H299" s="852"/>
      <c r="I299" s="853" t="s">
        <v>530</v>
      </c>
      <c r="J299" s="851"/>
      <c r="K299" s="1311"/>
      <c r="L299" s="1311"/>
      <c r="M299" s="1311"/>
      <c r="N299" s="852"/>
      <c r="O299" s="852"/>
      <c r="P299" s="852"/>
      <c r="Q299" s="852"/>
      <c r="R299" s="854"/>
      <c r="S299" s="846"/>
      <c r="T299" s="851"/>
      <c r="U299" s="145"/>
      <c r="V299" s="386"/>
      <c r="W299" s="373"/>
    </row>
    <row r="300" spans="1:23" s="261" customFormat="1">
      <c r="A300" s="850"/>
      <c r="C300" s="851"/>
      <c r="D300" s="851"/>
      <c r="E300" s="851"/>
      <c r="F300" s="851"/>
      <c r="G300" s="851"/>
      <c r="H300" s="852"/>
      <c r="I300" s="851"/>
      <c r="J300" s="851"/>
      <c r="K300" s="851"/>
      <c r="L300" s="851"/>
      <c r="M300" s="851"/>
      <c r="N300" s="852"/>
      <c r="O300" s="852"/>
      <c r="P300" s="852"/>
      <c r="Q300" s="852"/>
      <c r="R300" s="851"/>
      <c r="S300" s="846"/>
      <c r="T300" s="851"/>
      <c r="U300" s="145"/>
      <c r="V300" s="386"/>
      <c r="W300" s="373"/>
    </row>
    <row r="301" spans="1:23" s="261" customFormat="1" ht="18">
      <c r="A301" s="850"/>
      <c r="C301" s="851"/>
      <c r="D301" s="851"/>
      <c r="E301" s="851"/>
      <c r="F301" s="851"/>
      <c r="G301" s="851"/>
      <c r="H301" s="851"/>
      <c r="I301" s="851"/>
      <c r="J301" s="851"/>
      <c r="K301" s="851"/>
      <c r="L301" s="851"/>
      <c r="M301" s="851"/>
      <c r="N301" s="852"/>
      <c r="O301" s="852"/>
      <c r="P301" s="852"/>
      <c r="Q301" s="852"/>
      <c r="R301" s="851"/>
      <c r="S301" s="848"/>
      <c r="T301" s="851"/>
      <c r="U301" s="145"/>
      <c r="V301" s="386"/>
      <c r="W301" s="373"/>
    </row>
    <row r="302" spans="1:23" s="261" customFormat="1" ht="18">
      <c r="A302" s="850"/>
      <c r="C302" s="851"/>
      <c r="D302" s="851"/>
      <c r="E302" s="852"/>
      <c r="F302" s="851"/>
      <c r="G302" s="851"/>
      <c r="H302" s="851"/>
      <c r="I302" s="844"/>
      <c r="J302" s="851"/>
      <c r="K302" s="851"/>
      <c r="L302" s="851"/>
      <c r="M302" s="851"/>
      <c r="N302" s="852"/>
      <c r="P302" s="855" t="s">
        <v>625</v>
      </c>
      <c r="Q302" s="853"/>
      <c r="R302" s="853"/>
      <c r="S302" s="848"/>
      <c r="T302" s="851"/>
      <c r="U302" s="145"/>
      <c r="V302" s="386"/>
      <c r="W302" s="373"/>
    </row>
    <row r="303" spans="1:23" s="261" customFormat="1" ht="18">
      <c r="A303" s="850"/>
      <c r="C303" s="851"/>
      <c r="D303" s="851"/>
      <c r="E303" s="852"/>
      <c r="F303" s="851"/>
      <c r="G303" s="851"/>
      <c r="H303" s="851"/>
      <c r="I303" s="856" t="s">
        <v>531</v>
      </c>
      <c r="J303" s="851"/>
      <c r="K303" s="1322"/>
      <c r="L303" s="1311"/>
      <c r="M303" s="1311"/>
      <c r="N303" s="852"/>
      <c r="P303" s="853" t="s">
        <v>626</v>
      </c>
      <c r="Q303" s="853"/>
      <c r="R303" s="853"/>
      <c r="S303" s="857"/>
      <c r="U303" s="145"/>
      <c r="V303" s="386"/>
      <c r="W303" s="373"/>
    </row>
    <row r="304" spans="1:23" s="261" customFormat="1" ht="18">
      <c r="A304" s="850"/>
      <c r="C304" s="851"/>
      <c r="D304" s="851"/>
      <c r="E304" s="852"/>
      <c r="F304" s="851"/>
      <c r="G304" s="851"/>
      <c r="H304" s="851"/>
      <c r="I304" s="858" t="s">
        <v>532</v>
      </c>
      <c r="J304" s="851"/>
      <c r="K304" s="1311"/>
      <c r="L304" s="1311"/>
      <c r="M304" s="1311"/>
      <c r="N304" s="852"/>
      <c r="O304" s="852"/>
      <c r="P304" s="852"/>
      <c r="Q304" s="852"/>
      <c r="R304" s="851"/>
      <c r="S304" s="859"/>
      <c r="U304" s="145"/>
      <c r="V304" s="386"/>
      <c r="W304" s="373"/>
    </row>
    <row r="305" spans="1:23" s="261" customFormat="1">
      <c r="A305" s="850"/>
      <c r="C305" s="851"/>
      <c r="D305" s="851"/>
      <c r="E305" s="852"/>
      <c r="F305" s="851"/>
      <c r="G305" s="851"/>
      <c r="H305" s="851"/>
      <c r="I305" s="844"/>
      <c r="J305" s="851"/>
      <c r="K305" s="851"/>
      <c r="L305" s="851"/>
      <c r="M305" s="851"/>
      <c r="N305" s="852"/>
      <c r="O305" s="860"/>
      <c r="P305" s="860"/>
      <c r="Q305" s="860"/>
      <c r="S305" s="861"/>
      <c r="T305" s="862"/>
      <c r="U305" s="145"/>
      <c r="V305" s="386"/>
      <c r="W305" s="373"/>
    </row>
    <row r="306" spans="1:23" s="261" customFormat="1">
      <c r="A306" s="850"/>
      <c r="E306" s="860"/>
      <c r="I306" s="843"/>
      <c r="N306" s="860"/>
      <c r="O306" s="860"/>
      <c r="P306" s="860"/>
      <c r="Q306" s="860"/>
      <c r="S306" s="861"/>
      <c r="T306" s="863"/>
      <c r="U306" s="145"/>
      <c r="V306" s="386"/>
      <c r="W306" s="373"/>
    </row>
    <row r="307" spans="1:23" s="261" customFormat="1">
      <c r="A307" s="850"/>
      <c r="E307" s="860"/>
      <c r="I307" s="843"/>
      <c r="N307" s="860"/>
      <c r="O307" s="860"/>
      <c r="P307" s="860"/>
      <c r="Q307" s="860"/>
      <c r="S307" s="864"/>
      <c r="T307" s="259"/>
      <c r="U307" s="145"/>
      <c r="V307" s="386"/>
      <c r="W307" s="373"/>
    </row>
    <row r="308" spans="1:23" s="261" customFormat="1">
      <c r="A308" s="850"/>
      <c r="E308" s="865"/>
      <c r="I308" s="843"/>
      <c r="N308" s="860"/>
      <c r="O308" s="860"/>
      <c r="P308" s="860"/>
      <c r="Q308" s="860"/>
      <c r="S308" s="859"/>
      <c r="T308" s="259"/>
      <c r="U308" s="145"/>
      <c r="V308" s="386"/>
      <c r="W308" s="373"/>
    </row>
    <row r="309" spans="1:23">
      <c r="E309" s="252"/>
      <c r="H309" s="248"/>
      <c r="I309" s="866"/>
    </row>
  </sheetData>
  <mergeCells count="40">
    <mergeCell ref="N297:R297"/>
    <mergeCell ref="K298:M298"/>
    <mergeCell ref="K299:M299"/>
    <mergeCell ref="K303:M303"/>
    <mergeCell ref="K304:M304"/>
    <mergeCell ref="C134:F134"/>
    <mergeCell ref="C182:G182"/>
    <mergeCell ref="C263:G263"/>
    <mergeCell ref="C264:G264"/>
    <mergeCell ref="C274:H274"/>
    <mergeCell ref="C278:H278"/>
    <mergeCell ref="C288:H288"/>
    <mergeCell ref="R12:R14"/>
    <mergeCell ref="S12:S14"/>
    <mergeCell ref="C15:G15"/>
    <mergeCell ref="C20:G20"/>
    <mergeCell ref="C132:F132"/>
    <mergeCell ref="P10:P14"/>
    <mergeCell ref="C133:F133"/>
    <mergeCell ref="Q10:Q14"/>
    <mergeCell ref="R10:S11"/>
    <mergeCell ref="T10:T14"/>
    <mergeCell ref="A11:A14"/>
    <mergeCell ref="B11:B14"/>
    <mergeCell ref="C11:G14"/>
    <mergeCell ref="H11:H14"/>
    <mergeCell ref="I11:I14"/>
    <mergeCell ref="J11:J14"/>
    <mergeCell ref="L11:L14"/>
    <mergeCell ref="A10:H10"/>
    <mergeCell ref="I10:L10"/>
    <mergeCell ref="M10:M14"/>
    <mergeCell ref="N10:N14"/>
    <mergeCell ref="O10:O14"/>
    <mergeCell ref="A8:I8"/>
    <mergeCell ref="A2:T2"/>
    <mergeCell ref="A3:T3"/>
    <mergeCell ref="A5:I5"/>
    <mergeCell ref="A6:I6"/>
    <mergeCell ref="A7:I7"/>
  </mergeCells>
  <dataValidations count="3">
    <dataValidation type="list" allowBlank="1" showInputMessage="1" showErrorMessage="1" error="PILIH DARI DAFTAR" sqref="B17">
      <formula1>KIBA</formula1>
    </dataValidation>
    <dataValidation type="list" allowBlank="1" showInputMessage="1" showErrorMessage="1" error="AMBIL DARI DAFTAR" sqref="I295:I297 P290:P294 I279:I287 I289 I263:I272 I275:I277">
      <formula1>KIBD</formula1>
    </dataValidation>
    <dataValidation type="list" allowBlank="1" showInputMessage="1" showErrorMessage="1" error="PILIH DARI DAFTAR" sqref="B295:B297 B183:B203 J204 B167:B181 B69:B135 B18:B67 J68 J290:J294 B212:B289">
      <formula1>KIBB</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validasi </vt:lpstr>
      <vt:lpstr>LAMP REKON 2 </vt:lpstr>
      <vt:lpstr>BA EKTERNAL</vt:lpstr>
      <vt:lpstr>BA INTERNAL</vt:lpstr>
      <vt:lpstr>Rekap BI</vt:lpstr>
      <vt:lpstr>Rekap Mutasi </vt:lpstr>
      <vt:lpstr>daftar mutasi</vt:lpstr>
      <vt:lpstr>B.I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2017-07-07T00:46:49Z</dcterms:created>
  <dcterms:modified xsi:type="dcterms:W3CDTF">2017-07-11T09:17:24Z</dcterms:modified>
</cp:coreProperties>
</file>