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C. KARANGANYAR\Music\"/>
    </mc:Choice>
  </mc:AlternateContent>
  <bookViews>
    <workbookView xWindow="0" yWindow="0" windowWidth="28800" windowHeight="11835" tabRatio="876"/>
  </bookViews>
  <sheets>
    <sheet name="MARET 2019" sheetId="54" r:id="rId1"/>
  </sheets>
  <definedNames>
    <definedName name="_xlnm.Print_Area" localSheetId="0">'MARET 2019'!$B$1:$N$82</definedName>
  </definedNames>
  <calcPr calcId="152511"/>
</workbook>
</file>

<file path=xl/calcChain.xml><?xml version="1.0" encoding="utf-8"?>
<calcChain xmlns="http://schemas.openxmlformats.org/spreadsheetml/2006/main">
  <c r="N10" i="54" l="1"/>
  <c r="N11" i="54"/>
  <c r="N12" i="54"/>
  <c r="N13" i="54"/>
  <c r="N14" i="54"/>
  <c r="N15" i="54"/>
  <c r="N16" i="54"/>
  <c r="N17" i="54"/>
  <c r="N18" i="54"/>
  <c r="N19" i="54"/>
  <c r="N20" i="54"/>
  <c r="N23" i="54"/>
  <c r="N24" i="54"/>
  <c r="N25" i="54"/>
  <c r="N26" i="54"/>
  <c r="N27" i="54"/>
  <c r="N28" i="54"/>
  <c r="N29" i="54"/>
  <c r="N30" i="54"/>
  <c r="N31" i="54"/>
  <c r="N32" i="54"/>
  <c r="N33" i="54"/>
  <c r="N34" i="54"/>
  <c r="N35" i="54"/>
  <c r="N37" i="54"/>
  <c r="N38" i="54"/>
  <c r="N39" i="54"/>
  <c r="N40" i="54"/>
  <c r="N41" i="54"/>
  <c r="N42" i="54"/>
  <c r="N43" i="54"/>
  <c r="N44" i="54"/>
  <c r="N46" i="54"/>
  <c r="N48" i="54"/>
  <c r="N50" i="54"/>
  <c r="N52" i="54"/>
  <c r="N54" i="54"/>
  <c r="N56" i="54"/>
  <c r="N58" i="54"/>
  <c r="N60" i="54"/>
  <c r="N62" i="54"/>
  <c r="N63" i="54"/>
  <c r="N65" i="54"/>
  <c r="N67" i="54"/>
  <c r="N68" i="54"/>
  <c r="N9" i="54"/>
  <c r="P28" i="54" l="1"/>
  <c r="P27" i="54"/>
  <c r="J67" i="54" l="1"/>
  <c r="I67" i="54"/>
  <c r="K67" i="54" s="1"/>
  <c r="M67" i="54" s="1"/>
  <c r="G67" i="54"/>
  <c r="F67" i="54"/>
  <c r="F66" i="54" s="1"/>
  <c r="F65" i="54" s="1"/>
  <c r="F64" i="54" s="1"/>
  <c r="F63" i="54" s="1"/>
  <c r="F62" i="54" s="1"/>
  <c r="H66" i="54"/>
  <c r="G66" i="54"/>
  <c r="E66" i="54"/>
  <c r="N66" i="54" s="1"/>
  <c r="J65" i="54"/>
  <c r="I65" i="54"/>
  <c r="K65" i="54" s="1"/>
  <c r="M65" i="54" s="1"/>
  <c r="G65" i="54"/>
  <c r="G64" i="54" s="1"/>
  <c r="G63" i="54" s="1"/>
  <c r="G62" i="54" s="1"/>
  <c r="H64" i="54"/>
  <c r="J64" i="54" s="1"/>
  <c r="E64" i="54"/>
  <c r="N64" i="54" s="1"/>
  <c r="J63" i="54"/>
  <c r="I63" i="54"/>
  <c r="K63" i="54" s="1"/>
  <c r="M63" i="54" s="1"/>
  <c r="J62" i="54"/>
  <c r="I62" i="54"/>
  <c r="K62" i="54" s="1"/>
  <c r="M62" i="54" s="1"/>
  <c r="H61" i="54"/>
  <c r="J61" i="54" s="1"/>
  <c r="E61" i="54"/>
  <c r="J60" i="54"/>
  <c r="I60" i="54"/>
  <c r="K60" i="54" s="1"/>
  <c r="M60" i="54" s="1"/>
  <c r="H59" i="54"/>
  <c r="J59" i="54" s="1"/>
  <c r="E59" i="54"/>
  <c r="J58" i="54"/>
  <c r="I58" i="54"/>
  <c r="K58" i="54" s="1"/>
  <c r="M58" i="54" s="1"/>
  <c r="H57" i="54"/>
  <c r="J57" i="54" s="1"/>
  <c r="E57" i="54"/>
  <c r="N57" i="54" s="1"/>
  <c r="J56" i="54"/>
  <c r="I56" i="54"/>
  <c r="K56" i="54" s="1"/>
  <c r="M56" i="54" s="1"/>
  <c r="H55" i="54"/>
  <c r="J55" i="54" s="1"/>
  <c r="E55" i="54"/>
  <c r="N55" i="54" s="1"/>
  <c r="K54" i="54"/>
  <c r="M54" i="54" s="1"/>
  <c r="J54" i="54"/>
  <c r="I54" i="54"/>
  <c r="H53" i="54"/>
  <c r="J53" i="54" s="1"/>
  <c r="E53" i="54"/>
  <c r="J52" i="54"/>
  <c r="I52" i="54"/>
  <c r="K52" i="54" s="1"/>
  <c r="M52" i="54" s="1"/>
  <c r="H51" i="54"/>
  <c r="J51" i="54" s="1"/>
  <c r="E51" i="54"/>
  <c r="N51" i="54" s="1"/>
  <c r="J50" i="54"/>
  <c r="I50" i="54"/>
  <c r="K50" i="54" s="1"/>
  <c r="M50" i="54" s="1"/>
  <c r="H49" i="54"/>
  <c r="J49" i="54" s="1"/>
  <c r="E49" i="54"/>
  <c r="K48" i="54"/>
  <c r="M48" i="54" s="1"/>
  <c r="J48" i="54"/>
  <c r="I48" i="54"/>
  <c r="H47" i="54"/>
  <c r="J47" i="54" s="1"/>
  <c r="E47" i="54"/>
  <c r="N47" i="54" s="1"/>
  <c r="J46" i="54"/>
  <c r="I46" i="54"/>
  <c r="K46" i="54" s="1"/>
  <c r="M46" i="54" s="1"/>
  <c r="H45" i="54"/>
  <c r="J45" i="54" s="1"/>
  <c r="E45" i="54"/>
  <c r="J43" i="54"/>
  <c r="I43" i="54"/>
  <c r="K43" i="54" s="1"/>
  <c r="M43" i="54" s="1"/>
  <c r="J42" i="54"/>
  <c r="I42" i="54"/>
  <c r="K42" i="54" s="1"/>
  <c r="M42" i="54" s="1"/>
  <c r="K41" i="54"/>
  <c r="M41" i="54" s="1"/>
  <c r="J41" i="54"/>
  <c r="I41" i="54"/>
  <c r="K40" i="54"/>
  <c r="M40" i="54" s="1"/>
  <c r="J40" i="54"/>
  <c r="I40" i="54"/>
  <c r="J39" i="54"/>
  <c r="I39" i="54"/>
  <c r="K39" i="54" s="1"/>
  <c r="M39" i="54" s="1"/>
  <c r="J38" i="54"/>
  <c r="I38" i="54"/>
  <c r="K38" i="54" s="1"/>
  <c r="M38" i="54" s="1"/>
  <c r="J37" i="54"/>
  <c r="I37" i="54"/>
  <c r="K37" i="54" s="1"/>
  <c r="M37" i="54" s="1"/>
  <c r="H36" i="54"/>
  <c r="J36" i="54" s="1"/>
  <c r="E36" i="54"/>
  <c r="K35" i="54"/>
  <c r="M35" i="54" s="1"/>
  <c r="J35" i="54"/>
  <c r="I35" i="54"/>
  <c r="K34" i="54"/>
  <c r="M34" i="54" s="1"/>
  <c r="J34" i="54"/>
  <c r="I34" i="54"/>
  <c r="J33" i="54"/>
  <c r="I33" i="54"/>
  <c r="K33" i="54" s="1"/>
  <c r="M33" i="54" s="1"/>
  <c r="J32" i="54"/>
  <c r="I32" i="54"/>
  <c r="K32" i="54" s="1"/>
  <c r="M32" i="54" s="1"/>
  <c r="K31" i="54"/>
  <c r="M31" i="54" s="1"/>
  <c r="J31" i="54"/>
  <c r="I31" i="54"/>
  <c r="K30" i="54"/>
  <c r="M30" i="54" s="1"/>
  <c r="J30" i="54"/>
  <c r="I30" i="54"/>
  <c r="J29" i="54"/>
  <c r="I29" i="54"/>
  <c r="K29" i="54" s="1"/>
  <c r="M29" i="54" s="1"/>
  <c r="J28" i="54"/>
  <c r="I28" i="54"/>
  <c r="K28" i="54" s="1"/>
  <c r="M28" i="54" s="1"/>
  <c r="K27" i="54"/>
  <c r="M27" i="54" s="1"/>
  <c r="J27" i="54"/>
  <c r="I27" i="54"/>
  <c r="K26" i="54"/>
  <c r="M26" i="54" s="1"/>
  <c r="J26" i="54"/>
  <c r="I26" i="54"/>
  <c r="J25" i="54"/>
  <c r="I25" i="54"/>
  <c r="K25" i="54" s="1"/>
  <c r="M25" i="54" s="1"/>
  <c r="J24" i="54"/>
  <c r="I24" i="54"/>
  <c r="K24" i="54" s="1"/>
  <c r="M24" i="54" s="1"/>
  <c r="K23" i="54"/>
  <c r="M23" i="54" s="1"/>
  <c r="J23" i="54"/>
  <c r="I23" i="54"/>
  <c r="L22" i="54"/>
  <c r="J22" i="54"/>
  <c r="H22" i="54"/>
  <c r="E22" i="54"/>
  <c r="N22" i="54" s="1"/>
  <c r="L21" i="54"/>
  <c r="J21" i="54"/>
  <c r="K20" i="54"/>
  <c r="M20" i="54" s="1"/>
  <c r="J19" i="54"/>
  <c r="I19" i="54"/>
  <c r="K19" i="54" s="1"/>
  <c r="M19" i="54" s="1"/>
  <c r="K18" i="54"/>
  <c r="M18" i="54" s="1"/>
  <c r="J18" i="54"/>
  <c r="I18" i="54"/>
  <c r="K17" i="54"/>
  <c r="M17" i="54" s="1"/>
  <c r="J17" i="54"/>
  <c r="I17" i="54"/>
  <c r="J16" i="54"/>
  <c r="I16" i="54"/>
  <c r="K16" i="54" s="1"/>
  <c r="M16" i="54" s="1"/>
  <c r="J15" i="54"/>
  <c r="I15" i="54"/>
  <c r="K15" i="54" s="1"/>
  <c r="M15" i="54" s="1"/>
  <c r="K14" i="54"/>
  <c r="M14" i="54" s="1"/>
  <c r="J14" i="54"/>
  <c r="I14" i="54"/>
  <c r="J13" i="54"/>
  <c r="I13" i="54"/>
  <c r="K13" i="54" s="1"/>
  <c r="M13" i="54" s="1"/>
  <c r="J12" i="54"/>
  <c r="I12" i="54"/>
  <c r="K12" i="54" s="1"/>
  <c r="M12" i="54" s="1"/>
  <c r="J11" i="54"/>
  <c r="I11" i="54"/>
  <c r="K11" i="54" s="1"/>
  <c r="M11" i="54" s="1"/>
  <c r="J10" i="54"/>
  <c r="I10" i="54"/>
  <c r="K10" i="54" s="1"/>
  <c r="M10" i="54" s="1"/>
  <c r="J9" i="54"/>
  <c r="I9" i="54"/>
  <c r="K9" i="54" s="1"/>
  <c r="M9" i="54" s="1"/>
  <c r="G9" i="54"/>
  <c r="G8" i="54" s="1"/>
  <c r="F9" i="54"/>
  <c r="H8" i="54"/>
  <c r="F8" i="54"/>
  <c r="E8" i="54"/>
  <c r="N8" i="54" l="1"/>
  <c r="I36" i="54"/>
  <c r="K36" i="54" s="1"/>
  <c r="M36" i="54" s="1"/>
  <c r="N36" i="54"/>
  <c r="I49" i="54"/>
  <c r="K49" i="54" s="1"/>
  <c r="M49" i="54" s="1"/>
  <c r="N49" i="54"/>
  <c r="N59" i="54"/>
  <c r="N61" i="54"/>
  <c r="N45" i="54"/>
  <c r="I53" i="54"/>
  <c r="K53" i="54" s="1"/>
  <c r="M53" i="54" s="1"/>
  <c r="N53" i="54"/>
  <c r="H21" i="54"/>
  <c r="H69" i="54" s="1"/>
  <c r="J66" i="54"/>
  <c r="I66" i="54"/>
  <c r="K66" i="54" s="1"/>
  <c r="M66" i="54" s="1"/>
  <c r="J8" i="54"/>
  <c r="I8" i="54"/>
  <c r="K8" i="54" s="1"/>
  <c r="M8" i="54" s="1"/>
  <c r="I22" i="54"/>
  <c r="K22" i="54" s="1"/>
  <c r="M22" i="54" s="1"/>
  <c r="F61" i="54"/>
  <c r="F57" i="54"/>
  <c r="G61" i="54"/>
  <c r="G57" i="54"/>
  <c r="E21" i="54"/>
  <c r="I45" i="54"/>
  <c r="K45" i="54" s="1"/>
  <c r="M45" i="54" s="1"/>
  <c r="I57" i="54"/>
  <c r="K57" i="54" s="1"/>
  <c r="M57" i="54" s="1"/>
  <c r="I61" i="54"/>
  <c r="K61" i="54" s="1"/>
  <c r="M61" i="54" s="1"/>
  <c r="I47" i="54"/>
  <c r="K47" i="54" s="1"/>
  <c r="M47" i="54" s="1"/>
  <c r="I51" i="54"/>
  <c r="K51" i="54" s="1"/>
  <c r="M51" i="54" s="1"/>
  <c r="I55" i="54"/>
  <c r="K55" i="54" s="1"/>
  <c r="M55" i="54" s="1"/>
  <c r="I59" i="54"/>
  <c r="K59" i="54" s="1"/>
  <c r="M59" i="54" s="1"/>
  <c r="I64" i="54"/>
  <c r="K64" i="54" s="1"/>
  <c r="M64" i="54" s="1"/>
  <c r="E69" i="54"/>
  <c r="N69" i="54" l="1"/>
  <c r="N21" i="54"/>
  <c r="I69" i="54"/>
  <c r="K69" i="54" s="1"/>
  <c r="M69" i="54" s="1"/>
  <c r="F60" i="54"/>
  <c r="F56" i="54"/>
  <c r="I21" i="54"/>
  <c r="K21" i="54" s="1"/>
  <c r="M21" i="54" s="1"/>
  <c r="G56" i="54"/>
  <c r="G60" i="54"/>
  <c r="J69" i="54" l="1"/>
  <c r="G59" i="54"/>
  <c r="G55" i="54"/>
  <c r="F59" i="54"/>
  <c r="F55" i="54"/>
  <c r="F58" i="54" l="1"/>
  <c r="F54" i="54"/>
  <c r="G58" i="54"/>
  <c r="G54" i="54"/>
  <c r="G53" i="54" l="1"/>
  <c r="G52" i="54"/>
  <c r="G51" i="54" s="1"/>
  <c r="G50" i="54" s="1"/>
  <c r="G49" i="54" s="1"/>
  <c r="G48" i="54" s="1"/>
  <c r="G47" i="54" s="1"/>
  <c r="G46" i="54" s="1"/>
  <c r="G45" i="54" s="1"/>
  <c r="G44" i="54" s="1"/>
  <c r="G43" i="54" s="1"/>
  <c r="G42" i="54" s="1"/>
  <c r="G41" i="54" s="1"/>
  <c r="G40" i="54" s="1"/>
  <c r="F53" i="54"/>
  <c r="F52" i="54"/>
  <c r="F51" i="54" s="1"/>
  <c r="F50" i="54" s="1"/>
  <c r="F49" i="54" s="1"/>
  <c r="F48" i="54" s="1"/>
  <c r="F47" i="54" s="1"/>
  <c r="F46" i="54" s="1"/>
  <c r="F45" i="54" s="1"/>
  <c r="F44" i="54" s="1"/>
  <c r="F43" i="54" s="1"/>
  <c r="F42" i="54" s="1"/>
  <c r="F41" i="54" s="1"/>
  <c r="F40" i="54" s="1"/>
  <c r="F38" i="54" l="1"/>
  <c r="F39" i="54"/>
  <c r="F37" i="54" s="1"/>
  <c r="F36" i="54" s="1"/>
  <c r="F35" i="54" s="1"/>
  <c r="F34" i="54" s="1"/>
  <c r="F33" i="54" s="1"/>
  <c r="F32" i="54" s="1"/>
  <c r="F31" i="54" s="1"/>
  <c r="F30" i="54" s="1"/>
  <c r="F29" i="54" s="1"/>
  <c r="F28" i="54" s="1"/>
  <c r="F27" i="54" s="1"/>
  <c r="F26" i="54" s="1"/>
  <c r="F25" i="54" s="1"/>
  <c r="F24" i="54" s="1"/>
  <c r="F23" i="54" s="1"/>
  <c r="F22" i="54" s="1"/>
  <c r="F21" i="54" s="1"/>
  <c r="G38" i="54"/>
  <c r="G39" i="54"/>
  <c r="G37" i="54" s="1"/>
  <c r="G36" i="54" s="1"/>
  <c r="G35" i="54" s="1"/>
  <c r="G34" i="54" s="1"/>
  <c r="G33" i="54" s="1"/>
  <c r="G32" i="54" s="1"/>
  <c r="G31" i="54" s="1"/>
  <c r="G30" i="54" s="1"/>
  <c r="G29" i="54" s="1"/>
  <c r="G28" i="54" s="1"/>
  <c r="G27" i="54" s="1"/>
  <c r="G26" i="54" s="1"/>
  <c r="G25" i="54" s="1"/>
  <c r="G24" i="54" s="1"/>
  <c r="G23" i="54" s="1"/>
  <c r="G22" i="54" s="1"/>
  <c r="G21" i="54" s="1"/>
</calcChain>
</file>

<file path=xl/sharedStrings.xml><?xml version="1.0" encoding="utf-8"?>
<sst xmlns="http://schemas.openxmlformats.org/spreadsheetml/2006/main" count="94" uniqueCount="94">
  <si>
    <t>NO</t>
  </si>
  <si>
    <t>NAMA KEGIATAN</t>
  </si>
  <si>
    <t>PAGU DANA</t>
  </si>
  <si>
    <t>NILAI KONTRAK</t>
  </si>
  <si>
    <t>PELAKSANA</t>
  </si>
  <si>
    <t>KEUANGAN</t>
  </si>
  <si>
    <t>SP2D</t>
  </si>
  <si>
    <t>%</t>
  </si>
  <si>
    <t>SPJ</t>
  </si>
  <si>
    <t>TARGET</t>
  </si>
  <si>
    <t>REALISASI</t>
  </si>
  <si>
    <t>PROGRAM PELAYANAN ADM. PERKANTORAN</t>
  </si>
  <si>
    <t>KET-</t>
  </si>
  <si>
    <t xml:space="preserve">FISIK </t>
  </si>
  <si>
    <t>Pendidikan dan pelatihan formal</t>
  </si>
  <si>
    <t>I</t>
  </si>
  <si>
    <t>II</t>
  </si>
  <si>
    <t>III</t>
  </si>
  <si>
    <t>PROGRAM PENINGKATAN SARANA DAN PRASARANA APARATUR</t>
  </si>
  <si>
    <t xml:space="preserve">LAPORAN PERKEMBANGAN FISIK DAN KEUANGAN </t>
  </si>
  <si>
    <t>Pengadaan peralatan gedung kantor</t>
  </si>
  <si>
    <t>Pemeliharaan rutin/berkala gedung kantor</t>
  </si>
  <si>
    <t>Pemeliharaan rutin/berkala perlengkapan gedung kantor</t>
  </si>
  <si>
    <t>Pemeliharaan rutin/berkala peralatan gedung kantor</t>
  </si>
  <si>
    <t>Program Peningkatan Kapasitas Sumber Daya Aparatur</t>
  </si>
  <si>
    <t>Program peningkatan keamanan dan kenyamanan lingkungan</t>
  </si>
  <si>
    <t>Pengendalian keamanan lingkungan</t>
  </si>
  <si>
    <t>Program Peningkatan Keberdayaan Masyarakat Perdesaan</t>
  </si>
  <si>
    <t>Pemberdayaan Lembaga dan Organisasi Masyarakat Perdesaan</t>
  </si>
  <si>
    <t>Peningkatan kapasitas aparat dalam rangka pelaksanaan siskamswakarsa di daerah</t>
  </si>
  <si>
    <t>Program pemeliharaan kantrantibmas dan pencegahan tindak kriminal</t>
  </si>
  <si>
    <t>Program kemitraan pengembangan wawasan kebangsaan</t>
  </si>
  <si>
    <t>Program peningkatan kapasitas aparatur pemerintah desa</t>
  </si>
  <si>
    <t>Pelatihan Aparatur Pemerintah Desa dalam bidang pengelolaan keuangan desa</t>
  </si>
  <si>
    <t>Program perencanaan pembangunan daerah</t>
  </si>
  <si>
    <t>Program Reformasi Birokrasi</t>
  </si>
  <si>
    <t>Tunjangan Keluarga</t>
  </si>
  <si>
    <t>Tunjangan Beras</t>
  </si>
  <si>
    <t>Pembulatan Gaji</t>
  </si>
  <si>
    <t>Tambahan Penghasilan Berdasarkan Beban Kerja</t>
  </si>
  <si>
    <t>BELANJA TAK LANGSUNG</t>
  </si>
  <si>
    <t>A</t>
  </si>
  <si>
    <t>B</t>
  </si>
  <si>
    <t>JUMLAH TOTAL</t>
  </si>
  <si>
    <t>BELANJA   LANGSUNG</t>
  </si>
  <si>
    <t>Penyediaan jasa surat menyurat</t>
  </si>
  <si>
    <t>Penyediaan jasa komunikasi, sumber daya air dan listrik</t>
  </si>
  <si>
    <t>Penyediaan jasa administrasi keuangan</t>
  </si>
  <si>
    <t>Penyediaan jasa kebersihan kantor</t>
  </si>
  <si>
    <t>Penyediaan alat tulis kantor</t>
  </si>
  <si>
    <t>Penyediaan barang cetakan dan penggandaan</t>
  </si>
  <si>
    <t>Penyediaan komponen instalasi listrik/penerangan bangunan kantor</t>
  </si>
  <si>
    <t>Penyediaan peralatan dan perlengkapan kantor</t>
  </si>
  <si>
    <t>Penyediaan bahan bacaan dan peraturan perundang-undangan</t>
  </si>
  <si>
    <t>Penyediaan makanan dan minuman</t>
  </si>
  <si>
    <t>Rapat-rapat koordinasi dan konsultasi ke luar daerah</t>
  </si>
  <si>
    <t>Penyediaan jasa pegawai non PNS</t>
  </si>
  <si>
    <t>Intensifikasi dan ekstensifikasi sumber-sumber pendapatan daerah</t>
  </si>
  <si>
    <t>Penyelenggaraan musrenbang RPJPD</t>
  </si>
  <si>
    <t>Peningkatan Pelayanan Administrasi Terpadu Kecamatan (PATEN)</t>
  </si>
  <si>
    <t xml:space="preserve">CAMAT KARANGANYAR </t>
  </si>
  <si>
    <t>Gaji Pokok PNS/Uang Representasi</t>
  </si>
  <si>
    <t>Tunjangan Jabatan</t>
  </si>
  <si>
    <t>Tunjangan Fungsional Umum</t>
  </si>
  <si>
    <t>Tunjangan PPh/Tunjangan Khusus</t>
  </si>
  <si>
    <t>Iuran Asuransi Kesehatan</t>
  </si>
  <si>
    <t>Jaminan Kecelakaan Kerja</t>
  </si>
  <si>
    <t>Jaminan  Kematian</t>
  </si>
  <si>
    <t>Penyediaan peralatan rumah tangga</t>
  </si>
  <si>
    <t>Pemeliharaan rutin/berkala kendaraan dinas/operasional</t>
  </si>
  <si>
    <t>Program peningkatan dan pengembangan pengelolaan keuangan daerah</t>
  </si>
  <si>
    <t>IV</t>
  </si>
  <si>
    <t>V</t>
  </si>
  <si>
    <t>VII</t>
  </si>
  <si>
    <t>VIII</t>
  </si>
  <si>
    <t>IX</t>
  </si>
  <si>
    <t>X</t>
  </si>
  <si>
    <t>XV</t>
  </si>
  <si>
    <t>XVII</t>
  </si>
  <si>
    <t>SUGIANTO, S.IP.MM</t>
  </si>
  <si>
    <t xml:space="preserve">PEMBINA </t>
  </si>
  <si>
    <t>NIP. 19650326 198508 1 002</t>
  </si>
  <si>
    <t xml:space="preserve">  </t>
  </si>
  <si>
    <t>KEGIATAN APBD KECAMATAN KARANGANYAR  TAHUN ANGGARAN 2019</t>
  </si>
  <si>
    <t>Pengadaan perlengkapan gedung kantor</t>
  </si>
  <si>
    <t xml:space="preserve">Pengadaan Mebelaur </t>
  </si>
  <si>
    <t>Program Wajib Belajar Sembilan Tahun</t>
  </si>
  <si>
    <t>Pembinaan Kelembagaan dan Manajemen Sekolah dengan Penerapan MBS</t>
  </si>
  <si>
    <t>Program Promosi Kesehatan dan Pemberdayaan Masyarakat</t>
  </si>
  <si>
    <t xml:space="preserve">Penyuluhan masyarakat pola hidup sehat </t>
  </si>
  <si>
    <t>Fasilitasi Pencapaian Halaqoh dna berbagai forum keagamaan lainnya</t>
  </si>
  <si>
    <t xml:space="preserve">Pentas Seni dan Budaya, festival,lomba cipta dalam upaya peningkatan wawasan kebangsaan </t>
  </si>
  <si>
    <t>Karanganyar, 04 April 2019</t>
  </si>
  <si>
    <t>POSISI MARET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</si>
</sst>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74" formatCode="#,##0_ ;\-#,##0\ 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7"/>
      <color indexed="8"/>
      <name val="Tahoma"/>
      <family val="2"/>
    </font>
    <font>
      <sz val="10"/>
      <color indexed="8"/>
      <name val="Tahoma"/>
      <family val="2"/>
    </font>
    <font>
      <b/>
      <u/>
      <sz val="1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2" fillId="2" borderId="1" xfId="0" applyFont="1" applyFill="1" applyBorder="1" applyAlignment="1">
      <alignment vertical="top" wrapText="1"/>
    </xf>
    <xf numFmtId="166" fontId="2" fillId="2" borderId="1" xfId="1" applyNumberFormat="1" applyFont="1" applyFill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164" fontId="3" fillId="2" borderId="6" xfId="2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 readingOrder="1"/>
    </xf>
    <xf numFmtId="3" fontId="4" fillId="2" borderId="1" xfId="0" applyNumberFormat="1" applyFont="1" applyFill="1" applyBorder="1" applyAlignment="1">
      <alignment horizontal="right" vertical="top"/>
    </xf>
    <xf numFmtId="165" fontId="2" fillId="2" borderId="1" xfId="1" applyFont="1" applyFill="1" applyBorder="1" applyAlignment="1">
      <alignment horizontal="right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166" fontId="5" fillId="2" borderId="1" xfId="0" applyNumberFormat="1" applyFont="1" applyFill="1" applyBorder="1" applyAlignment="1">
      <alignment horizontal="center" vertical="top" wrapText="1"/>
    </xf>
    <xf numFmtId="0" fontId="5" fillId="2" borderId="0" xfId="0" applyFont="1" applyFill="1" applyAlignment="1">
      <alignment vertical="top" wrapText="1"/>
    </xf>
    <xf numFmtId="165" fontId="5" fillId="2" borderId="5" xfId="1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left" vertical="top" wrapText="1"/>
    </xf>
    <xf numFmtId="166" fontId="5" fillId="2" borderId="7" xfId="1" applyNumberFormat="1" applyFont="1" applyFill="1" applyBorder="1" applyAlignment="1">
      <alignment horizontal="right" vertical="top" wrapText="1"/>
    </xf>
    <xf numFmtId="166" fontId="5" fillId="2" borderId="5" xfId="1" applyNumberFormat="1" applyFont="1" applyFill="1" applyBorder="1" applyAlignment="1">
      <alignment horizontal="right" vertical="top" wrapText="1"/>
    </xf>
    <xf numFmtId="165" fontId="5" fillId="2" borderId="7" xfId="1" applyFont="1" applyFill="1" applyBorder="1" applyAlignment="1">
      <alignment horizontal="right" vertical="top" wrapText="1"/>
    </xf>
    <xf numFmtId="165" fontId="5" fillId="2" borderId="7" xfId="0" applyNumberFormat="1" applyFont="1" applyFill="1" applyBorder="1" applyAlignment="1">
      <alignment horizontal="center" vertical="top" wrapText="1"/>
    </xf>
    <xf numFmtId="166" fontId="8" fillId="2" borderId="1" xfId="1" applyNumberFormat="1" applyFont="1" applyFill="1" applyBorder="1" applyAlignment="1">
      <alignment horizontal="right" vertical="top" wrapText="1"/>
    </xf>
    <xf numFmtId="165" fontId="5" fillId="2" borderId="1" xfId="1" applyFont="1" applyFill="1" applyBorder="1" applyAlignment="1">
      <alignment horizontal="right" vertical="top" wrapText="1"/>
    </xf>
    <xf numFmtId="165" fontId="2" fillId="2" borderId="5" xfId="1" applyFont="1" applyFill="1" applyBorder="1" applyAlignment="1">
      <alignment horizontal="right" vertical="top" wrapText="1"/>
    </xf>
    <xf numFmtId="165" fontId="2" fillId="2" borderId="5" xfId="0" applyNumberFormat="1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vertical="top" wrapText="1"/>
    </xf>
    <xf numFmtId="164" fontId="4" fillId="2" borderId="1" xfId="2" applyFont="1" applyFill="1" applyBorder="1" applyAlignment="1">
      <alignment horizontal="center" vertical="top"/>
    </xf>
    <xf numFmtId="166" fontId="2" fillId="2" borderId="1" xfId="1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164" fontId="9" fillId="2" borderId="0" xfId="2" applyFont="1" applyFill="1" applyAlignment="1">
      <alignment horizontal="center" vertical="top" wrapText="1"/>
    </xf>
    <xf numFmtId="164" fontId="4" fillId="2" borderId="1" xfId="2" applyFont="1" applyFill="1" applyBorder="1" applyAlignment="1">
      <alignment horizontal="center" vertical="top" wrapText="1"/>
    </xf>
    <xf numFmtId="3" fontId="4" fillId="2" borderId="0" xfId="0" applyNumberFormat="1" applyFont="1" applyFill="1" applyAlignment="1">
      <alignment horizontal="right" vertical="top" wrapText="1"/>
    </xf>
    <xf numFmtId="0" fontId="6" fillId="2" borderId="5" xfId="0" applyFont="1" applyFill="1" applyBorder="1" applyAlignment="1">
      <alignment vertical="top" wrapText="1"/>
    </xf>
    <xf numFmtId="3" fontId="4" fillId="2" borderId="1" xfId="0" applyNumberFormat="1" applyFont="1" applyFill="1" applyBorder="1" applyAlignment="1">
      <alignment horizontal="right" vertical="top" wrapText="1"/>
    </xf>
    <xf numFmtId="164" fontId="1" fillId="2" borderId="0" xfId="2" applyFont="1" applyFill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39" fontId="11" fillId="2" borderId="1" xfId="0" applyNumberFormat="1" applyFont="1" applyFill="1" applyBorder="1" applyAlignment="1">
      <alignment horizontal="right" vertical="top"/>
    </xf>
    <xf numFmtId="39" fontId="3" fillId="2" borderId="1" xfId="0" applyNumberFormat="1" applyFont="1" applyFill="1" applyBorder="1" applyAlignment="1">
      <alignment vertical="top"/>
    </xf>
    <xf numFmtId="39" fontId="10" fillId="2" borderId="1" xfId="0" applyNumberFormat="1" applyFont="1" applyFill="1" applyBorder="1" applyAlignment="1">
      <alignment horizontal="right" vertical="top"/>
    </xf>
    <xf numFmtId="37" fontId="3" fillId="2" borderId="1" xfId="0" applyNumberFormat="1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vertical="top" wrapText="1"/>
    </xf>
    <xf numFmtId="0" fontId="3" fillId="2" borderId="9" xfId="0" applyFont="1" applyFill="1" applyBorder="1" applyAlignment="1">
      <alignment vertical="top" wrapText="1"/>
    </xf>
    <xf numFmtId="3" fontId="3" fillId="2" borderId="1" xfId="0" applyNumberFormat="1" applyFont="1" applyFill="1" applyBorder="1" applyAlignment="1">
      <alignment horizontal="right" vertical="top" wrapText="1"/>
    </xf>
    <xf numFmtId="0" fontId="4" fillId="2" borderId="9" xfId="0" applyFont="1" applyFill="1" applyBorder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0" fillId="2" borderId="0" xfId="0" applyFill="1" applyAlignment="1">
      <alignment vertical="top"/>
    </xf>
    <xf numFmtId="166" fontId="13" fillId="2" borderId="1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top" wrapText="1"/>
    </xf>
    <xf numFmtId="166" fontId="1" fillId="2" borderId="0" xfId="1" applyNumberFormat="1" applyFont="1" applyFill="1" applyAlignment="1">
      <alignment horizontal="right" vertical="top" wrapText="1"/>
    </xf>
    <xf numFmtId="9" fontId="1" fillId="2" borderId="0" xfId="3" applyFont="1" applyFill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9" fontId="1" fillId="2" borderId="5" xfId="3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9" fontId="1" fillId="2" borderId="1" xfId="0" applyNumberFormat="1" applyFont="1" applyFill="1" applyBorder="1" applyAlignment="1">
      <alignment horizontal="center" vertical="top" wrapText="1"/>
    </xf>
    <xf numFmtId="166" fontId="1" fillId="2" borderId="5" xfId="1" applyNumberFormat="1" applyFont="1" applyFill="1" applyBorder="1" applyAlignment="1">
      <alignment horizontal="right" vertical="top" wrapText="1"/>
    </xf>
    <xf numFmtId="165" fontId="1" fillId="2" borderId="1" xfId="1" applyFont="1" applyFill="1" applyBorder="1" applyAlignment="1">
      <alignment horizontal="right" vertical="top" wrapText="1"/>
    </xf>
    <xf numFmtId="166" fontId="1" fillId="2" borderId="1" xfId="1" applyNumberFormat="1" applyFont="1" applyFill="1" applyBorder="1" applyAlignment="1">
      <alignment vertical="top" wrapText="1"/>
    </xf>
    <xf numFmtId="165" fontId="1" fillId="2" borderId="5" xfId="1" applyFont="1" applyFill="1" applyBorder="1" applyAlignment="1">
      <alignment horizontal="right" vertical="top" wrapText="1"/>
    </xf>
    <xf numFmtId="165" fontId="1" fillId="2" borderId="5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166" fontId="1" fillId="2" borderId="1" xfId="1" applyNumberFormat="1" applyFont="1" applyFill="1" applyBorder="1" applyAlignment="1">
      <alignment horizontal="center" vertical="top" wrapText="1"/>
    </xf>
    <xf numFmtId="164" fontId="1" fillId="2" borderId="1" xfId="2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166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vertical="top" wrapText="1"/>
    </xf>
    <xf numFmtId="166" fontId="1" fillId="2" borderId="5" xfId="1" applyNumberFormat="1" applyFont="1" applyFill="1" applyBorder="1" applyAlignment="1">
      <alignment vertical="top" wrapText="1"/>
    </xf>
    <xf numFmtId="9" fontId="1" fillId="2" borderId="5" xfId="0" applyNumberFormat="1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vertical="top" wrapText="1"/>
    </xf>
    <xf numFmtId="166" fontId="1" fillId="2" borderId="2" xfId="1" applyNumberFormat="1" applyFont="1" applyFill="1" applyBorder="1" applyAlignment="1">
      <alignment vertical="top" wrapText="1"/>
    </xf>
    <xf numFmtId="166" fontId="1" fillId="2" borderId="6" xfId="1" applyNumberFormat="1" applyFont="1" applyFill="1" applyBorder="1" applyAlignment="1">
      <alignment vertical="top" wrapText="1"/>
    </xf>
    <xf numFmtId="166" fontId="1" fillId="2" borderId="1" xfId="0" applyNumberFormat="1" applyFont="1" applyFill="1" applyBorder="1" applyAlignment="1">
      <alignment horizontal="right" vertical="top" wrapText="1"/>
    </xf>
    <xf numFmtId="165" fontId="1" fillId="2" borderId="1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9" fontId="1" fillId="2" borderId="0" xfId="0" applyNumberFormat="1" applyFont="1" applyFill="1" applyBorder="1" applyAlignment="1">
      <alignment horizontal="center" vertical="top" wrapText="1"/>
    </xf>
    <xf numFmtId="166" fontId="1" fillId="2" borderId="0" xfId="1" applyNumberFormat="1" applyFont="1" applyFill="1" applyBorder="1" applyAlignment="1">
      <alignment vertical="top" wrapText="1"/>
    </xf>
    <xf numFmtId="166" fontId="1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vertical="top" wrapText="1"/>
    </xf>
    <xf numFmtId="164" fontId="4" fillId="2" borderId="0" xfId="2" applyFont="1" applyFill="1" applyBorder="1" applyAlignment="1">
      <alignment horizontal="center" vertical="top"/>
    </xf>
    <xf numFmtId="164" fontId="4" fillId="2" borderId="0" xfId="2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166" fontId="1" fillId="2" borderId="10" xfId="1" applyNumberFormat="1" applyFont="1" applyFill="1" applyBorder="1" applyAlignment="1">
      <alignment horizontal="center" vertical="top" wrapText="1"/>
    </xf>
    <xf numFmtId="166" fontId="1" fillId="2" borderId="5" xfId="1" applyNumberFormat="1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  <xf numFmtId="166" fontId="5" fillId="2" borderId="7" xfId="0" applyNumberFormat="1" applyFont="1" applyFill="1" applyBorder="1" applyAlignment="1">
      <alignment horizontal="center" vertical="top" wrapText="1"/>
    </xf>
    <xf numFmtId="174" fontId="1" fillId="2" borderId="5" xfId="0" applyNumberFormat="1" applyFont="1" applyFill="1" applyBorder="1" applyAlignment="1">
      <alignment horizontal="right" vertical="top" wrapText="1"/>
    </xf>
  </cellXfs>
  <cellStyles count="4">
    <cellStyle name="Comma" xfId="1" builtinId="3"/>
    <cellStyle name="Comma [0]" xfId="2" builtinId="6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152"/>
  <sheetViews>
    <sheetView tabSelected="1" view="pageBreakPreview" topLeftCell="E1" zoomScaleNormal="100" zoomScaleSheetLayoutView="100" workbookViewId="0">
      <selection activeCell="P37" sqref="P37"/>
    </sheetView>
  </sheetViews>
  <sheetFormatPr defaultRowHeight="12.75" x14ac:dyDescent="0.2"/>
  <cols>
    <col min="1" max="2" width="9.140625" style="53"/>
    <col min="3" max="3" width="9.7109375" style="52" customWidth="1"/>
    <col min="4" max="4" width="38.5703125" style="53" customWidth="1"/>
    <col min="5" max="5" width="17.85546875" style="54" customWidth="1"/>
    <col min="6" max="6" width="15" style="53" customWidth="1"/>
    <col min="7" max="7" width="12.5703125" style="53" customWidth="1"/>
    <col min="8" max="8" width="17.140625" style="53" customWidth="1"/>
    <col min="9" max="9" width="9.28515625" style="55" customWidth="1"/>
    <col min="10" max="10" width="16.7109375" style="53" customWidth="1"/>
    <col min="11" max="11" width="8.5703125" style="53" customWidth="1"/>
    <col min="12" max="12" width="9.140625" style="53" customWidth="1"/>
    <col min="13" max="13" width="10.85546875" style="53" customWidth="1"/>
    <col min="14" max="14" width="20.5703125" style="53" customWidth="1"/>
    <col min="15" max="15" width="11.7109375" style="53" customWidth="1"/>
    <col min="16" max="16" width="23.28515625" style="53" customWidth="1"/>
    <col min="17" max="16384" width="9.140625" style="53"/>
  </cols>
  <sheetData>
    <row r="1" spans="3:15" ht="18" customHeight="1" x14ac:dyDescent="0.2">
      <c r="C1" s="91" t="s">
        <v>19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79"/>
    </row>
    <row r="2" spans="3:15" ht="18" customHeight="1" x14ac:dyDescent="0.2">
      <c r="C2" s="91" t="s">
        <v>83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79"/>
    </row>
    <row r="3" spans="3:15" ht="18" customHeight="1" x14ac:dyDescent="0.2">
      <c r="C3" s="91" t="s">
        <v>93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79"/>
    </row>
    <row r="4" spans="3:15" ht="11.25" customHeight="1" thickBot="1" x14ac:dyDescent="0.25"/>
    <row r="5" spans="3:15" ht="24.75" customHeight="1" thickTop="1" x14ac:dyDescent="0.2">
      <c r="C5" s="92" t="s">
        <v>0</v>
      </c>
      <c r="D5" s="94" t="s">
        <v>1</v>
      </c>
      <c r="E5" s="96" t="s">
        <v>2</v>
      </c>
      <c r="F5" s="94" t="s">
        <v>3</v>
      </c>
      <c r="G5" s="92" t="s">
        <v>4</v>
      </c>
      <c r="H5" s="98" t="s">
        <v>5</v>
      </c>
      <c r="I5" s="99"/>
      <c r="J5" s="99"/>
      <c r="K5" s="100"/>
      <c r="L5" s="98" t="s">
        <v>13</v>
      </c>
      <c r="M5" s="100"/>
      <c r="N5" s="92" t="s">
        <v>12</v>
      </c>
      <c r="O5" s="80"/>
    </row>
    <row r="6" spans="3:15" ht="24.75" customHeight="1" x14ac:dyDescent="0.2">
      <c r="C6" s="93"/>
      <c r="D6" s="95"/>
      <c r="E6" s="97"/>
      <c r="F6" s="95"/>
      <c r="G6" s="93"/>
      <c r="H6" s="56" t="s">
        <v>6</v>
      </c>
      <c r="I6" s="57">
        <v>1</v>
      </c>
      <c r="J6" s="56" t="s">
        <v>8</v>
      </c>
      <c r="K6" s="58" t="s">
        <v>7</v>
      </c>
      <c r="L6" s="56" t="s">
        <v>9</v>
      </c>
      <c r="M6" s="58" t="s">
        <v>10</v>
      </c>
      <c r="N6" s="93"/>
      <c r="O6" s="80"/>
    </row>
    <row r="7" spans="3:15" s="3" customFormat="1" ht="20.25" customHeight="1" thickBot="1" x14ac:dyDescent="0.25">
      <c r="C7" s="8">
        <v>1</v>
      </c>
      <c r="D7" s="9">
        <v>2</v>
      </c>
      <c r="E7" s="9">
        <v>3</v>
      </c>
      <c r="F7" s="9">
        <v>4</v>
      </c>
      <c r="G7" s="8">
        <v>5</v>
      </c>
      <c r="H7" s="9">
        <v>6</v>
      </c>
      <c r="I7" s="8">
        <v>7</v>
      </c>
      <c r="J7" s="15">
        <v>8</v>
      </c>
      <c r="K7" s="8">
        <v>9</v>
      </c>
      <c r="L7" s="9">
        <v>10</v>
      </c>
      <c r="M7" s="8">
        <v>11</v>
      </c>
      <c r="N7" s="8">
        <v>12</v>
      </c>
      <c r="O7" s="81"/>
    </row>
    <row r="8" spans="3:15" s="13" customFormat="1" ht="30" customHeight="1" thickTop="1" x14ac:dyDescent="0.2">
      <c r="C8" s="16" t="s">
        <v>41</v>
      </c>
      <c r="D8" s="17" t="s">
        <v>40</v>
      </c>
      <c r="E8" s="18">
        <f>SUM(E9:E19)</f>
        <v>1824200000</v>
      </c>
      <c r="F8" s="18">
        <f>SUM(F9:F19)</f>
        <v>0</v>
      </c>
      <c r="G8" s="18">
        <f>SUM(G9:G19)</f>
        <v>0</v>
      </c>
      <c r="H8" s="18">
        <f>SUM(H9:H19)</f>
        <v>355529921</v>
      </c>
      <c r="I8" s="14">
        <f>H8/E8*100</f>
        <v>19.48963496327157</v>
      </c>
      <c r="J8" s="19">
        <f>SUM(J9:J19)</f>
        <v>355529921</v>
      </c>
      <c r="K8" s="20">
        <f>I8</f>
        <v>19.48963496327157</v>
      </c>
      <c r="L8" s="59"/>
      <c r="M8" s="21">
        <f>K8</f>
        <v>19.48963496327157</v>
      </c>
      <c r="N8" s="102">
        <f>E8-H8</f>
        <v>1468670079</v>
      </c>
      <c r="O8" s="82"/>
    </row>
    <row r="9" spans="3:15" ht="29.25" customHeight="1" x14ac:dyDescent="0.2">
      <c r="C9" s="58">
        <v>1</v>
      </c>
      <c r="D9" s="38" t="s">
        <v>61</v>
      </c>
      <c r="E9" s="39">
        <v>1092000000</v>
      </c>
      <c r="F9" s="60">
        <f>SUM(F10:F19)</f>
        <v>0</v>
      </c>
      <c r="G9" s="60">
        <f>SUM(G10:G19)</f>
        <v>0</v>
      </c>
      <c r="H9" s="40">
        <v>204138600</v>
      </c>
      <c r="I9" s="61">
        <f>H9/E9*100</f>
        <v>18.694010989010991</v>
      </c>
      <c r="J9" s="62">
        <f t="shared" ref="J9:K22" si="0">H9</f>
        <v>204138600</v>
      </c>
      <c r="K9" s="63">
        <f t="shared" si="0"/>
        <v>18.694010989010991</v>
      </c>
      <c r="L9" s="59"/>
      <c r="M9" s="64">
        <f>K9</f>
        <v>18.694010989010991</v>
      </c>
      <c r="N9" s="103">
        <f>E9-H9</f>
        <v>887861400</v>
      </c>
      <c r="O9" s="80"/>
    </row>
    <row r="10" spans="3:15" ht="29.25" customHeight="1" x14ac:dyDescent="0.2">
      <c r="C10" s="65">
        <v>2</v>
      </c>
      <c r="D10" s="38" t="s">
        <v>36</v>
      </c>
      <c r="E10" s="39">
        <v>99000000</v>
      </c>
      <c r="F10" s="66"/>
      <c r="G10" s="65"/>
      <c r="H10" s="40">
        <v>24380406</v>
      </c>
      <c r="I10" s="61">
        <f t="shared" ref="I10:I67" si="1">H10/E10*100</f>
        <v>24.626672727272727</v>
      </c>
      <c r="J10" s="62">
        <f t="shared" si="0"/>
        <v>24380406</v>
      </c>
      <c r="K10" s="61">
        <f t="shared" si="0"/>
        <v>24.626672727272727</v>
      </c>
      <c r="L10" s="59"/>
      <c r="M10" s="64">
        <f t="shared" ref="M10:M67" si="2">K10</f>
        <v>24.626672727272727</v>
      </c>
      <c r="N10" s="103">
        <f t="shared" ref="N10:N69" si="3">E10-H10</f>
        <v>74619594</v>
      </c>
      <c r="O10" s="83"/>
    </row>
    <row r="11" spans="3:15" ht="29.25" customHeight="1" x14ac:dyDescent="0.2">
      <c r="C11" s="58">
        <v>3</v>
      </c>
      <c r="D11" s="38" t="s">
        <v>62</v>
      </c>
      <c r="E11" s="39">
        <v>78000000</v>
      </c>
      <c r="F11" s="67"/>
      <c r="G11" s="65"/>
      <c r="H11" s="40">
        <v>16140000</v>
      </c>
      <c r="I11" s="61">
        <f t="shared" si="1"/>
        <v>20.692307692307693</v>
      </c>
      <c r="J11" s="67">
        <f t="shared" si="0"/>
        <v>16140000</v>
      </c>
      <c r="K11" s="61">
        <f t="shared" si="0"/>
        <v>20.692307692307693</v>
      </c>
      <c r="L11" s="59"/>
      <c r="M11" s="64">
        <f t="shared" si="2"/>
        <v>20.692307692307693</v>
      </c>
      <c r="N11" s="103">
        <f t="shared" si="3"/>
        <v>61860000</v>
      </c>
      <c r="O11" s="83"/>
    </row>
    <row r="12" spans="3:15" ht="29.25" customHeight="1" x14ac:dyDescent="0.2">
      <c r="C12" s="65">
        <v>4</v>
      </c>
      <c r="D12" s="38" t="s">
        <v>63</v>
      </c>
      <c r="E12" s="39">
        <v>38000000</v>
      </c>
      <c r="F12" s="67"/>
      <c r="G12" s="65"/>
      <c r="H12" s="40">
        <v>6000000</v>
      </c>
      <c r="I12" s="61">
        <f t="shared" si="1"/>
        <v>15.789473684210526</v>
      </c>
      <c r="J12" s="62">
        <f t="shared" si="0"/>
        <v>6000000</v>
      </c>
      <c r="K12" s="61">
        <f t="shared" si="0"/>
        <v>15.789473684210526</v>
      </c>
      <c r="L12" s="59"/>
      <c r="M12" s="64">
        <f t="shared" si="2"/>
        <v>15.789473684210526</v>
      </c>
      <c r="N12" s="103">
        <f t="shared" si="3"/>
        <v>32000000</v>
      </c>
      <c r="O12" s="83"/>
    </row>
    <row r="13" spans="3:15" ht="29.25" customHeight="1" x14ac:dyDescent="0.2">
      <c r="C13" s="58">
        <v>5</v>
      </c>
      <c r="D13" s="38" t="s">
        <v>37</v>
      </c>
      <c r="E13" s="39">
        <v>57000000</v>
      </c>
      <c r="F13" s="67"/>
      <c r="G13" s="65"/>
      <c r="H13" s="40">
        <v>13687380</v>
      </c>
      <c r="I13" s="61">
        <f t="shared" si="1"/>
        <v>24.012947368421052</v>
      </c>
      <c r="J13" s="67">
        <f t="shared" si="0"/>
        <v>13687380</v>
      </c>
      <c r="K13" s="61">
        <f t="shared" si="0"/>
        <v>24.012947368421052</v>
      </c>
      <c r="L13" s="59"/>
      <c r="M13" s="64">
        <f t="shared" si="2"/>
        <v>24.012947368421052</v>
      </c>
      <c r="N13" s="103">
        <f t="shared" si="3"/>
        <v>43312620</v>
      </c>
      <c r="O13" s="83"/>
    </row>
    <row r="14" spans="3:15" ht="29.25" customHeight="1" x14ac:dyDescent="0.2">
      <c r="C14" s="65">
        <v>6</v>
      </c>
      <c r="D14" s="38" t="s">
        <v>64</v>
      </c>
      <c r="E14" s="39">
        <v>8000000</v>
      </c>
      <c r="F14" s="67"/>
      <c r="G14" s="65"/>
      <c r="H14" s="40">
        <v>165714</v>
      </c>
      <c r="I14" s="61">
        <f t="shared" si="1"/>
        <v>2.0714250000000001</v>
      </c>
      <c r="J14" s="62">
        <f t="shared" si="0"/>
        <v>165714</v>
      </c>
      <c r="K14" s="61">
        <f t="shared" si="0"/>
        <v>2.0714250000000001</v>
      </c>
      <c r="L14" s="59"/>
      <c r="M14" s="64">
        <f t="shared" si="2"/>
        <v>2.0714250000000001</v>
      </c>
      <c r="N14" s="103">
        <f t="shared" si="3"/>
        <v>7834286</v>
      </c>
      <c r="O14" s="84"/>
    </row>
    <row r="15" spans="3:15" ht="29.25" customHeight="1" x14ac:dyDescent="0.2">
      <c r="C15" s="58">
        <v>7</v>
      </c>
      <c r="D15" s="38" t="s">
        <v>38</v>
      </c>
      <c r="E15" s="39">
        <v>100000</v>
      </c>
      <c r="F15" s="67"/>
      <c r="G15" s="65"/>
      <c r="H15" s="40">
        <v>2521</v>
      </c>
      <c r="I15" s="61">
        <f t="shared" si="1"/>
        <v>2.5209999999999999</v>
      </c>
      <c r="J15" s="62">
        <f t="shared" si="0"/>
        <v>2521</v>
      </c>
      <c r="K15" s="61">
        <f t="shared" si="0"/>
        <v>2.5209999999999999</v>
      </c>
      <c r="L15" s="59"/>
      <c r="M15" s="64">
        <f t="shared" si="2"/>
        <v>2.5209999999999999</v>
      </c>
      <c r="N15" s="103">
        <f t="shared" si="3"/>
        <v>97479</v>
      </c>
      <c r="O15" s="84"/>
    </row>
    <row r="16" spans="3:15" ht="29.25" customHeight="1" x14ac:dyDescent="0.2">
      <c r="C16" s="65">
        <v>8</v>
      </c>
      <c r="D16" s="38" t="s">
        <v>65</v>
      </c>
      <c r="E16" s="39">
        <v>31000000</v>
      </c>
      <c r="F16" s="67"/>
      <c r="G16" s="65"/>
      <c r="H16" s="40">
        <v>6855571</v>
      </c>
      <c r="I16" s="61">
        <f t="shared" si="1"/>
        <v>22.114745161290323</v>
      </c>
      <c r="J16" s="67">
        <f t="shared" si="0"/>
        <v>6855571</v>
      </c>
      <c r="K16" s="61">
        <f t="shared" si="0"/>
        <v>22.114745161290323</v>
      </c>
      <c r="L16" s="59"/>
      <c r="M16" s="64">
        <f t="shared" si="2"/>
        <v>22.114745161290323</v>
      </c>
      <c r="N16" s="103">
        <f t="shared" si="3"/>
        <v>24144429</v>
      </c>
      <c r="O16" s="85"/>
    </row>
    <row r="17" spans="3:16" ht="29.25" customHeight="1" x14ac:dyDescent="0.2">
      <c r="C17" s="58">
        <v>9</v>
      </c>
      <c r="D17" s="38" t="s">
        <v>66</v>
      </c>
      <c r="E17" s="39">
        <v>3100000</v>
      </c>
      <c r="F17" s="67"/>
      <c r="G17" s="65"/>
      <c r="H17" s="40">
        <v>489932</v>
      </c>
      <c r="I17" s="61">
        <f t="shared" si="1"/>
        <v>15.80425806451613</v>
      </c>
      <c r="J17" s="67">
        <f t="shared" si="0"/>
        <v>489932</v>
      </c>
      <c r="K17" s="61">
        <f t="shared" si="0"/>
        <v>15.80425806451613</v>
      </c>
      <c r="L17" s="59"/>
      <c r="M17" s="64">
        <f t="shared" si="2"/>
        <v>15.80425806451613</v>
      </c>
      <c r="N17" s="103">
        <f t="shared" si="3"/>
        <v>2610068</v>
      </c>
      <c r="O17" s="83"/>
    </row>
    <row r="18" spans="3:16" ht="29.25" customHeight="1" x14ac:dyDescent="0.2">
      <c r="C18" s="65">
        <v>10</v>
      </c>
      <c r="D18" s="38" t="s">
        <v>67</v>
      </c>
      <c r="E18" s="39">
        <v>12000000</v>
      </c>
      <c r="F18" s="67"/>
      <c r="G18" s="65"/>
      <c r="H18" s="40">
        <v>1469797</v>
      </c>
      <c r="I18" s="61">
        <f>H18/E18*100</f>
        <v>12.248308333333334</v>
      </c>
      <c r="J18" s="67">
        <f t="shared" si="0"/>
        <v>1469797</v>
      </c>
      <c r="K18" s="61">
        <f t="shared" si="0"/>
        <v>12.248308333333334</v>
      </c>
      <c r="L18" s="59"/>
      <c r="M18" s="64">
        <f t="shared" si="2"/>
        <v>12.248308333333334</v>
      </c>
      <c r="N18" s="103">
        <f t="shared" si="3"/>
        <v>10530203</v>
      </c>
      <c r="O18" s="83"/>
    </row>
    <row r="19" spans="3:16" ht="29.25" customHeight="1" x14ac:dyDescent="0.2">
      <c r="C19" s="58">
        <v>11</v>
      </c>
      <c r="D19" s="38" t="s">
        <v>39</v>
      </c>
      <c r="E19" s="39">
        <v>406000000</v>
      </c>
      <c r="F19" s="67"/>
      <c r="G19" s="65"/>
      <c r="H19" s="40">
        <v>82200000</v>
      </c>
      <c r="I19" s="61">
        <f>H19/E19*100</f>
        <v>20.246305418719214</v>
      </c>
      <c r="J19" s="67">
        <f t="shared" si="0"/>
        <v>82200000</v>
      </c>
      <c r="K19" s="61">
        <f t="shared" si="0"/>
        <v>20.246305418719214</v>
      </c>
      <c r="L19" s="59"/>
      <c r="M19" s="64">
        <f t="shared" si="2"/>
        <v>20.246305418719214</v>
      </c>
      <c r="N19" s="103">
        <f t="shared" si="3"/>
        <v>323800000</v>
      </c>
      <c r="O19" s="83"/>
    </row>
    <row r="20" spans="3:16" ht="10.5" customHeight="1" x14ac:dyDescent="0.2">
      <c r="C20" s="65"/>
      <c r="D20" s="68"/>
      <c r="E20" s="41"/>
      <c r="F20" s="69"/>
      <c r="G20" s="70"/>
      <c r="H20" s="70"/>
      <c r="I20" s="23"/>
      <c r="J20" s="71"/>
      <c r="K20" s="63">
        <f t="shared" si="0"/>
        <v>0</v>
      </c>
      <c r="L20" s="65"/>
      <c r="M20" s="64">
        <f t="shared" si="2"/>
        <v>0</v>
      </c>
      <c r="N20" s="103">
        <f t="shared" si="3"/>
        <v>0</v>
      </c>
      <c r="O20" s="86"/>
    </row>
    <row r="21" spans="3:16" s="13" customFormat="1" ht="26.25" customHeight="1" x14ac:dyDescent="0.2">
      <c r="C21" s="10" t="s">
        <v>42</v>
      </c>
      <c r="D21" s="11" t="s">
        <v>44</v>
      </c>
      <c r="E21" s="12">
        <f>E22+E36+E45+E47+E49+E51+E53+E55+E57+E59+E61+E64+E66</f>
        <v>600000000</v>
      </c>
      <c r="F21" s="12">
        <f t="shared" ref="F21:H21" si="4">F22+F36+F45+F47+F49+F51+F53+F55+F57+F59+F61+F64+F66</f>
        <v>0</v>
      </c>
      <c r="G21" s="12">
        <f t="shared" si="4"/>
        <v>0</v>
      </c>
      <c r="H21" s="12">
        <f t="shared" si="4"/>
        <v>112354783</v>
      </c>
      <c r="I21" s="24">
        <f>H21/E21*100</f>
        <v>18.725797166666666</v>
      </c>
      <c r="J21" s="51">
        <f>J22</f>
        <v>50861779</v>
      </c>
      <c r="K21" s="24">
        <f t="shared" si="0"/>
        <v>18.725797166666666</v>
      </c>
      <c r="L21" s="28">
        <f>SUM(L22:L34)</f>
        <v>0</v>
      </c>
      <c r="M21" s="25">
        <f t="shared" si="2"/>
        <v>18.725797166666666</v>
      </c>
      <c r="N21" s="103">
        <f t="shared" si="3"/>
        <v>487645217</v>
      </c>
      <c r="O21" s="87"/>
      <c r="P21" s="53"/>
    </row>
    <row r="22" spans="3:16" s="3" customFormat="1" ht="29.25" customHeight="1" x14ac:dyDescent="0.2">
      <c r="C22" s="26" t="s">
        <v>15</v>
      </c>
      <c r="D22" s="27" t="s">
        <v>11</v>
      </c>
      <c r="E22" s="32">
        <f>SUM(E23:E35)</f>
        <v>220500000</v>
      </c>
      <c r="F22" s="33">
        <f>SUM(F23:F35)</f>
        <v>0</v>
      </c>
      <c r="G22" s="33">
        <f>SUM(G23:G35)</f>
        <v>0</v>
      </c>
      <c r="H22" s="33">
        <f>SUM(H23:H35)</f>
        <v>50861779</v>
      </c>
      <c r="I22" s="63">
        <f t="shared" si="1"/>
        <v>23.066566439909298</v>
      </c>
      <c r="J22" s="33">
        <f>SUM(J23:J35)</f>
        <v>50861779</v>
      </c>
      <c r="K22" s="63">
        <f t="shared" si="0"/>
        <v>23.066566439909298</v>
      </c>
      <c r="L22" s="33">
        <f>SUM(L23:L35)</f>
        <v>0</v>
      </c>
      <c r="M22" s="64">
        <f t="shared" si="2"/>
        <v>23.066566439909298</v>
      </c>
      <c r="N22" s="103">
        <f t="shared" si="3"/>
        <v>169638221</v>
      </c>
      <c r="O22" s="88"/>
      <c r="P22" s="53"/>
    </row>
    <row r="23" spans="3:16" ht="24.75" customHeight="1" x14ac:dyDescent="0.2">
      <c r="C23" s="65">
        <v>1</v>
      </c>
      <c r="D23" s="38" t="s">
        <v>45</v>
      </c>
      <c r="E23" s="42">
        <v>4500000</v>
      </c>
      <c r="F23" s="33">
        <f t="shared" ref="F23:G24" si="5">SUM(F24:F36)</f>
        <v>0</v>
      </c>
      <c r="G23" s="33">
        <f t="shared" si="5"/>
        <v>0</v>
      </c>
      <c r="H23" s="72">
        <v>1122000</v>
      </c>
      <c r="I23" s="63">
        <f t="shared" si="1"/>
        <v>24.933333333333334</v>
      </c>
      <c r="J23" s="72">
        <f t="shared" ref="J23:K58" si="6">H23</f>
        <v>1122000</v>
      </c>
      <c r="K23" s="63">
        <f t="shared" si="6"/>
        <v>24.933333333333334</v>
      </c>
      <c r="L23" s="73"/>
      <c r="M23" s="64">
        <f t="shared" si="2"/>
        <v>24.933333333333334</v>
      </c>
      <c r="N23" s="103">
        <f t="shared" si="3"/>
        <v>3378000</v>
      </c>
      <c r="O23" s="83"/>
    </row>
    <row r="24" spans="3:16" ht="31.5" customHeight="1" x14ac:dyDescent="0.2">
      <c r="C24" s="65">
        <v>2</v>
      </c>
      <c r="D24" s="38" t="s">
        <v>46</v>
      </c>
      <c r="E24" s="42">
        <v>25000000</v>
      </c>
      <c r="F24" s="33">
        <f t="shared" si="5"/>
        <v>0</v>
      </c>
      <c r="G24" s="33">
        <f t="shared" si="5"/>
        <v>0</v>
      </c>
      <c r="H24" s="67">
        <v>5267039</v>
      </c>
      <c r="I24" s="61">
        <f t="shared" si="1"/>
        <v>21.068155999999998</v>
      </c>
      <c r="J24" s="67">
        <f t="shared" si="6"/>
        <v>5267039</v>
      </c>
      <c r="K24" s="61">
        <f t="shared" si="6"/>
        <v>21.068155999999998</v>
      </c>
      <c r="L24" s="59"/>
      <c r="M24" s="64">
        <f t="shared" si="2"/>
        <v>21.068155999999998</v>
      </c>
      <c r="N24" s="103">
        <f t="shared" si="3"/>
        <v>19732961</v>
      </c>
      <c r="O24" s="83"/>
    </row>
    <row r="25" spans="3:16" ht="32.25" customHeight="1" x14ac:dyDescent="0.2">
      <c r="C25" s="65">
        <v>3</v>
      </c>
      <c r="D25" s="38" t="s">
        <v>47</v>
      </c>
      <c r="E25" s="42">
        <v>18000000</v>
      </c>
      <c r="F25" s="33">
        <f t="shared" ref="F25:G29" si="7">SUM(F26:F39)</f>
        <v>0</v>
      </c>
      <c r="G25" s="33">
        <f t="shared" si="7"/>
        <v>0</v>
      </c>
      <c r="H25" s="62">
        <v>4500000</v>
      </c>
      <c r="I25" s="61">
        <f t="shared" si="1"/>
        <v>25</v>
      </c>
      <c r="J25" s="67">
        <f t="shared" si="6"/>
        <v>4500000</v>
      </c>
      <c r="K25" s="61">
        <f t="shared" si="6"/>
        <v>25</v>
      </c>
      <c r="L25" s="59"/>
      <c r="M25" s="64">
        <f t="shared" si="2"/>
        <v>25</v>
      </c>
      <c r="N25" s="103">
        <f t="shared" si="3"/>
        <v>13500000</v>
      </c>
      <c r="O25" s="83"/>
    </row>
    <row r="26" spans="3:16" ht="29.25" customHeight="1" x14ac:dyDescent="0.2">
      <c r="C26" s="65">
        <v>4</v>
      </c>
      <c r="D26" s="38" t="s">
        <v>48</v>
      </c>
      <c r="E26" s="42">
        <v>3000000</v>
      </c>
      <c r="F26" s="33">
        <f t="shared" si="7"/>
        <v>0</v>
      </c>
      <c r="G26" s="33">
        <f t="shared" si="7"/>
        <v>0</v>
      </c>
      <c r="H26" s="62">
        <v>0</v>
      </c>
      <c r="I26" s="61">
        <f t="shared" si="1"/>
        <v>0</v>
      </c>
      <c r="J26" s="67">
        <f t="shared" si="6"/>
        <v>0</v>
      </c>
      <c r="K26" s="61">
        <f t="shared" si="6"/>
        <v>0</v>
      </c>
      <c r="L26" s="59"/>
      <c r="M26" s="64">
        <f t="shared" si="2"/>
        <v>0</v>
      </c>
      <c r="N26" s="103">
        <f t="shared" si="3"/>
        <v>3000000</v>
      </c>
      <c r="O26" s="83"/>
    </row>
    <row r="27" spans="3:16" ht="37.5" customHeight="1" x14ac:dyDescent="0.2">
      <c r="C27" s="65">
        <v>5</v>
      </c>
      <c r="D27" s="38" t="s">
        <v>49</v>
      </c>
      <c r="E27" s="42">
        <v>24000000</v>
      </c>
      <c r="F27" s="33">
        <f t="shared" si="7"/>
        <v>0</v>
      </c>
      <c r="G27" s="33">
        <f t="shared" si="7"/>
        <v>0</v>
      </c>
      <c r="H27" s="67">
        <v>5901200</v>
      </c>
      <c r="I27" s="61">
        <f t="shared" si="1"/>
        <v>24.588333333333335</v>
      </c>
      <c r="J27" s="67">
        <f t="shared" si="6"/>
        <v>5901200</v>
      </c>
      <c r="K27" s="61">
        <f t="shared" si="6"/>
        <v>24.588333333333335</v>
      </c>
      <c r="L27" s="59"/>
      <c r="M27" s="64">
        <f t="shared" si="2"/>
        <v>24.588333333333335</v>
      </c>
      <c r="N27" s="103">
        <f t="shared" si="3"/>
        <v>18098800</v>
      </c>
      <c r="O27" s="84"/>
      <c r="P27" s="53">
        <f>23/25*100</f>
        <v>92</v>
      </c>
    </row>
    <row r="28" spans="3:16" ht="37.5" customHeight="1" x14ac:dyDescent="0.2">
      <c r="C28" s="65">
        <v>6</v>
      </c>
      <c r="D28" s="38" t="s">
        <v>50</v>
      </c>
      <c r="E28" s="42">
        <v>7000000</v>
      </c>
      <c r="F28" s="33">
        <f t="shared" si="7"/>
        <v>0</v>
      </c>
      <c r="G28" s="33">
        <f t="shared" si="7"/>
        <v>0</v>
      </c>
      <c r="H28" s="67">
        <v>3750000</v>
      </c>
      <c r="I28" s="61">
        <f t="shared" si="1"/>
        <v>53.571428571428569</v>
      </c>
      <c r="J28" s="62">
        <f t="shared" si="6"/>
        <v>3750000</v>
      </c>
      <c r="K28" s="61">
        <f t="shared" si="6"/>
        <v>53.571428571428569</v>
      </c>
      <c r="L28" s="59"/>
      <c r="M28" s="64">
        <f t="shared" si="2"/>
        <v>53.571428571428569</v>
      </c>
      <c r="N28" s="103">
        <f t="shared" si="3"/>
        <v>3250000</v>
      </c>
      <c r="O28" s="84"/>
      <c r="P28" s="53">
        <f>29/25*100</f>
        <v>115.99999999999999</v>
      </c>
    </row>
    <row r="29" spans="3:16" ht="37.5" customHeight="1" x14ac:dyDescent="0.2">
      <c r="C29" s="65">
        <v>7</v>
      </c>
      <c r="D29" s="38" t="s">
        <v>51</v>
      </c>
      <c r="E29" s="42">
        <v>10000000</v>
      </c>
      <c r="F29" s="33">
        <f t="shared" si="7"/>
        <v>0</v>
      </c>
      <c r="G29" s="33">
        <f t="shared" si="7"/>
        <v>0</v>
      </c>
      <c r="H29" s="67">
        <v>750000</v>
      </c>
      <c r="I29" s="61">
        <f t="shared" si="1"/>
        <v>7.5</v>
      </c>
      <c r="J29" s="67">
        <f t="shared" si="6"/>
        <v>750000</v>
      </c>
      <c r="K29" s="61">
        <f t="shared" si="6"/>
        <v>7.5</v>
      </c>
      <c r="L29" s="59"/>
      <c r="M29" s="64">
        <f t="shared" si="2"/>
        <v>7.5</v>
      </c>
      <c r="N29" s="103">
        <f t="shared" si="3"/>
        <v>9250000</v>
      </c>
      <c r="O29" s="85"/>
    </row>
    <row r="30" spans="3:16" ht="37.5" customHeight="1" x14ac:dyDescent="0.2">
      <c r="C30" s="65">
        <v>8</v>
      </c>
      <c r="D30" s="38" t="s">
        <v>52</v>
      </c>
      <c r="E30" s="42">
        <v>10000000</v>
      </c>
      <c r="F30" s="33">
        <f>SUM(F31:F43)</f>
        <v>0</v>
      </c>
      <c r="G30" s="33">
        <f>SUM(G31:G43)</f>
        <v>0</v>
      </c>
      <c r="H30" s="67">
        <v>1592100</v>
      </c>
      <c r="I30" s="61">
        <f t="shared" si="1"/>
        <v>15.920999999999999</v>
      </c>
      <c r="J30" s="67">
        <f t="shared" si="6"/>
        <v>1592100</v>
      </c>
      <c r="K30" s="61">
        <f t="shared" si="6"/>
        <v>15.920999999999999</v>
      </c>
      <c r="L30" s="59"/>
      <c r="M30" s="64">
        <f t="shared" si="2"/>
        <v>15.920999999999999</v>
      </c>
      <c r="N30" s="103">
        <f t="shared" si="3"/>
        <v>8407900</v>
      </c>
      <c r="O30" s="83"/>
    </row>
    <row r="31" spans="3:16" ht="37.5" customHeight="1" x14ac:dyDescent="0.2">
      <c r="C31" s="65">
        <v>9</v>
      </c>
      <c r="D31" s="38" t="s">
        <v>68</v>
      </c>
      <c r="E31" s="42">
        <v>4000000</v>
      </c>
      <c r="F31" s="33">
        <f>SUM(F32:F43)</f>
        <v>0</v>
      </c>
      <c r="G31" s="33">
        <f>SUM(G32:G43)</f>
        <v>0</v>
      </c>
      <c r="H31" s="67">
        <v>0</v>
      </c>
      <c r="I31" s="61">
        <f t="shared" si="1"/>
        <v>0</v>
      </c>
      <c r="J31" s="67">
        <f t="shared" si="6"/>
        <v>0</v>
      </c>
      <c r="K31" s="61">
        <f t="shared" si="6"/>
        <v>0</v>
      </c>
      <c r="L31" s="59"/>
      <c r="M31" s="64">
        <f t="shared" si="2"/>
        <v>0</v>
      </c>
      <c r="N31" s="103">
        <f t="shared" si="3"/>
        <v>4000000</v>
      </c>
      <c r="O31" s="83"/>
    </row>
    <row r="32" spans="3:16" ht="37.5" customHeight="1" x14ac:dyDescent="0.2">
      <c r="C32" s="65">
        <v>10</v>
      </c>
      <c r="D32" s="38" t="s">
        <v>53</v>
      </c>
      <c r="E32" s="42">
        <v>3500000</v>
      </c>
      <c r="F32" s="33">
        <f>SUM(F33:F43)</f>
        <v>0</v>
      </c>
      <c r="G32" s="33">
        <f>SUM(G33:G43)</f>
        <v>0</v>
      </c>
      <c r="H32" s="67">
        <v>690000</v>
      </c>
      <c r="I32" s="61">
        <f t="shared" si="1"/>
        <v>19.714285714285715</v>
      </c>
      <c r="J32" s="67">
        <f t="shared" si="6"/>
        <v>690000</v>
      </c>
      <c r="K32" s="61">
        <f t="shared" si="6"/>
        <v>19.714285714285715</v>
      </c>
      <c r="L32" s="59"/>
      <c r="M32" s="64">
        <f t="shared" si="2"/>
        <v>19.714285714285715</v>
      </c>
      <c r="N32" s="103">
        <f t="shared" si="3"/>
        <v>2810000</v>
      </c>
      <c r="O32" s="83"/>
    </row>
    <row r="33" spans="3:16" ht="37.5" customHeight="1" x14ac:dyDescent="0.2">
      <c r="C33" s="65">
        <v>11</v>
      </c>
      <c r="D33" s="38" t="s">
        <v>54</v>
      </c>
      <c r="E33" s="42">
        <v>24000000</v>
      </c>
      <c r="F33" s="33">
        <f>SUM(F34:F43)</f>
        <v>0</v>
      </c>
      <c r="G33" s="33">
        <f>SUM(G34:G43)</f>
        <v>0</v>
      </c>
      <c r="H33" s="67">
        <v>6000000</v>
      </c>
      <c r="I33" s="61">
        <f t="shared" si="1"/>
        <v>25</v>
      </c>
      <c r="J33" s="67">
        <f t="shared" si="6"/>
        <v>6000000</v>
      </c>
      <c r="K33" s="61">
        <f t="shared" si="6"/>
        <v>25</v>
      </c>
      <c r="L33" s="59"/>
      <c r="M33" s="64">
        <f t="shared" si="2"/>
        <v>25</v>
      </c>
      <c r="N33" s="103">
        <f t="shared" si="3"/>
        <v>18000000</v>
      </c>
      <c r="O33" s="83"/>
    </row>
    <row r="34" spans="3:16" ht="37.5" customHeight="1" x14ac:dyDescent="0.2">
      <c r="C34" s="65">
        <v>12</v>
      </c>
      <c r="D34" s="38" t="s">
        <v>55</v>
      </c>
      <c r="E34" s="42">
        <v>25000000</v>
      </c>
      <c r="F34" s="33">
        <f>SUM(F35:F44)</f>
        <v>0</v>
      </c>
      <c r="G34" s="33">
        <f>SUM(G35:G44)</f>
        <v>0</v>
      </c>
      <c r="H34" s="67">
        <v>6000000</v>
      </c>
      <c r="I34" s="61">
        <f t="shared" si="1"/>
        <v>24</v>
      </c>
      <c r="J34" s="67">
        <f t="shared" si="6"/>
        <v>6000000</v>
      </c>
      <c r="K34" s="61">
        <f t="shared" si="6"/>
        <v>24</v>
      </c>
      <c r="L34" s="59"/>
      <c r="M34" s="64">
        <f t="shared" si="2"/>
        <v>24</v>
      </c>
      <c r="N34" s="103">
        <f t="shared" si="3"/>
        <v>19000000</v>
      </c>
      <c r="O34" s="83"/>
    </row>
    <row r="35" spans="3:16" ht="41.25" customHeight="1" x14ac:dyDescent="0.2">
      <c r="C35" s="65">
        <v>13</v>
      </c>
      <c r="D35" s="38" t="s">
        <v>56</v>
      </c>
      <c r="E35" s="42">
        <v>62500000</v>
      </c>
      <c r="F35" s="33">
        <f>SUM(F36:F44)</f>
        <v>0</v>
      </c>
      <c r="G35" s="33">
        <f>SUM(G36:G44)</f>
        <v>0</v>
      </c>
      <c r="H35" s="67">
        <v>15289440</v>
      </c>
      <c r="I35" s="61">
        <f t="shared" si="1"/>
        <v>24.463103999999998</v>
      </c>
      <c r="J35" s="67">
        <f t="shared" si="6"/>
        <v>15289440</v>
      </c>
      <c r="K35" s="61">
        <f t="shared" si="6"/>
        <v>24.463103999999998</v>
      </c>
      <c r="L35" s="59"/>
      <c r="M35" s="64">
        <f t="shared" si="2"/>
        <v>24.463103999999998</v>
      </c>
      <c r="N35" s="103">
        <f t="shared" si="3"/>
        <v>47210560</v>
      </c>
      <c r="O35" s="83"/>
    </row>
    <row r="36" spans="3:16" s="3" customFormat="1" ht="33" customHeight="1" x14ac:dyDescent="0.2">
      <c r="C36" s="30" t="s">
        <v>16</v>
      </c>
      <c r="D36" s="1" t="s">
        <v>18</v>
      </c>
      <c r="E36" s="34">
        <f>SUM(E37:E43)</f>
        <v>112500000</v>
      </c>
      <c r="F36" s="33">
        <f>SUM(F37:F45)</f>
        <v>0</v>
      </c>
      <c r="G36" s="33">
        <f>SUM(G37:G45)</f>
        <v>0</v>
      </c>
      <c r="H36" s="29">
        <f>SUM(H37:H44)</f>
        <v>35050000</v>
      </c>
      <c r="I36" s="7">
        <f>H36/E36*100</f>
        <v>31.155555555555551</v>
      </c>
      <c r="J36" s="29">
        <f t="shared" si="6"/>
        <v>35050000</v>
      </c>
      <c r="K36" s="7">
        <f t="shared" si="6"/>
        <v>31.155555555555551</v>
      </c>
      <c r="L36" s="30"/>
      <c r="M36" s="25">
        <f t="shared" si="2"/>
        <v>31.155555555555551</v>
      </c>
      <c r="N36" s="103">
        <f t="shared" si="3"/>
        <v>77450000</v>
      </c>
      <c r="O36" s="89"/>
      <c r="P36" s="53"/>
    </row>
    <row r="37" spans="3:16" ht="23.1" customHeight="1" x14ac:dyDescent="0.2">
      <c r="C37" s="65">
        <v>1</v>
      </c>
      <c r="D37" s="38" t="s">
        <v>20</v>
      </c>
      <c r="E37" s="42">
        <v>10000000</v>
      </c>
      <c r="F37" s="33">
        <f>SUM(F39:F46)</f>
        <v>0</v>
      </c>
      <c r="G37" s="33">
        <f>SUM(G39:G46)</f>
        <v>0</v>
      </c>
      <c r="H37" s="67">
        <v>0</v>
      </c>
      <c r="I37" s="61">
        <f t="shared" si="1"/>
        <v>0</v>
      </c>
      <c r="J37" s="62">
        <f t="shared" si="6"/>
        <v>0</v>
      </c>
      <c r="K37" s="61">
        <f t="shared" si="6"/>
        <v>0</v>
      </c>
      <c r="L37" s="65"/>
      <c r="M37" s="64">
        <f t="shared" si="2"/>
        <v>0</v>
      </c>
      <c r="N37" s="103">
        <f t="shared" si="3"/>
        <v>10000000</v>
      </c>
      <c r="O37" s="86"/>
    </row>
    <row r="38" spans="3:16" ht="23.1" customHeight="1" x14ac:dyDescent="0.2">
      <c r="C38" s="65">
        <v>2</v>
      </c>
      <c r="D38" s="38" t="s">
        <v>84</v>
      </c>
      <c r="E38" s="42">
        <v>12500000</v>
      </c>
      <c r="F38" s="33">
        <f>SUM(F40:F47)</f>
        <v>0</v>
      </c>
      <c r="G38" s="33">
        <f>SUM(G40:G47)</f>
        <v>0</v>
      </c>
      <c r="H38" s="67">
        <v>12500000</v>
      </c>
      <c r="I38" s="61">
        <f t="shared" si="1"/>
        <v>100</v>
      </c>
      <c r="J38" s="62">
        <f t="shared" si="6"/>
        <v>12500000</v>
      </c>
      <c r="K38" s="61">
        <f t="shared" si="6"/>
        <v>100</v>
      </c>
      <c r="L38" s="65"/>
      <c r="M38" s="64">
        <f t="shared" si="2"/>
        <v>100</v>
      </c>
      <c r="N38" s="103">
        <f t="shared" si="3"/>
        <v>0</v>
      </c>
      <c r="O38" s="86"/>
    </row>
    <row r="39" spans="3:16" ht="25.5" customHeight="1" x14ac:dyDescent="0.2">
      <c r="C39" s="65">
        <v>3</v>
      </c>
      <c r="D39" s="38" t="s">
        <v>85</v>
      </c>
      <c r="E39" s="42">
        <v>15000000</v>
      </c>
      <c r="F39" s="33">
        <f t="shared" ref="F39:G42" si="8">SUM(F40:F47)</f>
        <v>0</v>
      </c>
      <c r="G39" s="33">
        <f t="shared" si="8"/>
        <v>0</v>
      </c>
      <c r="H39" s="62">
        <v>14650000</v>
      </c>
      <c r="I39" s="61">
        <f t="shared" si="1"/>
        <v>97.666666666666671</v>
      </c>
      <c r="J39" s="62">
        <f t="shared" si="6"/>
        <v>14650000</v>
      </c>
      <c r="K39" s="61">
        <f t="shared" si="6"/>
        <v>97.666666666666671</v>
      </c>
      <c r="L39" s="68"/>
      <c r="M39" s="64">
        <f t="shared" si="2"/>
        <v>97.666666666666671</v>
      </c>
      <c r="N39" s="103">
        <f t="shared" si="3"/>
        <v>350000</v>
      </c>
      <c r="O39" s="86"/>
    </row>
    <row r="40" spans="3:16" ht="31.5" customHeight="1" x14ac:dyDescent="0.2">
      <c r="C40" s="65">
        <v>4</v>
      </c>
      <c r="D40" s="38" t="s">
        <v>21</v>
      </c>
      <c r="E40" s="42">
        <v>30000000</v>
      </c>
      <c r="F40" s="33">
        <f t="shared" si="8"/>
        <v>0</v>
      </c>
      <c r="G40" s="33">
        <f t="shared" si="8"/>
        <v>0</v>
      </c>
      <c r="H40" s="72">
        <v>0</v>
      </c>
      <c r="I40" s="61">
        <f t="shared" si="1"/>
        <v>0</v>
      </c>
      <c r="J40" s="62">
        <f t="shared" si="6"/>
        <v>0</v>
      </c>
      <c r="K40" s="61">
        <f t="shared" si="6"/>
        <v>0</v>
      </c>
      <c r="L40" s="74"/>
      <c r="M40" s="64">
        <f t="shared" si="2"/>
        <v>0</v>
      </c>
      <c r="N40" s="103">
        <f t="shared" si="3"/>
        <v>30000000</v>
      </c>
      <c r="O40" s="86"/>
    </row>
    <row r="41" spans="3:16" ht="30" customHeight="1" x14ac:dyDescent="0.2">
      <c r="C41" s="65">
        <v>5</v>
      </c>
      <c r="D41" s="38" t="s">
        <v>69</v>
      </c>
      <c r="E41" s="42">
        <v>32000000</v>
      </c>
      <c r="F41" s="33">
        <f t="shared" si="8"/>
        <v>0</v>
      </c>
      <c r="G41" s="33">
        <f t="shared" si="8"/>
        <v>0</v>
      </c>
      <c r="H41" s="75">
        <v>6000000</v>
      </c>
      <c r="I41" s="61">
        <f t="shared" si="1"/>
        <v>18.75</v>
      </c>
      <c r="J41" s="76">
        <f t="shared" si="6"/>
        <v>6000000</v>
      </c>
      <c r="K41" s="61">
        <f t="shared" si="6"/>
        <v>18.75</v>
      </c>
      <c r="L41" s="74"/>
      <c r="M41" s="64">
        <f t="shared" si="2"/>
        <v>18.75</v>
      </c>
      <c r="N41" s="103">
        <f t="shared" si="3"/>
        <v>26000000</v>
      </c>
      <c r="O41" s="86"/>
    </row>
    <row r="42" spans="3:16" ht="29.25" customHeight="1" x14ac:dyDescent="0.2">
      <c r="C42" s="65">
        <v>6</v>
      </c>
      <c r="D42" s="38" t="s">
        <v>22</v>
      </c>
      <c r="E42" s="42">
        <v>5000000</v>
      </c>
      <c r="F42" s="33">
        <f t="shared" si="8"/>
        <v>0</v>
      </c>
      <c r="G42" s="33">
        <f t="shared" si="8"/>
        <v>0</v>
      </c>
      <c r="H42" s="62">
        <v>500000</v>
      </c>
      <c r="I42" s="61">
        <f t="shared" si="1"/>
        <v>10</v>
      </c>
      <c r="J42" s="62">
        <f t="shared" si="6"/>
        <v>500000</v>
      </c>
      <c r="K42" s="61">
        <f t="shared" si="6"/>
        <v>10</v>
      </c>
      <c r="L42" s="68"/>
      <c r="M42" s="64">
        <f t="shared" si="2"/>
        <v>10</v>
      </c>
      <c r="N42" s="103">
        <f t="shared" si="3"/>
        <v>4500000</v>
      </c>
      <c r="O42" s="86"/>
    </row>
    <row r="43" spans="3:16" ht="33.75" customHeight="1" x14ac:dyDescent="0.2">
      <c r="C43" s="65">
        <v>7</v>
      </c>
      <c r="D43" s="38" t="s">
        <v>23</v>
      </c>
      <c r="E43" s="42">
        <v>8000000</v>
      </c>
      <c r="F43" s="33">
        <f>SUM(F44:F50)</f>
        <v>0</v>
      </c>
      <c r="G43" s="33">
        <f>SUM(G44:G50)</f>
        <v>0</v>
      </c>
      <c r="H43" s="62">
        <v>1400000</v>
      </c>
      <c r="I43" s="61">
        <f t="shared" si="1"/>
        <v>17.5</v>
      </c>
      <c r="J43" s="62">
        <f t="shared" si="6"/>
        <v>1400000</v>
      </c>
      <c r="K43" s="61">
        <f t="shared" si="6"/>
        <v>17.5</v>
      </c>
      <c r="L43" s="68"/>
      <c r="M43" s="64">
        <f t="shared" si="2"/>
        <v>17.5</v>
      </c>
      <c r="N43" s="103">
        <f t="shared" si="3"/>
        <v>6600000</v>
      </c>
      <c r="O43" s="86"/>
    </row>
    <row r="44" spans="3:16" ht="30.75" customHeight="1" x14ac:dyDescent="0.2">
      <c r="C44" s="65"/>
      <c r="D44" s="35"/>
      <c r="E44" s="22"/>
      <c r="F44" s="33">
        <f t="shared" ref="F44:G46" si="9">SUM(F45:F50)</f>
        <v>0</v>
      </c>
      <c r="G44" s="33">
        <f t="shared" si="9"/>
        <v>0</v>
      </c>
      <c r="H44" s="62"/>
      <c r="I44" s="61"/>
      <c r="J44" s="62"/>
      <c r="K44" s="61"/>
      <c r="L44" s="68"/>
      <c r="M44" s="64"/>
      <c r="N44" s="103">
        <f t="shared" si="3"/>
        <v>0</v>
      </c>
      <c r="O44" s="86"/>
    </row>
    <row r="45" spans="3:16" ht="28.5" customHeight="1" x14ac:dyDescent="0.2">
      <c r="C45" s="30" t="s">
        <v>17</v>
      </c>
      <c r="D45" s="43" t="s">
        <v>24</v>
      </c>
      <c r="E45" s="36">
        <f>SUM(E46)</f>
        <v>40000000</v>
      </c>
      <c r="F45" s="33">
        <f t="shared" si="9"/>
        <v>0</v>
      </c>
      <c r="G45" s="33">
        <f t="shared" si="9"/>
        <v>0</v>
      </c>
      <c r="H45" s="2">
        <f>H46</f>
        <v>0</v>
      </c>
      <c r="I45" s="61">
        <f t="shared" ref="I45:I56" si="10">H45/E45*100</f>
        <v>0</v>
      </c>
      <c r="J45" s="2">
        <f t="shared" ref="J45:K56" si="11">H45</f>
        <v>0</v>
      </c>
      <c r="K45" s="61">
        <f t="shared" si="11"/>
        <v>0</v>
      </c>
      <c r="L45" s="68"/>
      <c r="M45" s="64">
        <f t="shared" ref="M45:M56" si="12">K45</f>
        <v>0</v>
      </c>
      <c r="N45" s="103">
        <f t="shared" si="3"/>
        <v>40000000</v>
      </c>
      <c r="O45" s="86"/>
    </row>
    <row r="46" spans="3:16" ht="24" customHeight="1" x14ac:dyDescent="0.2">
      <c r="C46" s="30"/>
      <c r="D46" s="44" t="s">
        <v>14</v>
      </c>
      <c r="E46" s="45">
        <v>40000000</v>
      </c>
      <c r="F46" s="33">
        <f t="shared" si="9"/>
        <v>0</v>
      </c>
      <c r="G46" s="33">
        <f t="shared" si="9"/>
        <v>0</v>
      </c>
      <c r="H46" s="62">
        <v>0</v>
      </c>
      <c r="I46" s="61">
        <f t="shared" si="10"/>
        <v>0</v>
      </c>
      <c r="J46" s="2">
        <f t="shared" si="11"/>
        <v>0</v>
      </c>
      <c r="K46" s="7">
        <f t="shared" si="11"/>
        <v>0</v>
      </c>
      <c r="L46" s="68"/>
      <c r="M46" s="64">
        <f t="shared" si="12"/>
        <v>0</v>
      </c>
      <c r="N46" s="103">
        <f t="shared" si="3"/>
        <v>40000000</v>
      </c>
      <c r="O46" s="89"/>
    </row>
    <row r="47" spans="3:16" ht="24" customHeight="1" x14ac:dyDescent="0.2">
      <c r="C47" s="30" t="s">
        <v>71</v>
      </c>
      <c r="D47" s="46" t="s">
        <v>35</v>
      </c>
      <c r="E47" s="36">
        <f>SUM(E48)</f>
        <v>10000000</v>
      </c>
      <c r="F47" s="33">
        <f t="shared" ref="F47:G50" si="13">SUM(F48:F57)</f>
        <v>0</v>
      </c>
      <c r="G47" s="33">
        <f t="shared" si="13"/>
        <v>0</v>
      </c>
      <c r="H47" s="2">
        <f>H48</f>
        <v>2500000</v>
      </c>
      <c r="I47" s="61">
        <f t="shared" si="10"/>
        <v>25</v>
      </c>
      <c r="J47" s="2">
        <f t="shared" si="11"/>
        <v>2500000</v>
      </c>
      <c r="K47" s="61">
        <f t="shared" si="11"/>
        <v>25</v>
      </c>
      <c r="L47" s="68"/>
      <c r="M47" s="64">
        <f t="shared" si="12"/>
        <v>25</v>
      </c>
      <c r="N47" s="103">
        <f t="shared" si="3"/>
        <v>7500000</v>
      </c>
      <c r="O47" s="86"/>
    </row>
    <row r="48" spans="3:16" ht="28.5" customHeight="1" x14ac:dyDescent="0.2">
      <c r="C48" s="30"/>
      <c r="D48" s="44" t="s">
        <v>59</v>
      </c>
      <c r="E48" s="45">
        <v>10000000</v>
      </c>
      <c r="F48" s="33">
        <f t="shared" si="13"/>
        <v>0</v>
      </c>
      <c r="G48" s="33">
        <f t="shared" si="13"/>
        <v>0</v>
      </c>
      <c r="H48" s="62">
        <v>2500000</v>
      </c>
      <c r="I48" s="61">
        <f t="shared" si="10"/>
        <v>25</v>
      </c>
      <c r="J48" s="2">
        <f t="shared" si="11"/>
        <v>2500000</v>
      </c>
      <c r="K48" s="7">
        <f t="shared" si="11"/>
        <v>25</v>
      </c>
      <c r="L48" s="68"/>
      <c r="M48" s="64">
        <f t="shared" si="12"/>
        <v>25</v>
      </c>
      <c r="N48" s="103">
        <f t="shared" si="3"/>
        <v>7500000</v>
      </c>
      <c r="O48" s="89"/>
    </row>
    <row r="49" spans="3:16" ht="28.5" customHeight="1" x14ac:dyDescent="0.2">
      <c r="C49" s="30" t="s">
        <v>72</v>
      </c>
      <c r="D49" s="46" t="s">
        <v>34</v>
      </c>
      <c r="E49" s="36">
        <f>SUM(E50)</f>
        <v>15000000</v>
      </c>
      <c r="F49" s="33">
        <f t="shared" si="13"/>
        <v>0</v>
      </c>
      <c r="G49" s="33">
        <f t="shared" si="13"/>
        <v>0</v>
      </c>
      <c r="H49" s="2">
        <f>H50</f>
        <v>15000000</v>
      </c>
      <c r="I49" s="61">
        <f t="shared" si="10"/>
        <v>100</v>
      </c>
      <c r="J49" s="2">
        <f t="shared" si="11"/>
        <v>15000000</v>
      </c>
      <c r="K49" s="61">
        <f t="shared" si="11"/>
        <v>100</v>
      </c>
      <c r="L49" s="68"/>
      <c r="M49" s="64">
        <f t="shared" si="12"/>
        <v>100</v>
      </c>
      <c r="N49" s="103">
        <f t="shared" si="3"/>
        <v>0</v>
      </c>
      <c r="O49" s="86"/>
    </row>
    <row r="50" spans="3:16" ht="21.75" customHeight="1" x14ac:dyDescent="0.2">
      <c r="C50" s="30"/>
      <c r="D50" s="44" t="s">
        <v>58</v>
      </c>
      <c r="E50" s="45">
        <v>15000000</v>
      </c>
      <c r="F50" s="33">
        <f t="shared" si="13"/>
        <v>0</v>
      </c>
      <c r="G50" s="33">
        <f t="shared" si="13"/>
        <v>0</v>
      </c>
      <c r="H50" s="62">
        <v>15000000</v>
      </c>
      <c r="I50" s="61">
        <f t="shared" si="10"/>
        <v>100</v>
      </c>
      <c r="J50" s="2">
        <f t="shared" si="11"/>
        <v>15000000</v>
      </c>
      <c r="K50" s="7">
        <f t="shared" si="11"/>
        <v>100</v>
      </c>
      <c r="L50" s="68"/>
      <c r="M50" s="64">
        <f t="shared" si="12"/>
        <v>100</v>
      </c>
      <c r="N50" s="103">
        <f t="shared" si="3"/>
        <v>0</v>
      </c>
      <c r="O50" s="86"/>
    </row>
    <row r="51" spans="3:16" ht="28.5" customHeight="1" x14ac:dyDescent="0.2">
      <c r="C51" s="30" t="s">
        <v>73</v>
      </c>
      <c r="D51" s="47" t="s">
        <v>70</v>
      </c>
      <c r="E51" s="36">
        <f>SUM(E52)</f>
        <v>3000000</v>
      </c>
      <c r="F51" s="33">
        <f>SUM(F52:F62)</f>
        <v>0</v>
      </c>
      <c r="G51" s="33">
        <f>SUM(G52:G62)</f>
        <v>0</v>
      </c>
      <c r="H51" s="2">
        <f>H52</f>
        <v>0</v>
      </c>
      <c r="I51" s="61">
        <f t="shared" si="10"/>
        <v>0</v>
      </c>
      <c r="J51" s="2">
        <f t="shared" si="11"/>
        <v>0</v>
      </c>
      <c r="K51" s="61">
        <f t="shared" si="11"/>
        <v>0</v>
      </c>
      <c r="L51" s="68"/>
      <c r="M51" s="64">
        <f t="shared" si="12"/>
        <v>0</v>
      </c>
      <c r="N51" s="103">
        <f t="shared" si="3"/>
        <v>3000000</v>
      </c>
      <c r="O51" s="89"/>
    </row>
    <row r="52" spans="3:16" ht="28.5" customHeight="1" x14ac:dyDescent="0.2">
      <c r="C52" s="30"/>
      <c r="D52" s="38" t="s">
        <v>57</v>
      </c>
      <c r="E52" s="45">
        <v>3000000</v>
      </c>
      <c r="F52" s="33">
        <f>SUM(F57:F63)</f>
        <v>0</v>
      </c>
      <c r="G52" s="33">
        <f>SUM(G57:G63)</f>
        <v>0</v>
      </c>
      <c r="H52" s="62">
        <v>0</v>
      </c>
      <c r="I52" s="61">
        <f t="shared" si="10"/>
        <v>0</v>
      </c>
      <c r="J52" s="2">
        <f t="shared" si="11"/>
        <v>0</v>
      </c>
      <c r="K52" s="7">
        <f t="shared" si="11"/>
        <v>0</v>
      </c>
      <c r="L52" s="68"/>
      <c r="M52" s="64">
        <f t="shared" si="12"/>
        <v>0</v>
      </c>
      <c r="N52" s="103">
        <f t="shared" si="3"/>
        <v>3000000</v>
      </c>
      <c r="O52" s="86"/>
    </row>
    <row r="53" spans="3:16" ht="28.5" customHeight="1" x14ac:dyDescent="0.2">
      <c r="C53" s="30"/>
      <c r="D53" s="43" t="s">
        <v>86</v>
      </c>
      <c r="E53" s="36">
        <f>E54</f>
        <v>7500000</v>
      </c>
      <c r="F53" s="33">
        <f>SUM(F58:F63)</f>
        <v>0</v>
      </c>
      <c r="G53" s="33">
        <f>SUM(G58:G63)</f>
        <v>0</v>
      </c>
      <c r="H53" s="62">
        <f>H54</f>
        <v>1852000</v>
      </c>
      <c r="I53" s="61">
        <f t="shared" si="10"/>
        <v>24.693333333333335</v>
      </c>
      <c r="J53" s="2">
        <f t="shared" si="11"/>
        <v>1852000</v>
      </c>
      <c r="K53" s="7">
        <f t="shared" si="11"/>
        <v>24.693333333333335</v>
      </c>
      <c r="L53" s="68"/>
      <c r="M53" s="64">
        <f t="shared" si="12"/>
        <v>24.693333333333335</v>
      </c>
      <c r="N53" s="103">
        <f t="shared" si="3"/>
        <v>5648000</v>
      </c>
      <c r="O53" s="86"/>
    </row>
    <row r="54" spans="3:16" ht="28.5" customHeight="1" x14ac:dyDescent="0.2">
      <c r="C54" s="30"/>
      <c r="D54" s="48" t="s">
        <v>87</v>
      </c>
      <c r="E54" s="45">
        <v>7500000</v>
      </c>
      <c r="F54" s="33">
        <f>SUM(F59:F63)</f>
        <v>0</v>
      </c>
      <c r="G54" s="33">
        <f>SUM(G59:G63)</f>
        <v>0</v>
      </c>
      <c r="H54" s="62">
        <v>1852000</v>
      </c>
      <c r="I54" s="61">
        <f t="shared" si="10"/>
        <v>24.693333333333335</v>
      </c>
      <c r="J54" s="2">
        <f t="shared" si="11"/>
        <v>1852000</v>
      </c>
      <c r="K54" s="7">
        <f t="shared" si="11"/>
        <v>24.693333333333335</v>
      </c>
      <c r="L54" s="68"/>
      <c r="M54" s="64">
        <f t="shared" si="12"/>
        <v>24.693333333333335</v>
      </c>
      <c r="N54" s="103">
        <f t="shared" si="3"/>
        <v>5648000</v>
      </c>
      <c r="O54" s="86"/>
    </row>
    <row r="55" spans="3:16" ht="28.5" customHeight="1" x14ac:dyDescent="0.2">
      <c r="C55" s="30"/>
      <c r="D55" s="43" t="s">
        <v>88</v>
      </c>
      <c r="E55" s="36">
        <f>E56</f>
        <v>10000000</v>
      </c>
      <c r="F55" s="33">
        <f>SUM(F60:F63)</f>
        <v>0</v>
      </c>
      <c r="G55" s="33">
        <f>SUM(G60:G63)</f>
        <v>0</v>
      </c>
      <c r="H55" s="62">
        <f>H56</f>
        <v>0</v>
      </c>
      <c r="I55" s="61">
        <f t="shared" si="10"/>
        <v>0</v>
      </c>
      <c r="J55" s="2">
        <f t="shared" si="11"/>
        <v>0</v>
      </c>
      <c r="K55" s="7">
        <f t="shared" si="11"/>
        <v>0</v>
      </c>
      <c r="L55" s="68"/>
      <c r="M55" s="64">
        <f t="shared" si="12"/>
        <v>0</v>
      </c>
      <c r="N55" s="103">
        <f t="shared" si="3"/>
        <v>10000000</v>
      </c>
      <c r="O55" s="86"/>
    </row>
    <row r="56" spans="3:16" ht="28.5" customHeight="1" x14ac:dyDescent="0.2">
      <c r="C56" s="30"/>
      <c r="D56" s="48" t="s">
        <v>89</v>
      </c>
      <c r="E56" s="45">
        <v>10000000</v>
      </c>
      <c r="F56" s="33">
        <f>SUM(F61:F63)</f>
        <v>0</v>
      </c>
      <c r="G56" s="33">
        <f>SUM(G61:G63)</f>
        <v>0</v>
      </c>
      <c r="H56" s="62">
        <v>0</v>
      </c>
      <c r="I56" s="61">
        <f t="shared" si="10"/>
        <v>0</v>
      </c>
      <c r="J56" s="2">
        <f t="shared" si="11"/>
        <v>0</v>
      </c>
      <c r="K56" s="7">
        <f t="shared" si="11"/>
        <v>0</v>
      </c>
      <c r="L56" s="68"/>
      <c r="M56" s="64">
        <f t="shared" si="12"/>
        <v>0</v>
      </c>
      <c r="N56" s="103">
        <f t="shared" si="3"/>
        <v>10000000</v>
      </c>
      <c r="O56" s="86"/>
    </row>
    <row r="57" spans="3:16" ht="38.25" customHeight="1" x14ac:dyDescent="0.2">
      <c r="C57" s="30" t="s">
        <v>74</v>
      </c>
      <c r="D57" s="43" t="s">
        <v>25</v>
      </c>
      <c r="E57" s="36">
        <f>SUM(E58)</f>
        <v>25000000</v>
      </c>
      <c r="F57" s="33">
        <f>SUM(F62:F63)</f>
        <v>0</v>
      </c>
      <c r="G57" s="33">
        <f>SUM(G62:G63)</f>
        <v>0</v>
      </c>
      <c r="H57" s="2">
        <f>H58</f>
        <v>4</v>
      </c>
      <c r="I57" s="61">
        <f t="shared" si="1"/>
        <v>1.5999999999999999E-5</v>
      </c>
      <c r="J57" s="2">
        <f t="shared" si="6"/>
        <v>4</v>
      </c>
      <c r="K57" s="61">
        <f t="shared" si="6"/>
        <v>1.5999999999999999E-5</v>
      </c>
      <c r="L57" s="68"/>
      <c r="M57" s="64">
        <f t="shared" si="2"/>
        <v>1.5999999999999999E-5</v>
      </c>
      <c r="N57" s="103">
        <f t="shared" si="3"/>
        <v>24999996</v>
      </c>
      <c r="O57" s="86"/>
    </row>
    <row r="58" spans="3:16" ht="27" customHeight="1" x14ac:dyDescent="0.2">
      <c r="C58" s="30"/>
      <c r="D58" s="38" t="s">
        <v>26</v>
      </c>
      <c r="E58" s="45">
        <v>25000000</v>
      </c>
      <c r="F58" s="33">
        <f>SUM(F59:F63)</f>
        <v>0</v>
      </c>
      <c r="G58" s="33">
        <f>SUM(G59:G63)</f>
        <v>0</v>
      </c>
      <c r="H58" s="62">
        <v>4</v>
      </c>
      <c r="I58" s="61">
        <f t="shared" si="1"/>
        <v>1.5999999999999999E-5</v>
      </c>
      <c r="J58" s="2">
        <f t="shared" si="6"/>
        <v>4</v>
      </c>
      <c r="K58" s="7">
        <f t="shared" si="6"/>
        <v>1.5999999999999999E-5</v>
      </c>
      <c r="L58" s="68"/>
      <c r="M58" s="64">
        <f t="shared" si="2"/>
        <v>1.5999999999999999E-5</v>
      </c>
      <c r="N58" s="103">
        <f t="shared" si="3"/>
        <v>24999996</v>
      </c>
      <c r="O58" s="86"/>
    </row>
    <row r="59" spans="3:16" ht="38.25" customHeight="1" x14ac:dyDescent="0.2">
      <c r="C59" s="30" t="s">
        <v>75</v>
      </c>
      <c r="D59" s="43" t="s">
        <v>30</v>
      </c>
      <c r="E59" s="36">
        <f>SUM(E60)</f>
        <v>10000000</v>
      </c>
      <c r="F59" s="33">
        <f>SUM(F60:F63)</f>
        <v>0</v>
      </c>
      <c r="G59" s="33">
        <f>SUM(G60:G63)</f>
        <v>0</v>
      </c>
      <c r="H59" s="2">
        <f>H60</f>
        <v>1955000</v>
      </c>
      <c r="I59" s="61">
        <f t="shared" si="1"/>
        <v>19.55</v>
      </c>
      <c r="J59" s="2">
        <f t="shared" ref="J59:K67" si="14">H59</f>
        <v>1955000</v>
      </c>
      <c r="K59" s="61">
        <f t="shared" si="14"/>
        <v>19.55</v>
      </c>
      <c r="L59" s="68"/>
      <c r="M59" s="64">
        <f t="shared" si="2"/>
        <v>19.55</v>
      </c>
      <c r="N59" s="103">
        <f t="shared" si="3"/>
        <v>8045000</v>
      </c>
      <c r="O59" s="86"/>
    </row>
    <row r="60" spans="3:16" ht="38.25" customHeight="1" x14ac:dyDescent="0.2">
      <c r="C60" s="30"/>
      <c r="D60" s="38" t="s">
        <v>29</v>
      </c>
      <c r="E60" s="45">
        <v>10000000</v>
      </c>
      <c r="F60" s="33">
        <f>SUM(F61:F63)</f>
        <v>0</v>
      </c>
      <c r="G60" s="33">
        <f>SUM(G61:G63)</f>
        <v>0</v>
      </c>
      <c r="H60" s="62">
        <v>1955000</v>
      </c>
      <c r="I60" s="61">
        <f t="shared" si="1"/>
        <v>19.55</v>
      </c>
      <c r="J60" s="2">
        <f t="shared" si="14"/>
        <v>1955000</v>
      </c>
      <c r="K60" s="7">
        <f t="shared" si="14"/>
        <v>19.55</v>
      </c>
      <c r="L60" s="68"/>
      <c r="M60" s="64">
        <f t="shared" si="2"/>
        <v>19.55</v>
      </c>
      <c r="N60" s="103">
        <f t="shared" si="3"/>
        <v>8045000</v>
      </c>
      <c r="O60" s="86"/>
      <c r="P60" s="37"/>
    </row>
    <row r="61" spans="3:16" ht="38.25" customHeight="1" x14ac:dyDescent="0.2">
      <c r="C61" s="30" t="s">
        <v>76</v>
      </c>
      <c r="D61" s="43" t="s">
        <v>31</v>
      </c>
      <c r="E61" s="36">
        <f>SUM(E62:E63)</f>
        <v>94500000</v>
      </c>
      <c r="F61" s="33">
        <f>SUM(F62:F63)</f>
        <v>0</v>
      </c>
      <c r="G61" s="33">
        <f>SUM(G62:G63)</f>
        <v>0</v>
      </c>
      <c r="H61" s="2">
        <f>H62</f>
        <v>0</v>
      </c>
      <c r="I61" s="61">
        <f t="shared" si="1"/>
        <v>0</v>
      </c>
      <c r="J61" s="2">
        <f t="shared" si="14"/>
        <v>0</v>
      </c>
      <c r="K61" s="61">
        <f t="shared" si="14"/>
        <v>0</v>
      </c>
      <c r="L61" s="68"/>
      <c r="M61" s="64">
        <f t="shared" si="2"/>
        <v>0</v>
      </c>
      <c r="N61" s="103">
        <f t="shared" si="3"/>
        <v>94500000</v>
      </c>
      <c r="O61" s="86"/>
    </row>
    <row r="62" spans="3:16" s="3" customFormat="1" ht="38.25" customHeight="1" x14ac:dyDescent="0.2">
      <c r="C62" s="30"/>
      <c r="D62" s="38" t="s">
        <v>90</v>
      </c>
      <c r="E62" s="45">
        <v>35000000</v>
      </c>
      <c r="F62" s="33">
        <f>SUM(F63:F63)</f>
        <v>0</v>
      </c>
      <c r="G62" s="33">
        <f>SUM(G63:G63)</f>
        <v>0</v>
      </c>
      <c r="H62" s="62">
        <v>0</v>
      </c>
      <c r="I62" s="61">
        <f t="shared" si="1"/>
        <v>0</v>
      </c>
      <c r="J62" s="2">
        <f t="shared" si="14"/>
        <v>0</v>
      </c>
      <c r="K62" s="7">
        <f t="shared" si="14"/>
        <v>0</v>
      </c>
      <c r="L62" s="68"/>
      <c r="M62" s="64">
        <f t="shared" si="2"/>
        <v>0</v>
      </c>
      <c r="N62" s="103">
        <f t="shared" si="3"/>
        <v>35000000</v>
      </c>
      <c r="O62" s="89"/>
      <c r="P62" s="53"/>
    </row>
    <row r="63" spans="3:16" ht="38.25" customHeight="1" x14ac:dyDescent="0.2">
      <c r="C63" s="30"/>
      <c r="D63" s="38" t="s">
        <v>91</v>
      </c>
      <c r="E63" s="45">
        <v>59500000</v>
      </c>
      <c r="F63" s="33">
        <f>SUM(F64:F65)</f>
        <v>0</v>
      </c>
      <c r="G63" s="33">
        <f>SUM(G64:G65)</f>
        <v>0</v>
      </c>
      <c r="H63" s="62">
        <v>0</v>
      </c>
      <c r="I63" s="61">
        <f t="shared" si="1"/>
        <v>0</v>
      </c>
      <c r="J63" s="2">
        <f t="shared" si="14"/>
        <v>0</v>
      </c>
      <c r="K63" s="7">
        <f t="shared" si="14"/>
        <v>0</v>
      </c>
      <c r="L63" s="68"/>
      <c r="M63" s="64">
        <f t="shared" si="2"/>
        <v>0</v>
      </c>
      <c r="N63" s="103">
        <f t="shared" si="3"/>
        <v>59500000</v>
      </c>
      <c r="O63" s="86"/>
    </row>
    <row r="64" spans="3:16" ht="36" customHeight="1" x14ac:dyDescent="0.2">
      <c r="C64" s="30" t="s">
        <v>77</v>
      </c>
      <c r="D64" s="43" t="s">
        <v>27</v>
      </c>
      <c r="E64" s="36">
        <f>SUM(E65)</f>
        <v>38000000</v>
      </c>
      <c r="F64" s="33">
        <f>SUM(F65:F67)</f>
        <v>0</v>
      </c>
      <c r="G64" s="33">
        <f>SUM(G65:G67)</f>
        <v>0</v>
      </c>
      <c r="H64" s="2">
        <f>H65</f>
        <v>5136000</v>
      </c>
      <c r="I64" s="61">
        <f t="shared" si="1"/>
        <v>13.515789473684212</v>
      </c>
      <c r="J64" s="2">
        <f t="shared" si="14"/>
        <v>5136000</v>
      </c>
      <c r="K64" s="61">
        <f t="shared" si="14"/>
        <v>13.515789473684212</v>
      </c>
      <c r="L64" s="68"/>
      <c r="M64" s="64">
        <f t="shared" si="2"/>
        <v>13.515789473684212</v>
      </c>
      <c r="N64" s="103">
        <f t="shared" si="3"/>
        <v>32864000</v>
      </c>
      <c r="O64" s="86"/>
    </row>
    <row r="65" spans="3:15" ht="42.75" customHeight="1" x14ac:dyDescent="0.2">
      <c r="C65" s="30"/>
      <c r="D65" s="38" t="s">
        <v>28</v>
      </c>
      <c r="E65" s="45">
        <v>38000000</v>
      </c>
      <c r="F65" s="33">
        <f>SUM(F66:F67)</f>
        <v>0</v>
      </c>
      <c r="G65" s="33">
        <f>SUM(G66:G67)</f>
        <v>0</v>
      </c>
      <c r="H65" s="62">
        <v>5136000</v>
      </c>
      <c r="I65" s="61">
        <f t="shared" si="1"/>
        <v>13.515789473684212</v>
      </c>
      <c r="J65" s="2">
        <f t="shared" si="14"/>
        <v>5136000</v>
      </c>
      <c r="K65" s="7">
        <f t="shared" si="14"/>
        <v>13.515789473684212</v>
      </c>
      <c r="L65" s="68"/>
      <c r="M65" s="64">
        <f t="shared" si="2"/>
        <v>13.515789473684212</v>
      </c>
      <c r="N65" s="103">
        <f t="shared" si="3"/>
        <v>32864000</v>
      </c>
      <c r="O65" s="86"/>
    </row>
    <row r="66" spans="3:15" ht="39.75" customHeight="1" x14ac:dyDescent="0.2">
      <c r="C66" s="30" t="s">
        <v>78</v>
      </c>
      <c r="D66" s="43" t="s">
        <v>32</v>
      </c>
      <c r="E66" s="36">
        <f>SUM(E67)</f>
        <v>14000000</v>
      </c>
      <c r="F66" s="33">
        <f>SUM(F67:F68)</f>
        <v>0</v>
      </c>
      <c r="G66" s="33">
        <f>SUM(G67:G68)</f>
        <v>0</v>
      </c>
      <c r="H66" s="2">
        <f>H67</f>
        <v>0</v>
      </c>
      <c r="I66" s="61">
        <f t="shared" si="1"/>
        <v>0</v>
      </c>
      <c r="J66" s="2">
        <f t="shared" si="14"/>
        <v>0</v>
      </c>
      <c r="K66" s="61">
        <f t="shared" si="14"/>
        <v>0</v>
      </c>
      <c r="L66" s="68"/>
      <c r="M66" s="64">
        <f t="shared" si="2"/>
        <v>0</v>
      </c>
      <c r="N66" s="103">
        <f t="shared" si="3"/>
        <v>14000000</v>
      </c>
      <c r="O66" s="89"/>
    </row>
    <row r="67" spans="3:15" ht="30.75" customHeight="1" x14ac:dyDescent="0.2">
      <c r="C67" s="30"/>
      <c r="D67" s="38" t="s">
        <v>33</v>
      </c>
      <c r="E67" s="45">
        <v>14000000</v>
      </c>
      <c r="F67" s="33">
        <f>SUM(F68:F71)</f>
        <v>0</v>
      </c>
      <c r="G67" s="33">
        <f>SUM(G68:G71)</f>
        <v>0</v>
      </c>
      <c r="H67" s="62">
        <v>0</v>
      </c>
      <c r="I67" s="61">
        <f t="shared" si="1"/>
        <v>0</v>
      </c>
      <c r="J67" s="2">
        <f t="shared" si="14"/>
        <v>0</v>
      </c>
      <c r="K67" s="7">
        <f t="shared" si="14"/>
        <v>0</v>
      </c>
      <c r="L67" s="68"/>
      <c r="M67" s="64">
        <f t="shared" si="2"/>
        <v>0</v>
      </c>
      <c r="N67" s="103">
        <f t="shared" si="3"/>
        <v>14000000</v>
      </c>
      <c r="O67" s="89"/>
    </row>
    <row r="68" spans="3:15" ht="15.75" customHeight="1" x14ac:dyDescent="0.2">
      <c r="C68" s="31"/>
      <c r="D68" s="38"/>
      <c r="E68" s="41"/>
      <c r="F68" s="4"/>
      <c r="G68" s="68"/>
      <c r="H68" s="62"/>
      <c r="I68" s="61"/>
      <c r="J68" s="2"/>
      <c r="K68" s="7"/>
      <c r="L68" s="68"/>
      <c r="M68" s="64"/>
      <c r="N68" s="103">
        <f t="shared" si="3"/>
        <v>0</v>
      </c>
      <c r="O68" s="86"/>
    </row>
    <row r="69" spans="3:15" ht="21.75" customHeight="1" x14ac:dyDescent="0.2">
      <c r="C69" s="31"/>
      <c r="D69" s="5" t="s">
        <v>43</v>
      </c>
      <c r="E69" s="6">
        <f>E8+E21</f>
        <v>2424200000</v>
      </c>
      <c r="F69" s="6"/>
      <c r="G69" s="6"/>
      <c r="H69" s="6">
        <f>H8+H21</f>
        <v>467884704</v>
      </c>
      <c r="I69" s="61">
        <f>H69/E69*100</f>
        <v>19.300581800181504</v>
      </c>
      <c r="J69" s="77">
        <f>H69</f>
        <v>467884704</v>
      </c>
      <c r="K69" s="61">
        <f>I69</f>
        <v>19.300581800181504</v>
      </c>
      <c r="L69" s="68"/>
      <c r="M69" s="78">
        <f>K69</f>
        <v>19.300581800181504</v>
      </c>
      <c r="N69" s="103">
        <f t="shared" si="3"/>
        <v>1956315296</v>
      </c>
      <c r="O69" s="86"/>
    </row>
    <row r="71" spans="3:15" ht="25.5" customHeight="1" x14ac:dyDescent="0.2">
      <c r="E71" s="53"/>
      <c r="I71" s="53"/>
      <c r="J71" s="91" t="s">
        <v>92</v>
      </c>
      <c r="K71" s="91"/>
      <c r="L71" s="91"/>
    </row>
    <row r="72" spans="3:15" ht="12.75" customHeight="1" x14ac:dyDescent="0.2">
      <c r="E72" s="53"/>
      <c r="I72" s="53"/>
      <c r="J72" s="90" t="s">
        <v>60</v>
      </c>
      <c r="K72" s="90"/>
      <c r="L72" s="90"/>
    </row>
    <row r="73" spans="3:15" x14ac:dyDescent="0.2">
      <c r="H73" s="37"/>
      <c r="J73" s="3"/>
      <c r="K73" s="3"/>
      <c r="L73" s="3"/>
    </row>
    <row r="74" spans="3:15" x14ac:dyDescent="0.2">
      <c r="H74" s="37"/>
      <c r="J74" s="3"/>
      <c r="K74" s="3"/>
      <c r="L74" s="3"/>
    </row>
    <row r="75" spans="3:15" x14ac:dyDescent="0.2">
      <c r="H75" s="37"/>
      <c r="J75" s="3"/>
      <c r="K75" s="3"/>
      <c r="L75" s="3"/>
    </row>
    <row r="76" spans="3:15" ht="12.75" customHeight="1" x14ac:dyDescent="0.2">
      <c r="H76" s="37" t="s">
        <v>82</v>
      </c>
      <c r="J76" s="101" t="s">
        <v>79</v>
      </c>
      <c r="K76" s="101"/>
      <c r="L76" s="101"/>
    </row>
    <row r="77" spans="3:15" x14ac:dyDescent="0.2">
      <c r="H77" s="37"/>
      <c r="J77" s="90" t="s">
        <v>80</v>
      </c>
      <c r="K77" s="90"/>
      <c r="L77" s="90"/>
    </row>
    <row r="78" spans="3:15" ht="12.75" customHeight="1" x14ac:dyDescent="0.2">
      <c r="H78" s="37"/>
      <c r="J78" s="90" t="s">
        <v>81</v>
      </c>
      <c r="K78" s="90"/>
      <c r="L78" s="90"/>
    </row>
    <row r="105" spans="9:15" ht="12.75" customHeight="1" x14ac:dyDescent="0.2">
      <c r="I105" s="49"/>
      <c r="J105" s="49"/>
      <c r="K105" s="49"/>
      <c r="L105" s="49"/>
      <c r="M105" s="49"/>
      <c r="N105" s="49"/>
      <c r="O105" s="49"/>
    </row>
    <row r="106" spans="9:15" ht="12.75" customHeight="1" x14ac:dyDescent="0.2">
      <c r="I106" s="49"/>
      <c r="J106" s="49"/>
      <c r="K106" s="49"/>
      <c r="L106" s="49"/>
      <c r="M106" s="49"/>
      <c r="N106" s="49"/>
      <c r="O106" s="49"/>
    </row>
    <row r="107" spans="9:15" ht="12.75" customHeight="1" x14ac:dyDescent="0.2">
      <c r="I107" s="49"/>
      <c r="J107" s="49"/>
      <c r="K107" s="49"/>
      <c r="L107" s="49"/>
      <c r="M107" s="49"/>
      <c r="N107" s="49"/>
      <c r="O107" s="49"/>
    </row>
    <row r="108" spans="9:15" ht="12.75" customHeight="1" x14ac:dyDescent="0.2">
      <c r="I108" s="49"/>
      <c r="J108" s="49"/>
      <c r="K108" s="49"/>
      <c r="L108" s="49"/>
      <c r="M108" s="49"/>
      <c r="N108" s="49"/>
      <c r="O108" s="49"/>
    </row>
    <row r="109" spans="9:15" ht="12.75" customHeight="1" x14ac:dyDescent="0.2">
      <c r="I109" s="49"/>
      <c r="J109" s="49"/>
      <c r="K109" s="49"/>
      <c r="L109" s="49"/>
      <c r="M109" s="49"/>
      <c r="N109" s="49"/>
      <c r="O109" s="49"/>
    </row>
    <row r="110" spans="9:15" ht="12.75" customHeight="1" x14ac:dyDescent="0.2">
      <c r="I110" s="49"/>
      <c r="J110" s="49"/>
      <c r="K110" s="49"/>
      <c r="L110" s="49"/>
      <c r="M110" s="49"/>
      <c r="N110" s="49"/>
      <c r="O110" s="49"/>
    </row>
    <row r="114" spans="9:16" ht="12.75" customHeight="1" x14ac:dyDescent="0.2">
      <c r="I114" s="49"/>
      <c r="J114" s="49"/>
      <c r="K114" s="49"/>
      <c r="L114" s="49"/>
      <c r="M114" s="49"/>
      <c r="N114" s="49"/>
      <c r="O114" s="49"/>
    </row>
    <row r="115" spans="9:16" ht="12.75" customHeight="1" x14ac:dyDescent="0.2">
      <c r="I115" s="49"/>
      <c r="J115" s="49"/>
      <c r="K115" s="49"/>
      <c r="L115" s="49"/>
      <c r="M115" s="49"/>
      <c r="N115" s="49"/>
      <c r="O115" s="49"/>
    </row>
    <row r="116" spans="9:16" ht="12.75" customHeight="1" x14ac:dyDescent="0.2">
      <c r="I116" s="49"/>
      <c r="J116" s="49"/>
      <c r="K116" s="49"/>
      <c r="L116" s="49"/>
      <c r="M116" s="49"/>
      <c r="N116" s="49"/>
      <c r="O116" s="49"/>
    </row>
    <row r="117" spans="9:16" ht="12.75" customHeight="1" x14ac:dyDescent="0.2">
      <c r="I117" s="49"/>
      <c r="J117" s="49"/>
      <c r="K117" s="49"/>
      <c r="L117" s="49"/>
      <c r="M117" s="49"/>
      <c r="N117" s="49"/>
      <c r="O117" s="49"/>
    </row>
    <row r="118" spans="9:16" ht="12.75" customHeight="1" x14ac:dyDescent="0.2">
      <c r="I118" s="49"/>
      <c r="J118" s="49"/>
      <c r="K118" s="49"/>
      <c r="L118" s="49"/>
      <c r="M118" s="49"/>
      <c r="N118" s="49"/>
      <c r="O118" s="49"/>
    </row>
    <row r="119" spans="9:16" ht="12.75" customHeight="1" x14ac:dyDescent="0.2">
      <c r="I119" s="49"/>
      <c r="J119" s="49"/>
      <c r="K119" s="49"/>
      <c r="L119" s="49"/>
      <c r="M119" s="49"/>
      <c r="N119" s="49"/>
      <c r="O119" s="49"/>
    </row>
    <row r="120" spans="9:16" ht="12.75" customHeight="1" x14ac:dyDescent="0.2">
      <c r="I120" s="49"/>
      <c r="J120" s="49"/>
      <c r="K120" s="49"/>
      <c r="L120" s="49"/>
      <c r="M120" s="49"/>
      <c r="N120" s="49"/>
      <c r="O120" s="49"/>
    </row>
    <row r="121" spans="9:16" ht="12.75" customHeight="1" x14ac:dyDescent="0.2">
      <c r="I121" s="49"/>
      <c r="J121" s="49"/>
      <c r="K121" s="49"/>
      <c r="L121" s="49"/>
      <c r="M121" s="49"/>
      <c r="N121" s="49"/>
      <c r="O121" s="49"/>
    </row>
    <row r="122" spans="9:16" ht="12.75" customHeight="1" x14ac:dyDescent="0.2">
      <c r="I122" s="49"/>
      <c r="J122" s="49"/>
      <c r="K122" s="49"/>
      <c r="L122" s="49"/>
      <c r="M122" s="49"/>
      <c r="N122" s="49"/>
      <c r="O122" s="49"/>
    </row>
    <row r="123" spans="9:16" ht="12.75" customHeight="1" x14ac:dyDescent="0.2">
      <c r="I123" s="49"/>
      <c r="J123" s="49"/>
      <c r="K123" s="49"/>
      <c r="L123" s="49"/>
      <c r="M123" s="49"/>
      <c r="N123" s="49"/>
      <c r="O123" s="49"/>
    </row>
    <row r="124" spans="9:16" ht="12.75" customHeight="1" x14ac:dyDescent="0.2">
      <c r="I124" s="49"/>
      <c r="J124" s="49"/>
      <c r="K124" s="49"/>
      <c r="L124" s="49"/>
      <c r="M124" s="49"/>
      <c r="N124" s="49"/>
      <c r="O124" s="49"/>
    </row>
    <row r="125" spans="9:16" ht="12.75" customHeight="1" x14ac:dyDescent="0.2">
      <c r="I125" s="49"/>
      <c r="J125" s="49"/>
      <c r="K125" s="49"/>
      <c r="L125" s="49"/>
      <c r="M125" s="49"/>
      <c r="N125" s="49"/>
      <c r="O125" s="49"/>
    </row>
    <row r="126" spans="9:16" ht="12.75" customHeight="1" x14ac:dyDescent="0.2">
      <c r="I126" s="49"/>
      <c r="J126" s="49"/>
      <c r="K126" s="49"/>
      <c r="L126" s="49"/>
      <c r="M126" s="49"/>
      <c r="N126" s="49"/>
      <c r="O126" s="49"/>
      <c r="P126" s="49"/>
    </row>
    <row r="127" spans="9:16" ht="12.75" customHeight="1" x14ac:dyDescent="0.2">
      <c r="I127" s="49"/>
      <c r="J127" s="49"/>
      <c r="K127" s="49"/>
      <c r="L127" s="49"/>
      <c r="M127" s="49"/>
      <c r="N127" s="49"/>
      <c r="O127" s="49"/>
      <c r="P127" s="49"/>
    </row>
    <row r="128" spans="9:16" ht="12.75" customHeight="1" x14ac:dyDescent="0.2">
      <c r="I128" s="49"/>
      <c r="J128" s="49"/>
      <c r="K128" s="49"/>
      <c r="L128" s="49"/>
      <c r="M128" s="49"/>
      <c r="N128" s="49"/>
      <c r="O128" s="49"/>
      <c r="P128" s="49"/>
    </row>
    <row r="129" spans="9:16" ht="12.75" customHeight="1" x14ac:dyDescent="0.2">
      <c r="I129" s="49"/>
      <c r="J129" s="49"/>
      <c r="K129" s="49"/>
      <c r="L129" s="49"/>
      <c r="M129" s="49"/>
      <c r="N129" s="49"/>
      <c r="O129" s="49"/>
      <c r="P129" s="49"/>
    </row>
    <row r="130" spans="9:16" ht="12.75" customHeight="1" x14ac:dyDescent="0.2">
      <c r="I130" s="49"/>
      <c r="J130" s="49"/>
      <c r="K130" s="49"/>
      <c r="L130" s="49"/>
      <c r="M130" s="49"/>
      <c r="N130" s="49"/>
      <c r="O130" s="49"/>
      <c r="P130" s="49"/>
    </row>
    <row r="131" spans="9:16" ht="12.75" customHeight="1" x14ac:dyDescent="0.2">
      <c r="I131" s="49"/>
      <c r="J131" s="49"/>
      <c r="K131" s="49"/>
      <c r="L131" s="49"/>
      <c r="M131" s="49"/>
      <c r="N131" s="49"/>
      <c r="O131" s="49"/>
      <c r="P131" s="49"/>
    </row>
    <row r="132" spans="9:16" ht="12.75" customHeight="1" x14ac:dyDescent="0.2">
      <c r="I132" s="49"/>
      <c r="J132" s="49"/>
      <c r="K132" s="49"/>
      <c r="L132" s="49"/>
      <c r="M132" s="49"/>
      <c r="N132" s="49"/>
      <c r="O132" s="49"/>
      <c r="P132" s="49"/>
    </row>
    <row r="133" spans="9:16" ht="12.75" customHeight="1" x14ac:dyDescent="0.2">
      <c r="I133" s="49"/>
      <c r="J133" s="49"/>
      <c r="K133" s="49"/>
      <c r="L133" s="49"/>
      <c r="M133" s="49"/>
      <c r="N133" s="49"/>
      <c r="O133" s="49"/>
      <c r="P133" s="49"/>
    </row>
    <row r="134" spans="9:16" ht="12.75" customHeight="1" x14ac:dyDescent="0.2">
      <c r="I134" s="49"/>
      <c r="J134" s="49"/>
      <c r="K134" s="49"/>
      <c r="L134" s="49"/>
      <c r="M134" s="49"/>
      <c r="N134" s="49"/>
      <c r="O134" s="49"/>
      <c r="P134" s="49"/>
    </row>
    <row r="135" spans="9:16" ht="12.75" customHeight="1" x14ac:dyDescent="0.2">
      <c r="I135" s="49"/>
      <c r="J135" s="49"/>
      <c r="K135" s="49"/>
      <c r="L135" s="49"/>
      <c r="M135" s="49"/>
      <c r="N135" s="49"/>
      <c r="O135" s="49"/>
      <c r="P135" s="49"/>
    </row>
    <row r="136" spans="9:16" ht="12.75" customHeight="1" x14ac:dyDescent="0.2">
      <c r="I136" s="49"/>
      <c r="J136" s="49"/>
      <c r="K136" s="49"/>
      <c r="L136" s="49"/>
      <c r="M136" s="49"/>
      <c r="N136" s="49"/>
      <c r="O136" s="49"/>
      <c r="P136" s="49"/>
    </row>
    <row r="137" spans="9:16" ht="12.75" customHeight="1" x14ac:dyDescent="0.2">
      <c r="I137" s="49"/>
      <c r="J137" s="49"/>
      <c r="K137" s="49"/>
      <c r="L137" s="49"/>
      <c r="M137" s="49"/>
      <c r="N137" s="49"/>
      <c r="O137" s="49"/>
      <c r="P137" s="49"/>
    </row>
    <row r="138" spans="9:16" ht="12.75" customHeight="1" x14ac:dyDescent="0.2">
      <c r="I138" s="49"/>
      <c r="J138" s="49"/>
      <c r="K138" s="49"/>
      <c r="L138" s="49"/>
      <c r="M138" s="49"/>
      <c r="N138" s="49"/>
      <c r="O138" s="49"/>
      <c r="P138" s="49"/>
    </row>
    <row r="139" spans="9:16" ht="12.75" customHeight="1" x14ac:dyDescent="0.2">
      <c r="I139" s="49"/>
      <c r="J139" s="49"/>
      <c r="K139" s="49"/>
      <c r="L139" s="49"/>
      <c r="M139" s="49"/>
      <c r="N139" s="49"/>
      <c r="O139" s="49"/>
      <c r="P139" s="49"/>
    </row>
    <row r="140" spans="9:16" ht="12.75" customHeight="1" x14ac:dyDescent="0.2">
      <c r="I140" s="49"/>
      <c r="J140" s="49"/>
      <c r="K140" s="49"/>
      <c r="L140" s="49"/>
      <c r="M140" s="49"/>
      <c r="N140" s="49"/>
      <c r="O140" s="49"/>
      <c r="P140" s="49"/>
    </row>
    <row r="141" spans="9:16" ht="12.75" customHeight="1" x14ac:dyDescent="0.2">
      <c r="I141" s="49"/>
      <c r="J141" s="49"/>
      <c r="K141" s="49"/>
      <c r="L141" s="49"/>
      <c r="M141" s="49"/>
      <c r="N141" s="49"/>
      <c r="O141" s="49"/>
      <c r="P141" s="49"/>
    </row>
    <row r="142" spans="9:16" ht="12.75" customHeight="1" x14ac:dyDescent="0.2">
      <c r="I142" s="49"/>
      <c r="J142" s="49"/>
      <c r="K142" s="49"/>
      <c r="L142" s="49"/>
      <c r="M142" s="49"/>
      <c r="N142" s="49"/>
      <c r="O142" s="49"/>
      <c r="P142" s="49"/>
    </row>
    <row r="143" spans="9:16" ht="12.75" customHeight="1" x14ac:dyDescent="0.2">
      <c r="I143" s="49"/>
      <c r="J143" s="49"/>
      <c r="K143" s="49"/>
      <c r="L143" s="49"/>
      <c r="M143" s="49"/>
      <c r="N143" s="49"/>
      <c r="O143" s="49"/>
      <c r="P143" s="49"/>
    </row>
    <row r="144" spans="9:16" ht="12.75" customHeight="1" x14ac:dyDescent="0.2">
      <c r="I144" s="49"/>
      <c r="J144" s="49"/>
      <c r="K144" s="49"/>
      <c r="L144" s="49"/>
      <c r="M144" s="49"/>
      <c r="N144" s="49"/>
      <c r="O144" s="49"/>
      <c r="P144" s="49"/>
    </row>
    <row r="145" spans="9:16" ht="12.75" customHeight="1" x14ac:dyDescent="0.2">
      <c r="I145" s="49"/>
      <c r="J145" s="49"/>
      <c r="K145" s="49"/>
      <c r="L145" s="49"/>
      <c r="M145" s="49"/>
      <c r="N145" s="49"/>
      <c r="O145" s="49"/>
      <c r="P145" s="49"/>
    </row>
    <row r="146" spans="9:16" ht="12.75" customHeight="1" x14ac:dyDescent="0.2">
      <c r="I146" s="49"/>
      <c r="J146" s="49"/>
      <c r="K146" s="49"/>
      <c r="L146" s="49"/>
      <c r="M146" s="49"/>
      <c r="N146" s="49"/>
      <c r="O146" s="49"/>
      <c r="P146" s="49"/>
    </row>
    <row r="147" spans="9:16" ht="12.75" customHeight="1" x14ac:dyDescent="0.2">
      <c r="I147" s="49"/>
      <c r="J147" s="49"/>
      <c r="K147" s="49"/>
      <c r="L147" s="49"/>
      <c r="M147" s="49"/>
      <c r="N147" s="49"/>
      <c r="O147" s="49"/>
      <c r="P147" s="49"/>
    </row>
    <row r="148" spans="9:16" x14ac:dyDescent="0.2">
      <c r="I148" s="50"/>
      <c r="J148" s="50"/>
      <c r="K148" s="50"/>
      <c r="L148" s="50"/>
      <c r="M148" s="50"/>
      <c r="N148" s="50"/>
      <c r="O148" s="50"/>
      <c r="P148" s="50"/>
    </row>
    <row r="149" spans="9:16" x14ac:dyDescent="0.2">
      <c r="I149" s="50"/>
      <c r="J149" s="50"/>
      <c r="K149" s="50"/>
      <c r="L149" s="50"/>
      <c r="M149" s="50"/>
      <c r="N149" s="50"/>
      <c r="O149" s="50"/>
      <c r="P149" s="50"/>
    </row>
    <row r="150" spans="9:16" ht="12.75" customHeight="1" x14ac:dyDescent="0.2">
      <c r="I150" s="49"/>
      <c r="J150" s="49"/>
      <c r="K150" s="49"/>
      <c r="L150" s="49"/>
      <c r="M150" s="49"/>
      <c r="N150" s="49"/>
      <c r="O150" s="49"/>
      <c r="P150" s="49"/>
    </row>
    <row r="151" spans="9:16" ht="12.75" customHeight="1" x14ac:dyDescent="0.2">
      <c r="I151" s="49"/>
      <c r="J151" s="49"/>
      <c r="K151" s="49"/>
      <c r="L151" s="49"/>
      <c r="M151" s="49"/>
      <c r="N151" s="49"/>
      <c r="O151" s="49"/>
      <c r="P151" s="49"/>
    </row>
    <row r="152" spans="9:16" x14ac:dyDescent="0.2">
      <c r="I152" s="50"/>
      <c r="J152" s="50"/>
      <c r="K152" s="50"/>
      <c r="L152" s="50"/>
      <c r="M152" s="50"/>
      <c r="N152" s="50"/>
      <c r="O152" s="50"/>
      <c r="P152" s="50"/>
    </row>
  </sheetData>
  <mergeCells count="16">
    <mergeCell ref="J78:L78"/>
    <mergeCell ref="C1:N1"/>
    <mergeCell ref="C2:N2"/>
    <mergeCell ref="C3:N3"/>
    <mergeCell ref="C5:C6"/>
    <mergeCell ref="D5:D6"/>
    <mergeCell ref="E5:E6"/>
    <mergeCell ref="F5:F6"/>
    <mergeCell ref="G5:G6"/>
    <mergeCell ref="H5:K5"/>
    <mergeCell ref="L5:M5"/>
    <mergeCell ref="N5:N6"/>
    <mergeCell ref="J71:L71"/>
    <mergeCell ref="J72:L72"/>
    <mergeCell ref="J76:L76"/>
    <mergeCell ref="J77:L77"/>
  </mergeCells>
  <pageMargins left="1.1023622047244095" right="0" top="0.51181102362204722" bottom="0.51181102362204722" header="0.19685039370078741" footer="0.23622047244094491"/>
  <pageSetup paperSize="5" scale="80" orientation="landscape" errors="blank" horizontalDpi="4294967292" verticalDpi="300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MARET 2019</vt:lpstr>
      <vt:lpstr>'MARET 2019'!Print_Area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BPKKD</dc:creator>
  <cp:lastModifiedBy>Windows User</cp:lastModifiedBy>
  <cp:lastPrinted>2019-12-03T01:24:35Z</cp:lastPrinted>
  <dcterms:created xsi:type="dcterms:W3CDTF">2007-04-17T00:32:16Z</dcterms:created>
  <dcterms:modified xsi:type="dcterms:W3CDTF">2020-02-03T01:43:15Z</dcterms:modified>
</cp:coreProperties>
</file>