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2" i="1"/>
  <c r="K30"/>
  <c r="H30"/>
  <c r="H32" s="1"/>
  <c r="E30"/>
  <c r="E32" s="1"/>
  <c r="D30"/>
  <c r="D32" s="1"/>
  <c r="L29"/>
  <c r="F29"/>
  <c r="M29" s="1"/>
  <c r="H28"/>
  <c r="L28" s="1"/>
  <c r="F28"/>
  <c r="E28"/>
  <c r="L27"/>
  <c r="F27"/>
  <c r="M27" s="1"/>
  <c r="E27"/>
  <c r="L26"/>
  <c r="F26"/>
  <c r="M26" s="1"/>
  <c r="M25"/>
  <c r="L25"/>
  <c r="F25"/>
  <c r="M24"/>
  <c r="L24"/>
  <c r="F24"/>
  <c r="L23"/>
  <c r="F23"/>
  <c r="M23" s="1"/>
  <c r="L22"/>
  <c r="F22"/>
  <c r="M22" s="1"/>
  <c r="M21"/>
  <c r="L21"/>
  <c r="F21"/>
  <c r="L20"/>
  <c r="J20"/>
  <c r="J30" s="1"/>
  <c r="J32" s="1"/>
  <c r="G20"/>
  <c r="F20"/>
  <c r="M20" s="1"/>
  <c r="E20"/>
  <c r="L19"/>
  <c r="F19"/>
  <c r="M19" s="1"/>
  <c r="M18"/>
  <c r="L18"/>
  <c r="F18"/>
  <c r="M17"/>
  <c r="L17"/>
  <c r="F17"/>
  <c r="L16"/>
  <c r="F16"/>
  <c r="M16" s="1"/>
  <c r="I15"/>
  <c r="I30" s="1"/>
  <c r="I32" s="1"/>
  <c r="G15"/>
  <c r="L15" s="1"/>
  <c r="E15"/>
  <c r="F15" s="1"/>
  <c r="M15" s="1"/>
  <c r="M14"/>
  <c r="L14"/>
  <c r="L30" s="1"/>
  <c r="L32" s="1"/>
  <c r="F14"/>
  <c r="F30" l="1"/>
  <c r="F32" s="1"/>
  <c r="M28"/>
  <c r="M30" s="1"/>
  <c r="M32" s="1"/>
  <c r="G30"/>
  <c r="G32" s="1"/>
</calcChain>
</file>

<file path=xl/sharedStrings.xml><?xml version="1.0" encoding="utf-8"?>
<sst xmlns="http://schemas.openxmlformats.org/spreadsheetml/2006/main" count="51" uniqueCount="50">
  <si>
    <t>Lampiran Surat</t>
  </si>
  <si>
    <t>Nomor : 411.4/……………………..</t>
  </si>
  <si>
    <t>REALISASI PENGGUNAAN ADD TAHUN 2019 DAN SISA ADD TAHUN 2018</t>
  </si>
  <si>
    <t>BULAN AGUSTUS</t>
  </si>
  <si>
    <t>KECAMATAN DEMPET</t>
  </si>
  <si>
    <t>KABUPATEN: DEMAK</t>
  </si>
  <si>
    <t>PROVINSI : JAWA TENGAH</t>
  </si>
  <si>
    <t>NO</t>
  </si>
  <si>
    <t>KECAMATAN</t>
  </si>
  <si>
    <t>DESA</t>
  </si>
  <si>
    <t>TOTAL ALOKASI DANA DESA TERSEDIA DI DESA DI TAHUN 2019</t>
  </si>
  <si>
    <t>REALISASI PENGGUNAANADD 2019 dan Sisa ADD 2018 (Rp)</t>
  </si>
  <si>
    <t>SISA ADD DI RKD (Rp)</t>
  </si>
  <si>
    <t>CATATAN</t>
  </si>
  <si>
    <t>Sisa ADD Tahun 2018 di Rek Kas Desa</t>
  </si>
  <si>
    <t>Realisasi Penyaluran ADD Tahun 2019</t>
  </si>
  <si>
    <t>Jumlah ADD Tersedia</t>
  </si>
  <si>
    <t>BIDANG 1 (Pemerintahan)</t>
  </si>
  <si>
    <t>BIDANG 2 (Pembangunan)</t>
  </si>
  <si>
    <t>BIDANG 3               (Pembinaan masyarakat)</t>
  </si>
  <si>
    <t>BIDANG 4 (Pemberdayaan Masyarakat)</t>
  </si>
  <si>
    <t>BIDANG TAK TERDUGA</t>
  </si>
  <si>
    <t>TOTAL</t>
  </si>
  <si>
    <t>6=4+5</t>
  </si>
  <si>
    <t>12=7+8+9+10+11</t>
  </si>
  <si>
    <t>13=6-12</t>
  </si>
  <si>
    <t>1.</t>
  </si>
  <si>
    <t>Kecamatan Dempet</t>
  </si>
  <si>
    <t>1. Jerukgulung</t>
  </si>
  <si>
    <t>2. Dempet</t>
  </si>
  <si>
    <t>3. Kebonsari</t>
  </si>
  <si>
    <t>4. Brakas</t>
  </si>
  <si>
    <t>5. Sidomulyo</t>
  </si>
  <si>
    <t>6. Baleromo</t>
  </si>
  <si>
    <t>7. Kuwu</t>
  </si>
  <si>
    <t>8. Karangrejo</t>
  </si>
  <si>
    <t>9. Kunir</t>
  </si>
  <si>
    <t>10. Gempoldenok</t>
  </si>
  <si>
    <t>11. Harjowinangun</t>
  </si>
  <si>
    <t>12. Kedungori</t>
  </si>
  <si>
    <t>13. Botosengon</t>
  </si>
  <si>
    <t>14. Balerejo</t>
  </si>
  <si>
    <t>15. Merak</t>
  </si>
  <si>
    <t>16. Kramat</t>
  </si>
  <si>
    <t>SUB JUMLAH KECAMATAN DEMPET</t>
  </si>
  <si>
    <t>Dempet, 31 Agustus 2019</t>
  </si>
  <si>
    <t>Camat Dempet</t>
  </si>
  <si>
    <t>JOKO WIYONO, SH. MH</t>
  </si>
  <si>
    <t>PEMBINA TK. I</t>
  </si>
  <si>
    <t>NIP. 19650831 199303 1 002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</si>
</sst>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name val="Tahoma"/>
      <family val="2"/>
    </font>
    <font>
      <sz val="12"/>
      <color theme="0"/>
      <name val="Calibri"/>
      <family val="2"/>
      <scheme val="minor"/>
    </font>
    <font>
      <b/>
      <u val="singleAccounting"/>
      <sz val="12"/>
      <name val="Tahoma"/>
      <family val="2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1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1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1" fontId="4" fillId="0" borderId="7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/>
    <xf numFmtId="0" fontId="4" fillId="0" borderId="7" xfId="0" applyFont="1" applyBorder="1"/>
    <xf numFmtId="41" fontId="4" fillId="0" borderId="7" xfId="0" applyNumberFormat="1" applyFont="1" applyBorder="1"/>
    <xf numFmtId="0" fontId="4" fillId="0" borderId="8" xfId="0" applyFont="1" applyBorder="1"/>
    <xf numFmtId="0" fontId="5" fillId="0" borderId="9" xfId="0" applyFont="1" applyBorder="1"/>
    <xf numFmtId="0" fontId="5" fillId="0" borderId="7" xfId="0" applyFont="1" applyBorder="1"/>
    <xf numFmtId="0" fontId="5" fillId="0" borderId="7" xfId="0" quotePrefix="1" applyFont="1" applyBorder="1"/>
    <xf numFmtId="41" fontId="5" fillId="0" borderId="7" xfId="1" applyNumberFormat="1" applyFont="1" applyBorder="1"/>
    <xf numFmtId="41" fontId="5" fillId="0" borderId="7" xfId="0" applyNumberFormat="1" applyFont="1" applyBorder="1"/>
    <xf numFmtId="0" fontId="5" fillId="0" borderId="8" xfId="0" applyFont="1" applyBorder="1"/>
    <xf numFmtId="0" fontId="5" fillId="0" borderId="7" xfId="0" applyFont="1" applyBorder="1" applyAlignment="1"/>
    <xf numFmtId="41" fontId="4" fillId="0" borderId="7" xfId="1" applyNumberFormat="1" applyFont="1" applyBorder="1"/>
    <xf numFmtId="41" fontId="6" fillId="0" borderId="7" xfId="1" applyNumberFormat="1" applyFont="1" applyBorder="1"/>
    <xf numFmtId="0" fontId="6" fillId="0" borderId="8" xfId="0" applyFont="1" applyBorder="1"/>
    <xf numFmtId="0" fontId="4" fillId="0" borderId="9" xfId="0" applyFont="1" applyBorder="1"/>
    <xf numFmtId="0" fontId="3" fillId="0" borderId="7" xfId="0" applyFont="1" applyBorder="1"/>
    <xf numFmtId="41" fontId="3" fillId="0" borderId="7" xfId="1" applyNumberFormat="1" applyFont="1" applyBorder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0" borderId="12" xfId="0" applyNumberFormat="1" applyFont="1" applyBorder="1"/>
    <xf numFmtId="0" fontId="4" fillId="0" borderId="13" xfId="0" applyFont="1" applyBorder="1"/>
    <xf numFmtId="0" fontId="4" fillId="0" borderId="0" xfId="0" applyFont="1"/>
    <xf numFmtId="41" fontId="4" fillId="0" borderId="0" xfId="0" applyNumberFormat="1" applyFont="1"/>
    <xf numFmtId="41" fontId="7" fillId="0" borderId="0" xfId="2" applyFont="1" applyAlignment="1">
      <alignment horizontal="center"/>
    </xf>
    <xf numFmtId="41" fontId="7" fillId="0" borderId="0" xfId="2" applyFont="1"/>
    <xf numFmtId="164" fontId="8" fillId="0" borderId="0" xfId="1" applyNumberFormat="1" applyFont="1"/>
    <xf numFmtId="41" fontId="9" fillId="0" borderId="0" xfId="2" applyFont="1" applyAlignment="1">
      <alignment horizontal="center"/>
    </xf>
    <xf numFmtId="164" fontId="10" fillId="0" borderId="0" xfId="1" applyNumberFormat="1" applyFont="1"/>
    <xf numFmtId="41" fontId="11" fillId="0" borderId="0" xfId="2" applyFont="1" applyAlignment="1">
      <alignment horizontal="center"/>
    </xf>
    <xf numFmtId="164" fontId="12" fillId="0" borderId="0" xfId="0" applyNumberFormat="1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activeCell="A3" sqref="A3:N3"/>
    </sheetView>
  </sheetViews>
  <sheetFormatPr defaultRowHeight="15"/>
  <cols>
    <col min="2" max="2" width="36.140625" bestFit="1" customWidth="1"/>
    <col min="3" max="3" width="18.7109375" bestFit="1" customWidth="1"/>
    <col min="4" max="4" width="11.5703125" bestFit="1" customWidth="1"/>
    <col min="5" max="7" width="15.7109375" bestFit="1" customWidth="1"/>
    <col min="8" max="10" width="14" bestFit="1" customWidth="1"/>
    <col min="12" max="12" width="17.28515625" bestFit="1" customWidth="1"/>
    <col min="13" max="13" width="22.28515625" bestFit="1" customWidth="1"/>
  </cols>
  <sheetData>
    <row r="1" spans="1:14" ht="18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8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.7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8.7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>
      <c r="K8" s="5"/>
    </row>
    <row r="9" spans="1:14" ht="15.75" thickBot="1">
      <c r="K9" s="5"/>
    </row>
    <row r="10" spans="1:14" ht="15.75">
      <c r="A10" s="6" t="s">
        <v>7</v>
      </c>
      <c r="B10" s="7" t="s">
        <v>8</v>
      </c>
      <c r="C10" s="7" t="s">
        <v>9</v>
      </c>
      <c r="D10" s="8" t="s">
        <v>10</v>
      </c>
      <c r="E10" s="8"/>
      <c r="F10" s="8"/>
      <c r="G10" s="9" t="s">
        <v>11</v>
      </c>
      <c r="H10" s="9"/>
      <c r="I10" s="9"/>
      <c r="J10" s="9"/>
      <c r="K10" s="9"/>
      <c r="L10" s="9"/>
      <c r="M10" s="9" t="s">
        <v>12</v>
      </c>
      <c r="N10" s="10" t="s">
        <v>13</v>
      </c>
    </row>
    <row r="11" spans="1:14" ht="94.5">
      <c r="A11" s="11"/>
      <c r="B11" s="12"/>
      <c r="C11" s="12"/>
      <c r="D11" s="13" t="s">
        <v>14</v>
      </c>
      <c r="E11" s="13" t="s">
        <v>15</v>
      </c>
      <c r="F11" s="13" t="s">
        <v>16</v>
      </c>
      <c r="G11" s="13" t="s">
        <v>17</v>
      </c>
      <c r="H11" s="13" t="s">
        <v>18</v>
      </c>
      <c r="I11" s="13" t="s">
        <v>19</v>
      </c>
      <c r="J11" s="13" t="s">
        <v>20</v>
      </c>
      <c r="K11" s="14" t="s">
        <v>21</v>
      </c>
      <c r="L11" s="15" t="s">
        <v>22</v>
      </c>
      <c r="M11" s="16"/>
      <c r="N11" s="17"/>
    </row>
    <row r="12" spans="1:14" ht="15.75">
      <c r="A12" s="18">
        <v>1</v>
      </c>
      <c r="B12" s="19">
        <v>2</v>
      </c>
      <c r="C12" s="19">
        <v>3</v>
      </c>
      <c r="D12" s="19">
        <v>4</v>
      </c>
      <c r="E12" s="19">
        <v>5</v>
      </c>
      <c r="F12" s="19" t="s">
        <v>23</v>
      </c>
      <c r="G12" s="19">
        <v>7</v>
      </c>
      <c r="H12" s="19">
        <v>8</v>
      </c>
      <c r="I12" s="19">
        <v>9</v>
      </c>
      <c r="J12" s="19">
        <v>10</v>
      </c>
      <c r="K12" s="20">
        <v>11</v>
      </c>
      <c r="L12" s="19" t="s">
        <v>24</v>
      </c>
      <c r="M12" s="19" t="s">
        <v>25</v>
      </c>
      <c r="N12" s="21">
        <v>14</v>
      </c>
    </row>
    <row r="13" spans="1:14" ht="15.75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4"/>
      <c r="L13" s="23"/>
      <c r="M13" s="23"/>
      <c r="N13" s="25"/>
    </row>
    <row r="14" spans="1:14" ht="15.75">
      <c r="A14" s="26" t="s">
        <v>26</v>
      </c>
      <c r="B14" s="27" t="s">
        <v>27</v>
      </c>
      <c r="C14" s="28" t="s">
        <v>28</v>
      </c>
      <c r="D14" s="29">
        <v>0</v>
      </c>
      <c r="E14" s="29">
        <v>218852400</v>
      </c>
      <c r="F14" s="29">
        <f>+D14+E14</f>
        <v>218852400</v>
      </c>
      <c r="G14" s="29">
        <v>157774000</v>
      </c>
      <c r="H14" s="29"/>
      <c r="I14" s="29">
        <v>51700000</v>
      </c>
      <c r="J14" s="29"/>
      <c r="K14" s="30"/>
      <c r="L14" s="30">
        <f>+G14+H14+I14+J14+K14</f>
        <v>209474000</v>
      </c>
      <c r="M14" s="30">
        <f>+F14-L14</f>
        <v>9378400</v>
      </c>
      <c r="N14" s="31"/>
    </row>
    <row r="15" spans="1:14" ht="15.75">
      <c r="A15" s="32"/>
      <c r="B15" s="32"/>
      <c r="C15" s="28" t="s">
        <v>29</v>
      </c>
      <c r="D15" s="29">
        <v>0</v>
      </c>
      <c r="E15" s="29">
        <f>254673600+169782400</f>
        <v>424456000</v>
      </c>
      <c r="F15" s="29">
        <f>+D15+E15</f>
        <v>424456000</v>
      </c>
      <c r="G15" s="29">
        <f>241743600+168895368</f>
        <v>410638968</v>
      </c>
      <c r="H15" s="29"/>
      <c r="I15" s="29">
        <f>4700000+9117032</f>
        <v>13817032</v>
      </c>
      <c r="J15" s="29">
        <v>0</v>
      </c>
      <c r="K15" s="29"/>
      <c r="L15" s="30">
        <f>+G15+H15+I15+J15+K15</f>
        <v>424456000</v>
      </c>
      <c r="M15" s="30">
        <f>+F15-L15</f>
        <v>0</v>
      </c>
      <c r="N15" s="31"/>
    </row>
    <row r="16" spans="1:14" ht="15.75">
      <c r="A16" s="32"/>
      <c r="B16" s="32"/>
      <c r="C16" s="28" t="s">
        <v>30</v>
      </c>
      <c r="D16" s="29">
        <v>0</v>
      </c>
      <c r="E16" s="29">
        <v>345305000</v>
      </c>
      <c r="F16" s="29">
        <f t="shared" ref="F16:F29" si="0">+D16+E16</f>
        <v>345305000</v>
      </c>
      <c r="G16" s="29">
        <v>239348000</v>
      </c>
      <c r="H16" s="29"/>
      <c r="I16" s="29">
        <v>105957000</v>
      </c>
      <c r="J16" s="29"/>
      <c r="K16" s="29"/>
      <c r="L16" s="30">
        <f t="shared" ref="L16:L29" si="1">+G16+H16+I16+J16+K16</f>
        <v>345305000</v>
      </c>
      <c r="M16" s="30">
        <f t="shared" ref="M16:M29" si="2">+F16-L16</f>
        <v>0</v>
      </c>
      <c r="N16" s="31"/>
    </row>
    <row r="17" spans="1:14" ht="15.75">
      <c r="A17" s="32"/>
      <c r="B17" s="32"/>
      <c r="C17" s="28" t="s">
        <v>31</v>
      </c>
      <c r="D17" s="29">
        <v>0</v>
      </c>
      <c r="E17" s="29">
        <v>207178800</v>
      </c>
      <c r="F17" s="29">
        <f t="shared" si="0"/>
        <v>207178800</v>
      </c>
      <c r="G17" s="29">
        <v>134718800</v>
      </c>
      <c r="H17" s="29">
        <v>18660000</v>
      </c>
      <c r="I17" s="29">
        <v>53800000</v>
      </c>
      <c r="J17" s="29">
        <v>0</v>
      </c>
      <c r="K17" s="29">
        <v>0</v>
      </c>
      <c r="L17" s="30">
        <f t="shared" si="1"/>
        <v>207178800</v>
      </c>
      <c r="M17" s="30">
        <f t="shared" si="2"/>
        <v>0</v>
      </c>
      <c r="N17" s="31"/>
    </row>
    <row r="18" spans="1:14" ht="15.75">
      <c r="A18" s="32"/>
      <c r="B18" s="32"/>
      <c r="C18" s="28" t="s">
        <v>32</v>
      </c>
      <c r="D18" s="29">
        <v>4795000</v>
      </c>
      <c r="E18" s="29">
        <v>485337000</v>
      </c>
      <c r="F18" s="29">
        <f t="shared" si="0"/>
        <v>490132000</v>
      </c>
      <c r="G18" s="29">
        <v>360770000</v>
      </c>
      <c r="H18" s="29">
        <v>9008000</v>
      </c>
      <c r="I18" s="29">
        <v>58824200</v>
      </c>
      <c r="J18" s="29"/>
      <c r="K18" s="29"/>
      <c r="L18" s="30">
        <f t="shared" si="1"/>
        <v>428602200</v>
      </c>
      <c r="M18" s="30">
        <f t="shared" si="2"/>
        <v>61529800</v>
      </c>
      <c r="N18" s="31"/>
    </row>
    <row r="19" spans="1:14" ht="15.75">
      <c r="A19" s="32"/>
      <c r="B19" s="32"/>
      <c r="C19" s="28" t="s">
        <v>33</v>
      </c>
      <c r="D19" s="29">
        <v>0</v>
      </c>
      <c r="E19" s="29">
        <v>401955000</v>
      </c>
      <c r="F19" s="29">
        <f t="shared" si="0"/>
        <v>401955000</v>
      </c>
      <c r="G19" s="29">
        <v>300167500</v>
      </c>
      <c r="H19" s="29"/>
      <c r="I19" s="29">
        <v>50000000</v>
      </c>
      <c r="J19" s="29">
        <v>51000000</v>
      </c>
      <c r="K19" s="29"/>
      <c r="L19" s="30">
        <f t="shared" si="1"/>
        <v>401167500</v>
      </c>
      <c r="M19" s="30">
        <f t="shared" si="2"/>
        <v>787500</v>
      </c>
      <c r="N19" s="31"/>
    </row>
    <row r="20" spans="1:14" ht="15.75">
      <c r="A20" s="32"/>
      <c r="B20" s="32"/>
      <c r="C20" s="23" t="s">
        <v>34</v>
      </c>
      <c r="D20" s="33">
        <v>0</v>
      </c>
      <c r="E20" s="33">
        <f>204301200+136200800</f>
        <v>340502000</v>
      </c>
      <c r="F20" s="33">
        <f t="shared" si="0"/>
        <v>340502000</v>
      </c>
      <c r="G20" s="33">
        <f>119860000+115860000</f>
        <v>235720000</v>
      </c>
      <c r="H20" s="33">
        <v>8500000</v>
      </c>
      <c r="I20" s="33">
        <v>43482000</v>
      </c>
      <c r="J20" s="33">
        <f>29400000+23400000</f>
        <v>52800000</v>
      </c>
      <c r="K20" s="33"/>
      <c r="L20" s="24">
        <f t="shared" si="1"/>
        <v>340502000</v>
      </c>
      <c r="M20" s="24">
        <f t="shared" si="2"/>
        <v>0</v>
      </c>
      <c r="N20" s="25"/>
    </row>
    <row r="21" spans="1:14" ht="15.75">
      <c r="A21" s="32"/>
      <c r="B21" s="32"/>
      <c r="C21" s="23" t="s">
        <v>35</v>
      </c>
      <c r="D21" s="34">
        <v>0</v>
      </c>
      <c r="E21" s="33">
        <v>355416000</v>
      </c>
      <c r="F21" s="33">
        <f t="shared" si="0"/>
        <v>355416000</v>
      </c>
      <c r="G21" s="33">
        <v>130759500</v>
      </c>
      <c r="H21" s="33">
        <v>45090000</v>
      </c>
      <c r="I21" s="33">
        <v>36800000</v>
      </c>
      <c r="J21" s="33"/>
      <c r="K21" s="33"/>
      <c r="L21" s="24">
        <f t="shared" si="1"/>
        <v>212649500</v>
      </c>
      <c r="M21" s="24">
        <f t="shared" si="2"/>
        <v>142766500</v>
      </c>
      <c r="N21" s="25"/>
    </row>
    <row r="22" spans="1:14" ht="15.75">
      <c r="A22" s="32"/>
      <c r="B22" s="32"/>
      <c r="C22" s="27" t="s">
        <v>36</v>
      </c>
      <c r="D22" s="29">
        <v>0</v>
      </c>
      <c r="E22" s="29">
        <v>465274000</v>
      </c>
      <c r="F22" s="29">
        <f t="shared" si="0"/>
        <v>465274000</v>
      </c>
      <c r="G22" s="29">
        <v>189771400</v>
      </c>
      <c r="H22" s="29">
        <v>45500000</v>
      </c>
      <c r="I22" s="29">
        <v>39050000</v>
      </c>
      <c r="J22" s="29">
        <v>0</v>
      </c>
      <c r="K22" s="29"/>
      <c r="L22" s="30">
        <f t="shared" si="1"/>
        <v>274321400</v>
      </c>
      <c r="M22" s="30">
        <f t="shared" si="2"/>
        <v>190952600</v>
      </c>
      <c r="N22" s="31"/>
    </row>
    <row r="23" spans="1:14" ht="15.75">
      <c r="A23" s="32"/>
      <c r="B23" s="32"/>
      <c r="C23" s="27" t="s">
        <v>37</v>
      </c>
      <c r="D23" s="29">
        <v>0</v>
      </c>
      <c r="E23" s="29">
        <v>335454000</v>
      </c>
      <c r="F23" s="29">
        <f t="shared" si="0"/>
        <v>335454000</v>
      </c>
      <c r="G23" s="29">
        <v>272394000</v>
      </c>
      <c r="H23" s="29">
        <v>31560000</v>
      </c>
      <c r="I23" s="29">
        <v>31500000</v>
      </c>
      <c r="J23" s="29">
        <v>0</v>
      </c>
      <c r="K23" s="29"/>
      <c r="L23" s="30">
        <f t="shared" si="1"/>
        <v>335454000</v>
      </c>
      <c r="M23" s="30">
        <f t="shared" si="2"/>
        <v>0</v>
      </c>
      <c r="N23" s="31"/>
    </row>
    <row r="24" spans="1:14" ht="15.75">
      <c r="A24" s="32"/>
      <c r="B24" s="32"/>
      <c r="C24" s="27" t="s">
        <v>38</v>
      </c>
      <c r="D24" s="29">
        <v>0</v>
      </c>
      <c r="E24" s="29">
        <v>435335000</v>
      </c>
      <c r="F24" s="29">
        <f t="shared" si="0"/>
        <v>435335000</v>
      </c>
      <c r="G24" s="29">
        <v>331380000</v>
      </c>
      <c r="H24" s="29">
        <v>0</v>
      </c>
      <c r="I24" s="29">
        <v>42750000</v>
      </c>
      <c r="J24" s="29"/>
      <c r="K24" s="29"/>
      <c r="L24" s="30">
        <f t="shared" si="1"/>
        <v>374130000</v>
      </c>
      <c r="M24" s="30">
        <f t="shared" si="2"/>
        <v>61205000</v>
      </c>
      <c r="N24" s="31"/>
    </row>
    <row r="25" spans="1:14" ht="15.75">
      <c r="A25" s="32"/>
      <c r="B25" s="32"/>
      <c r="C25" s="27" t="s">
        <v>39</v>
      </c>
      <c r="D25" s="29">
        <v>0</v>
      </c>
      <c r="E25" s="29">
        <v>220901400</v>
      </c>
      <c r="F25" s="29">
        <f t="shared" si="0"/>
        <v>220901400</v>
      </c>
      <c r="G25" s="29">
        <v>163749000</v>
      </c>
      <c r="H25" s="29">
        <v>4500000</v>
      </c>
      <c r="I25" s="29">
        <v>41402400</v>
      </c>
      <c r="J25" s="29">
        <v>0</v>
      </c>
      <c r="K25" s="29">
        <v>0</v>
      </c>
      <c r="L25" s="30">
        <f t="shared" si="1"/>
        <v>209651400</v>
      </c>
      <c r="M25" s="30">
        <f t="shared" si="2"/>
        <v>11250000</v>
      </c>
      <c r="N25" s="31"/>
    </row>
    <row r="26" spans="1:14" ht="15.75">
      <c r="A26" s="32"/>
      <c r="B26" s="32"/>
      <c r="C26" s="27" t="s">
        <v>40</v>
      </c>
      <c r="D26" s="29">
        <v>0</v>
      </c>
      <c r="E26" s="29">
        <v>176011800</v>
      </c>
      <c r="F26" s="29">
        <f t="shared" si="0"/>
        <v>176011800</v>
      </c>
      <c r="G26" s="29">
        <v>113010200</v>
      </c>
      <c r="H26" s="29">
        <v>25269600</v>
      </c>
      <c r="I26" s="29">
        <v>34036000</v>
      </c>
      <c r="J26" s="29">
        <v>0</v>
      </c>
      <c r="K26" s="29"/>
      <c r="L26" s="30">
        <f t="shared" si="1"/>
        <v>172315800</v>
      </c>
      <c r="M26" s="30">
        <f t="shared" si="2"/>
        <v>3696000</v>
      </c>
      <c r="N26" s="31"/>
    </row>
    <row r="27" spans="1:14" ht="15.75">
      <c r="A27" s="32"/>
      <c r="B27" s="32"/>
      <c r="C27" s="23" t="s">
        <v>41</v>
      </c>
      <c r="D27" s="33">
        <v>0</v>
      </c>
      <c r="E27" s="33">
        <f>274138200+182758800</f>
        <v>456897000</v>
      </c>
      <c r="F27" s="33">
        <f t="shared" si="0"/>
        <v>456897000</v>
      </c>
      <c r="G27" s="33">
        <v>317434200</v>
      </c>
      <c r="H27" s="33"/>
      <c r="I27" s="33">
        <v>50000000</v>
      </c>
      <c r="J27" s="33">
        <v>38400000</v>
      </c>
      <c r="K27" s="33">
        <v>0</v>
      </c>
      <c r="L27" s="24">
        <f t="shared" si="1"/>
        <v>405834200</v>
      </c>
      <c r="M27" s="24">
        <f t="shared" si="2"/>
        <v>51062800</v>
      </c>
      <c r="N27" s="35"/>
    </row>
    <row r="28" spans="1:14" ht="15.75">
      <c r="A28" s="32"/>
      <c r="B28" s="32"/>
      <c r="C28" s="27" t="s">
        <v>42</v>
      </c>
      <c r="D28" s="29">
        <v>0</v>
      </c>
      <c r="E28" s="29">
        <f>203260200+406520400</f>
        <v>609780600</v>
      </c>
      <c r="F28" s="29">
        <f t="shared" si="0"/>
        <v>609780600</v>
      </c>
      <c r="G28" s="29"/>
      <c r="H28" s="29">
        <f>41600000+385000000</f>
        <v>426600000</v>
      </c>
      <c r="I28" s="29"/>
      <c r="J28" s="29">
        <v>141060000</v>
      </c>
      <c r="K28" s="29"/>
      <c r="L28" s="30">
        <f t="shared" si="1"/>
        <v>567660000</v>
      </c>
      <c r="M28" s="30">
        <f t="shared" si="2"/>
        <v>42120600</v>
      </c>
      <c r="N28" s="31"/>
    </row>
    <row r="29" spans="1:14" ht="15.75">
      <c r="A29" s="32"/>
      <c r="B29" s="32"/>
      <c r="C29" s="27" t="s">
        <v>43</v>
      </c>
      <c r="D29" s="29">
        <v>0</v>
      </c>
      <c r="E29" s="29">
        <v>284167200</v>
      </c>
      <c r="F29" s="29">
        <f t="shared" si="0"/>
        <v>284167200</v>
      </c>
      <c r="G29" s="29">
        <v>222317200</v>
      </c>
      <c r="H29" s="29">
        <v>4500000</v>
      </c>
      <c r="I29" s="29">
        <v>25000000</v>
      </c>
      <c r="J29" s="29">
        <v>15000000</v>
      </c>
      <c r="K29" s="29">
        <v>0</v>
      </c>
      <c r="L29" s="30">
        <f t="shared" si="1"/>
        <v>266817200</v>
      </c>
      <c r="M29" s="30">
        <f t="shared" si="2"/>
        <v>17350000</v>
      </c>
      <c r="N29" s="31"/>
    </row>
    <row r="30" spans="1:14" ht="15.75">
      <c r="A30" s="36"/>
      <c r="B30" s="37" t="s">
        <v>44</v>
      </c>
      <c r="C30" s="37"/>
      <c r="D30" s="38">
        <f t="shared" ref="D30:M30" si="3">SUM(D14:D29)</f>
        <v>4795000</v>
      </c>
      <c r="E30" s="38">
        <f t="shared" si="3"/>
        <v>5762823200</v>
      </c>
      <c r="F30" s="38">
        <f t="shared" si="3"/>
        <v>5767618200</v>
      </c>
      <c r="G30" s="38">
        <f t="shared" si="3"/>
        <v>3579952768</v>
      </c>
      <c r="H30" s="38">
        <f t="shared" si="3"/>
        <v>619187600</v>
      </c>
      <c r="I30" s="38">
        <f t="shared" si="3"/>
        <v>678118632</v>
      </c>
      <c r="J30" s="38">
        <f t="shared" si="3"/>
        <v>298260000</v>
      </c>
      <c r="K30" s="38">
        <f t="shared" si="3"/>
        <v>0</v>
      </c>
      <c r="L30" s="38">
        <f t="shared" si="3"/>
        <v>5175519000</v>
      </c>
      <c r="M30" s="38">
        <f t="shared" si="3"/>
        <v>592099200</v>
      </c>
      <c r="N30" s="25"/>
    </row>
    <row r="31" spans="1:14" ht="15.75">
      <c r="A31" s="36"/>
      <c r="B31" s="23"/>
      <c r="C31" s="23"/>
      <c r="D31" s="33"/>
      <c r="E31" s="33"/>
      <c r="F31" s="33"/>
      <c r="G31" s="33"/>
      <c r="H31" s="33"/>
      <c r="I31" s="33"/>
      <c r="J31" s="33"/>
      <c r="K31" s="24"/>
      <c r="L31" s="23"/>
      <c r="M31" s="23"/>
      <c r="N31" s="25"/>
    </row>
    <row r="32" spans="1:14" ht="16.5" thickBot="1">
      <c r="A32" s="39" t="s">
        <v>22</v>
      </c>
      <c r="B32" s="40"/>
      <c r="C32" s="41"/>
      <c r="D32" s="42">
        <f t="shared" ref="D32:M32" si="4">+D30</f>
        <v>4795000</v>
      </c>
      <c r="E32" s="42">
        <f t="shared" si="4"/>
        <v>5762823200</v>
      </c>
      <c r="F32" s="42">
        <f t="shared" si="4"/>
        <v>5767618200</v>
      </c>
      <c r="G32" s="42">
        <f t="shared" si="4"/>
        <v>3579952768</v>
      </c>
      <c r="H32" s="42">
        <f t="shared" si="4"/>
        <v>619187600</v>
      </c>
      <c r="I32" s="42">
        <f t="shared" si="4"/>
        <v>678118632</v>
      </c>
      <c r="J32" s="42">
        <f t="shared" si="4"/>
        <v>298260000</v>
      </c>
      <c r="K32" s="42">
        <f t="shared" si="4"/>
        <v>0</v>
      </c>
      <c r="L32" s="42">
        <f t="shared" si="4"/>
        <v>5175519000</v>
      </c>
      <c r="M32" s="42">
        <f t="shared" si="4"/>
        <v>592099200</v>
      </c>
      <c r="N32" s="43"/>
    </row>
    <row r="33" spans="1:14" ht="15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5"/>
      <c r="L33" s="44"/>
      <c r="M33" s="44"/>
      <c r="N33" s="44"/>
    </row>
    <row r="34" spans="1:14" ht="15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5"/>
      <c r="L34" s="46" t="s">
        <v>45</v>
      </c>
      <c r="M34" s="46"/>
    </row>
    <row r="35" spans="1:14" ht="15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5"/>
      <c r="L35" s="46" t="s">
        <v>46</v>
      </c>
      <c r="M35" s="46"/>
    </row>
    <row r="36" spans="1:14" ht="15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5"/>
      <c r="L36" s="47"/>
      <c r="M36" s="47"/>
    </row>
    <row r="37" spans="1:14" ht="15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5"/>
      <c r="L37" s="47"/>
      <c r="M37" s="47"/>
    </row>
    <row r="38" spans="1:14" ht="19.5">
      <c r="A38" s="44"/>
      <c r="B38" s="44"/>
      <c r="C38" s="44"/>
      <c r="D38" s="44"/>
      <c r="E38" s="44"/>
      <c r="F38" s="44"/>
      <c r="G38" s="48"/>
      <c r="H38" s="44"/>
      <c r="I38" s="44"/>
      <c r="J38" s="44"/>
      <c r="K38" s="5"/>
      <c r="L38" s="49" t="s">
        <v>47</v>
      </c>
      <c r="M38" s="49"/>
    </row>
    <row r="39" spans="1:14" ht="15.75">
      <c r="A39" s="44"/>
      <c r="B39" s="44"/>
      <c r="C39" s="44"/>
      <c r="D39" s="44"/>
      <c r="E39" s="44"/>
      <c r="F39" s="44"/>
      <c r="G39" s="48"/>
      <c r="H39" s="44"/>
      <c r="I39" s="44"/>
      <c r="J39" s="44"/>
      <c r="K39" s="45"/>
      <c r="L39" s="46" t="s">
        <v>48</v>
      </c>
      <c r="M39" s="46"/>
    </row>
    <row r="40" spans="1:14" ht="15.75">
      <c r="A40" s="44"/>
      <c r="B40" s="44"/>
      <c r="C40" s="44"/>
      <c r="D40" s="44"/>
      <c r="E40" s="44"/>
      <c r="F40" s="44"/>
      <c r="G40" s="48"/>
      <c r="H40" s="44"/>
      <c r="I40" s="44"/>
      <c r="J40" s="44"/>
      <c r="K40" s="45"/>
      <c r="L40" s="46" t="s">
        <v>49</v>
      </c>
      <c r="M40" s="46"/>
    </row>
    <row r="41" spans="1:14">
      <c r="G41" s="50"/>
      <c r="K41" s="5"/>
      <c r="M41" s="51"/>
      <c r="N41" s="51"/>
    </row>
    <row r="42" spans="1:14">
      <c r="G42" s="52"/>
      <c r="K42" s="5"/>
      <c r="M42" s="51"/>
      <c r="N42" s="51"/>
    </row>
  </sheetData>
  <mergeCells count="22">
    <mergeCell ref="M41:N41"/>
    <mergeCell ref="M42:N42"/>
    <mergeCell ref="A32:B32"/>
    <mergeCell ref="L34:M34"/>
    <mergeCell ref="L35:M35"/>
    <mergeCell ref="L38:M38"/>
    <mergeCell ref="L39:M39"/>
    <mergeCell ref="L40:M40"/>
    <mergeCell ref="A7:N7"/>
    <mergeCell ref="A10:A11"/>
    <mergeCell ref="B10:B11"/>
    <mergeCell ref="C10:C11"/>
    <mergeCell ref="D10:F10"/>
    <mergeCell ref="G10:L10"/>
    <mergeCell ref="M10:M11"/>
    <mergeCell ref="N10:N11"/>
    <mergeCell ref="A1:B1"/>
    <mergeCell ref="A2:B2"/>
    <mergeCell ref="A3:N3"/>
    <mergeCell ref="A4:N4"/>
    <mergeCell ref="A5:N5"/>
    <mergeCell ref="A6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2019-10-09T02:50:09Z</dcterms:created>
  <dcterms:modified xsi:type="dcterms:W3CDTF">2019-10-09T02:50:56Z</dcterms:modified>
</cp:coreProperties>
</file>