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9630"/>
  </bookViews>
  <sheets>
    <sheet name="Sheet1" sheetId="1" r:id="rId1"/>
    <sheet name="Sheet2" sheetId="2" r:id="rId2"/>
  </sheets>
  <definedNames>
    <definedName name="_xlnm.Print_Area" localSheetId="0">Sheet1!$A$1:$U$35</definedName>
  </definedNames>
  <calcPr calcId="144525"/>
</workbook>
</file>

<file path=xl/calcChain.xml><?xml version="1.0" encoding="utf-8"?>
<calcChain xmlns="http://schemas.openxmlformats.org/spreadsheetml/2006/main">
  <c r="S10" i="1" l="1"/>
  <c r="Q10" i="1"/>
  <c r="O10" i="1"/>
  <c r="J10" i="1"/>
  <c r="T10" i="1" l="1"/>
  <c r="J6" i="1"/>
  <c r="J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5" i="1"/>
  <c r="O5" i="1"/>
  <c r="Q5" i="1"/>
  <c r="S5" i="1"/>
  <c r="O6" i="1"/>
  <c r="Q6" i="1"/>
  <c r="S6" i="1"/>
  <c r="O7" i="1"/>
  <c r="Q7" i="1"/>
  <c r="S7" i="1"/>
  <c r="O8" i="1"/>
  <c r="Q8" i="1"/>
  <c r="S8" i="1"/>
  <c r="O9" i="1"/>
  <c r="Q9" i="1"/>
  <c r="S9" i="1"/>
  <c r="S24" i="1"/>
  <c r="S25" i="1"/>
  <c r="S26" i="1"/>
  <c r="S27" i="1"/>
  <c r="S28" i="1"/>
  <c r="S29" i="1"/>
  <c r="S30" i="1"/>
  <c r="S31" i="1"/>
  <c r="S32" i="1"/>
  <c r="S33" i="1"/>
  <c r="S34" i="1"/>
  <c r="S35" i="1"/>
  <c r="Q24" i="1"/>
  <c r="Q25" i="1"/>
  <c r="Q26" i="1"/>
  <c r="Q27" i="1"/>
  <c r="Q28" i="1"/>
  <c r="Q29" i="1"/>
  <c r="Q30" i="1"/>
  <c r="Q31" i="1"/>
  <c r="Q32" i="1"/>
  <c r="Q33" i="1"/>
  <c r="Q34" i="1"/>
  <c r="Q35" i="1"/>
  <c r="O24" i="1"/>
  <c r="O25" i="1"/>
  <c r="O26" i="1"/>
  <c r="O27" i="1"/>
  <c r="O28" i="1"/>
  <c r="O29" i="1"/>
  <c r="O30" i="1"/>
  <c r="O31" i="1"/>
  <c r="O32" i="1"/>
  <c r="O33" i="1"/>
  <c r="O34" i="1"/>
  <c r="O35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T25" i="1" l="1"/>
  <c r="U25" i="1" s="1"/>
  <c r="T29" i="1"/>
  <c r="U29" i="1" s="1"/>
  <c r="T24" i="1"/>
  <c r="U24" i="1" s="1"/>
  <c r="T26" i="1"/>
  <c r="U26" i="1" s="1"/>
  <c r="T28" i="1"/>
  <c r="U28" i="1" s="1"/>
  <c r="T34" i="1"/>
  <c r="U34" i="1" s="1"/>
  <c r="T9" i="1"/>
  <c r="U9" i="1" s="1"/>
  <c r="T8" i="1"/>
  <c r="U8" i="1" s="1"/>
  <c r="T7" i="1"/>
  <c r="U7" i="1" s="1"/>
  <c r="T6" i="1"/>
  <c r="U6" i="1" s="1"/>
  <c r="T5" i="1"/>
  <c r="T19" i="1"/>
  <c r="U19" i="1" s="1"/>
  <c r="T11" i="1"/>
  <c r="U11" i="1" s="1"/>
  <c r="T20" i="1"/>
  <c r="U20" i="1" s="1"/>
  <c r="T12" i="1"/>
  <c r="U12" i="1" s="1"/>
  <c r="T32" i="1"/>
  <c r="U32" i="1" s="1"/>
  <c r="T21" i="1"/>
  <c r="T13" i="1"/>
  <c r="U13" i="1" s="1"/>
  <c r="T33" i="1"/>
  <c r="U33" i="1" s="1"/>
  <c r="T22" i="1"/>
  <c r="U22" i="1" s="1"/>
  <c r="T14" i="1"/>
  <c r="U14" i="1" s="1"/>
  <c r="T23" i="1"/>
  <c r="U23" i="1" s="1"/>
  <c r="T15" i="1"/>
  <c r="U15" i="1" s="1"/>
  <c r="T16" i="1"/>
  <c r="U16" i="1" s="1"/>
  <c r="T17" i="1"/>
  <c r="U17" i="1" s="1"/>
  <c r="T18" i="1"/>
  <c r="U18" i="1" s="1"/>
  <c r="U10" i="1"/>
  <c r="T30" i="1"/>
  <c r="U30" i="1" s="1"/>
  <c r="T31" i="1"/>
  <c r="U31" i="1" s="1"/>
  <c r="T35" i="1"/>
  <c r="U35" i="1" s="1"/>
  <c r="T27" i="1"/>
  <c r="U27" i="1" s="1"/>
  <c r="U5" i="1" l="1"/>
  <c r="T36" i="1"/>
  <c r="U36" i="1" s="1"/>
  <c r="B1" i="2"/>
  <c r="U21" i="1"/>
</calcChain>
</file>

<file path=xl/sharedStrings.xml><?xml version="1.0" encoding="utf-8"?>
<sst xmlns="http://schemas.openxmlformats.org/spreadsheetml/2006/main" count="426" uniqueCount="129">
  <si>
    <t>Nama</t>
  </si>
  <si>
    <t>NIP</t>
  </si>
  <si>
    <t>20jp</t>
  </si>
  <si>
    <t>Disiplin</t>
  </si>
  <si>
    <t>Hukdis</t>
  </si>
  <si>
    <t>Skor</t>
  </si>
  <si>
    <t>Nilai PIP</t>
  </si>
  <si>
    <t>Identitas</t>
  </si>
  <si>
    <t>Jenis  Kelamin</t>
  </si>
  <si>
    <t>Jenis Jabatan</t>
  </si>
  <si>
    <t>Nama Jabatan</t>
  </si>
  <si>
    <t>Unit Kerja</t>
  </si>
  <si>
    <t>Pendidikan Formal</t>
  </si>
  <si>
    <t>Kualifikasi</t>
  </si>
  <si>
    <t>Diklatpim</t>
  </si>
  <si>
    <t>Diklat Fungsional</t>
  </si>
  <si>
    <t>Kompetensi</t>
  </si>
  <si>
    <t>Seminar</t>
  </si>
  <si>
    <t>Kinerja</t>
  </si>
  <si>
    <t>Penilaian kinerja</t>
  </si>
  <si>
    <t>No</t>
  </si>
  <si>
    <t>Kategori</t>
  </si>
  <si>
    <t>NILAI PIP</t>
  </si>
  <si>
    <t>Pangkat</t>
  </si>
  <si>
    <t>L</t>
  </si>
  <si>
    <t>P</t>
  </si>
  <si>
    <t>Rata-Rata</t>
  </si>
  <si>
    <t>Penata Tingkat I</t>
  </si>
  <si>
    <t>S2</t>
  </si>
  <si>
    <t>SHOBIRIN, SE.</t>
  </si>
  <si>
    <t>drg. HAPSARI BUDIARTI</t>
  </si>
  <si>
    <t>dr. RESTI NOER SEPTIARNI, MM</t>
  </si>
  <si>
    <t>PANDJI KUSUMA ADJI, SST</t>
  </si>
  <si>
    <t>SRI MAEMONAH, AMK</t>
  </si>
  <si>
    <t>RUS HARTINI, AMK</t>
  </si>
  <si>
    <t>ENDANG SRI SUBEKTI, Amd.Keb</t>
  </si>
  <si>
    <t>SAIDI, Amd</t>
  </si>
  <si>
    <t xml:space="preserve">dr. AISYAH </t>
  </si>
  <si>
    <t>BUDIYATI, S.SiT</t>
  </si>
  <si>
    <t>NGARI, AMK</t>
  </si>
  <si>
    <t>SRI WAHYUNINGSIH, S.Kep</t>
  </si>
  <si>
    <t>SUHARDI</t>
  </si>
  <si>
    <t>ZULI LUSIANAWATI,S.SiT</t>
  </si>
  <si>
    <t xml:space="preserve">IRMA SETIYO HASTUTI, S.SiT </t>
  </si>
  <si>
    <t>UMI KHOLIFAH, AM Keb.</t>
  </si>
  <si>
    <t>SITI AMANAH, A.Md.Kep</t>
  </si>
  <si>
    <t>TARMUJI</t>
  </si>
  <si>
    <t>NOVA SETYA DEWI, A.Md, Farm</t>
  </si>
  <si>
    <t xml:space="preserve">LIA WACHIDATUS SOLECHAH, AMAK </t>
  </si>
  <si>
    <t>ANISA KUSUMAWATI, AM,Keb.</t>
  </si>
  <si>
    <t>SITI NURJANAH, S. Tr. Keb</t>
  </si>
  <si>
    <t>DWI CIPTO ASTUTI, Amd. Keb</t>
  </si>
  <si>
    <t>ENDANG MARYATI, S.Tr.Keb</t>
  </si>
  <si>
    <t>ASKURIYAH</t>
  </si>
  <si>
    <t>ENI SETIYOWATI, Amd. Keb</t>
  </si>
  <si>
    <t>SITI HAJAR ISTIQOMAH,A.Md.Kg</t>
  </si>
  <si>
    <t>HAPPY YULIASANTI, AMd.Keb</t>
  </si>
  <si>
    <t>PARTINI</t>
  </si>
  <si>
    <t xml:space="preserve">MUNTAMAH </t>
  </si>
  <si>
    <t>SRI EKA JULIANTI, A.Md.Keb</t>
  </si>
  <si>
    <t>19660502 198903 1 014</t>
  </si>
  <si>
    <t>19720829 200604 2 003</t>
  </si>
  <si>
    <t>19710904 200312 2 004</t>
  </si>
  <si>
    <t>19630228 198503 1 011</t>
  </si>
  <si>
    <t>19640806 198802 2 001</t>
  </si>
  <si>
    <t>19700903 199001 2 001</t>
  </si>
  <si>
    <t>19641008 198603 2 019</t>
  </si>
  <si>
    <t>19640210 198703 1 015</t>
  </si>
  <si>
    <t>19620523 200701 2 001</t>
  </si>
  <si>
    <t>19700107 199103 2 006</t>
  </si>
  <si>
    <t>19650821 198503 1 006</t>
  </si>
  <si>
    <t>19810604 200212 2 005</t>
  </si>
  <si>
    <t>19660511 198811 1 002</t>
  </si>
  <si>
    <t>19740705 200212 2 006</t>
  </si>
  <si>
    <t>19760504 200604 2 022</t>
  </si>
  <si>
    <t>19800717 200604 2 026</t>
  </si>
  <si>
    <t>19850320 200902 2 001</t>
  </si>
  <si>
    <t>19650620 198703 1 008</t>
  </si>
  <si>
    <t>19751104 200903 2 002</t>
  </si>
  <si>
    <t>19821117 200903 2 008</t>
  </si>
  <si>
    <t>19870225 200903 2 005</t>
  </si>
  <si>
    <t>19751107 200604 2 016</t>
  </si>
  <si>
    <t>19770923 200701 2 005</t>
  </si>
  <si>
    <t>19760214 200604 2 014</t>
  </si>
  <si>
    <t>19691222 200701 2 013</t>
  </si>
  <si>
    <t>19761019 200801 2 008</t>
  </si>
  <si>
    <t>19900402 201502 2 001</t>
  </si>
  <si>
    <t>19860708 201704 2 004</t>
  </si>
  <si>
    <t>19630707 200701 2 008</t>
  </si>
  <si>
    <t>19730103 200701 2 015</t>
  </si>
  <si>
    <t>19740701 201905 2 001</t>
  </si>
  <si>
    <t xml:space="preserve">Kasubbag TU </t>
  </si>
  <si>
    <t>Nutrisionis Madya</t>
  </si>
  <si>
    <t>Dokter Gigi Ahli Madya</t>
  </si>
  <si>
    <t>Pelaksana</t>
  </si>
  <si>
    <t>Perawat Penyelia</t>
  </si>
  <si>
    <t>Bidan Penyelia</t>
  </si>
  <si>
    <t>Sanitarian Penyelia</t>
  </si>
  <si>
    <t>Dokter Madya</t>
  </si>
  <si>
    <t>Bidan Madya</t>
  </si>
  <si>
    <t>Bidan Muda</t>
  </si>
  <si>
    <t>Perawat Pelaks. Lanjutan</t>
  </si>
  <si>
    <t>Asst. Apoteker Pelaks.Lanj</t>
  </si>
  <si>
    <t xml:space="preserve">Staf </t>
  </si>
  <si>
    <t>Pranata Labkes Pelaks. Lnj</t>
  </si>
  <si>
    <t>Bidan Pelaksana Lanjutan</t>
  </si>
  <si>
    <t>Bidan Pelaksana</t>
  </si>
  <si>
    <t>Staf</t>
  </si>
  <si>
    <t>Perawat Gigi Pelaksana</t>
  </si>
  <si>
    <t>Bidan Pelaksana Pemula</t>
  </si>
  <si>
    <t>FUNGSIONAL</t>
  </si>
  <si>
    <t>Pembina Tingkat I</t>
  </si>
  <si>
    <t>Pembina</t>
  </si>
  <si>
    <t>Pengatur Tingkat I</t>
  </si>
  <si>
    <t>PENGAWAS</t>
  </si>
  <si>
    <t>PELAKSANA</t>
  </si>
  <si>
    <t>Penata</t>
  </si>
  <si>
    <t>Pengatur</t>
  </si>
  <si>
    <t>Penata Muda Tingkat I</t>
  </si>
  <si>
    <t>Penata Muda</t>
  </si>
  <si>
    <t>Pengatur Muda Tingkat I</t>
  </si>
  <si>
    <t>PUSKESMAS MRANGGEN II</t>
  </si>
  <si>
    <t>S1/D4</t>
  </si>
  <si>
    <t>D3</t>
  </si>
  <si>
    <t>SMA/D1/D2</t>
  </si>
  <si>
    <t>SMP/SD</t>
  </si>
  <si>
    <t>V</t>
  </si>
  <si>
    <t>76-90</t>
  </si>
  <si>
    <t>TIDAK PERNAH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</si>
</sst>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 applyProtection="1">
      <alignment horizontal="center"/>
    </xf>
    <xf numFmtId="49" fontId="0" fillId="6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4" borderId="0" xfId="0" applyFont="1" applyFill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0" fillId="0" borderId="0" xfId="0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2" xfId="0" applyFill="1" applyBorder="1"/>
    <xf numFmtId="0" fontId="2" fillId="8" borderId="1" xfId="0" applyFont="1" applyFill="1" applyBorder="1"/>
    <xf numFmtId="0" fontId="3" fillId="8" borderId="1" xfId="0" applyFont="1" applyFill="1" applyBorder="1"/>
    <xf numFmtId="0" fontId="0" fillId="8" borderId="1" xfId="0" applyFill="1" applyBorder="1" applyAlignment="1">
      <alignment horizontal="center"/>
    </xf>
    <xf numFmtId="0" fontId="0" fillId="8" borderId="2" xfId="0" quotePrefix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quotePrefix="1" applyFont="1" applyFill="1" applyBorder="1" applyAlignment="1">
      <alignment horizontal="center"/>
    </xf>
    <xf numFmtId="0" fontId="2" fillId="8" borderId="1" xfId="0" quotePrefix="1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/>
    <xf numFmtId="0" fontId="4" fillId="8" borderId="2" xfId="0" applyFont="1" applyFill="1" applyBorder="1"/>
    <xf numFmtId="0" fontId="0" fillId="0" borderId="6" xfId="0" applyFont="1" applyBorder="1"/>
    <xf numFmtId="0" fontId="0" fillId="0" borderId="6" xfId="0" applyBorder="1"/>
    <xf numFmtId="0" fontId="0" fillId="0" borderId="2" xfId="0" applyFont="1" applyBorder="1"/>
    <xf numFmtId="0" fontId="0" fillId="8" borderId="6" xfId="0" applyFill="1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8" borderId="1" xfId="0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6"/>
  <sheetViews>
    <sheetView tabSelected="1" zoomScale="60" zoomScaleNormal="60" workbookViewId="0">
      <pane xSplit="8" topLeftCell="I1" activePane="topRight" state="frozen"/>
      <selection pane="topRight" activeCell="F34" sqref="F34"/>
    </sheetView>
  </sheetViews>
  <sheetFormatPr defaultRowHeight="15" x14ac:dyDescent="0.25"/>
  <cols>
    <col min="1" max="1" width="4.7109375" customWidth="1"/>
    <col min="2" max="2" width="25" customWidth="1"/>
    <col min="3" max="3" width="20.140625" bestFit="1" customWidth="1"/>
    <col min="4" max="4" width="20.7109375" bestFit="1" customWidth="1"/>
    <col min="5" max="5" width="9.42578125" customWidth="1"/>
    <col min="6" max="6" width="14.85546875" customWidth="1"/>
    <col min="7" max="7" width="16.7109375" style="23" customWidth="1"/>
    <col min="8" max="8" width="21.7109375" style="31" customWidth="1"/>
    <col min="9" max="9" width="17.5703125" bestFit="1" customWidth="1"/>
    <col min="10" max="10" width="5.5703125" style="1" customWidth="1"/>
    <col min="11" max="11" width="9.28515625" customWidth="1"/>
    <col min="12" max="12" width="13" customWidth="1"/>
    <col min="13" max="13" width="9.85546875" customWidth="1"/>
    <col min="14" max="14" width="7.85546875" customWidth="1"/>
    <col min="15" max="15" width="5.42578125" style="1" customWidth="1"/>
    <col min="16" max="16" width="10.28515625" customWidth="1"/>
    <col min="17" max="17" width="5.5703125" customWidth="1"/>
    <col min="18" max="18" width="14.42578125" customWidth="1"/>
    <col min="19" max="19" width="4.7109375" customWidth="1"/>
    <col min="20" max="20" width="8" customWidth="1"/>
    <col min="21" max="21" width="16.85546875" customWidth="1"/>
  </cols>
  <sheetData>
    <row r="2" spans="1:21" x14ac:dyDescent="0.25">
      <c r="A2" s="51" t="s">
        <v>20</v>
      </c>
      <c r="B2" s="53" t="s">
        <v>7</v>
      </c>
      <c r="C2" s="53"/>
      <c r="D2" s="53"/>
      <c r="E2" s="53"/>
      <c r="F2" s="53"/>
      <c r="G2" s="53"/>
      <c r="H2" s="53"/>
      <c r="I2" s="24" t="s">
        <v>13</v>
      </c>
      <c r="J2" s="55" t="s">
        <v>5</v>
      </c>
      <c r="K2" s="54" t="s">
        <v>16</v>
      </c>
      <c r="L2" s="54"/>
      <c r="M2" s="54"/>
      <c r="N2" s="54"/>
      <c r="O2" s="56" t="s">
        <v>5</v>
      </c>
      <c r="P2" s="12" t="s">
        <v>18</v>
      </c>
      <c r="Q2" s="52" t="s">
        <v>5</v>
      </c>
      <c r="R2" s="13" t="s">
        <v>3</v>
      </c>
      <c r="S2" s="52" t="s">
        <v>5</v>
      </c>
      <c r="T2" s="52" t="s">
        <v>6</v>
      </c>
      <c r="U2" s="52" t="s">
        <v>21</v>
      </c>
    </row>
    <row r="3" spans="1:21" ht="45" x14ac:dyDescent="0.25">
      <c r="A3" s="51"/>
      <c r="B3" s="14" t="s">
        <v>0</v>
      </c>
      <c r="C3" s="14" t="s">
        <v>1</v>
      </c>
      <c r="D3" s="15" t="s">
        <v>23</v>
      </c>
      <c r="E3" s="32" t="s">
        <v>8</v>
      </c>
      <c r="F3" s="32" t="s">
        <v>9</v>
      </c>
      <c r="G3" s="15" t="s">
        <v>10</v>
      </c>
      <c r="H3" s="28" t="s">
        <v>11</v>
      </c>
      <c r="I3" s="25" t="s">
        <v>12</v>
      </c>
      <c r="J3" s="55"/>
      <c r="K3" s="16" t="s">
        <v>14</v>
      </c>
      <c r="L3" s="33" t="s">
        <v>15</v>
      </c>
      <c r="M3" s="16" t="s">
        <v>2</v>
      </c>
      <c r="N3" s="16" t="s">
        <v>17</v>
      </c>
      <c r="O3" s="56"/>
      <c r="P3" s="33" t="s">
        <v>19</v>
      </c>
      <c r="Q3" s="52"/>
      <c r="R3" s="17" t="s">
        <v>4</v>
      </c>
      <c r="S3" s="52"/>
      <c r="T3" s="52"/>
      <c r="U3" s="52"/>
    </row>
    <row r="4" spans="1:21" s="1" customFormat="1" x14ac:dyDescent="0.25">
      <c r="A4" s="19">
        <v>1</v>
      </c>
      <c r="B4" s="18">
        <v>2</v>
      </c>
      <c r="C4" s="18">
        <v>3</v>
      </c>
      <c r="D4" s="19">
        <v>4</v>
      </c>
      <c r="E4" s="19">
        <v>5</v>
      </c>
      <c r="F4" s="19">
        <v>6</v>
      </c>
      <c r="G4" s="19">
        <v>7</v>
      </c>
      <c r="H4" s="29">
        <v>8</v>
      </c>
      <c r="I4" s="26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19">
        <v>15</v>
      </c>
      <c r="P4" s="19">
        <v>16</v>
      </c>
      <c r="Q4" s="19">
        <v>17</v>
      </c>
      <c r="R4" s="19">
        <v>18</v>
      </c>
      <c r="S4" s="19">
        <v>19</v>
      </c>
      <c r="T4" s="19">
        <v>20</v>
      </c>
      <c r="U4" s="19">
        <v>21</v>
      </c>
    </row>
    <row r="5" spans="1:21" x14ac:dyDescent="0.25">
      <c r="A5" s="8">
        <v>1</v>
      </c>
      <c r="B5" s="34" t="s">
        <v>29</v>
      </c>
      <c r="C5" s="38" t="s">
        <v>60</v>
      </c>
      <c r="D5" s="9" t="s">
        <v>27</v>
      </c>
      <c r="E5" s="43" t="s">
        <v>24</v>
      </c>
      <c r="F5" s="6" t="s">
        <v>114</v>
      </c>
      <c r="G5" s="45" t="s">
        <v>91</v>
      </c>
      <c r="H5" s="30" t="s">
        <v>121</v>
      </c>
      <c r="I5" s="27" t="s">
        <v>122</v>
      </c>
      <c r="J5" s="4">
        <f>IF(I5="S3",25,IF(I5="S2",20,IF(I5="S1/D4",15,IF(I5="D3",10, IF(I5="SMA/D1/D2",5,IF(I5="SMP/SD",1,0))))))</f>
        <v>15</v>
      </c>
      <c r="K5" s="10" t="s">
        <v>126</v>
      </c>
      <c r="L5" s="57"/>
      <c r="M5" s="8" t="s">
        <v>126</v>
      </c>
      <c r="N5" s="8" t="s">
        <v>126</v>
      </c>
      <c r="O5" s="2">
        <f>IF(F5="PELAKSANA",SUM(IF(K5="V",0,0),IF(L5="V",0,0),IF(M5="V",22.5,0),IF(N5="V",17.5,0)),IF(F5="FUNGSIONAL",SUM(IF(K5="V",0,0),IF(L5="V",15,0),IF(M5="V",15,0),IF(N5="V",10,0)),SUM(IF(K5="V",15,0),IF(L5="V",0,0),IF(M5="V",15,0),IF(N5="V",10,0))))</f>
        <v>40</v>
      </c>
      <c r="P5" s="11" t="s">
        <v>127</v>
      </c>
      <c r="Q5" s="6">
        <f t="shared" ref="Q5:Q35" si="0">IF(P5="91-100",30,IF(P5="76-90",25,IF(P5="61-75",15,IF(P5="51-60",5,IF(P5="&lt;50",1,0)))))</f>
        <v>25</v>
      </c>
      <c r="R5" s="5" t="s">
        <v>128</v>
      </c>
      <c r="S5" s="6">
        <f t="shared" ref="S5:S35" si="1">IF(R5="TIDAK PERNAH",5,IF(R5="RINGAN",3,IF(R5="SEDANG",2,IF(R5="BERAT",1,0))))</f>
        <v>5</v>
      </c>
      <c r="T5" s="6">
        <f>SUM(J5,O5,Q5,S5)</f>
        <v>85</v>
      </c>
      <c r="U5" s="7" t="str">
        <f>IF(T5=0,"-",IF(T5&gt;90,"Sangat Tinggi",IF(T5&gt;80,"Tinggi",IF(T5&gt;70,"Sedang",IF(T5&gt;60,"Rendah","Sangat Rendah")))))</f>
        <v>Tinggi</v>
      </c>
    </row>
    <row r="6" spans="1:21" x14ac:dyDescent="0.25">
      <c r="A6" s="8">
        <v>2</v>
      </c>
      <c r="B6" s="35" t="s">
        <v>30</v>
      </c>
      <c r="C6" s="39" t="s">
        <v>61</v>
      </c>
      <c r="D6" s="9" t="s">
        <v>111</v>
      </c>
      <c r="E6" s="44" t="s">
        <v>25</v>
      </c>
      <c r="F6" s="6" t="s">
        <v>110</v>
      </c>
      <c r="G6" s="45" t="s">
        <v>93</v>
      </c>
      <c r="H6" s="30" t="s">
        <v>121</v>
      </c>
      <c r="I6" s="27" t="s">
        <v>122</v>
      </c>
      <c r="J6" s="4">
        <f t="shared" ref="J6:J35" si="2">IF(I6="S3",25,IF(I6="S2",20,IF(I6="S1/D4",15,IF(I6="D3",10, IF(I6="SMA/D1/D2",5,IF(I6="SMP/SD",1,0))))))</f>
        <v>15</v>
      </c>
      <c r="K6" s="57"/>
      <c r="L6" s="10" t="s">
        <v>126</v>
      </c>
      <c r="M6" s="8" t="s">
        <v>126</v>
      </c>
      <c r="N6" s="8" t="s">
        <v>126</v>
      </c>
      <c r="O6" s="2">
        <f>IF(F6="PELAKSANA",SUM(IF(K6="V",0,0),IF(L6="V",0,0),IF(M6="V",22.5,0),IF(N6="V",17.5,0)),IF(F6="FUNGSIONAL",SUM(IF(K6="V",0,0),IF(L6="V",15,0),IF(M6="V",15,0),IF(N6="V",10,0)),SUM(IF(K6="V",15,0),IF(L6="V",0,0),IF(M6="V",15,0),IF(N6="V",10,0))))</f>
        <v>40</v>
      </c>
      <c r="P6" s="11" t="s">
        <v>127</v>
      </c>
      <c r="Q6" s="6">
        <f t="shared" si="0"/>
        <v>25</v>
      </c>
      <c r="R6" s="5" t="s">
        <v>128</v>
      </c>
      <c r="S6" s="6">
        <f t="shared" si="1"/>
        <v>5</v>
      </c>
      <c r="T6" s="6">
        <f t="shared" ref="T6:T35" si="3">SUM(J6,O6,Q6,S6)</f>
        <v>85</v>
      </c>
      <c r="U6" s="7" t="str">
        <f t="shared" ref="U6:U35" si="4">IF(T6=0,"-",IF(T6&gt;90,"Sangat Tinggi",IF(T6&gt;80,"Tinggi",IF(T6&gt;70,"Sedang",IF(T6&gt;60,"Rendah","Sangat Rendah")))))</f>
        <v>Tinggi</v>
      </c>
    </row>
    <row r="7" spans="1:21" x14ac:dyDescent="0.25">
      <c r="A7" s="8">
        <v>3</v>
      </c>
      <c r="B7" s="34" t="s">
        <v>31</v>
      </c>
      <c r="C7" s="38" t="s">
        <v>62</v>
      </c>
      <c r="D7" s="9" t="s">
        <v>112</v>
      </c>
      <c r="E7" s="43" t="s">
        <v>25</v>
      </c>
      <c r="F7" s="6" t="s">
        <v>115</v>
      </c>
      <c r="G7" s="45" t="s">
        <v>94</v>
      </c>
      <c r="H7" s="30" t="s">
        <v>121</v>
      </c>
      <c r="I7" s="27" t="s">
        <v>28</v>
      </c>
      <c r="J7" s="4">
        <f t="shared" si="2"/>
        <v>20</v>
      </c>
      <c r="K7" s="57"/>
      <c r="L7" s="10"/>
      <c r="M7" s="8" t="s">
        <v>126</v>
      </c>
      <c r="N7" s="8" t="s">
        <v>126</v>
      </c>
      <c r="O7" s="2">
        <f>IF(F7="PELAKSANA",SUM(IF(K7="V",0,0),IF(L7="V",0,0),IF(M7="V",22.5,0),IF(N7="V",17.5,0)),IF(F7="FUNGSIONAL",SUM(IF(K7="V",0,0),IF(L7="V",15,0),IF(M7="V",15,0),IF(N7="V",10,0)),SUM(IF(K7="V",15,0),IF(L7="V",0,0),IF(M7="V",15,0),IF(N7="V",10,0))))</f>
        <v>40</v>
      </c>
      <c r="P7" s="11" t="s">
        <v>127</v>
      </c>
      <c r="Q7" s="6">
        <f t="shared" si="0"/>
        <v>25</v>
      </c>
      <c r="R7" s="5" t="s">
        <v>128</v>
      </c>
      <c r="S7" s="6">
        <f t="shared" si="1"/>
        <v>5</v>
      </c>
      <c r="T7" s="6">
        <f t="shared" si="3"/>
        <v>90</v>
      </c>
      <c r="U7" s="7" t="str">
        <f t="shared" si="4"/>
        <v>Tinggi</v>
      </c>
    </row>
    <row r="8" spans="1:21" s="1" customFormat="1" x14ac:dyDescent="0.25">
      <c r="A8" s="8">
        <v>4</v>
      </c>
      <c r="B8" s="34" t="s">
        <v>32</v>
      </c>
      <c r="C8" s="38" t="s">
        <v>63</v>
      </c>
      <c r="D8" s="9" t="s">
        <v>111</v>
      </c>
      <c r="E8" s="43" t="s">
        <v>24</v>
      </c>
      <c r="F8" s="6" t="s">
        <v>110</v>
      </c>
      <c r="G8" s="46" t="s">
        <v>92</v>
      </c>
      <c r="H8" s="30" t="s">
        <v>121</v>
      </c>
      <c r="I8" s="27" t="s">
        <v>122</v>
      </c>
      <c r="J8" s="4">
        <f t="shared" si="2"/>
        <v>15</v>
      </c>
      <c r="K8" s="57"/>
      <c r="L8" s="10" t="s">
        <v>126</v>
      </c>
      <c r="M8" s="8" t="s">
        <v>126</v>
      </c>
      <c r="N8" s="8" t="s">
        <v>126</v>
      </c>
      <c r="O8" s="2">
        <f>IF(F8="PELAKSANA",SUM(IF(K8="V",0,0),IF(L8="V",0,0),IF(M8="V",22.5,0),IF(N8="V",17.5,0)),IF(F8="FUNGSIONAL",SUM(IF(K8="V",0,0),IF(L8="V",15,0),IF(M8="V",15,0),IF(N8="V",10,0)),SUM(IF(K8="V",15,0),IF(L8="V",0,0),IF(M8="V",15,0),IF(N8="V",10,0))))</f>
        <v>40</v>
      </c>
      <c r="P8" s="11" t="s">
        <v>127</v>
      </c>
      <c r="Q8" s="6">
        <f t="shared" si="0"/>
        <v>25</v>
      </c>
      <c r="R8" s="5" t="s">
        <v>128</v>
      </c>
      <c r="S8" s="6">
        <f t="shared" si="1"/>
        <v>5</v>
      </c>
      <c r="T8" s="6">
        <f t="shared" si="3"/>
        <v>85</v>
      </c>
      <c r="U8" s="7" t="str">
        <f t="shared" si="4"/>
        <v>Tinggi</v>
      </c>
    </row>
    <row r="9" spans="1:21" x14ac:dyDescent="0.25">
      <c r="A9" s="8">
        <v>5</v>
      </c>
      <c r="B9" s="34" t="s">
        <v>33</v>
      </c>
      <c r="C9" s="38" t="s">
        <v>64</v>
      </c>
      <c r="D9" s="9" t="s">
        <v>27</v>
      </c>
      <c r="E9" s="43" t="s">
        <v>25</v>
      </c>
      <c r="F9" s="6" t="s">
        <v>110</v>
      </c>
      <c r="G9" s="46" t="s">
        <v>95</v>
      </c>
      <c r="H9" s="30" t="s">
        <v>121</v>
      </c>
      <c r="I9" s="27" t="s">
        <v>123</v>
      </c>
      <c r="J9" s="4">
        <f t="shared" si="2"/>
        <v>10</v>
      </c>
      <c r="K9" s="57"/>
      <c r="L9" s="10" t="s">
        <v>126</v>
      </c>
      <c r="M9" s="8" t="s">
        <v>126</v>
      </c>
      <c r="N9" s="8" t="s">
        <v>126</v>
      </c>
      <c r="O9" s="2">
        <f>IF(F9="PELAKSANA",SUM(IF(K9="V",0,0),IF(L9="V",0,0),IF(M9="V",22.5,0),IF(N9="V",17.5,0)),IF(F9="FUNGSIONAL",SUM(IF(K9="V",0,0),IF(L9="V",15,0),IF(M9="V",15,0),IF(N9="V",10,0)),SUM(IF(K9="V",15,0),IF(L9="V",0,0),IF(M9="V",15,0),IF(N9="V",10,0))))</f>
        <v>40</v>
      </c>
      <c r="P9" s="11" t="s">
        <v>127</v>
      </c>
      <c r="Q9" s="6">
        <f t="shared" si="0"/>
        <v>25</v>
      </c>
      <c r="R9" s="5" t="s">
        <v>128</v>
      </c>
      <c r="S9" s="6">
        <f t="shared" si="1"/>
        <v>5</v>
      </c>
      <c r="T9" s="6">
        <f t="shared" si="3"/>
        <v>80</v>
      </c>
      <c r="U9" s="7" t="str">
        <f t="shared" si="4"/>
        <v>Sedang</v>
      </c>
    </row>
    <row r="10" spans="1:21" s="1" customFormat="1" x14ac:dyDescent="0.25">
      <c r="A10" s="8">
        <v>6</v>
      </c>
      <c r="B10" s="36" t="s">
        <v>34</v>
      </c>
      <c r="C10" s="38" t="s">
        <v>65</v>
      </c>
      <c r="D10" s="9" t="s">
        <v>113</v>
      </c>
      <c r="E10" s="43" t="s">
        <v>25</v>
      </c>
      <c r="F10" s="6" t="s">
        <v>110</v>
      </c>
      <c r="G10" s="46" t="s">
        <v>95</v>
      </c>
      <c r="H10" s="30" t="s">
        <v>121</v>
      </c>
      <c r="I10" s="27" t="s">
        <v>123</v>
      </c>
      <c r="J10" s="4">
        <f t="shared" si="2"/>
        <v>10</v>
      </c>
      <c r="K10" s="57"/>
      <c r="L10" s="10" t="s">
        <v>126</v>
      </c>
      <c r="M10" s="8" t="s">
        <v>126</v>
      </c>
      <c r="N10" s="8" t="s">
        <v>126</v>
      </c>
      <c r="O10" s="2">
        <f>IF(F10="PELAKSANA",SUM(IF(K10="V",0,0),IF(L10="V",0,0),IF(M10="V",22.5,0),IF(N10="V",17.5,0)),IF(F10="FUNGSIONAL",SUM(IF(K10="V",0,0),IF(L10="V",15,0),IF(M10="V",15,0),IF(N10="V",10,0)),SUM(IF(K10="V",15,0),IF(L10="V",0,0),IF(M10="V",15,0),IF(N10="V",10,0))))</f>
        <v>40</v>
      </c>
      <c r="P10" s="11" t="s">
        <v>127</v>
      </c>
      <c r="Q10" s="6">
        <f t="shared" si="0"/>
        <v>25</v>
      </c>
      <c r="R10" s="5" t="s">
        <v>128</v>
      </c>
      <c r="S10" s="6">
        <f>IF(R10="TIDAK PERNAH",5,IF(R10="RINGAN",3,IF(R10="SEDANG",2,IF(R10="BERAT",1,0))))</f>
        <v>5</v>
      </c>
      <c r="T10" s="6">
        <f>SUM(J10,O10,Q10,S10)</f>
        <v>80</v>
      </c>
      <c r="U10" s="7" t="str">
        <f t="shared" si="4"/>
        <v>Sedang</v>
      </c>
    </row>
    <row r="11" spans="1:21" x14ac:dyDescent="0.25">
      <c r="A11" s="8">
        <v>7</v>
      </c>
      <c r="B11" s="34" t="s">
        <v>35</v>
      </c>
      <c r="C11" s="38" t="s">
        <v>66</v>
      </c>
      <c r="D11" s="9" t="s">
        <v>27</v>
      </c>
      <c r="E11" s="43" t="s">
        <v>25</v>
      </c>
      <c r="F11" s="6" t="s">
        <v>110</v>
      </c>
      <c r="G11" s="3" t="s">
        <v>96</v>
      </c>
      <c r="H11" s="30" t="s">
        <v>121</v>
      </c>
      <c r="I11" s="27" t="s">
        <v>123</v>
      </c>
      <c r="J11" s="4">
        <f t="shared" si="2"/>
        <v>10</v>
      </c>
      <c r="K11" s="57"/>
      <c r="L11" s="10" t="s">
        <v>126</v>
      </c>
      <c r="M11" s="8" t="s">
        <v>126</v>
      </c>
      <c r="N11" s="8" t="s">
        <v>126</v>
      </c>
      <c r="O11" s="2">
        <f>IF(F11="PELAKSANA",SUM(IF(K11="V",0,0),IF(L11="V",0,0),IF(M11="V",22.5,0),IF(N11="V",17.5,0)),IF(F11="FUNGSIONAL",SUM(IF(K11="V",0,0),IF(L11="V",15,0),IF(M11="V",15,0),IF(N11="V",10,0)),SUM(IF(K11="V",15,0),IF(L11="V",0,0),IF(M11="V",15,0),IF(N11="V",10,0))))</f>
        <v>40</v>
      </c>
      <c r="P11" s="11" t="s">
        <v>127</v>
      </c>
      <c r="Q11" s="6">
        <f t="shared" si="0"/>
        <v>25</v>
      </c>
      <c r="R11" s="5" t="s">
        <v>128</v>
      </c>
      <c r="S11" s="6">
        <f t="shared" si="1"/>
        <v>5</v>
      </c>
      <c r="T11" s="6">
        <f t="shared" si="3"/>
        <v>80</v>
      </c>
      <c r="U11" s="7" t="str">
        <f t="shared" si="4"/>
        <v>Sedang</v>
      </c>
    </row>
    <row r="12" spans="1:21" x14ac:dyDescent="0.25">
      <c r="A12" s="8">
        <v>8</v>
      </c>
      <c r="B12" s="34" t="s">
        <v>36</v>
      </c>
      <c r="C12" s="38" t="s">
        <v>67</v>
      </c>
      <c r="D12" s="9" t="s">
        <v>27</v>
      </c>
      <c r="E12" s="43" t="s">
        <v>24</v>
      </c>
      <c r="F12" s="6" t="s">
        <v>110</v>
      </c>
      <c r="G12" s="47" t="s">
        <v>97</v>
      </c>
      <c r="H12" s="30" t="s">
        <v>121</v>
      </c>
      <c r="I12" s="27" t="s">
        <v>123</v>
      </c>
      <c r="J12" s="4">
        <f t="shared" si="2"/>
        <v>10</v>
      </c>
      <c r="K12" s="57"/>
      <c r="L12" s="10" t="s">
        <v>126</v>
      </c>
      <c r="M12" s="8" t="s">
        <v>126</v>
      </c>
      <c r="N12" s="8" t="s">
        <v>126</v>
      </c>
      <c r="O12" s="2">
        <f>IF(F12="PELAKSANA",SUM(IF(K12="V",0,0),IF(L12="V",0,0),IF(M12="V",22.5,0),IF(N12="V",17.5,0)),IF(F12="FUNGSIONAL",SUM(IF(K12="V",0,0),IF(L12="V",15,0),IF(M12="V",15,0),IF(N12="V",10,0)),SUM(IF(K12="V",15,0),IF(L12="V",0,0),IF(M12="V",15,0),IF(N12="V",10,0))))</f>
        <v>40</v>
      </c>
      <c r="P12" s="11" t="s">
        <v>127</v>
      </c>
      <c r="Q12" s="6">
        <f t="shared" si="0"/>
        <v>25</v>
      </c>
      <c r="R12" s="5" t="s">
        <v>128</v>
      </c>
      <c r="S12" s="6">
        <f t="shared" si="1"/>
        <v>5</v>
      </c>
      <c r="T12" s="6">
        <f t="shared" si="3"/>
        <v>80</v>
      </c>
      <c r="U12" s="7" t="str">
        <f t="shared" si="4"/>
        <v>Sedang</v>
      </c>
    </row>
    <row r="13" spans="1:21" x14ac:dyDescent="0.25">
      <c r="A13" s="8">
        <v>9</v>
      </c>
      <c r="B13" s="34" t="s">
        <v>37</v>
      </c>
      <c r="C13" s="38" t="s">
        <v>68</v>
      </c>
      <c r="D13" s="9" t="s">
        <v>112</v>
      </c>
      <c r="E13" s="43" t="s">
        <v>25</v>
      </c>
      <c r="F13" s="6" t="s">
        <v>110</v>
      </c>
      <c r="G13" s="46" t="s">
        <v>98</v>
      </c>
      <c r="H13" s="30" t="s">
        <v>121</v>
      </c>
      <c r="I13" s="27" t="s">
        <v>122</v>
      </c>
      <c r="J13" s="4">
        <f t="shared" si="2"/>
        <v>15</v>
      </c>
      <c r="K13" s="57"/>
      <c r="L13" s="10" t="s">
        <v>126</v>
      </c>
      <c r="M13" s="8" t="s">
        <v>126</v>
      </c>
      <c r="N13" s="8" t="s">
        <v>126</v>
      </c>
      <c r="O13" s="2">
        <f>IF(F13="PELAKSANA",SUM(IF(K13="V",0,0),IF(L13="V",0,0),IF(M13="V",22.5,0),IF(N13="V",17.5,0)),IF(F13="FUNGSIONAL",SUM(IF(K13="V",0,0),IF(L13="V",15,0),IF(M13="V",15,0),IF(N13="V",10,0)),SUM(IF(K13="V",15,0),IF(L13="V",0,0),IF(M13="V",15,0),IF(N13="V",10,0))))</f>
        <v>40</v>
      </c>
      <c r="P13" s="11" t="s">
        <v>127</v>
      </c>
      <c r="Q13" s="6">
        <f t="shared" si="0"/>
        <v>25</v>
      </c>
      <c r="R13" s="5" t="s">
        <v>128</v>
      </c>
      <c r="S13" s="6">
        <f t="shared" si="1"/>
        <v>5</v>
      </c>
      <c r="T13" s="6">
        <f t="shared" si="3"/>
        <v>85</v>
      </c>
      <c r="U13" s="7" t="str">
        <f t="shared" si="4"/>
        <v>Tinggi</v>
      </c>
    </row>
    <row r="14" spans="1:21" x14ac:dyDescent="0.25">
      <c r="A14" s="8">
        <v>10</v>
      </c>
      <c r="B14" s="34" t="s">
        <v>38</v>
      </c>
      <c r="C14" s="38" t="s">
        <v>69</v>
      </c>
      <c r="D14" s="9" t="s">
        <v>112</v>
      </c>
      <c r="E14" s="43" t="s">
        <v>25</v>
      </c>
      <c r="F14" s="6" t="s">
        <v>110</v>
      </c>
      <c r="G14" s="46" t="s">
        <v>99</v>
      </c>
      <c r="H14" s="30" t="s">
        <v>121</v>
      </c>
      <c r="I14" s="27" t="s">
        <v>122</v>
      </c>
      <c r="J14" s="4">
        <f t="shared" si="2"/>
        <v>15</v>
      </c>
      <c r="K14" s="57"/>
      <c r="L14" s="10" t="s">
        <v>126</v>
      </c>
      <c r="M14" s="8" t="s">
        <v>126</v>
      </c>
      <c r="N14" s="8" t="s">
        <v>126</v>
      </c>
      <c r="O14" s="2">
        <f>IF(F14="PELAKSANA",SUM(IF(K14="V",0,0),IF(L14="V",0,0),IF(M14="V",22.5,0),IF(N14="V",17.5,0)),IF(F14="FUNGSIONAL",SUM(IF(K14="V",0,0),IF(L14="V",15,0),IF(M14="V",15,0),IF(N14="V",10,0)),SUM(IF(K14="V",15,0),IF(L14="V",0,0),IF(M14="V",15,0),IF(N14="V",10,0))))</f>
        <v>40</v>
      </c>
      <c r="P14" s="11" t="s">
        <v>127</v>
      </c>
      <c r="Q14" s="6">
        <f t="shared" si="0"/>
        <v>25</v>
      </c>
      <c r="R14" s="5" t="s">
        <v>128</v>
      </c>
      <c r="S14" s="6">
        <f t="shared" si="1"/>
        <v>5</v>
      </c>
      <c r="T14" s="6">
        <f t="shared" si="3"/>
        <v>85</v>
      </c>
      <c r="U14" s="7" t="str">
        <f t="shared" si="4"/>
        <v>Tinggi</v>
      </c>
    </row>
    <row r="15" spans="1:21" x14ac:dyDescent="0.25">
      <c r="A15" s="8">
        <v>11</v>
      </c>
      <c r="B15" s="34" t="s">
        <v>39</v>
      </c>
      <c r="C15" s="38" t="s">
        <v>70</v>
      </c>
      <c r="D15" s="9" t="s">
        <v>27</v>
      </c>
      <c r="E15" s="43" t="s">
        <v>24</v>
      </c>
      <c r="F15" s="6" t="s">
        <v>110</v>
      </c>
      <c r="G15" s="46" t="s">
        <v>95</v>
      </c>
      <c r="H15" s="30" t="s">
        <v>121</v>
      </c>
      <c r="I15" s="27" t="s">
        <v>123</v>
      </c>
      <c r="J15" s="4">
        <f t="shared" si="2"/>
        <v>10</v>
      </c>
      <c r="K15" s="57"/>
      <c r="L15" s="10" t="s">
        <v>126</v>
      </c>
      <c r="M15" s="8" t="s">
        <v>126</v>
      </c>
      <c r="N15" s="8" t="s">
        <v>126</v>
      </c>
      <c r="O15" s="2">
        <f>IF(F15="PELAKSANA",SUM(IF(K15="V",0,0),IF(L15="V",0,0),IF(M15="V",22.5,0),IF(N15="V",17.5,0)),IF(F15="FUNGSIONAL",SUM(IF(K15="V",0,0),IF(L15="V",15,0),IF(M15="V",15,0),IF(N15="V",10,0)),SUM(IF(K15="V",15,0),IF(L15="V",0,0),IF(M15="V",15,0),IF(N15="V",10,0))))</f>
        <v>40</v>
      </c>
      <c r="P15" s="11" t="s">
        <v>127</v>
      </c>
      <c r="Q15" s="6">
        <f t="shared" si="0"/>
        <v>25</v>
      </c>
      <c r="R15" s="5" t="s">
        <v>128</v>
      </c>
      <c r="S15" s="6">
        <f t="shared" si="1"/>
        <v>5</v>
      </c>
      <c r="T15" s="6">
        <f t="shared" si="3"/>
        <v>80</v>
      </c>
      <c r="U15" s="7" t="str">
        <f t="shared" si="4"/>
        <v>Sedang</v>
      </c>
    </row>
    <row r="16" spans="1:21" x14ac:dyDescent="0.25">
      <c r="A16" s="8">
        <v>12</v>
      </c>
      <c r="B16" s="34" t="s">
        <v>40</v>
      </c>
      <c r="C16" s="38" t="s">
        <v>71</v>
      </c>
      <c r="D16" s="9" t="s">
        <v>27</v>
      </c>
      <c r="E16" s="43" t="s">
        <v>25</v>
      </c>
      <c r="F16" s="6" t="s">
        <v>110</v>
      </c>
      <c r="G16" s="46" t="s">
        <v>95</v>
      </c>
      <c r="H16" s="30" t="s">
        <v>121</v>
      </c>
      <c r="I16" s="27" t="s">
        <v>122</v>
      </c>
      <c r="J16" s="4">
        <f t="shared" si="2"/>
        <v>15</v>
      </c>
      <c r="K16" s="57"/>
      <c r="L16" s="10" t="s">
        <v>126</v>
      </c>
      <c r="M16" s="8" t="s">
        <v>126</v>
      </c>
      <c r="N16" s="8" t="s">
        <v>126</v>
      </c>
      <c r="O16" s="2">
        <f>IF(F16="PELAKSANA",SUM(IF(K16="V",0,0),IF(L16="V",0,0),IF(M16="V",22.5,0),IF(N16="V",17.5,0)),IF(F16="FUNGSIONAL",SUM(IF(K16="V",0,0),IF(L16="V",15,0),IF(M16="V",15,0),IF(N16="V",10,0)),SUM(IF(K16="V",15,0),IF(L16="V",0,0),IF(M16="V",15,0),IF(N16="V",10,0))))</f>
        <v>40</v>
      </c>
      <c r="P16" s="11" t="s">
        <v>127</v>
      </c>
      <c r="Q16" s="6">
        <f t="shared" si="0"/>
        <v>25</v>
      </c>
      <c r="R16" s="5" t="s">
        <v>128</v>
      </c>
      <c r="S16" s="6">
        <f t="shared" si="1"/>
        <v>5</v>
      </c>
      <c r="T16" s="6">
        <f t="shared" si="3"/>
        <v>85</v>
      </c>
      <c r="U16" s="7" t="str">
        <f t="shared" si="4"/>
        <v>Tinggi</v>
      </c>
    </row>
    <row r="17" spans="1:21" x14ac:dyDescent="0.25">
      <c r="A17" s="8">
        <v>13</v>
      </c>
      <c r="B17" s="34" t="s">
        <v>41</v>
      </c>
      <c r="C17" s="38" t="s">
        <v>72</v>
      </c>
      <c r="D17" s="9" t="s">
        <v>27</v>
      </c>
      <c r="E17" s="43" t="s">
        <v>24</v>
      </c>
      <c r="F17" s="6" t="s">
        <v>110</v>
      </c>
      <c r="G17" s="46" t="s">
        <v>95</v>
      </c>
      <c r="H17" s="30" t="s">
        <v>121</v>
      </c>
      <c r="I17" s="27" t="s">
        <v>124</v>
      </c>
      <c r="J17" s="4">
        <f t="shared" si="2"/>
        <v>5</v>
      </c>
      <c r="K17" s="57"/>
      <c r="L17" s="10" t="s">
        <v>126</v>
      </c>
      <c r="M17" s="8" t="s">
        <v>126</v>
      </c>
      <c r="N17" s="8" t="s">
        <v>126</v>
      </c>
      <c r="O17" s="2">
        <f>IF(F17="PELAKSANA",SUM(IF(K17="V",0,0),IF(L17="V",0,0),IF(M17="V",22.5,0),IF(N17="V",17.5,0)),IF(F17="FUNGSIONAL",SUM(IF(K17="V",0,0),IF(L17="V",15,0),IF(M17="V",15,0),IF(N17="V",10,0)),SUM(IF(K17="V",15,0),IF(L17="V",0,0),IF(M17="V",15,0),IF(N17="V",10,0))))</f>
        <v>40</v>
      </c>
      <c r="P17" s="11" t="s">
        <v>127</v>
      </c>
      <c r="Q17" s="6">
        <f t="shared" si="0"/>
        <v>25</v>
      </c>
      <c r="R17" s="5" t="s">
        <v>128</v>
      </c>
      <c r="S17" s="6">
        <f t="shared" si="1"/>
        <v>5</v>
      </c>
      <c r="T17" s="6">
        <f t="shared" si="3"/>
        <v>75</v>
      </c>
      <c r="U17" s="7" t="str">
        <f t="shared" si="4"/>
        <v>Sedang</v>
      </c>
    </row>
    <row r="18" spans="1:21" x14ac:dyDescent="0.25">
      <c r="A18" s="8">
        <v>14</v>
      </c>
      <c r="B18" s="37" t="s">
        <v>42</v>
      </c>
      <c r="C18" s="40" t="s">
        <v>73</v>
      </c>
      <c r="D18" s="9" t="s">
        <v>116</v>
      </c>
      <c r="E18" s="43" t="s">
        <v>25</v>
      </c>
      <c r="F18" s="6" t="s">
        <v>110</v>
      </c>
      <c r="G18" s="48" t="s">
        <v>100</v>
      </c>
      <c r="H18" s="30" t="s">
        <v>121</v>
      </c>
      <c r="I18" s="27" t="s">
        <v>122</v>
      </c>
      <c r="J18" s="4">
        <f t="shared" si="2"/>
        <v>15</v>
      </c>
      <c r="K18" s="57"/>
      <c r="L18" s="10" t="s">
        <v>126</v>
      </c>
      <c r="M18" s="8" t="s">
        <v>126</v>
      </c>
      <c r="N18" s="8" t="s">
        <v>126</v>
      </c>
      <c r="O18" s="2">
        <f>IF(F18="PELAKSANA",SUM(IF(K18="V",0,0),IF(L18="V",0,0),IF(M18="V",22.5,0),IF(N18="V",17.5,0)),IF(F18="FUNGSIONAL",SUM(IF(K18="V",0,0),IF(L18="V",15,0),IF(M18="V",15,0),IF(N18="V",10,0)),SUM(IF(K18="V",15,0),IF(L18="V",0,0),IF(M18="V",15,0),IF(N18="V",10,0))))</f>
        <v>40</v>
      </c>
      <c r="P18" s="11" t="s">
        <v>127</v>
      </c>
      <c r="Q18" s="6">
        <f t="shared" si="0"/>
        <v>25</v>
      </c>
      <c r="R18" s="5" t="s">
        <v>128</v>
      </c>
      <c r="S18" s="6">
        <f t="shared" si="1"/>
        <v>5</v>
      </c>
      <c r="T18" s="6">
        <f t="shared" si="3"/>
        <v>85</v>
      </c>
      <c r="U18" s="7" t="str">
        <f t="shared" si="4"/>
        <v>Tinggi</v>
      </c>
    </row>
    <row r="19" spans="1:21" x14ac:dyDescent="0.25">
      <c r="A19" s="8">
        <v>15</v>
      </c>
      <c r="B19" s="37" t="s">
        <v>43</v>
      </c>
      <c r="C19" s="40" t="s">
        <v>74</v>
      </c>
      <c r="D19" s="9" t="s">
        <v>116</v>
      </c>
      <c r="E19" s="43" t="s">
        <v>25</v>
      </c>
      <c r="F19" s="6" t="s">
        <v>110</v>
      </c>
      <c r="G19" s="34" t="s">
        <v>100</v>
      </c>
      <c r="H19" s="30" t="s">
        <v>121</v>
      </c>
      <c r="I19" s="27" t="s">
        <v>122</v>
      </c>
      <c r="J19" s="4">
        <f t="shared" si="2"/>
        <v>15</v>
      </c>
      <c r="K19" s="10"/>
      <c r="L19" s="10" t="s">
        <v>126</v>
      </c>
      <c r="M19" s="8" t="s">
        <v>126</v>
      </c>
      <c r="N19" s="8" t="s">
        <v>126</v>
      </c>
      <c r="O19" s="2">
        <f>IF(F19="PELAKSANA",SUM(IF(K19="V",0,0),IF(L19="V",0,0),IF(M19="V",22.5,0),IF(N19="V",17.5,0)),IF(F19="FUNGSIONAL",SUM(IF(K19="V",0,0),IF(L19="V",15,0),IF(M19="V",15,0),IF(N19="V",10,0)),SUM(IF(K19="V",15,0),IF(L19="V",0,0),IF(M19="V",15,0),IF(N19="V",10,0))))</f>
        <v>40</v>
      </c>
      <c r="P19" s="11" t="s">
        <v>127</v>
      </c>
      <c r="Q19" s="6">
        <f t="shared" si="0"/>
        <v>25</v>
      </c>
      <c r="R19" s="5" t="s">
        <v>128</v>
      </c>
      <c r="S19" s="6">
        <f t="shared" si="1"/>
        <v>5</v>
      </c>
      <c r="T19" s="6">
        <f t="shared" si="3"/>
        <v>85</v>
      </c>
      <c r="U19" s="7" t="str">
        <f t="shared" si="4"/>
        <v>Tinggi</v>
      </c>
    </row>
    <row r="20" spans="1:21" x14ac:dyDescent="0.25">
      <c r="A20" s="8">
        <v>16</v>
      </c>
      <c r="B20" s="37" t="s">
        <v>44</v>
      </c>
      <c r="C20" s="40" t="s">
        <v>75</v>
      </c>
      <c r="D20" s="9" t="s">
        <v>116</v>
      </c>
      <c r="E20" s="43" t="s">
        <v>25</v>
      </c>
      <c r="F20" s="6" t="s">
        <v>110</v>
      </c>
      <c r="G20" s="3" t="s">
        <v>96</v>
      </c>
      <c r="H20" s="30" t="s">
        <v>121</v>
      </c>
      <c r="I20" s="27" t="s">
        <v>122</v>
      </c>
      <c r="J20" s="4">
        <f t="shared" si="2"/>
        <v>15</v>
      </c>
      <c r="K20" s="10"/>
      <c r="L20" s="10" t="s">
        <v>126</v>
      </c>
      <c r="M20" s="8" t="s">
        <v>126</v>
      </c>
      <c r="N20" s="8" t="s">
        <v>126</v>
      </c>
      <c r="O20" s="2">
        <f>IF(F20="PELAKSANA",SUM(IF(K20="V",0,0),IF(L20="V",0,0),IF(M20="V",22.5,0),IF(N20="V",17.5,0)),IF(F20="FUNGSIONAL",SUM(IF(K20="V",0,0),IF(L20="V",15,0),IF(M20="V",15,0),IF(N20="V",10,0)),SUM(IF(K20="V",15,0),IF(L20="V",0,0),IF(M20="V",15,0),IF(N20="V",10,0))))</f>
        <v>40</v>
      </c>
      <c r="P20" s="11" t="s">
        <v>127</v>
      </c>
      <c r="Q20" s="6">
        <f t="shared" si="0"/>
        <v>25</v>
      </c>
      <c r="R20" s="5" t="s">
        <v>128</v>
      </c>
      <c r="S20" s="6">
        <f t="shared" si="1"/>
        <v>5</v>
      </c>
      <c r="T20" s="6">
        <f t="shared" si="3"/>
        <v>85</v>
      </c>
      <c r="U20" s="7" t="str">
        <f t="shared" si="4"/>
        <v>Tinggi</v>
      </c>
    </row>
    <row r="21" spans="1:21" x14ac:dyDescent="0.25">
      <c r="A21" s="8">
        <v>17</v>
      </c>
      <c r="B21" s="37" t="s">
        <v>45</v>
      </c>
      <c r="C21" s="41" t="s">
        <v>76</v>
      </c>
      <c r="D21" s="9" t="s">
        <v>118</v>
      </c>
      <c r="E21" s="43" t="s">
        <v>25</v>
      </c>
      <c r="F21" s="6" t="s">
        <v>110</v>
      </c>
      <c r="G21" s="50" t="s">
        <v>101</v>
      </c>
      <c r="H21" s="30" t="s">
        <v>121</v>
      </c>
      <c r="I21" s="27" t="s">
        <v>123</v>
      </c>
      <c r="J21" s="4">
        <f t="shared" si="2"/>
        <v>10</v>
      </c>
      <c r="K21" s="10"/>
      <c r="L21" s="10" t="s">
        <v>126</v>
      </c>
      <c r="M21" s="8" t="s">
        <v>126</v>
      </c>
      <c r="N21" s="8" t="s">
        <v>126</v>
      </c>
      <c r="O21" s="2">
        <f>IF(F21="PELAKSANA",SUM(IF(K21="V",0,0),IF(L21="V",0,0),IF(M21="V",22.5,0),IF(N21="V",17.5,0)),IF(F21="FUNGSIONAL",SUM(IF(K21="V",0,0),IF(L21="V",15,0),IF(M21="V",15,0),IF(N21="V",10,0)),SUM(IF(K21="V",15,0),IF(L21="V",0,0),IF(M21="V",15,0),IF(N21="V",10,0))))</f>
        <v>40</v>
      </c>
      <c r="P21" s="11" t="s">
        <v>127</v>
      </c>
      <c r="Q21" s="6">
        <f t="shared" si="0"/>
        <v>25</v>
      </c>
      <c r="R21" s="5" t="s">
        <v>128</v>
      </c>
      <c r="S21" s="6">
        <f t="shared" si="1"/>
        <v>5</v>
      </c>
      <c r="T21" s="6">
        <f t="shared" si="3"/>
        <v>80</v>
      </c>
      <c r="U21" s="7" t="str">
        <f t="shared" si="4"/>
        <v>Sedang</v>
      </c>
    </row>
    <row r="22" spans="1:21" x14ac:dyDescent="0.25">
      <c r="A22" s="8">
        <v>18</v>
      </c>
      <c r="B22" s="37" t="s">
        <v>46</v>
      </c>
      <c r="C22" s="40" t="s">
        <v>77</v>
      </c>
      <c r="D22" s="9" t="s">
        <v>118</v>
      </c>
      <c r="E22" s="43" t="s">
        <v>24</v>
      </c>
      <c r="F22" s="6" t="s">
        <v>115</v>
      </c>
      <c r="G22" s="50" t="s">
        <v>103</v>
      </c>
      <c r="H22" s="30" t="s">
        <v>121</v>
      </c>
      <c r="I22" s="27" t="s">
        <v>124</v>
      </c>
      <c r="J22" s="4">
        <f t="shared" si="2"/>
        <v>5</v>
      </c>
      <c r="K22" s="10"/>
      <c r="L22" s="10"/>
      <c r="M22" s="8" t="s">
        <v>126</v>
      </c>
      <c r="N22" s="8" t="s">
        <v>126</v>
      </c>
      <c r="O22" s="2">
        <f>IF(F22="PELAKSANA",SUM(IF(K22="V",0,0),IF(L22="V",0,0),IF(M22="V",22.5,0),IF(N22="V",17.5,0)),IF(F22="FUNGSIONAL",SUM(IF(K22="V",0,0),IF(L22="V",15,0),IF(M22="V",15,0),IF(N22="V",10,0)),SUM(IF(K22="V",15,0),IF(L22="V",0,0),IF(M22="V",15,0),IF(N22="V",10,0))))</f>
        <v>40</v>
      </c>
      <c r="P22" s="11" t="s">
        <v>127</v>
      </c>
      <c r="Q22" s="6">
        <f t="shared" si="0"/>
        <v>25</v>
      </c>
      <c r="R22" s="5" t="s">
        <v>128</v>
      </c>
      <c r="S22" s="6">
        <f t="shared" si="1"/>
        <v>5</v>
      </c>
      <c r="T22" s="6">
        <f t="shared" si="3"/>
        <v>75</v>
      </c>
      <c r="U22" s="7" t="str">
        <f t="shared" si="4"/>
        <v>Sedang</v>
      </c>
    </row>
    <row r="23" spans="1:21" x14ac:dyDescent="0.25">
      <c r="A23" s="8">
        <v>19</v>
      </c>
      <c r="B23" s="37" t="s">
        <v>47</v>
      </c>
      <c r="C23" s="40" t="s">
        <v>78</v>
      </c>
      <c r="D23" s="9" t="s">
        <v>118</v>
      </c>
      <c r="E23" s="43" t="s">
        <v>25</v>
      </c>
      <c r="F23" s="6" t="s">
        <v>110</v>
      </c>
      <c r="G23" s="49" t="s">
        <v>102</v>
      </c>
      <c r="H23" s="30" t="s">
        <v>121</v>
      </c>
      <c r="I23" s="27" t="s">
        <v>123</v>
      </c>
      <c r="J23" s="4">
        <f t="shared" si="2"/>
        <v>10</v>
      </c>
      <c r="K23" s="57"/>
      <c r="L23" s="10" t="s">
        <v>126</v>
      </c>
      <c r="M23" s="8" t="s">
        <v>126</v>
      </c>
      <c r="N23" s="8" t="s">
        <v>126</v>
      </c>
      <c r="O23" s="2">
        <f>IF(F23="PELAKSANA",SUM(IF(K23="V",0,0),IF(L23="V",0,0),IF(M23="V",22.5,0),IF(N23="V",17.5,0)),IF(F23="FUNGSIONAL",SUM(IF(K23="V",0,0),IF(L23="V",15,0),IF(M23="V",15,0),IF(N23="V",10,0)),SUM(IF(K23="V",15,0),IF(L23="V",0,0),IF(M23="V",15,0),IF(N23="V",10,0))))</f>
        <v>40</v>
      </c>
      <c r="P23" s="11" t="s">
        <v>127</v>
      </c>
      <c r="Q23" s="6">
        <f t="shared" si="0"/>
        <v>25</v>
      </c>
      <c r="R23" s="5" t="s">
        <v>128</v>
      </c>
      <c r="S23" s="6">
        <f t="shared" si="1"/>
        <v>5</v>
      </c>
      <c r="T23" s="6">
        <f t="shared" si="3"/>
        <v>80</v>
      </c>
      <c r="U23" s="7" t="str">
        <f t="shared" si="4"/>
        <v>Sedang</v>
      </c>
    </row>
    <row r="24" spans="1:21" x14ac:dyDescent="0.25">
      <c r="A24" s="8">
        <v>20</v>
      </c>
      <c r="B24" s="37" t="s">
        <v>48</v>
      </c>
      <c r="C24" s="40" t="s">
        <v>79</v>
      </c>
      <c r="D24" s="9" t="s">
        <v>118</v>
      </c>
      <c r="E24" s="43" t="s">
        <v>25</v>
      </c>
      <c r="F24" s="6" t="s">
        <v>110</v>
      </c>
      <c r="G24" s="46" t="s">
        <v>104</v>
      </c>
      <c r="H24" s="30" t="s">
        <v>121</v>
      </c>
      <c r="I24" s="27" t="s">
        <v>122</v>
      </c>
      <c r="J24" s="4">
        <f t="shared" si="2"/>
        <v>15</v>
      </c>
      <c r="K24" s="59"/>
      <c r="L24" s="58" t="s">
        <v>126</v>
      </c>
      <c r="M24" s="8" t="s">
        <v>126</v>
      </c>
      <c r="N24" s="8" t="s">
        <v>126</v>
      </c>
      <c r="O24" s="2">
        <f>IF(F24="PELAKSANA",SUM(IF(K24="V",0,0),IF(L24="V",0,0),IF(M24="V",22.5,0),IF(N24="V",17.5,0)),IF(F24="FUNGSIONAL",SUM(IF(K24="V",0,0),IF(L24="V",15,0),IF(M24="V",15,0),IF(N24="V",10,0)),SUM(IF(K24="V",15,0),IF(L24="V",0,0),IF(M24="V",15,0),IF(N24="V",10,0))))</f>
        <v>40</v>
      </c>
      <c r="P24" s="11" t="s">
        <v>127</v>
      </c>
      <c r="Q24" s="6">
        <f t="shared" si="0"/>
        <v>25</v>
      </c>
      <c r="R24" s="5" t="s">
        <v>128</v>
      </c>
      <c r="S24" s="6">
        <f t="shared" si="1"/>
        <v>5</v>
      </c>
      <c r="T24" s="6">
        <f t="shared" si="3"/>
        <v>85</v>
      </c>
      <c r="U24" s="7" t="str">
        <f t="shared" si="4"/>
        <v>Tinggi</v>
      </c>
    </row>
    <row r="25" spans="1:21" x14ac:dyDescent="0.25">
      <c r="A25" s="8">
        <v>21</v>
      </c>
      <c r="B25" s="37" t="s">
        <v>49</v>
      </c>
      <c r="C25" s="40" t="s">
        <v>80</v>
      </c>
      <c r="D25" s="9" t="s">
        <v>118</v>
      </c>
      <c r="E25" s="43" t="s">
        <v>25</v>
      </c>
      <c r="F25" s="6" t="s">
        <v>110</v>
      </c>
      <c r="G25" s="46" t="s">
        <v>105</v>
      </c>
      <c r="H25" s="30" t="s">
        <v>121</v>
      </c>
      <c r="I25" s="27" t="s">
        <v>122</v>
      </c>
      <c r="J25" s="4">
        <f t="shared" si="2"/>
        <v>15</v>
      </c>
      <c r="K25" s="59"/>
      <c r="L25" s="58" t="s">
        <v>126</v>
      </c>
      <c r="M25" s="8" t="s">
        <v>126</v>
      </c>
      <c r="N25" s="8" t="s">
        <v>126</v>
      </c>
      <c r="O25" s="2">
        <f t="shared" ref="O25:O35" si="5">IF(F25="PELAKSANA",SUM(IF(K25="V",0,0),IF(L25="V",0,0),IF(M25="V",22.5,0),IF(N25="V",17.5,0)),IF(F25="FUNGSIONAL",SUM(IF(K25="V",0,0),IF(L25="V",15,0),IF(M25="V",15,0),IF(N25="V",10,0)),SUM(IF(K25="V",15,0),IF(L25="V",0,0),IF(M25="V",15,0),IF(N25="V",10,0))))</f>
        <v>40</v>
      </c>
      <c r="P25" s="11" t="s">
        <v>127</v>
      </c>
      <c r="Q25" s="6">
        <f t="shared" si="0"/>
        <v>25</v>
      </c>
      <c r="R25" s="5" t="s">
        <v>128</v>
      </c>
      <c r="S25" s="6">
        <f t="shared" si="1"/>
        <v>5</v>
      </c>
      <c r="T25" s="6">
        <f t="shared" si="3"/>
        <v>85</v>
      </c>
      <c r="U25" s="7" t="str">
        <f t="shared" si="4"/>
        <v>Tinggi</v>
      </c>
    </row>
    <row r="26" spans="1:21" x14ac:dyDescent="0.25">
      <c r="A26" s="8">
        <v>22</v>
      </c>
      <c r="B26" s="37" t="s">
        <v>50</v>
      </c>
      <c r="C26" s="40" t="s">
        <v>81</v>
      </c>
      <c r="D26" s="9" t="s">
        <v>119</v>
      </c>
      <c r="E26" s="43" t="s">
        <v>25</v>
      </c>
      <c r="F26" s="6" t="s">
        <v>110</v>
      </c>
      <c r="G26" s="46" t="s">
        <v>105</v>
      </c>
      <c r="H26" s="30" t="s">
        <v>121</v>
      </c>
      <c r="I26" s="27" t="s">
        <v>122</v>
      </c>
      <c r="J26" s="4">
        <f t="shared" si="2"/>
        <v>15</v>
      </c>
      <c r="K26" s="59"/>
      <c r="L26" s="58" t="s">
        <v>126</v>
      </c>
      <c r="M26" s="8" t="s">
        <v>126</v>
      </c>
      <c r="N26" s="8" t="s">
        <v>126</v>
      </c>
      <c r="O26" s="2">
        <f t="shared" si="5"/>
        <v>40</v>
      </c>
      <c r="P26" s="11" t="s">
        <v>127</v>
      </c>
      <c r="Q26" s="6">
        <f t="shared" si="0"/>
        <v>25</v>
      </c>
      <c r="R26" s="5" t="s">
        <v>128</v>
      </c>
      <c r="S26" s="6">
        <f t="shared" si="1"/>
        <v>5</v>
      </c>
      <c r="T26" s="6">
        <f t="shared" si="3"/>
        <v>85</v>
      </c>
      <c r="U26" s="7" t="str">
        <f t="shared" si="4"/>
        <v>Tinggi</v>
      </c>
    </row>
    <row r="27" spans="1:21" x14ac:dyDescent="0.25">
      <c r="A27" s="8">
        <v>23</v>
      </c>
      <c r="B27" s="37" t="s">
        <v>51</v>
      </c>
      <c r="C27" s="40" t="s">
        <v>82</v>
      </c>
      <c r="D27" s="9" t="s">
        <v>119</v>
      </c>
      <c r="E27" s="43" t="s">
        <v>25</v>
      </c>
      <c r="F27" s="6" t="s">
        <v>110</v>
      </c>
      <c r="G27" s="46" t="s">
        <v>105</v>
      </c>
      <c r="H27" s="30" t="s">
        <v>121</v>
      </c>
      <c r="I27" s="27" t="s">
        <v>122</v>
      </c>
      <c r="J27" s="4">
        <f t="shared" si="2"/>
        <v>15</v>
      </c>
      <c r="K27" s="59"/>
      <c r="L27" s="58" t="s">
        <v>126</v>
      </c>
      <c r="M27" s="8" t="s">
        <v>126</v>
      </c>
      <c r="N27" s="8" t="s">
        <v>126</v>
      </c>
      <c r="O27" s="2">
        <f t="shared" si="5"/>
        <v>40</v>
      </c>
      <c r="P27" s="11" t="s">
        <v>127</v>
      </c>
      <c r="Q27" s="6">
        <f t="shared" si="0"/>
        <v>25</v>
      </c>
      <c r="R27" s="5" t="s">
        <v>128</v>
      </c>
      <c r="S27" s="6">
        <f t="shared" si="1"/>
        <v>5</v>
      </c>
      <c r="T27" s="6">
        <f t="shared" si="3"/>
        <v>85</v>
      </c>
      <c r="U27" s="7" t="str">
        <f t="shared" si="4"/>
        <v>Tinggi</v>
      </c>
    </row>
    <row r="28" spans="1:21" x14ac:dyDescent="0.25">
      <c r="A28" s="8">
        <v>24</v>
      </c>
      <c r="B28" s="37" t="s">
        <v>52</v>
      </c>
      <c r="C28" s="40" t="s">
        <v>83</v>
      </c>
      <c r="D28" s="9" t="s">
        <v>113</v>
      </c>
      <c r="E28" s="43" t="s">
        <v>25</v>
      </c>
      <c r="F28" s="6" t="s">
        <v>110</v>
      </c>
      <c r="G28" s="46" t="s">
        <v>106</v>
      </c>
      <c r="H28" s="30" t="s">
        <v>121</v>
      </c>
      <c r="I28" s="27" t="s">
        <v>122</v>
      </c>
      <c r="J28" s="4">
        <f t="shared" si="2"/>
        <v>15</v>
      </c>
      <c r="K28" s="59"/>
      <c r="L28" s="58" t="s">
        <v>126</v>
      </c>
      <c r="M28" s="8" t="s">
        <v>126</v>
      </c>
      <c r="N28" s="8" t="s">
        <v>126</v>
      </c>
      <c r="O28" s="2">
        <f t="shared" si="5"/>
        <v>40</v>
      </c>
      <c r="P28" s="11" t="s">
        <v>127</v>
      </c>
      <c r="Q28" s="6">
        <f t="shared" si="0"/>
        <v>25</v>
      </c>
      <c r="R28" s="5" t="s">
        <v>128</v>
      </c>
      <c r="S28" s="6">
        <f t="shared" si="1"/>
        <v>5</v>
      </c>
      <c r="T28" s="6">
        <f t="shared" si="3"/>
        <v>85</v>
      </c>
      <c r="U28" s="7" t="str">
        <f t="shared" si="4"/>
        <v>Tinggi</v>
      </c>
    </row>
    <row r="29" spans="1:21" x14ac:dyDescent="0.25">
      <c r="A29" s="8">
        <v>25</v>
      </c>
      <c r="B29" s="37" t="s">
        <v>53</v>
      </c>
      <c r="C29" s="40" t="s">
        <v>84</v>
      </c>
      <c r="D29" s="9" t="s">
        <v>113</v>
      </c>
      <c r="E29" s="43" t="s">
        <v>25</v>
      </c>
      <c r="F29" s="6" t="s">
        <v>115</v>
      </c>
      <c r="G29" s="46" t="s">
        <v>107</v>
      </c>
      <c r="H29" s="30" t="s">
        <v>121</v>
      </c>
      <c r="I29" s="27" t="s">
        <v>124</v>
      </c>
      <c r="J29" s="4">
        <f t="shared" si="2"/>
        <v>5</v>
      </c>
      <c r="K29" s="59"/>
      <c r="L29" s="60"/>
      <c r="M29" s="8" t="s">
        <v>126</v>
      </c>
      <c r="N29" s="8" t="s">
        <v>126</v>
      </c>
      <c r="O29" s="2">
        <f t="shared" si="5"/>
        <v>40</v>
      </c>
      <c r="P29" s="11" t="s">
        <v>127</v>
      </c>
      <c r="Q29" s="6">
        <f t="shared" si="0"/>
        <v>25</v>
      </c>
      <c r="R29" s="5" t="s">
        <v>128</v>
      </c>
      <c r="S29" s="6">
        <f t="shared" si="1"/>
        <v>5</v>
      </c>
      <c r="T29" s="6">
        <f t="shared" si="3"/>
        <v>75</v>
      </c>
      <c r="U29" s="7" t="str">
        <f t="shared" si="4"/>
        <v>Sedang</v>
      </c>
    </row>
    <row r="30" spans="1:21" x14ac:dyDescent="0.25">
      <c r="A30" s="8">
        <v>26</v>
      </c>
      <c r="B30" s="37" t="s">
        <v>54</v>
      </c>
      <c r="C30" s="40" t="s">
        <v>85</v>
      </c>
      <c r="D30" s="9" t="s">
        <v>113</v>
      </c>
      <c r="E30" s="43" t="s">
        <v>25</v>
      </c>
      <c r="F30" s="6" t="s">
        <v>110</v>
      </c>
      <c r="G30" s="46" t="s">
        <v>106</v>
      </c>
      <c r="H30" s="30" t="s">
        <v>121</v>
      </c>
      <c r="I30" s="27" t="s">
        <v>122</v>
      </c>
      <c r="J30" s="4">
        <f t="shared" si="2"/>
        <v>15</v>
      </c>
      <c r="K30" s="59"/>
      <c r="L30" s="58" t="s">
        <v>126</v>
      </c>
      <c r="M30" s="8" t="s">
        <v>126</v>
      </c>
      <c r="N30" s="8" t="s">
        <v>126</v>
      </c>
      <c r="O30" s="2">
        <f t="shared" si="5"/>
        <v>40</v>
      </c>
      <c r="P30" s="11" t="s">
        <v>127</v>
      </c>
      <c r="Q30" s="6">
        <f t="shared" si="0"/>
        <v>25</v>
      </c>
      <c r="R30" s="5" t="s">
        <v>128</v>
      </c>
      <c r="S30" s="6">
        <f t="shared" si="1"/>
        <v>5</v>
      </c>
      <c r="T30" s="6">
        <f t="shared" si="3"/>
        <v>85</v>
      </c>
      <c r="U30" s="7" t="str">
        <f t="shared" si="4"/>
        <v>Tinggi</v>
      </c>
    </row>
    <row r="31" spans="1:21" x14ac:dyDescent="0.25">
      <c r="A31" s="8">
        <v>27</v>
      </c>
      <c r="B31" s="37" t="s">
        <v>55</v>
      </c>
      <c r="C31" s="41" t="s">
        <v>86</v>
      </c>
      <c r="D31" s="9" t="s">
        <v>113</v>
      </c>
      <c r="E31" s="43" t="s">
        <v>25</v>
      </c>
      <c r="F31" s="6" t="s">
        <v>110</v>
      </c>
      <c r="G31" s="46" t="s">
        <v>108</v>
      </c>
      <c r="H31" s="30" t="s">
        <v>121</v>
      </c>
      <c r="I31" s="27" t="s">
        <v>123</v>
      </c>
      <c r="J31" s="4">
        <f t="shared" si="2"/>
        <v>10</v>
      </c>
      <c r="K31" s="59"/>
      <c r="L31" s="58" t="s">
        <v>126</v>
      </c>
      <c r="M31" s="8" t="s">
        <v>126</v>
      </c>
      <c r="N31" s="8" t="s">
        <v>126</v>
      </c>
      <c r="O31" s="2">
        <f t="shared" si="5"/>
        <v>40</v>
      </c>
      <c r="P31" s="11" t="s">
        <v>127</v>
      </c>
      <c r="Q31" s="6">
        <f t="shared" si="0"/>
        <v>25</v>
      </c>
      <c r="R31" s="5" t="s">
        <v>128</v>
      </c>
      <c r="S31" s="6">
        <f t="shared" si="1"/>
        <v>5</v>
      </c>
      <c r="T31" s="6">
        <f t="shared" si="3"/>
        <v>80</v>
      </c>
      <c r="U31" s="7" t="str">
        <f t="shared" si="4"/>
        <v>Sedang</v>
      </c>
    </row>
    <row r="32" spans="1:21" x14ac:dyDescent="0.25">
      <c r="A32" s="8">
        <v>28</v>
      </c>
      <c r="B32" s="37" t="s">
        <v>56</v>
      </c>
      <c r="C32" s="40" t="s">
        <v>87</v>
      </c>
      <c r="D32" s="9" t="s">
        <v>117</v>
      </c>
      <c r="E32" s="43" t="s">
        <v>25</v>
      </c>
      <c r="F32" s="6" t="s">
        <v>110</v>
      </c>
      <c r="G32" s="46" t="s">
        <v>109</v>
      </c>
      <c r="H32" s="30" t="s">
        <v>121</v>
      </c>
      <c r="I32" s="27" t="s">
        <v>123</v>
      </c>
      <c r="J32" s="4">
        <f t="shared" si="2"/>
        <v>10</v>
      </c>
      <c r="K32" s="59"/>
      <c r="L32" s="58" t="s">
        <v>126</v>
      </c>
      <c r="M32" s="8" t="s">
        <v>126</v>
      </c>
      <c r="N32" s="8" t="s">
        <v>126</v>
      </c>
      <c r="O32" s="2">
        <f t="shared" si="5"/>
        <v>40</v>
      </c>
      <c r="P32" s="11" t="s">
        <v>127</v>
      </c>
      <c r="Q32" s="6">
        <f t="shared" si="0"/>
        <v>25</v>
      </c>
      <c r="R32" s="5" t="s">
        <v>128</v>
      </c>
      <c r="S32" s="6">
        <f t="shared" si="1"/>
        <v>5</v>
      </c>
      <c r="T32" s="6">
        <f t="shared" si="3"/>
        <v>80</v>
      </c>
      <c r="U32" s="7" t="str">
        <f t="shared" si="4"/>
        <v>Sedang</v>
      </c>
    </row>
    <row r="33" spans="1:21" x14ac:dyDescent="0.25">
      <c r="A33" s="8">
        <v>29</v>
      </c>
      <c r="B33" s="37" t="s">
        <v>57</v>
      </c>
      <c r="C33" s="40" t="s">
        <v>88</v>
      </c>
      <c r="D33" s="9" t="s">
        <v>117</v>
      </c>
      <c r="E33" s="43" t="s">
        <v>25</v>
      </c>
      <c r="F33" s="6" t="s">
        <v>115</v>
      </c>
      <c r="G33" s="46" t="s">
        <v>107</v>
      </c>
      <c r="H33" s="30" t="s">
        <v>121</v>
      </c>
      <c r="I33" s="27" t="s">
        <v>125</v>
      </c>
      <c r="J33" s="4">
        <f t="shared" si="2"/>
        <v>1</v>
      </c>
      <c r="K33" s="59"/>
      <c r="L33" s="60"/>
      <c r="M33" s="8" t="s">
        <v>126</v>
      </c>
      <c r="N33" s="8" t="s">
        <v>126</v>
      </c>
      <c r="O33" s="2">
        <f t="shared" si="5"/>
        <v>40</v>
      </c>
      <c r="P33" s="11" t="s">
        <v>127</v>
      </c>
      <c r="Q33" s="6">
        <f t="shared" si="0"/>
        <v>25</v>
      </c>
      <c r="R33" s="5" t="s">
        <v>128</v>
      </c>
      <c r="S33" s="6">
        <f t="shared" si="1"/>
        <v>5</v>
      </c>
      <c r="T33" s="6">
        <f t="shared" si="3"/>
        <v>71</v>
      </c>
      <c r="U33" s="7" t="str">
        <f t="shared" si="4"/>
        <v>Sedang</v>
      </c>
    </row>
    <row r="34" spans="1:21" x14ac:dyDescent="0.25">
      <c r="A34" s="8">
        <v>30</v>
      </c>
      <c r="B34" s="37" t="s">
        <v>58</v>
      </c>
      <c r="C34" s="40" t="s">
        <v>89</v>
      </c>
      <c r="D34" s="9" t="s">
        <v>120</v>
      </c>
      <c r="E34" s="43" t="s">
        <v>25</v>
      </c>
      <c r="F34" s="6" t="s">
        <v>115</v>
      </c>
      <c r="G34" s="46" t="s">
        <v>107</v>
      </c>
      <c r="H34" s="30" t="s">
        <v>121</v>
      </c>
      <c r="I34" s="27" t="s">
        <v>124</v>
      </c>
      <c r="J34" s="4">
        <f t="shared" si="2"/>
        <v>5</v>
      </c>
      <c r="K34" s="59"/>
      <c r="L34" s="60"/>
      <c r="M34" s="8" t="s">
        <v>126</v>
      </c>
      <c r="N34" s="8" t="s">
        <v>126</v>
      </c>
      <c r="O34" s="2">
        <f t="shared" si="5"/>
        <v>40</v>
      </c>
      <c r="P34" s="11" t="s">
        <v>127</v>
      </c>
      <c r="Q34" s="6">
        <f t="shared" si="0"/>
        <v>25</v>
      </c>
      <c r="R34" s="5" t="s">
        <v>128</v>
      </c>
      <c r="S34" s="6">
        <f t="shared" si="1"/>
        <v>5</v>
      </c>
      <c r="T34" s="6">
        <f t="shared" si="3"/>
        <v>75</v>
      </c>
      <c r="U34" s="7" t="str">
        <f t="shared" si="4"/>
        <v>Sedang</v>
      </c>
    </row>
    <row r="35" spans="1:21" x14ac:dyDescent="0.25">
      <c r="A35" s="8">
        <v>31</v>
      </c>
      <c r="B35" s="37" t="s">
        <v>59</v>
      </c>
      <c r="C35" s="42" t="s">
        <v>90</v>
      </c>
      <c r="D35" s="9" t="s">
        <v>118</v>
      </c>
      <c r="E35" s="43" t="s">
        <v>25</v>
      </c>
      <c r="F35" s="6" t="s">
        <v>110</v>
      </c>
      <c r="G35" s="46" t="s">
        <v>109</v>
      </c>
      <c r="H35" s="30" t="s">
        <v>121</v>
      </c>
      <c r="I35" s="27" t="s">
        <v>123</v>
      </c>
      <c r="J35" s="4">
        <f t="shared" si="2"/>
        <v>10</v>
      </c>
      <c r="K35" s="59"/>
      <c r="L35" s="58" t="s">
        <v>126</v>
      </c>
      <c r="M35" s="8" t="s">
        <v>126</v>
      </c>
      <c r="N35" s="8" t="s">
        <v>126</v>
      </c>
      <c r="O35" s="2">
        <f t="shared" si="5"/>
        <v>40</v>
      </c>
      <c r="P35" s="11" t="s">
        <v>127</v>
      </c>
      <c r="Q35" s="6">
        <f t="shared" si="0"/>
        <v>25</v>
      </c>
      <c r="R35" s="5" t="s">
        <v>128</v>
      </c>
      <c r="S35" s="6">
        <f t="shared" si="1"/>
        <v>5</v>
      </c>
      <c r="T35" s="6">
        <f t="shared" si="3"/>
        <v>80</v>
      </c>
      <c r="U35" s="7" t="str">
        <f t="shared" si="4"/>
        <v>Sedang</v>
      </c>
    </row>
    <row r="36" spans="1:21" x14ac:dyDescent="0.25">
      <c r="S36" s="20" t="s">
        <v>26</v>
      </c>
      <c r="T36" s="21">
        <f>AVERAGEIF(T5:T35,"&gt;0")</f>
        <v>81.806451612903231</v>
      </c>
      <c r="U36" s="22" t="str">
        <f t="shared" ref="U36" si="6">IF(T36=0,"-",IF(T36&gt;90,"Sangat Tinggi",IF(T36&gt;80,"Tinggi",IF(T36&gt;70,"Sedang",IF(T36&gt;60,"Rendah","Sangat Rendah")))))</f>
        <v>Tinggi</v>
      </c>
    </row>
  </sheetData>
  <mergeCells count="9">
    <mergeCell ref="A2:A3"/>
    <mergeCell ref="U2:U3"/>
    <mergeCell ref="S2:S3"/>
    <mergeCell ref="T2:T3"/>
    <mergeCell ref="B2:H2"/>
    <mergeCell ref="K2:N2"/>
    <mergeCell ref="J2:J3"/>
    <mergeCell ref="O2:O3"/>
    <mergeCell ref="Q2:Q3"/>
  </mergeCells>
  <conditionalFormatting sqref="O5:O9 J5:J9 O11:O35 J11:J35">
    <cfRule type="cellIs" dxfId="4" priority="13" operator="equal">
      <formula>0</formula>
    </cfRule>
  </conditionalFormatting>
  <conditionalFormatting sqref="K5:L23">
    <cfRule type="expression" dxfId="3" priority="4">
      <formula>IF(OR(F5="PELAKSANA",F5="FUNGSIONAL"),TRUE,FALSE)</formula>
    </cfRule>
  </conditionalFormatting>
  <conditionalFormatting sqref="L5:L23">
    <cfRule type="expression" dxfId="2" priority="3">
      <formula>IF(OR(F5="PELAKSANA",F5="JPT",F5="ADMINISTRATOR",F5="PENGAWAS"),TRUE,FALSE)</formula>
    </cfRule>
  </conditionalFormatting>
  <conditionalFormatting sqref="J10">
    <cfRule type="cellIs" dxfId="1" priority="2" operator="equal">
      <formula>0</formula>
    </cfRule>
  </conditionalFormatting>
  <conditionalFormatting sqref="O10">
    <cfRule type="cellIs" dxfId="0" priority="1" operator="equal">
      <formula>0</formula>
    </cfRule>
  </conditionalFormatting>
  <dataValidations count="7">
    <dataValidation type="list" allowBlank="1" showInputMessage="1" showErrorMessage="1" promptTitle="PERHATIAN" prompt="PILIH SALAH SATU" sqref="F5:F35">
      <formula1>"JPT,ADMINISTRATOR,PENGAWAS,PELAKSANA,FUNGSIONAL"</formula1>
    </dataValidation>
    <dataValidation type="list" allowBlank="1" showInputMessage="1" showErrorMessage="1" promptTitle="PERINGATAN" prompt="PILIH SALAH SATU" sqref="P5:P35">
      <formula1>"91-100,76-90,61-75,51-60,&lt;50"</formula1>
    </dataValidation>
    <dataValidation type="list" allowBlank="1" showInputMessage="1" showErrorMessage="1" promptTitle="PERHATIAN" prompt="PILIH SALAH SATU" sqref="R5:R35">
      <formula1>"TIDAK PERNAH,RINGAN,SEDANG,BERAT"</formula1>
    </dataValidation>
    <dataValidation allowBlank="1" showInputMessage="1" showErrorMessage="1" promptTitle="PERHATIAN" prompt="JENIS JABATAN HARUS SUDAH DIISI" sqref="K5:L23"/>
    <dataValidation type="list" allowBlank="1" showInputMessage="1" showErrorMessage="1" sqref="D5:D35">
      <formula1>"Pembina Utama,Pembina UtamaMadya,Pembina Utama Muda,Pembina Tingkat I,Pembina,Penata Tingkat I,Penata,Penata Muda Tingkat I,Penata Muda,Pengatur Tingkat I,Pengatur,Pengatur Muda Tingkat I,Pengatur Muda,Juru Tingkat I,Juru,Juru Muda Tingkat I,Juru Muda"</formula1>
    </dataValidation>
    <dataValidation type="list" allowBlank="1" showInputMessage="1" showErrorMessage="1" sqref="E21 E5:E16">
      <formula1>"L,P"</formula1>
    </dataValidation>
    <dataValidation type="list" allowBlank="1" showInputMessage="1" showErrorMessage="1" promptTitle="PERHATIAN" prompt="PILIH SALAH SATU" sqref="I5:I35">
      <formula1>"S3,S2,S1/D4,D3,SMA/D1/D2,SMP/SD"</formula1>
    </dataValidation>
  </dataValidations>
  <pageMargins left="0.31496062992125984" right="0.15748031496062992" top="0.3937007874015748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defaultRowHeight="15" x14ac:dyDescent="0.25"/>
  <sheetData>
    <row r="1" spans="1:2" x14ac:dyDescent="0.25">
      <c r="A1" s="1" t="s">
        <v>22</v>
      </c>
      <c r="B1">
        <f>Sheet1!T24</f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</dc:creator>
  <cp:lastModifiedBy>Retno</cp:lastModifiedBy>
  <cp:lastPrinted>2019-12-03T04:19:03Z</cp:lastPrinted>
  <dcterms:created xsi:type="dcterms:W3CDTF">2019-06-10T02:44:28Z</dcterms:created>
  <dcterms:modified xsi:type="dcterms:W3CDTF">2019-12-03T04:41:39Z</dcterms:modified>
</cp:coreProperties>
</file>