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0" windowWidth="27450" windowHeight="12060" tabRatio="500" activeTab="2"/>
  </bookViews>
  <sheets>
    <sheet name="Sheet1" sheetId="1" r:id="rId1"/>
    <sheet name="Sheet1 (2)" sheetId="2" r:id="rId2"/>
    <sheet name="REKAPAN" sheetId="3" r:id="rId3"/>
  </sheets>
  <externalReferences>
    <externalReference r:id="rId6"/>
  </externalReferences>
  <definedNames>
    <definedName name="_xlnm.Print_Area" localSheetId="2">'REKAPAN'!$A$1:$Q$78</definedName>
  </definedNames>
  <calcPr fullCalcOnLoad="1"/>
</workbook>
</file>

<file path=xl/sharedStrings.xml><?xml version="1.0" encoding="utf-8"?>
<sst xmlns="http://schemas.openxmlformats.org/spreadsheetml/2006/main" count="1065" uniqueCount="298">
  <si>
    <t>NO</t>
  </si>
  <si>
    <t>PROGRAM / KEGIATAN</t>
  </si>
  <si>
    <t>NOMOR KONTRAK</t>
  </si>
  <si>
    <t>NILAI KONTRAK (Rp)</t>
  </si>
  <si>
    <t>PELAKSANA</t>
  </si>
  <si>
    <t>TANGGAL PELAKSANAAN</t>
  </si>
  <si>
    <t>KEUANGAN</t>
  </si>
  <si>
    <t>SP2D (Rp)</t>
  </si>
  <si>
    <t>%</t>
  </si>
  <si>
    <t>SPJ</t>
  </si>
  <si>
    <t>TARGET ( % )</t>
  </si>
  <si>
    <t>FISIK</t>
  </si>
  <si>
    <t>REALISASI (Rp)</t>
  </si>
  <si>
    <t>PAGU DANA (Rp)</t>
  </si>
  <si>
    <t>KET</t>
  </si>
  <si>
    <t xml:space="preserve">PEMBINA TK I 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</si>
  <si>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</si>
  <si>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</si>
  <si>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</si>
  <si>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</si>
  <si>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</si>
  <si>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</si>
  <si>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</si>
  <si>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Iuran Asuransi Kesehatan</t>
  </si>
  <si>
    <t>Jaminan kecelakaan kerja</t>
  </si>
  <si>
    <t>Jaminan kematian</t>
  </si>
  <si>
    <t>Tambahan Penghasilan PNS</t>
  </si>
  <si>
    <t>Tambahan Penghasilan berdasarkan beban kerja</t>
  </si>
  <si>
    <t>TANGGAL KONTRAK</t>
  </si>
  <si>
    <t>LAPORAN REALISASI PERKEMBANGAN FISIK DAN KEUANGAN</t>
  </si>
  <si>
    <t>TAHUN ANGGARAN 2021</t>
  </si>
  <si>
    <t>Program Penunjang Urusan Pemerintahan Daerah</t>
  </si>
  <si>
    <t>Iuran SimpananPeserta Tabungan Perumahan Rakyat ASN</t>
  </si>
  <si>
    <t>Administrasi Keuangan Perangkat Daerah</t>
  </si>
  <si>
    <t>Gaji dan Tunjangan ASN</t>
  </si>
  <si>
    <t>Penyediaan Gaji dan Tunjangan ASN</t>
  </si>
  <si>
    <t>A</t>
  </si>
  <si>
    <t>Penyediaan Administrasi Pelaksanaan Tugas ASN</t>
  </si>
  <si>
    <t>UNSUR KEWILAYAHAN</t>
  </si>
  <si>
    <t>B</t>
  </si>
  <si>
    <t>Administrasi Kepegawaian Perangkat Daerah</t>
  </si>
  <si>
    <t>Pengadaan Pakaian Dinas Beserta Atribut Kelengkapannya</t>
  </si>
  <si>
    <t>Pendidikan dan Pelatihan Pegawai Berdasarkan
Tugas dan Fungsi</t>
  </si>
  <si>
    <t>Administrasi Umum Perangkat Daerah</t>
  </si>
  <si>
    <t>C</t>
  </si>
  <si>
    <t>Penyediaan Komponen Instalasi Listrik/Penerangan Bangunan Kantor</t>
  </si>
  <si>
    <t>Penyediaan Peralatan dan Perlengkapan Kantor</t>
  </si>
  <si>
    <t>Penyediaan Bahan Logistik Kantor</t>
  </si>
  <si>
    <t>Penyelenggaraan Rapat Koordinasi dan Konsultasi SKPD</t>
  </si>
  <si>
    <t>Pengadaan Barang Milik Daerah Penunjang Urusan Pemerintah Daerah</t>
  </si>
  <si>
    <t>D</t>
  </si>
  <si>
    <t>Pengadaan Kendaraan Dinas Operasional atau Lapangan</t>
  </si>
  <si>
    <t>E</t>
  </si>
  <si>
    <t>Penyediaan Jasa Penunjang Urusan Pemerintahan Daerah</t>
  </si>
  <si>
    <t>Penyediaan Jasa Surat Menyurat</t>
  </si>
  <si>
    <t>Penyediaan Jasa Komunikasi, Sumber Daya Air dan Listrik</t>
  </si>
  <si>
    <t>Pemeliharaan Barang Milik Daerah Penunjang Urusan Pemerintahan Daerah</t>
  </si>
  <si>
    <t>F</t>
  </si>
  <si>
    <t>Penyediaan Barang Cetakan dan Penggandaan</t>
  </si>
  <si>
    <t>Pemeliharaan/Rehabilitasi Gedung Kantor dan Bangunan Lainnya</t>
  </si>
  <si>
    <t>PROGRAM PEMBERDAYAAN MASYARAKAT DESA DAN KELURAHAN</t>
  </si>
  <si>
    <t>Koordinasi Kegiatan Pemberdayaan Desa</t>
  </si>
  <si>
    <t>PROGRAM PENYELENGGARAAN PEMERINTAHAN DAN PELAYANAN PUBLIK</t>
  </si>
  <si>
    <t>Koordinasi Penyelenggaraan Kegiatan Pemerintahan di Tingkat Kecamatan</t>
  </si>
  <si>
    <t>PROGRAM KOORDINASI KETENTRAMAN DAN KETERTIBAN UMUM</t>
  </si>
  <si>
    <t>Koordinasi Upaya Penyelenggaraan Ketenteraman dan Ketertiban Umum</t>
  </si>
  <si>
    <t>Koordinasi/Sinergi Perencanaan dan
Pelaksanaan Kegiatan Pemerintahan dengan Perangkat Daerah dan Instansi Vertikal Terkait</t>
  </si>
  <si>
    <t>Sinergitas dengan Kepolisian Negara Republik Indonesia, Tentara Nasional Indonesia dan Instansi Vertikal di Wilayah Kecamatan</t>
  </si>
  <si>
    <t>Harmonisasi Hubungan Dengan Tokoh Agama dan Tokoh Masyarakat</t>
  </si>
  <si>
    <t>PROGRAM PENYELENGGARAAN URUSAN PEMERINTAHAN UMUM</t>
  </si>
  <si>
    <t>Penyelenggaraan Urusan Pemerintahan Umum sesuai Penugasan Kepala Daerah</t>
  </si>
  <si>
    <t>Pembinaan Wawasan Kebangsaan dan Ketahanan Nasional dalam rangka Memantapkan Pengamalan Pancasila, Pelaksanaan Undang- Undang Dasar Negara Republik Indonesia Tahun 1945, Pelestarian Bhinneka Tunggal Ika serta Pemertahanan dan Pemeliharaan Keutuhan Negara Kesatuan
Republik Indonesia</t>
  </si>
  <si>
    <t>Penanganan Konflik Sosial sesuai Ketentuan Peraturan Perundang- Undangan</t>
  </si>
  <si>
    <t>PROGRAM PEMBINAAN DAN PENGAWASAN PEMERINTAHAN DESA</t>
  </si>
  <si>
    <t>Fasilitasi, Rekomendasi dan Koordinasi Pembinaan dan Pengawasan Pemerintahan Desa</t>
  </si>
  <si>
    <t>Penyediaan Bahan Bacaan dan Peraturan Perundang-undangan</t>
  </si>
  <si>
    <t>Pengadaan Sarana dan Prasarana Gedung Kantor atau Bangunan Lainnya</t>
  </si>
  <si>
    <t>Penyediaan Jasa Pemeliharaan, Biaya Pemeliharaan, Pajak dan Perizinan Kendaraan Dinas Operasional atau Lapangan</t>
  </si>
  <si>
    <t>Pemeliharaan/Rehabilitasi Sarana dan Prasarana Gedung Kantor atau Bangunan Lainnya</t>
  </si>
  <si>
    <t>Peningkatan Partisipasi Masyarakat dalam Forum Musyawarah Perencanaan Pembangunan di Desa</t>
  </si>
  <si>
    <t>Sinkronisasi Program Kerja dan Kegiatan Pemberdayaan Masyarakat yang Dilakukan oleh Pemerintah dan Swasta di Wilayah Kerja Kecamatan</t>
  </si>
  <si>
    <t>Peningkatan Efektifitas Kegiatan Pemberdayaan Masyarakat di Wilayah Kecamatan</t>
  </si>
  <si>
    <t>Fasilitasi Pelaksanaan Tugas Kepala Desa dan Perangkat Desa</t>
  </si>
  <si>
    <t>SURURI,SH.MH</t>
  </si>
  <si>
    <t>CAMAT SAYUNG</t>
  </si>
  <si>
    <t>OPD      : KECAMATAN SAYUNG</t>
  </si>
  <si>
    <t>NIP. 19630727 198603 1 019</t>
  </si>
  <si>
    <t>PEMERINTAH KABUPATEN DEMAK</t>
  </si>
  <si>
    <t>LAPORAN PERTANGGUNGJAWABAN BENDAHARA PENGELUARAN</t>
  </si>
  <si>
    <t>(SPJ BELANJA - FUNGSIONAL)</t>
  </si>
  <si>
    <t>Urusan Pemerintahan</t>
  </si>
  <si>
    <t>:</t>
  </si>
  <si>
    <t>4</t>
  </si>
  <si>
    <t>Urusan Pemerintahan Fungsi Penunjang</t>
  </si>
  <si>
    <t>Bidang Pemerintahan</t>
  </si>
  <si>
    <t>4 . 11</t>
  </si>
  <si>
    <t>Kewilayahan - Administrasi Pemerintahan</t>
  </si>
  <si>
    <t>Unit Organisasi</t>
  </si>
  <si>
    <t>4 . 11 . 09</t>
  </si>
  <si>
    <t>KECAMATAN SAYUNG</t>
  </si>
  <si>
    <t>Sub Unit Organisasi</t>
  </si>
  <si>
    <t>4 . 11 . 09 . 01</t>
  </si>
  <si>
    <t>Pengguna Anggaran/Kuasa Pengguna Anggaran</t>
  </si>
  <si>
    <t>SURUR.SH.MH</t>
  </si>
  <si>
    <t>Bendahara Pengeluaran</t>
  </si>
  <si>
    <t>Bulan</t>
  </si>
  <si>
    <t>March</t>
  </si>
  <si>
    <t>s.d. BULAN LALU</t>
  </si>
  <si>
    <t>BULAN INI</t>
  </si>
  <si>
    <t>s.d. BULAN INI</t>
  </si>
  <si>
    <t>KODE
REKENING</t>
  </si>
  <si>
    <t>JUMLAH
ANGGARAN</t>
  </si>
  <si>
    <t>SPJ - LS Gaji</t>
  </si>
  <si>
    <t>JUMLAH SPJ
(LS + UP/GU/TU)
s.d. BULAN INI</t>
  </si>
  <si>
    <t>SISA PAGU
ANGGARAN</t>
  </si>
  <si>
    <t>URAIAN</t>
  </si>
  <si>
    <t>SPJ - LS Barang &amp; Jasa</t>
  </si>
  <si>
    <t>SPJ - UP/GU/TU</t>
  </si>
  <si>
    <t>Program</t>
  </si>
  <si>
    <t>4.11 . 4.11.09.01 . 02</t>
  </si>
  <si>
    <t>Kegiatan</t>
  </si>
  <si>
    <t>4.11 . 4.11.09.01 . 02 . 01</t>
  </si>
  <si>
    <t>5 . 1 . 1 . 01 . 01</t>
  </si>
  <si>
    <t>Belanja Gaji Pokok PNS</t>
  </si>
  <si>
    <t>5 . 1 . 1 . 02 . 01</t>
  </si>
  <si>
    <t>Belanja Tunjangan Keluarga PNS</t>
  </si>
  <si>
    <t>5 . 1 . 1 . 03 . 01</t>
  </si>
  <si>
    <t>Belanja Tunjangan Jabatan PNS</t>
  </si>
  <si>
    <t>5 . 1 . 1 . 05 . 01</t>
  </si>
  <si>
    <t>Belanja Tunjangan Fungsional Umum PNS</t>
  </si>
  <si>
    <t>5 . 1 . 1 . 06 . 01</t>
  </si>
  <si>
    <t>Belanja Tunjangan Beras PNS</t>
  </si>
  <si>
    <t>5 . 1 . 1 . 07 . 01</t>
  </si>
  <si>
    <t>Belanja Tunjangan PPh/Tunjangan Khusus PNS</t>
  </si>
  <si>
    <t>5 . 1 . 1 . 08 . 01</t>
  </si>
  <si>
    <t>Belanja Pembulatan Gaji PNS</t>
  </si>
  <si>
    <t>5 . 1 . 1 . 09 . 01</t>
  </si>
  <si>
    <t>Belanja Iuran Jaminan Kesehatan PNS</t>
  </si>
  <si>
    <t>5 . 1 . 1 . 10 . 01</t>
  </si>
  <si>
    <t>Belanja Iuran Jaminan Kecelakaan Kerja PNS</t>
  </si>
  <si>
    <t>5 . 1 . 1 . 11 . 01</t>
  </si>
  <si>
    <t>Belanja Iuran Jaminan Kematian PNS</t>
  </si>
  <si>
    <t>5 . 1 . 1 . 12 . 01</t>
  </si>
  <si>
    <t>Belanja Iuran Simpanan Peserta Tabungan Perumahan Rakyat PNS</t>
  </si>
  <si>
    <t>5 . 1 . 1 . 13 . 01</t>
  </si>
  <si>
    <t>Tambahan Penghasilan berdasarkan Beban Kerja PNS</t>
  </si>
  <si>
    <t>JUMLAH PER KEGIATAN</t>
  </si>
  <si>
    <t>4.11 . 4.11.09.01 . 02 . 02</t>
  </si>
  <si>
    <t>5 . 1 . 1 . 24 . 01</t>
  </si>
  <si>
    <t>Belanja Honorarium Penanggungjawaban Pengelola Keuangan</t>
  </si>
  <si>
    <t>5 . 1 . 1 . 25 . 02</t>
  </si>
  <si>
    <t>Belanja Jasa Pengelolaan BMD yang Tidak Menghasilkan Pendapatan</t>
  </si>
  <si>
    <t>5 . 2 . 1 . 04 . 26</t>
  </si>
  <si>
    <t>Belanja Jasa Tenaga Administrasi</t>
  </si>
  <si>
    <t>5 . 2 . 1 . 04 . 30</t>
  </si>
  <si>
    <t>Belanja Jasa Tenaga Kebersihan</t>
  </si>
  <si>
    <t>5 . 2 . 1 . 04 . 31</t>
  </si>
  <si>
    <t>Belanja Jasa Tenaga Keamanan</t>
  </si>
  <si>
    <t>5 . 2 . 1 . 04 . 71</t>
  </si>
  <si>
    <t>Belanja Lembur</t>
  </si>
  <si>
    <t>5 . 2 . 1 . 05 . 05</t>
  </si>
  <si>
    <t>Belanja Iuran Jaminan Kesehatan bagi Non ASN</t>
  </si>
  <si>
    <t>5 . 2 . 1 . 05 . 06</t>
  </si>
  <si>
    <t>Belanja Iuran Jaminan Kecelakaan Kerja bagi Non ASN</t>
  </si>
  <si>
    <t>5 . 2 . 1 . 05 . 07</t>
  </si>
  <si>
    <t>Belanja Iuran Jaminan Kematian bagi Non ASN</t>
  </si>
  <si>
    <t>4.11 . 4.11.09.01 . 05</t>
  </si>
  <si>
    <t>4.11 . 4.11.09.01 . 05 . 02</t>
  </si>
  <si>
    <t>5 . 2 . 1 . 01 . 63</t>
  </si>
  <si>
    <t>Belanja Pakaian Dinas Harian (PDH)</t>
  </si>
  <si>
    <t>5 . 2 . 1 . 01 . 76</t>
  </si>
  <si>
    <t>Belanja Pakaian Olahraga</t>
  </si>
  <si>
    <t>4.11 . 4.11.09.01 . 05 . 09</t>
  </si>
  <si>
    <t>Pendidikan dan Pelatihan Pegawai Berdasarkan Tugas dan Fungsi</t>
  </si>
  <si>
    <t>5 . 2 . 1 . 15 . 01</t>
  </si>
  <si>
    <t>Belanja Kursus Singkat/Pelatihan</t>
  </si>
  <si>
    <t>5 . 2 . 1 . 23 . 05</t>
  </si>
  <si>
    <t>Belanja Perjalanan Dinas Paket Meeting Luar Kota</t>
  </si>
  <si>
    <t>4.11 . 4.11.09.01 . 06</t>
  </si>
  <si>
    <t>4.11 . 4.11.09.01 . 06 . 01</t>
  </si>
  <si>
    <t>5 . 2 . 1 . 01 . 31</t>
  </si>
  <si>
    <t>Belanja Alat/Bahan untuk Kegiatan Kantor- Alat Listrik</t>
  </si>
  <si>
    <t>4.11 . 4.11.09.01 . 06 . 02</t>
  </si>
  <si>
    <t>5 . 2 . 1 . 01 . 24</t>
  </si>
  <si>
    <t>Belanja Alat/Bahan untuk Kegiatan Kantor- Alat Tulis Kantor</t>
  </si>
  <si>
    <t>4.11 . 4.11.09.01 . 06 . 04</t>
  </si>
  <si>
    <t>5 . 2 . 1 . 01 . 52</t>
  </si>
  <si>
    <t>Belanja Makanan dan Minuman Rapat</t>
  </si>
  <si>
    <t>5 . 2 . 1 . 01 . 53</t>
  </si>
  <si>
    <t>Belanja Makanan dan Minuman Jamuan Tamu</t>
  </si>
  <si>
    <t>4.11 . 4.11.09.01 . 06 . 05</t>
  </si>
  <si>
    <t>5 . 2 . 1 . 01 . 26</t>
  </si>
  <si>
    <t>Belanja Alat/Bahan untuk Kegiatan Kantor- Bahan Cetak</t>
  </si>
  <si>
    <t>4.11 . 4.11.09.01 . 06 . 06</t>
  </si>
  <si>
    <t>5 . 2 . 1 . 04 . 62</t>
  </si>
  <si>
    <t>Belanja Langganan Jurnal/Surat Kabar/Majalah</t>
  </si>
  <si>
    <t>4.11 . 4.11.09.01 . 06 . 09</t>
  </si>
  <si>
    <t>5 . 2 . 1 . 23 . 01</t>
  </si>
  <si>
    <t>Belanja Perjalanan Dinas Biasa</t>
  </si>
  <si>
    <t>4.11 . 4.11.09.01 . 07</t>
  </si>
  <si>
    <t>4.11 . 4.11.09.01 . 07 . 02</t>
  </si>
  <si>
    <t>5 . 2 . 3 . 04 . 01</t>
  </si>
  <si>
    <t>Belanja Modal Kendaraan Dinas Bermotor Perorangan</t>
  </si>
  <si>
    <t>4.11 . 4.11.09.01 . 07 . 10</t>
  </si>
  <si>
    <t>5 . 2 . 3 . 13 . 04</t>
  </si>
  <si>
    <t>Belanja Modal Alat Penyimpan Perlengkapan Kantor</t>
  </si>
  <si>
    <t>4.11 . 4.11.09.01 . 08</t>
  </si>
  <si>
    <t>4.11 . 4.11.09.01 . 08 . 01</t>
  </si>
  <si>
    <t>5 . 2 . 1 . 01 . 27</t>
  </si>
  <si>
    <t>Belanja Alat/Bahan untuk Kegiatan Kantor- Benda Pos</t>
  </si>
  <si>
    <t>4.11 . 4.11.09.01 . 08 . 02</t>
  </si>
  <si>
    <t>5 . 2 . 1 . 04 . 59</t>
  </si>
  <si>
    <t>Belanja Tagihan Telepon</t>
  </si>
  <si>
    <t>5 . 2 . 1 . 04 . 60</t>
  </si>
  <si>
    <t>Belanja Tagihan Air</t>
  </si>
  <si>
    <t>5 . 2 . 1 . 04 . 61</t>
  </si>
  <si>
    <t>Belanja Tagihan Listrik</t>
  </si>
  <si>
    <t>5 . 2 . 1 . 04 . 63</t>
  </si>
  <si>
    <t>Belanja Kawat/Faksimili/Internet/TV Berlangganan</t>
  </si>
  <si>
    <t>4.11 . 4.11.09.01 . 09</t>
  </si>
  <si>
    <t>4.11 . 4.11.09.01 . 09 . 02</t>
  </si>
  <si>
    <t>5 . 2 . 1 . 01 . 04</t>
  </si>
  <si>
    <t>Belanja Bahan-Bahan Bakar dan Pelumas</t>
  </si>
  <si>
    <t>5 . 2 . 1 . 01 . 13</t>
  </si>
  <si>
    <t>Belanja Suku Cadang-Suku Cadang Alat Angkutan</t>
  </si>
  <si>
    <t>5 . 2 . 1 . 04 . 67</t>
  </si>
  <si>
    <t>Belanja Pembayaran Pajak, Bea, dan Perizinan</t>
  </si>
  <si>
    <t>5 . 2 . 1 . 19 . 35</t>
  </si>
  <si>
    <t>Belanja Pemeliharaan Alat Angkutan-Alat Angkutan Darat Bermotor-Kendaraan Dinas Bermotor Perorangan</t>
  </si>
  <si>
    <t>4.11 . 4.11.09.01 . 09 . 09</t>
  </si>
  <si>
    <t>5 . 2 . 1 . 01 . 12</t>
  </si>
  <si>
    <t>Belanja Bahan-Bahan Lainnya</t>
  </si>
  <si>
    <t>5 . 2 . 1 . 20 . 01</t>
  </si>
  <si>
    <t>Belanja Pemeliharaan Bangunan Gedung- Bangunan Gedung Tempat Kerja-Bangunan Gedung Kantor</t>
  </si>
  <si>
    <t>4.11 . 4.11.09.01 . 09 . 10</t>
  </si>
  <si>
    <t>5 . 2 . 1 . 19 . 17</t>
  </si>
  <si>
    <t>Belanja Pemeliharaan Alat Kantor dan Rumah Tangga-Alat Kantor-Alat Kantor</t>
  </si>
  <si>
    <t>5 . 2 . 1 . 19 . 21</t>
  </si>
  <si>
    <t>Belanja Pemeliharaan Alat Kantor dan Rumah Tangga-Alat Rumah Tangga-Alat Pendingin</t>
  </si>
  <si>
    <t>5 . 2 . 1 . 19 . 23</t>
  </si>
  <si>
    <t>Belanja Pemeliharaan Alat Kantor dan Rumah Tangga-Alat Rumah Tangga-Alat Rumah Tangga Lainnya (Home Use)</t>
  </si>
  <si>
    <t>4.11 . 4.11.09.01 . 15</t>
  </si>
  <si>
    <t>4.11 . 4.11.09.01 . 15 . 01</t>
  </si>
  <si>
    <t>Koordinasi/Sinergi Perencanaan dan Pelaksanaan Kegiatan Pemerintahan dengan Perangkat Daerah dan Instansi Vertikal Terkait</t>
  </si>
  <si>
    <t>5 . 2 . 1 . 04 . 03</t>
  </si>
  <si>
    <t>Honorarium Narasumber atau Pembahas, Moderator, Pembawa Acara, dan Panitia</t>
  </si>
  <si>
    <t>5 . 2 . 1 . 23 . 03</t>
  </si>
  <si>
    <t>Belanja Perjalanan Dinas Dalam Kota</t>
  </si>
  <si>
    <t>4.11 . 4.11.09.01 . 19</t>
  </si>
  <si>
    <t>4.11 . 4.11.09.01 . 19 . 01</t>
  </si>
  <si>
    <t>4.11 . 4.11.09.01 . 19 . 02</t>
  </si>
  <si>
    <t>5 . 2 . 1 . 01 . 36</t>
  </si>
  <si>
    <t>Belanja Alat/Bahan untuk Kegiatan Kantor- Alat/Bahan untuk Kegiatan Kantor Lainnya</t>
  </si>
  <si>
    <t>5 . 2 . 1 . 26 . 02</t>
  </si>
  <si>
    <t>Belanja Jasa yang Diberikan kepada Masyarakat</t>
  </si>
  <si>
    <t>4.11 . 4.11.09.01 . 19 . 03</t>
  </si>
  <si>
    <t>4.11 . 4.11.09.01 . 23</t>
  </si>
  <si>
    <t>4.11 . 4.11.09.01 . 23 . 01</t>
  </si>
  <si>
    <t>4.11 . 4.11.09.01 . 23 . 02</t>
  </si>
  <si>
    <t>5 . 2 . 1 . 01 . 75</t>
  </si>
  <si>
    <t>Belanja Pakaian Batik Tradisional</t>
  </si>
  <si>
    <t>4.11 . 4.11.09.01 . 27</t>
  </si>
  <si>
    <t>4.11 . 4.11.09.01 . 27 . 01</t>
  </si>
  <si>
    <t>Pembinaan Wawasan Kebangsaan dan Ketahanan Nasional dalam rangka Memantapkan Pengamalan Pancasila, Pelaksanaan Undang- Undang Dasar Negara Republik Indonesia Tahun 1945, Pelestarian Bhinneka Tunggal Ika Serta Pemertahanan dan Pemeliharaan Keutuhan Negara</t>
  </si>
  <si>
    <t>4.11 . 4.11.09.01 . 27 . 05</t>
  </si>
  <si>
    <t>Penanganan Konflik Sosial sesuai Ketentuan Peraturan Perundang-Undangan</t>
  </si>
  <si>
    <t>4.11 . 4.11.09.01 . 28</t>
  </si>
  <si>
    <t>4.11 . 4.11.09.01 . 28 . 05</t>
  </si>
  <si>
    <t>JUMLAH</t>
  </si>
  <si>
    <t>Penerimaan</t>
  </si>
  <si>
    <t>-</t>
  </si>
  <si>
    <t>SP2D</t>
  </si>
  <si>
    <t>Pajak Penghasilan Ps 21</t>
  </si>
  <si>
    <t>Pajak Penghasilan Ps 23</t>
  </si>
  <si>
    <t>Pajak Pertambahan Nilai (PPN)</t>
  </si>
  <si>
    <t>Lainnya</t>
  </si>
  <si>
    <t>Lain-lain</t>
  </si>
  <si>
    <t>Jumlah Penerimaan</t>
  </si>
  <si>
    <t>Pengeluaran</t>
  </si>
  <si>
    <t>SPJ (LS + UP/GU/TU)</t>
  </si>
  <si>
    <t>Jumlah Pengeluaran</t>
  </si>
  <si>
    <t>Saldo Kas</t>
  </si>
  <si>
    <t>Mengetahui,</t>
  </si>
  <si>
    <t>Demak, 31 March 2021</t>
  </si>
  <si>
    <t>KUASA PENGGUNA ANGGARAN KECAMATAN SAYUNG</t>
  </si>
  <si>
    <t>NIP. 196307271986031019</t>
  </si>
  <si>
    <t xml:space="preserve">NIP. </t>
  </si>
  <si>
    <t>Halaman 15 dari 15</t>
  </si>
  <si>
    <t>LAPORAN PERTANGGUNGJAWABAN BENDAHARA PENGELUARAN (SPJ BELANJA - FUNGSIONAL)</t>
  </si>
  <si>
    <t>BULAN  : APRIL</t>
  </si>
  <si>
    <t>SAYUNG,        APRIL 2021</t>
  </si>
  <si>
    <t>WAHYU TRI HUSODO</t>
  </si>
  <si>
    <t>April</t>
  </si>
  <si>
    <t>Pajak Penghasilan Ps 22</t>
  </si>
  <si>
    <t>Demak, 30 april 2021</t>
  </si>
  <si>
    <t>KUASA PENGGUNA ANGGARAN</t>
  </si>
  <si>
    <t>BENDAHARA PENGELUARAN</t>
  </si>
  <si>
    <t>NIP. 197905212014061002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</si>
</sst>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421]dd\ mmmm\ yyyy"/>
    <numFmt numFmtId="173" formatCode="_(* #,##0_);_(* \(#,##0\);_(* &quot;-&quot;??_);_(@_)"/>
    <numFmt numFmtId="174" formatCode="#,##0;[Red]#,##0"/>
    <numFmt numFmtId="175" formatCode="#,##0.00_);\(#,##0.00\)"/>
  </numFmts>
  <fonts count="5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7"/>
      <color indexed="8"/>
      <name val="Tahoma"/>
      <family val="0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9" fontId="7" fillId="0" borderId="10" xfId="0" applyNumberFormat="1" applyFont="1" applyBorder="1" applyAlignment="1">
      <alignment horizontal="right" vertical="center" wrapText="1" readingOrder="1"/>
    </xf>
    <xf numFmtId="169" fontId="6" fillId="0" borderId="10" xfId="43" applyFont="1" applyBorder="1" applyAlignment="1">
      <alignment horizontal="right" vertical="center" wrapText="1" readingOrder="1"/>
    </xf>
    <xf numFmtId="169" fontId="7" fillId="0" borderId="10" xfId="43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readingOrder="1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 readingOrder="1"/>
    </xf>
    <xf numFmtId="2" fontId="6" fillId="0" borderId="10" xfId="0" applyNumberFormat="1" applyFont="1" applyBorder="1" applyAlignment="1">
      <alignment horizontal="center" vertical="center" wrapText="1" readingOrder="1"/>
    </xf>
    <xf numFmtId="2" fontId="7" fillId="15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left" vertical="center" wrapText="1"/>
    </xf>
    <xf numFmtId="169" fontId="6" fillId="0" borderId="10" xfId="43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6" fillId="0" borderId="10" xfId="43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left" vertical="center" wrapText="1" readingOrder="1"/>
    </xf>
    <xf numFmtId="3" fontId="6" fillId="0" borderId="0" xfId="0" applyNumberFormat="1" applyFont="1" applyAlignment="1">
      <alignment horizontal="right" vertical="top" wrapText="1" readingOrder="1"/>
    </xf>
    <xf numFmtId="169" fontId="7" fillId="0" borderId="10" xfId="43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 readingOrder="1"/>
    </xf>
    <xf numFmtId="0" fontId="1" fillId="0" borderId="0" xfId="0" applyFont="1" applyAlignment="1">
      <alignment vertical="top"/>
    </xf>
    <xf numFmtId="3" fontId="8" fillId="0" borderId="10" xfId="0" applyNumberFormat="1" applyFont="1" applyBorder="1" applyAlignment="1">
      <alignment horizontal="right" vertical="center"/>
    </xf>
    <xf numFmtId="169" fontId="8" fillId="0" borderId="10" xfId="43" applyFont="1" applyBorder="1" applyAlignment="1">
      <alignment horizontal="right" vertical="center" wrapText="1"/>
    </xf>
    <xf numFmtId="169" fontId="8" fillId="0" borderId="10" xfId="43" applyFont="1" applyBorder="1" applyAlignment="1">
      <alignment horizontal="left" vertical="center" wrapText="1"/>
    </xf>
    <xf numFmtId="169" fontId="8" fillId="0" borderId="10" xfId="43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wrapText="1"/>
    </xf>
    <xf numFmtId="169" fontId="7" fillId="33" borderId="10" xfId="43" applyFont="1" applyFill="1" applyBorder="1" applyAlignment="1">
      <alignment horizontal="right" vertical="center" wrapText="1" readingOrder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 readingOrder="1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readingOrder="1"/>
    </xf>
    <xf numFmtId="4" fontId="4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/>
    </xf>
    <xf numFmtId="169" fontId="7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center" wrapText="1" readingOrder="1"/>
    </xf>
    <xf numFmtId="169" fontId="7" fillId="33" borderId="10" xfId="43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left" vertical="center" wrapText="1" readingOrder="1"/>
    </xf>
    <xf numFmtId="3" fontId="7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vertical="center"/>
    </xf>
    <xf numFmtId="0" fontId="7" fillId="15" borderId="10" xfId="0" applyFont="1" applyFill="1" applyBorder="1" applyAlignment="1">
      <alignment vertical="center" wrapText="1" readingOrder="1"/>
    </xf>
    <xf numFmtId="169" fontId="8" fillId="33" borderId="10" xfId="43" applyFont="1" applyFill="1" applyBorder="1" applyAlignment="1">
      <alignment horizontal="right" vertical="center" wrapText="1"/>
    </xf>
    <xf numFmtId="169" fontId="6" fillId="33" borderId="10" xfId="43" applyFont="1" applyFill="1" applyBorder="1" applyAlignment="1">
      <alignment horizontal="right" vertical="center" wrapText="1"/>
    </xf>
    <xf numFmtId="169" fontId="7" fillId="33" borderId="10" xfId="43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readingOrder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 readingOrder="1"/>
    </xf>
    <xf numFmtId="2" fontId="6" fillId="0" borderId="10" xfId="0" applyNumberFormat="1" applyFont="1" applyFill="1" applyBorder="1" applyAlignment="1">
      <alignment horizontal="center" vertical="center" wrapText="1" readingOrder="1"/>
    </xf>
    <xf numFmtId="4" fontId="5" fillId="0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 readingOrder="1"/>
    </xf>
    <xf numFmtId="169" fontId="7" fillId="34" borderId="10" xfId="43" applyFont="1" applyFill="1" applyBorder="1" applyAlignment="1">
      <alignment horizontal="right" vertical="center" wrapText="1" readingOrder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 readingOrder="1"/>
    </xf>
    <xf numFmtId="2" fontId="7" fillId="34" borderId="10" xfId="43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 readingOrder="1"/>
    </xf>
    <xf numFmtId="4" fontId="7" fillId="15" borderId="10" xfId="0" applyNumberFormat="1" applyFont="1" applyFill="1" applyBorder="1" applyAlignment="1">
      <alignment horizontal="center" vertical="center" wrapText="1" readingOrder="1"/>
    </xf>
    <xf numFmtId="4" fontId="7" fillId="33" borderId="10" xfId="0" applyNumberFormat="1" applyFont="1" applyFill="1" applyBorder="1" applyAlignment="1">
      <alignment horizontal="center" vertical="center" wrapText="1" readingOrder="1"/>
    </xf>
    <xf numFmtId="4" fontId="6" fillId="0" borderId="10" xfId="0" applyNumberFormat="1" applyFont="1" applyBorder="1" applyAlignment="1">
      <alignment horizontal="center" vertical="center" wrapText="1" readingOrder="1"/>
    </xf>
    <xf numFmtId="4" fontId="7" fillId="34" borderId="10" xfId="43" applyNumberFormat="1" applyFont="1" applyFill="1" applyBorder="1" applyAlignment="1">
      <alignment horizontal="center" vertical="center" wrapText="1" readingOrder="1"/>
    </xf>
    <xf numFmtId="4" fontId="7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 readingOrder="1"/>
    </xf>
    <xf numFmtId="4" fontId="6" fillId="0" borderId="0" xfId="0" applyNumberFormat="1" applyFont="1" applyAlignment="1">
      <alignment horizontal="left" vertical="top" wrapText="1" readingOrder="1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 vertical="top"/>
    </xf>
    <xf numFmtId="4" fontId="7" fillId="33" borderId="10" xfId="43" applyNumberFormat="1" applyFont="1" applyFill="1" applyBorder="1" applyAlignment="1">
      <alignment horizontal="center" vertical="center" wrapText="1" readingOrder="1"/>
    </xf>
    <xf numFmtId="4" fontId="6" fillId="0" borderId="10" xfId="43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4" fontId="7" fillId="15" borderId="10" xfId="0" applyNumberFormat="1" applyFont="1" applyFill="1" applyBorder="1" applyAlignment="1">
      <alignment horizontal="center" vertical="center"/>
    </xf>
    <xf numFmtId="169" fontId="6" fillId="0" borderId="10" xfId="43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15" borderId="10" xfId="0" applyNumberFormat="1" applyFont="1" applyFill="1" applyBorder="1" applyAlignment="1">
      <alignment horizontal="right" vertical="center" wrapText="1" readingOrder="1"/>
    </xf>
    <xf numFmtId="2" fontId="6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 readingOrder="1"/>
    </xf>
    <xf numFmtId="0" fontId="7" fillId="35" borderId="10" xfId="0" applyFont="1" applyFill="1" applyBorder="1" applyAlignment="1">
      <alignment horizontal="left" vertical="center" wrapText="1"/>
    </xf>
    <xf numFmtId="169" fontId="7" fillId="35" borderId="10" xfId="0" applyNumberFormat="1" applyFont="1" applyFill="1" applyBorder="1" applyAlignment="1">
      <alignment horizontal="right" vertical="center" wrapText="1" readingOrder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 readingOrder="1"/>
    </xf>
    <xf numFmtId="0" fontId="0" fillId="35" borderId="0" xfId="0" applyFill="1" applyAlignment="1">
      <alignment vertical="top"/>
    </xf>
    <xf numFmtId="4" fontId="7" fillId="35" borderId="10" xfId="0" applyNumberFormat="1" applyFont="1" applyFill="1" applyBorder="1" applyAlignment="1">
      <alignment horizontal="center" vertical="center" wrapText="1" readingOrder="1"/>
    </xf>
    <xf numFmtId="0" fontId="3" fillId="35" borderId="0" xfId="0" applyFont="1" applyFill="1" applyAlignment="1">
      <alignment vertical="top"/>
    </xf>
    <xf numFmtId="0" fontId="6" fillId="35" borderId="10" xfId="0" applyFont="1" applyFill="1" applyBorder="1" applyAlignment="1">
      <alignment horizontal="center" vertical="center" wrapText="1" readingOrder="1"/>
    </xf>
    <xf numFmtId="0" fontId="8" fillId="35" borderId="10" xfId="0" applyFont="1" applyFill="1" applyBorder="1" applyAlignment="1">
      <alignment horizontal="left" vertical="center" wrapText="1"/>
    </xf>
    <xf numFmtId="169" fontId="7" fillId="35" borderId="10" xfId="43" applyFont="1" applyFill="1" applyBorder="1" applyAlignment="1">
      <alignment horizontal="right" vertical="center" wrapText="1" readingOrder="1"/>
    </xf>
    <xf numFmtId="2" fontId="7" fillId="35" borderId="10" xfId="43" applyNumberFormat="1" applyFont="1" applyFill="1" applyBorder="1" applyAlignment="1">
      <alignment horizontal="center" vertical="center" wrapText="1" readingOrder="1"/>
    </xf>
    <xf numFmtId="169" fontId="6" fillId="0" borderId="10" xfId="0" applyNumberFormat="1" applyFont="1" applyBorder="1" applyAlignment="1">
      <alignment horizontal="center" vertical="center" wrapText="1" readingOrder="1"/>
    </xf>
    <xf numFmtId="175" fontId="18" fillId="0" borderId="0" xfId="0" applyNumberFormat="1" applyFont="1" applyAlignment="1">
      <alignment horizontal="righ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175" fontId="18" fillId="0" borderId="0" xfId="0" applyNumberFormat="1" applyFont="1" applyAlignment="1">
      <alignment vertical="top"/>
    </xf>
    <xf numFmtId="175" fontId="17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5" fillId="33" borderId="0" xfId="0" applyFont="1" applyFill="1" applyAlignment="1">
      <alignment vertical="top"/>
    </xf>
    <xf numFmtId="0" fontId="17" fillId="33" borderId="0" xfId="0" applyFont="1" applyFill="1" applyAlignment="1">
      <alignment vertical="top"/>
    </xf>
    <xf numFmtId="175" fontId="18" fillId="33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14" fillId="0" borderId="0" xfId="0" applyFont="1" applyAlignment="1">
      <alignment vertical="top" readingOrder="1"/>
    </xf>
    <xf numFmtId="0" fontId="14" fillId="33" borderId="0" xfId="0" applyFont="1" applyFill="1" applyAlignment="1">
      <alignment vertical="top" readingOrder="1"/>
    </xf>
    <xf numFmtId="0" fontId="15" fillId="0" borderId="0" xfId="0" applyFont="1" applyAlignment="1">
      <alignment vertical="top" readingOrder="1"/>
    </xf>
    <xf numFmtId="0" fontId="15" fillId="33" borderId="0" xfId="0" applyFont="1" applyFill="1" applyAlignment="1">
      <alignment vertical="top" readingOrder="1"/>
    </xf>
    <xf numFmtId="0" fontId="16" fillId="0" borderId="0" xfId="0" applyFont="1" applyAlignment="1">
      <alignment vertical="top" readingOrder="1"/>
    </xf>
    <xf numFmtId="0" fontId="16" fillId="0" borderId="0" xfId="0" applyFont="1" applyAlignment="1">
      <alignment horizontal="left" vertical="top" readingOrder="1"/>
    </xf>
    <xf numFmtId="0" fontId="16" fillId="0" borderId="0" xfId="0" applyFont="1" applyAlignment="1">
      <alignment horizontal="center" vertical="top" readingOrder="1"/>
    </xf>
    <xf numFmtId="0" fontId="16" fillId="33" borderId="0" xfId="0" applyFont="1" applyFill="1" applyAlignment="1">
      <alignment vertical="top" readingOrder="1"/>
    </xf>
    <xf numFmtId="0" fontId="16" fillId="33" borderId="0" xfId="0" applyFont="1" applyFill="1" applyAlignment="1">
      <alignment vertical="top"/>
    </xf>
    <xf numFmtId="0" fontId="17" fillId="0" borderId="0" xfId="0" applyFont="1" applyAlignment="1">
      <alignment vertical="top" readingOrder="1"/>
    </xf>
    <xf numFmtId="0" fontId="17" fillId="0" borderId="0" xfId="0" applyFont="1" applyAlignment="1">
      <alignment horizontal="left" vertical="top" readingOrder="1"/>
    </xf>
    <xf numFmtId="0" fontId="17" fillId="33" borderId="0" xfId="0" applyFont="1" applyFill="1" applyAlignment="1">
      <alignment vertical="top" readingOrder="1"/>
    </xf>
    <xf numFmtId="0" fontId="0" fillId="0" borderId="0" xfId="0" applyFont="1" applyAlignment="1">
      <alignment vertical="top" readingOrder="1"/>
    </xf>
    <xf numFmtId="0" fontId="19" fillId="0" borderId="0" xfId="0" applyFont="1" applyAlignment="1">
      <alignment vertical="top" readingOrder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top" wrapText="1" readingOrder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67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7</xdr:col>
      <xdr:colOff>19050</xdr:colOff>
      <xdr:row>671</xdr:row>
      <xdr:rowOff>114300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707200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67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7</xdr:col>
      <xdr:colOff>19050</xdr:colOff>
      <xdr:row>669</xdr:row>
      <xdr:rowOff>114300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678625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KAPAN%20APBD%202021\REKAPAN%20ANGGARAN%20KAS%20TAHUN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garan kas"/>
      <sheetName val="RINCIAN UP"/>
      <sheetName val="perkembangan fisik"/>
      <sheetName val="SIPD"/>
      <sheetName val="Sheet2"/>
      <sheetName val="Sheet3"/>
    </sheetNames>
    <sheetDataSet>
      <sheetData sheetId="2">
        <row r="13">
          <cell r="F13">
            <v>7.142857142857142</v>
          </cell>
        </row>
        <row r="14">
          <cell r="F14">
            <v>7.142857142857144</v>
          </cell>
        </row>
        <row r="15">
          <cell r="F15">
            <v>7.142857142857144</v>
          </cell>
        </row>
        <row r="16">
          <cell r="F16">
            <v>7.142857142857142</v>
          </cell>
        </row>
        <row r="17">
          <cell r="F17">
            <v>7.142857142857142</v>
          </cell>
        </row>
        <row r="18">
          <cell r="F18">
            <v>7.142857142857142</v>
          </cell>
        </row>
        <row r="19">
          <cell r="F19">
            <v>7.142857142857144</v>
          </cell>
        </row>
        <row r="20">
          <cell r="F20">
            <v>7.142857142857142</v>
          </cell>
        </row>
        <row r="21">
          <cell r="F21">
            <v>7.142857142857142</v>
          </cell>
        </row>
        <row r="22">
          <cell r="F22">
            <v>7.142857142857142</v>
          </cell>
        </row>
        <row r="23">
          <cell r="F23">
            <v>7.142857142857142</v>
          </cell>
        </row>
        <row r="25">
          <cell r="F25">
            <v>7.142857142857144</v>
          </cell>
        </row>
        <row r="26">
          <cell r="F26">
            <v>12.609882397085423</v>
          </cell>
        </row>
        <row r="57">
          <cell r="F57">
            <v>10</v>
          </cell>
        </row>
        <row r="59">
          <cell r="F59">
            <v>9.999216029351633</v>
          </cell>
        </row>
        <row r="62">
          <cell r="F62">
            <v>9.734265734265735</v>
          </cell>
        </row>
        <row r="67">
          <cell r="F67">
            <v>14.827710244574844</v>
          </cell>
        </row>
        <row r="70">
          <cell r="F70">
            <v>12.7</v>
          </cell>
        </row>
        <row r="79">
          <cell r="F79">
            <v>10</v>
          </cell>
        </row>
        <row r="80">
          <cell r="F80">
            <v>10</v>
          </cell>
        </row>
        <row r="86">
          <cell r="F86">
            <v>14.992052717777273</v>
          </cell>
        </row>
        <row r="97">
          <cell r="F97">
            <v>0</v>
          </cell>
        </row>
        <row r="100">
          <cell r="F100">
            <v>11.847802185303417</v>
          </cell>
        </row>
        <row r="110">
          <cell r="F110">
            <v>1.2857142857142856</v>
          </cell>
        </row>
        <row r="171">
          <cell r="F171">
            <v>8.333333333333332</v>
          </cell>
        </row>
        <row r="181">
          <cell r="F181">
            <v>0</v>
          </cell>
        </row>
        <row r="203">
          <cell r="F203">
            <v>0</v>
          </cell>
        </row>
        <row r="209">
          <cell r="F209">
            <v>100</v>
          </cell>
        </row>
        <row r="224">
          <cell r="F2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673"/>
  <sheetViews>
    <sheetView showGridLines="0" showOutlineSymbols="0" zoomScalePageLayoutView="0" workbookViewId="0" topLeftCell="A1">
      <selection activeCell="AB29" sqref="AB29"/>
    </sheetView>
  </sheetViews>
  <sheetFormatPr defaultColWidth="9.140625" defaultRowHeight="12.75" customHeight="1"/>
  <cols>
    <col min="1" max="1" width="8.00390625" style="124" customWidth="1"/>
    <col min="2" max="2" width="1.1484375" style="124" customWidth="1"/>
    <col min="3" max="5" width="1.7109375" style="124" customWidth="1"/>
    <col min="6" max="6" width="2.28125" style="124" customWidth="1"/>
    <col min="7" max="8" width="1.1484375" style="124" customWidth="1"/>
    <col min="9" max="9" width="2.8515625" style="124" customWidth="1"/>
    <col min="10" max="10" width="2.28125" style="124" customWidth="1"/>
    <col min="11" max="11" width="3.421875" style="124" customWidth="1"/>
    <col min="12" max="12" width="1.1484375" style="124" customWidth="1"/>
    <col min="13" max="13" width="8.00390625" style="124" customWidth="1"/>
    <col min="14" max="14" width="1.1484375" style="124" customWidth="1"/>
    <col min="15" max="15" width="2.8515625" style="124" customWidth="1"/>
    <col min="16" max="16" width="4.00390625" style="124" customWidth="1"/>
    <col min="17" max="17" width="1.7109375" style="124" customWidth="1"/>
    <col min="18" max="18" width="8.57421875" style="124" customWidth="1"/>
    <col min="19" max="20" width="1.1484375" style="124" customWidth="1"/>
    <col min="21" max="21" width="14.28125" style="124" customWidth="1"/>
    <col min="22" max="22" width="15.421875" style="124" customWidth="1"/>
    <col min="23" max="23" width="1.7109375" style="124" customWidth="1"/>
    <col min="24" max="24" width="13.7109375" style="124" customWidth="1"/>
    <col min="25" max="25" width="12.140625" style="124" bestFit="1" customWidth="1"/>
    <col min="26" max="26" width="6.8515625" style="124" customWidth="1"/>
    <col min="27" max="27" width="2.28125" style="124" customWidth="1"/>
    <col min="28" max="28" width="20.57421875" style="124" customWidth="1"/>
    <col min="29" max="29" width="13.140625" style="124" customWidth="1"/>
    <col min="30" max="30" width="1.7109375" style="124" customWidth="1"/>
    <col min="31" max="31" width="1.1484375" style="124" customWidth="1"/>
    <col min="32" max="32" width="5.7109375" style="124" customWidth="1"/>
    <col min="33" max="16384" width="6.8515625" style="124" customWidth="1"/>
  </cols>
  <sheetData>
    <row r="1" ht="33.75" customHeight="1">
      <c r="A1" s="123"/>
    </row>
    <row r="2" ht="3" customHeight="1"/>
    <row r="3" spans="7:31" ht="16.5" customHeight="1">
      <c r="G3" s="126" t="s">
        <v>87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7:31" ht="20.25" customHeight="1">
      <c r="G4" s="128" t="s">
        <v>88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7:31" ht="20.25" customHeight="1">
      <c r="G5" s="115" t="s">
        <v>89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ht="9.75" customHeight="1"/>
    <row r="7" ht="3" customHeight="1"/>
    <row r="8" spans="2:30" ht="13.5" customHeight="1">
      <c r="B8" s="130" t="s">
        <v>90</v>
      </c>
      <c r="C8" s="130"/>
      <c r="D8" s="130"/>
      <c r="E8" s="130"/>
      <c r="F8" s="130"/>
      <c r="G8" s="130"/>
      <c r="H8" s="130"/>
      <c r="I8" s="130"/>
      <c r="J8" s="130"/>
      <c r="K8" s="130"/>
      <c r="L8" s="131" t="s">
        <v>91</v>
      </c>
      <c r="M8" s="116" t="s">
        <v>92</v>
      </c>
      <c r="N8" s="116"/>
      <c r="O8" s="116"/>
      <c r="P8" s="116" t="s">
        <v>93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</row>
    <row r="9" spans="2:30" ht="13.5" customHeight="1">
      <c r="B9" s="130" t="s">
        <v>94</v>
      </c>
      <c r="C9" s="130"/>
      <c r="D9" s="130"/>
      <c r="E9" s="130"/>
      <c r="F9" s="130"/>
      <c r="G9" s="130"/>
      <c r="H9" s="130"/>
      <c r="I9" s="130"/>
      <c r="J9" s="130"/>
      <c r="K9" s="130"/>
      <c r="L9" s="131" t="s">
        <v>91</v>
      </c>
      <c r="M9" s="116" t="s">
        <v>95</v>
      </c>
      <c r="N9" s="116"/>
      <c r="O9" s="116"/>
      <c r="P9" s="116" t="s">
        <v>96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2:30" ht="13.5" customHeight="1">
      <c r="B10" s="130" t="s">
        <v>97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 t="s">
        <v>91</v>
      </c>
      <c r="M10" s="116" t="s">
        <v>98</v>
      </c>
      <c r="N10" s="116"/>
      <c r="O10" s="116"/>
      <c r="P10" s="116" t="s">
        <v>99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2:30" ht="13.5" customHeight="1">
      <c r="B11" s="130" t="s">
        <v>100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1" t="s">
        <v>91</v>
      </c>
      <c r="M11" s="116" t="s">
        <v>101</v>
      </c>
      <c r="N11" s="116"/>
      <c r="O11" s="116"/>
      <c r="P11" s="116" t="s">
        <v>99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</row>
    <row r="12" spans="2:30" ht="13.5" customHeight="1">
      <c r="B12" s="130" t="s">
        <v>102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 t="s">
        <v>91</v>
      </c>
      <c r="R12" s="116" t="s">
        <v>103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2:30" ht="13.5" customHeight="1">
      <c r="B13" s="130" t="s">
        <v>104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 t="s">
        <v>91</v>
      </c>
      <c r="R13" s="116" t="s">
        <v>291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2:19" ht="13.5" customHeight="1">
      <c r="B14" s="130" t="s">
        <v>105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 t="s">
        <v>91</v>
      </c>
      <c r="M14" s="116" t="s">
        <v>292</v>
      </c>
      <c r="N14" s="116"/>
      <c r="O14" s="116"/>
      <c r="P14" s="116"/>
      <c r="Q14" s="116"/>
      <c r="R14" s="116"/>
      <c r="S14" s="116"/>
    </row>
    <row r="15" ht="3" customHeight="1"/>
    <row r="16" ht="3" customHeight="1"/>
    <row r="17" spans="22:27" ht="16.5" customHeight="1">
      <c r="V17" s="132" t="s">
        <v>107</v>
      </c>
      <c r="W17" s="130" t="s">
        <v>108</v>
      </c>
      <c r="X17" s="130"/>
      <c r="Y17" s="130" t="s">
        <v>109</v>
      </c>
      <c r="Z17" s="130"/>
      <c r="AA17" s="130"/>
    </row>
    <row r="18" spans="2:34" ht="11.25" customHeight="1">
      <c r="B18" s="130" t="s">
        <v>110</v>
      </c>
      <c r="C18" s="130"/>
      <c r="D18" s="130"/>
      <c r="E18" s="130"/>
      <c r="F18" s="130"/>
      <c r="G18" s="130"/>
      <c r="H18" s="130"/>
      <c r="I18" s="130"/>
      <c r="U18" s="130" t="s">
        <v>111</v>
      </c>
      <c r="V18" s="130"/>
      <c r="W18" s="130" t="s">
        <v>112</v>
      </c>
      <c r="X18" s="130"/>
      <c r="Y18" s="130"/>
      <c r="Z18" s="130"/>
      <c r="AA18" s="130"/>
      <c r="AB18" s="130"/>
      <c r="AC18" s="130" t="s">
        <v>113</v>
      </c>
      <c r="AD18" s="130"/>
      <c r="AE18" s="130" t="s">
        <v>114</v>
      </c>
      <c r="AF18" s="130"/>
      <c r="AG18" s="130"/>
      <c r="AH18" s="130"/>
    </row>
    <row r="19" spans="2:34" ht="7.5" customHeight="1">
      <c r="B19" s="130"/>
      <c r="C19" s="130"/>
      <c r="D19" s="130"/>
      <c r="E19" s="130"/>
      <c r="F19" s="130"/>
      <c r="G19" s="130"/>
      <c r="H19" s="130"/>
      <c r="I19" s="130"/>
      <c r="J19" s="130" t="s">
        <v>115</v>
      </c>
      <c r="K19" s="130"/>
      <c r="L19" s="130"/>
      <c r="M19" s="130"/>
      <c r="N19" s="130"/>
      <c r="O19" s="130"/>
      <c r="P19" s="130"/>
      <c r="Q19" s="130"/>
      <c r="R19" s="130"/>
      <c r="S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2:34" ht="8.25" customHeight="1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U20" s="130"/>
      <c r="V20" s="130"/>
      <c r="W20" s="130" t="s">
        <v>116</v>
      </c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23:30" ht="6.75" customHeight="1">
      <c r="W21" s="130"/>
      <c r="X21" s="130"/>
      <c r="Y21" s="130"/>
      <c r="Z21" s="130"/>
      <c r="AA21" s="130"/>
      <c r="AB21" s="130"/>
      <c r="AC21" s="130"/>
      <c r="AD21" s="130"/>
    </row>
    <row r="22" spans="22:30" ht="3" customHeight="1">
      <c r="V22" s="130" t="s">
        <v>117</v>
      </c>
      <c r="W22" s="130"/>
      <c r="X22" s="130"/>
      <c r="Y22" s="130"/>
      <c r="Z22" s="130"/>
      <c r="AA22" s="130"/>
      <c r="AC22" s="130"/>
      <c r="AD22" s="130"/>
    </row>
    <row r="23" spans="22:27" ht="9.75" customHeight="1">
      <c r="V23" s="130"/>
      <c r="W23" s="130"/>
      <c r="X23" s="130"/>
      <c r="Y23" s="130"/>
      <c r="Z23" s="130"/>
      <c r="AA23" s="130"/>
    </row>
    <row r="24" ht="9" customHeight="1"/>
    <row r="25" spans="3:31" ht="13.5" customHeight="1">
      <c r="C25" s="130" t="s">
        <v>118</v>
      </c>
      <c r="D25" s="130"/>
      <c r="E25" s="130"/>
      <c r="F25" s="130"/>
      <c r="H25" s="131" t="s">
        <v>91</v>
      </c>
      <c r="I25" s="116" t="s">
        <v>119</v>
      </c>
      <c r="J25" s="116"/>
      <c r="K25" s="116"/>
      <c r="L25" s="116"/>
      <c r="M25" s="116"/>
      <c r="O25" s="119" t="s">
        <v>33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3:31" ht="13.5" customHeight="1">
      <c r="C26" s="130" t="s">
        <v>120</v>
      </c>
      <c r="D26" s="130"/>
      <c r="E26" s="130"/>
      <c r="F26" s="130"/>
      <c r="H26" s="131" t="s">
        <v>91</v>
      </c>
      <c r="I26" s="116" t="s">
        <v>121</v>
      </c>
      <c r="J26" s="116"/>
      <c r="K26" s="116"/>
      <c r="L26" s="116"/>
      <c r="M26" s="116"/>
      <c r="O26" s="119" t="s">
        <v>35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ht="3" customHeight="1"/>
    <row r="28" ht="3" customHeight="1"/>
    <row r="29" spans="3:30" ht="16.5" customHeight="1">
      <c r="C29" s="116" t="s">
        <v>122</v>
      </c>
      <c r="D29" s="116"/>
      <c r="E29" s="116"/>
      <c r="F29" s="116"/>
      <c r="G29" s="116"/>
      <c r="H29" s="116"/>
      <c r="I29" s="116"/>
      <c r="K29" s="116" t="s">
        <v>123</v>
      </c>
      <c r="L29" s="116"/>
      <c r="M29" s="116"/>
      <c r="N29" s="116"/>
      <c r="O29" s="116"/>
      <c r="P29" s="116"/>
      <c r="Q29" s="116"/>
      <c r="R29" s="116"/>
      <c r="S29" s="116"/>
      <c r="U29" s="114">
        <v>1067366510</v>
      </c>
      <c r="V29" s="114">
        <v>186659440</v>
      </c>
      <c r="W29" s="117">
        <v>69354380</v>
      </c>
      <c r="X29" s="117"/>
      <c r="Y29" s="117">
        <v>256013820</v>
      </c>
      <c r="Z29" s="117"/>
      <c r="AA29" s="117"/>
      <c r="AB29" s="114">
        <v>256013820</v>
      </c>
      <c r="AC29" s="117">
        <v>811352690</v>
      </c>
      <c r="AD29" s="117"/>
    </row>
    <row r="30" spans="22:27" ht="16.5" customHeight="1">
      <c r="V30" s="114">
        <v>0</v>
      </c>
      <c r="W30" s="117">
        <v>0</v>
      </c>
      <c r="X30" s="117"/>
      <c r="Y30" s="117">
        <v>0</v>
      </c>
      <c r="Z30" s="117"/>
      <c r="AA30" s="117"/>
    </row>
    <row r="31" spans="22:27" ht="13.5" customHeight="1">
      <c r="V31" s="114">
        <v>0</v>
      </c>
      <c r="W31" s="117">
        <v>0</v>
      </c>
      <c r="X31" s="117"/>
      <c r="Y31" s="117">
        <v>0</v>
      </c>
      <c r="Z31" s="117"/>
      <c r="AA31" s="117"/>
    </row>
    <row r="32" ht="3" customHeight="1"/>
    <row r="33" spans="3:30" ht="16.5" customHeight="1">
      <c r="C33" s="116" t="s">
        <v>124</v>
      </c>
      <c r="D33" s="116"/>
      <c r="E33" s="116"/>
      <c r="F33" s="116"/>
      <c r="G33" s="116"/>
      <c r="H33" s="116"/>
      <c r="I33" s="116"/>
      <c r="K33" s="116" t="s">
        <v>125</v>
      </c>
      <c r="L33" s="116"/>
      <c r="M33" s="116"/>
      <c r="N33" s="116"/>
      <c r="O33" s="116"/>
      <c r="P33" s="116"/>
      <c r="Q33" s="116"/>
      <c r="R33" s="116"/>
      <c r="S33" s="116"/>
      <c r="U33" s="114">
        <v>95400000</v>
      </c>
      <c r="V33" s="114">
        <v>0</v>
      </c>
      <c r="W33" s="117">
        <v>0</v>
      </c>
      <c r="X33" s="117"/>
      <c r="Y33" s="117">
        <v>0</v>
      </c>
      <c r="Z33" s="117"/>
      <c r="AA33" s="117"/>
      <c r="AB33" s="114">
        <v>23171222</v>
      </c>
      <c r="AC33" s="117">
        <v>72228778</v>
      </c>
      <c r="AD33" s="117"/>
    </row>
    <row r="34" spans="22:27" ht="16.5" customHeight="1">
      <c r="V34" s="114">
        <v>16729274</v>
      </c>
      <c r="W34" s="117">
        <v>6441948</v>
      </c>
      <c r="X34" s="117"/>
      <c r="Y34" s="117">
        <v>23171222</v>
      </c>
      <c r="Z34" s="117"/>
      <c r="AA34" s="117"/>
    </row>
    <row r="35" spans="22:27" ht="13.5" customHeight="1">
      <c r="V35" s="114">
        <v>0</v>
      </c>
      <c r="W35" s="117">
        <v>0</v>
      </c>
      <c r="X35" s="117"/>
      <c r="Y35" s="117">
        <v>0</v>
      </c>
      <c r="Z35" s="117"/>
      <c r="AA35" s="117"/>
    </row>
    <row r="36" ht="3" customHeight="1"/>
    <row r="37" spans="3:30" ht="16.5" customHeight="1">
      <c r="C37" s="116" t="s">
        <v>126</v>
      </c>
      <c r="D37" s="116"/>
      <c r="E37" s="116"/>
      <c r="F37" s="116"/>
      <c r="G37" s="116"/>
      <c r="H37" s="116"/>
      <c r="I37" s="116"/>
      <c r="K37" s="116" t="s">
        <v>127</v>
      </c>
      <c r="L37" s="116"/>
      <c r="M37" s="116"/>
      <c r="N37" s="116"/>
      <c r="O37" s="116"/>
      <c r="P37" s="116"/>
      <c r="Q37" s="116"/>
      <c r="R37" s="116"/>
      <c r="S37" s="116"/>
      <c r="U37" s="114">
        <v>85320000</v>
      </c>
      <c r="V37" s="114">
        <v>0</v>
      </c>
      <c r="W37" s="117">
        <v>0</v>
      </c>
      <c r="X37" s="117"/>
      <c r="Y37" s="117">
        <v>0</v>
      </c>
      <c r="Z37" s="117"/>
      <c r="AA37" s="117"/>
      <c r="AB37" s="114">
        <v>17600000</v>
      </c>
      <c r="AC37" s="117">
        <v>67720000</v>
      </c>
      <c r="AD37" s="117"/>
    </row>
    <row r="38" spans="22:27" ht="16.5" customHeight="1">
      <c r="V38" s="114">
        <v>13200000</v>
      </c>
      <c r="W38" s="117">
        <v>4400000</v>
      </c>
      <c r="X38" s="117"/>
      <c r="Y38" s="117">
        <v>17600000</v>
      </c>
      <c r="Z38" s="117"/>
      <c r="AA38" s="117"/>
    </row>
    <row r="39" spans="22:27" ht="13.5" customHeight="1">
      <c r="V39" s="114">
        <v>0</v>
      </c>
      <c r="W39" s="117">
        <v>0</v>
      </c>
      <c r="X39" s="117"/>
      <c r="Y39" s="117">
        <v>0</v>
      </c>
      <c r="Z39" s="117"/>
      <c r="AA39" s="117"/>
    </row>
    <row r="40" ht="3" customHeight="1"/>
    <row r="41" spans="3:30" ht="16.5" customHeight="1">
      <c r="C41" s="116" t="s">
        <v>128</v>
      </c>
      <c r="D41" s="116"/>
      <c r="E41" s="116"/>
      <c r="F41" s="116"/>
      <c r="G41" s="116"/>
      <c r="H41" s="116"/>
      <c r="I41" s="116"/>
      <c r="K41" s="116" t="s">
        <v>129</v>
      </c>
      <c r="L41" s="116"/>
      <c r="M41" s="116"/>
      <c r="N41" s="116"/>
      <c r="O41" s="116"/>
      <c r="P41" s="116"/>
      <c r="Q41" s="116"/>
      <c r="R41" s="116"/>
      <c r="S41" s="116"/>
      <c r="U41" s="114">
        <v>35340000</v>
      </c>
      <c r="V41" s="114">
        <v>0</v>
      </c>
      <c r="W41" s="117">
        <v>0</v>
      </c>
      <c r="X41" s="117"/>
      <c r="Y41" s="117">
        <v>0</v>
      </c>
      <c r="Z41" s="117"/>
      <c r="AA41" s="117"/>
      <c r="AB41" s="114">
        <v>7945000</v>
      </c>
      <c r="AC41" s="117">
        <v>27395000</v>
      </c>
      <c r="AD41" s="117"/>
    </row>
    <row r="42" spans="22:27" ht="16.5" customHeight="1">
      <c r="V42" s="114">
        <v>5595000</v>
      </c>
      <c r="W42" s="117">
        <v>2350000</v>
      </c>
      <c r="X42" s="117"/>
      <c r="Y42" s="117">
        <v>7945000</v>
      </c>
      <c r="Z42" s="117"/>
      <c r="AA42" s="117"/>
    </row>
    <row r="43" spans="22:27" ht="13.5" customHeight="1">
      <c r="V43" s="114">
        <v>0</v>
      </c>
      <c r="W43" s="117">
        <v>0</v>
      </c>
      <c r="X43" s="117"/>
      <c r="Y43" s="117">
        <v>0</v>
      </c>
      <c r="Z43" s="117"/>
      <c r="AA43" s="117"/>
    </row>
    <row r="44" ht="3" customHeight="1"/>
    <row r="45" spans="3:30" ht="16.5" customHeight="1">
      <c r="C45" s="116" t="s">
        <v>130</v>
      </c>
      <c r="D45" s="116"/>
      <c r="E45" s="116"/>
      <c r="F45" s="116"/>
      <c r="G45" s="116"/>
      <c r="H45" s="116"/>
      <c r="I45" s="116"/>
      <c r="K45" s="116" t="s">
        <v>131</v>
      </c>
      <c r="L45" s="116"/>
      <c r="M45" s="116"/>
      <c r="N45" s="116"/>
      <c r="O45" s="116"/>
      <c r="P45" s="116"/>
      <c r="Q45" s="116"/>
      <c r="R45" s="116"/>
      <c r="S45" s="116"/>
      <c r="U45" s="114">
        <v>51708000</v>
      </c>
      <c r="V45" s="114">
        <v>0</v>
      </c>
      <c r="W45" s="117">
        <v>0</v>
      </c>
      <c r="X45" s="117"/>
      <c r="Y45" s="117">
        <v>0</v>
      </c>
      <c r="Z45" s="117"/>
      <c r="AA45" s="117"/>
      <c r="AB45" s="114">
        <v>15715140</v>
      </c>
      <c r="AC45" s="117">
        <v>35992860</v>
      </c>
      <c r="AD45" s="117"/>
    </row>
    <row r="46" spans="22:27" ht="16.5" customHeight="1">
      <c r="V46" s="114">
        <v>11297520</v>
      </c>
      <c r="W46" s="117">
        <v>4417620</v>
      </c>
      <c r="X46" s="117"/>
      <c r="Y46" s="117">
        <v>15715140</v>
      </c>
      <c r="Z46" s="117"/>
      <c r="AA46" s="117"/>
    </row>
    <row r="47" spans="22:27" ht="13.5" customHeight="1">
      <c r="V47" s="114">
        <v>0</v>
      </c>
      <c r="W47" s="117">
        <v>0</v>
      </c>
      <c r="X47" s="117"/>
      <c r="Y47" s="117">
        <v>0</v>
      </c>
      <c r="Z47" s="117"/>
      <c r="AA47" s="117"/>
    </row>
    <row r="48" ht="3" customHeight="1"/>
    <row r="49" spans="3:30" ht="23.25" customHeight="1">
      <c r="C49" s="116" t="s">
        <v>132</v>
      </c>
      <c r="D49" s="116"/>
      <c r="E49" s="116"/>
      <c r="F49" s="116"/>
      <c r="G49" s="116"/>
      <c r="H49" s="116"/>
      <c r="I49" s="116"/>
      <c r="K49" s="116" t="s">
        <v>133</v>
      </c>
      <c r="L49" s="116"/>
      <c r="M49" s="116"/>
      <c r="N49" s="116"/>
      <c r="O49" s="116"/>
      <c r="P49" s="116"/>
      <c r="Q49" s="116"/>
      <c r="R49" s="116"/>
      <c r="S49" s="116"/>
      <c r="U49" s="114">
        <v>25000000</v>
      </c>
      <c r="V49" s="114">
        <v>0</v>
      </c>
      <c r="W49" s="117">
        <v>0</v>
      </c>
      <c r="X49" s="117"/>
      <c r="Y49" s="117">
        <v>0</v>
      </c>
      <c r="Z49" s="117"/>
      <c r="AA49" s="117"/>
      <c r="AB49" s="114">
        <v>466221</v>
      </c>
      <c r="AC49" s="117">
        <v>24533779</v>
      </c>
      <c r="AD49" s="117"/>
    </row>
    <row r="50" spans="22:27" ht="16.5" customHeight="1">
      <c r="V50" s="114">
        <v>362225</v>
      </c>
      <c r="W50" s="117">
        <v>103996</v>
      </c>
      <c r="X50" s="117"/>
      <c r="Y50" s="117">
        <v>466221</v>
      </c>
      <c r="Z50" s="117"/>
      <c r="AA50" s="117"/>
    </row>
    <row r="51" spans="22:27" ht="13.5" customHeight="1">
      <c r="V51" s="114">
        <v>0</v>
      </c>
      <c r="W51" s="117">
        <v>0</v>
      </c>
      <c r="X51" s="117"/>
      <c r="Y51" s="117">
        <v>0</v>
      </c>
      <c r="Z51" s="117"/>
      <c r="AA51" s="117"/>
    </row>
    <row r="52" spans="3:30" ht="16.5" customHeight="1">
      <c r="C52" s="116" t="s">
        <v>134</v>
      </c>
      <c r="D52" s="116"/>
      <c r="E52" s="116"/>
      <c r="F52" s="116"/>
      <c r="G52" s="116"/>
      <c r="H52" s="116"/>
      <c r="I52" s="116"/>
      <c r="K52" s="116" t="s">
        <v>135</v>
      </c>
      <c r="L52" s="116"/>
      <c r="M52" s="116"/>
      <c r="N52" s="116"/>
      <c r="O52" s="116"/>
      <c r="P52" s="116"/>
      <c r="Q52" s="116"/>
      <c r="R52" s="116"/>
      <c r="S52" s="116"/>
      <c r="U52" s="114">
        <v>300000</v>
      </c>
      <c r="V52" s="114">
        <v>0</v>
      </c>
      <c r="W52" s="117">
        <v>0</v>
      </c>
      <c r="X52" s="117"/>
      <c r="Y52" s="117">
        <v>0</v>
      </c>
      <c r="Z52" s="117"/>
      <c r="AA52" s="117"/>
      <c r="AB52" s="114">
        <v>3722</v>
      </c>
      <c r="AC52" s="117">
        <v>296278</v>
      </c>
      <c r="AD52" s="117"/>
    </row>
    <row r="53" spans="22:27" ht="16.5" customHeight="1">
      <c r="V53" s="114">
        <v>2801</v>
      </c>
      <c r="W53" s="117">
        <v>921</v>
      </c>
      <c r="X53" s="117"/>
      <c r="Y53" s="117">
        <v>3722</v>
      </c>
      <c r="Z53" s="117"/>
      <c r="AA53" s="117"/>
    </row>
    <row r="54" spans="22:27" ht="13.5" customHeight="1">
      <c r="V54" s="114">
        <v>0</v>
      </c>
      <c r="W54" s="117">
        <v>0</v>
      </c>
      <c r="X54" s="117"/>
      <c r="Y54" s="117">
        <v>0</v>
      </c>
      <c r="Z54" s="117"/>
      <c r="AA54" s="117"/>
    </row>
    <row r="55" ht="3" customHeight="1"/>
    <row r="56" spans="3:30" ht="16.5" customHeight="1">
      <c r="C56" s="116" t="s">
        <v>136</v>
      </c>
      <c r="D56" s="116"/>
      <c r="E56" s="116"/>
      <c r="F56" s="116"/>
      <c r="G56" s="116"/>
      <c r="H56" s="116"/>
      <c r="I56" s="116"/>
      <c r="K56" s="116" t="s">
        <v>137</v>
      </c>
      <c r="L56" s="116"/>
      <c r="M56" s="116"/>
      <c r="N56" s="116"/>
      <c r="O56" s="116"/>
      <c r="P56" s="116"/>
      <c r="Q56" s="116"/>
      <c r="R56" s="116"/>
      <c r="S56" s="116"/>
      <c r="U56" s="114">
        <v>80380000</v>
      </c>
      <c r="V56" s="114">
        <v>0</v>
      </c>
      <c r="W56" s="117">
        <v>0</v>
      </c>
      <c r="X56" s="117"/>
      <c r="Y56" s="117">
        <v>0</v>
      </c>
      <c r="Z56" s="117"/>
      <c r="AA56" s="117"/>
      <c r="AB56" s="114">
        <v>15886637</v>
      </c>
      <c r="AC56" s="117">
        <v>64493363</v>
      </c>
      <c r="AD56" s="117"/>
    </row>
    <row r="57" spans="22:27" ht="16.5" customHeight="1">
      <c r="V57" s="114">
        <v>11294349</v>
      </c>
      <c r="W57" s="117">
        <v>4592288</v>
      </c>
      <c r="X57" s="117"/>
      <c r="Y57" s="117">
        <v>15886637</v>
      </c>
      <c r="Z57" s="117"/>
      <c r="AA57" s="117"/>
    </row>
    <row r="58" spans="22:27" ht="13.5" customHeight="1">
      <c r="V58" s="114">
        <v>0</v>
      </c>
      <c r="W58" s="117">
        <v>0</v>
      </c>
      <c r="X58" s="117"/>
      <c r="Y58" s="117">
        <v>0</v>
      </c>
      <c r="Z58" s="117"/>
      <c r="AA58" s="117"/>
    </row>
    <row r="59" ht="3" customHeight="1"/>
    <row r="60" spans="3:30" ht="16.5" customHeight="1">
      <c r="C60" s="116" t="s">
        <v>138</v>
      </c>
      <c r="D60" s="116"/>
      <c r="E60" s="116"/>
      <c r="F60" s="116"/>
      <c r="G60" s="116"/>
      <c r="H60" s="116"/>
      <c r="I60" s="116"/>
      <c r="K60" s="116" t="s">
        <v>139</v>
      </c>
      <c r="L60" s="116"/>
      <c r="M60" s="116"/>
      <c r="N60" s="116"/>
      <c r="O60" s="116"/>
      <c r="P60" s="116"/>
      <c r="Q60" s="116"/>
      <c r="R60" s="116"/>
      <c r="S60" s="116"/>
      <c r="U60" s="114">
        <v>3000000</v>
      </c>
      <c r="V60" s="114">
        <v>0</v>
      </c>
      <c r="W60" s="117">
        <v>0</v>
      </c>
      <c r="X60" s="117"/>
      <c r="Y60" s="117">
        <v>0</v>
      </c>
      <c r="Z60" s="117"/>
      <c r="AA60" s="117"/>
      <c r="AB60" s="114">
        <v>614438</v>
      </c>
      <c r="AC60" s="117">
        <v>2385562</v>
      </c>
      <c r="AD60" s="117"/>
    </row>
    <row r="61" spans="22:27" ht="16.5" customHeight="1">
      <c r="V61" s="114">
        <v>447987</v>
      </c>
      <c r="W61" s="117">
        <v>166451</v>
      </c>
      <c r="X61" s="117"/>
      <c r="Y61" s="117">
        <v>614438</v>
      </c>
      <c r="Z61" s="117"/>
      <c r="AA61" s="117"/>
    </row>
    <row r="62" spans="22:27" ht="13.5" customHeight="1">
      <c r="V62" s="114">
        <v>0</v>
      </c>
      <c r="W62" s="117">
        <v>0</v>
      </c>
      <c r="X62" s="117"/>
      <c r="Y62" s="117">
        <v>0</v>
      </c>
      <c r="Z62" s="117"/>
      <c r="AA62" s="117"/>
    </row>
    <row r="63" ht="3" customHeight="1"/>
    <row r="64" spans="3:30" ht="16.5" customHeight="1">
      <c r="C64" s="116" t="s">
        <v>140</v>
      </c>
      <c r="D64" s="116"/>
      <c r="E64" s="116"/>
      <c r="F64" s="116"/>
      <c r="G64" s="116"/>
      <c r="H64" s="116"/>
      <c r="I64" s="116"/>
      <c r="K64" s="116" t="s">
        <v>141</v>
      </c>
      <c r="L64" s="116"/>
      <c r="M64" s="116"/>
      <c r="N64" s="116"/>
      <c r="O64" s="116"/>
      <c r="P64" s="116"/>
      <c r="Q64" s="116"/>
      <c r="R64" s="116"/>
      <c r="S64" s="116"/>
      <c r="U64" s="114">
        <v>6689900</v>
      </c>
      <c r="V64" s="114">
        <v>0</v>
      </c>
      <c r="W64" s="117">
        <v>0</v>
      </c>
      <c r="X64" s="117"/>
      <c r="Y64" s="117">
        <v>0</v>
      </c>
      <c r="Z64" s="117"/>
      <c r="AA64" s="117"/>
      <c r="AB64" s="114">
        <v>1843302</v>
      </c>
      <c r="AC64" s="117">
        <v>4846598</v>
      </c>
      <c r="AD64" s="117"/>
    </row>
    <row r="65" spans="22:27" ht="16.5" customHeight="1">
      <c r="V65" s="114">
        <v>1343950</v>
      </c>
      <c r="W65" s="117">
        <v>499352</v>
      </c>
      <c r="X65" s="117"/>
      <c r="Y65" s="117">
        <v>1843302</v>
      </c>
      <c r="Z65" s="117"/>
      <c r="AA65" s="117"/>
    </row>
    <row r="66" spans="22:27" ht="13.5" customHeight="1">
      <c r="V66" s="114">
        <v>0</v>
      </c>
      <c r="W66" s="117">
        <v>0</v>
      </c>
      <c r="X66" s="117"/>
      <c r="Y66" s="117">
        <v>0</v>
      </c>
      <c r="Z66" s="117"/>
      <c r="AA66" s="117"/>
    </row>
    <row r="67" ht="3" customHeight="1"/>
    <row r="68" spans="3:30" ht="11.25" customHeight="1">
      <c r="C68" s="116" t="s">
        <v>142</v>
      </c>
      <c r="D68" s="116"/>
      <c r="E68" s="116"/>
      <c r="F68" s="116"/>
      <c r="G68" s="116"/>
      <c r="H68" s="116"/>
      <c r="I68" s="116"/>
      <c r="K68" s="135" t="s">
        <v>143</v>
      </c>
      <c r="L68" s="135"/>
      <c r="M68" s="135"/>
      <c r="N68" s="135"/>
      <c r="O68" s="135"/>
      <c r="P68" s="135"/>
      <c r="Q68" s="135"/>
      <c r="R68" s="135"/>
      <c r="S68" s="135"/>
      <c r="U68" s="117">
        <v>5623490</v>
      </c>
      <c r="V68" s="117">
        <v>0</v>
      </c>
      <c r="W68" s="117">
        <v>0</v>
      </c>
      <c r="X68" s="117"/>
      <c r="Y68" s="117">
        <v>0</v>
      </c>
      <c r="Z68" s="117"/>
      <c r="AA68" s="117"/>
      <c r="AB68" s="117">
        <v>0</v>
      </c>
      <c r="AC68" s="117">
        <v>5623490</v>
      </c>
      <c r="AD68" s="117"/>
    </row>
    <row r="69" spans="3:30" ht="6" customHeight="1">
      <c r="C69" s="116"/>
      <c r="D69" s="116"/>
      <c r="E69" s="116"/>
      <c r="F69" s="116"/>
      <c r="G69" s="116"/>
      <c r="H69" s="116"/>
      <c r="I69" s="116"/>
      <c r="K69" s="135"/>
      <c r="L69" s="135"/>
      <c r="M69" s="135"/>
      <c r="N69" s="135"/>
      <c r="O69" s="135"/>
      <c r="P69" s="135"/>
      <c r="Q69" s="135"/>
      <c r="R69" s="135"/>
      <c r="S69" s="135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</row>
    <row r="70" spans="11:27" ht="5.25" customHeight="1">
      <c r="K70" s="135"/>
      <c r="L70" s="135"/>
      <c r="M70" s="135"/>
      <c r="N70" s="135"/>
      <c r="O70" s="135"/>
      <c r="P70" s="135"/>
      <c r="Q70" s="135"/>
      <c r="R70" s="135"/>
      <c r="S70" s="135"/>
      <c r="V70" s="117">
        <v>0</v>
      </c>
      <c r="W70" s="117">
        <v>0</v>
      </c>
      <c r="X70" s="117"/>
      <c r="Y70" s="117">
        <v>0</v>
      </c>
      <c r="Z70" s="117"/>
      <c r="AA70" s="117"/>
    </row>
    <row r="71" spans="22:27" ht="12" customHeight="1">
      <c r="V71" s="117"/>
      <c r="W71" s="117"/>
      <c r="X71" s="117"/>
      <c r="Y71" s="117"/>
      <c r="Z71" s="117"/>
      <c r="AA71" s="117"/>
    </row>
    <row r="72" spans="22:27" ht="13.5" customHeight="1">
      <c r="V72" s="114">
        <v>0</v>
      </c>
      <c r="W72" s="117">
        <v>0</v>
      </c>
      <c r="X72" s="117"/>
      <c r="Y72" s="117">
        <v>0</v>
      </c>
      <c r="Z72" s="117"/>
      <c r="AA72" s="117"/>
    </row>
    <row r="73" ht="3" customHeight="1"/>
    <row r="74" spans="3:30" ht="11.25" customHeight="1">
      <c r="C74" s="116" t="s">
        <v>144</v>
      </c>
      <c r="D74" s="116"/>
      <c r="E74" s="116"/>
      <c r="F74" s="116"/>
      <c r="G74" s="116"/>
      <c r="H74" s="116"/>
      <c r="I74" s="116"/>
      <c r="K74" s="135" t="s">
        <v>145</v>
      </c>
      <c r="L74" s="135"/>
      <c r="M74" s="135"/>
      <c r="N74" s="135"/>
      <c r="O74" s="135"/>
      <c r="P74" s="135"/>
      <c r="Q74" s="135"/>
      <c r="R74" s="135"/>
      <c r="S74" s="135"/>
      <c r="U74" s="117">
        <v>506304100</v>
      </c>
      <c r="V74" s="117">
        <v>0</v>
      </c>
      <c r="W74" s="117">
        <v>0</v>
      </c>
      <c r="X74" s="117"/>
      <c r="Y74" s="117">
        <v>0</v>
      </c>
      <c r="Z74" s="117"/>
      <c r="AA74" s="117"/>
      <c r="AB74" s="117">
        <v>97120400</v>
      </c>
      <c r="AC74" s="117">
        <v>409183700</v>
      </c>
      <c r="AD74" s="117"/>
    </row>
    <row r="75" spans="3:30" ht="6" customHeight="1">
      <c r="C75" s="116"/>
      <c r="D75" s="116"/>
      <c r="E75" s="116"/>
      <c r="F75" s="116"/>
      <c r="G75" s="116"/>
      <c r="H75" s="116"/>
      <c r="I75" s="116"/>
      <c r="K75" s="135"/>
      <c r="L75" s="135"/>
      <c r="M75" s="135"/>
      <c r="N75" s="135"/>
      <c r="O75" s="135"/>
      <c r="P75" s="135"/>
      <c r="Q75" s="135"/>
      <c r="R75" s="135"/>
      <c r="S75" s="135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</row>
    <row r="76" spans="11:27" ht="5.25" customHeight="1">
      <c r="K76" s="135"/>
      <c r="L76" s="135"/>
      <c r="M76" s="135"/>
      <c r="N76" s="135"/>
      <c r="O76" s="135"/>
      <c r="P76" s="135"/>
      <c r="Q76" s="135"/>
      <c r="R76" s="135"/>
      <c r="S76" s="135"/>
      <c r="V76" s="117">
        <v>63298000</v>
      </c>
      <c r="W76" s="117">
        <v>33822400</v>
      </c>
      <c r="X76" s="117"/>
      <c r="Y76" s="117">
        <v>97120400</v>
      </c>
      <c r="Z76" s="117"/>
      <c r="AA76" s="117"/>
    </row>
    <row r="77" spans="22:27" ht="12" customHeight="1">
      <c r="V77" s="117"/>
      <c r="W77" s="117"/>
      <c r="X77" s="117"/>
      <c r="Y77" s="117"/>
      <c r="Z77" s="117"/>
      <c r="AA77" s="117"/>
    </row>
    <row r="78" spans="22:27" ht="13.5" customHeight="1">
      <c r="V78" s="114">
        <v>0</v>
      </c>
      <c r="W78" s="117">
        <v>0</v>
      </c>
      <c r="X78" s="117"/>
      <c r="Y78" s="117">
        <v>0</v>
      </c>
      <c r="Z78" s="117"/>
      <c r="AA78" s="117"/>
    </row>
    <row r="79" ht="6" customHeight="1"/>
    <row r="80" spans="2:30" ht="16.5" customHeight="1">
      <c r="B80" s="130" t="s">
        <v>146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U80" s="114">
        <v>1962432000</v>
      </c>
      <c r="V80" s="114">
        <v>186659440</v>
      </c>
      <c r="W80" s="117">
        <v>69354380</v>
      </c>
      <c r="X80" s="117"/>
      <c r="Y80" s="117">
        <v>256013820</v>
      </c>
      <c r="Z80" s="117"/>
      <c r="AA80" s="117"/>
      <c r="AB80" s="114">
        <v>436379902</v>
      </c>
      <c r="AC80" s="117">
        <v>1526052098</v>
      </c>
      <c r="AD80" s="117"/>
    </row>
    <row r="81" spans="22:27" ht="16.5" customHeight="1">
      <c r="V81" s="114">
        <v>123571106</v>
      </c>
      <c r="W81" s="117">
        <v>56794976</v>
      </c>
      <c r="X81" s="117"/>
      <c r="Y81" s="117">
        <v>180366082</v>
      </c>
      <c r="Z81" s="117"/>
      <c r="AA81" s="117"/>
    </row>
    <row r="82" spans="22:27" ht="16.5" customHeight="1">
      <c r="V82" s="114">
        <v>0</v>
      </c>
      <c r="W82" s="117">
        <v>0</v>
      </c>
      <c r="X82" s="117"/>
      <c r="Y82" s="117">
        <v>0</v>
      </c>
      <c r="Z82" s="117"/>
      <c r="AA82" s="117"/>
    </row>
    <row r="83" ht="9" customHeight="1"/>
    <row r="84" spans="3:31" ht="13.5" customHeight="1">
      <c r="C84" s="130" t="s">
        <v>118</v>
      </c>
      <c r="D84" s="130"/>
      <c r="E84" s="130"/>
      <c r="F84" s="130"/>
      <c r="H84" s="131" t="s">
        <v>91</v>
      </c>
      <c r="I84" s="116" t="s">
        <v>119</v>
      </c>
      <c r="J84" s="116"/>
      <c r="K84" s="116"/>
      <c r="L84" s="116"/>
      <c r="M84" s="116"/>
      <c r="O84" s="119" t="s">
        <v>33</v>
      </c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</row>
    <row r="85" spans="3:31" ht="13.5" customHeight="1">
      <c r="C85" s="130" t="s">
        <v>120</v>
      </c>
      <c r="D85" s="130"/>
      <c r="E85" s="130"/>
      <c r="F85" s="130"/>
      <c r="H85" s="131" t="s">
        <v>91</v>
      </c>
      <c r="I85" s="116" t="s">
        <v>147</v>
      </c>
      <c r="J85" s="116"/>
      <c r="K85" s="116"/>
      <c r="L85" s="116"/>
      <c r="M85" s="116"/>
      <c r="O85" s="119" t="s">
        <v>37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</row>
    <row r="86" ht="3" customHeight="1"/>
    <row r="87" ht="3" customHeight="1"/>
    <row r="88" spans="3:30" ht="11.25" customHeight="1">
      <c r="C88" s="116" t="s">
        <v>148</v>
      </c>
      <c r="D88" s="116"/>
      <c r="E88" s="116"/>
      <c r="F88" s="116"/>
      <c r="G88" s="116"/>
      <c r="H88" s="116"/>
      <c r="I88" s="116"/>
      <c r="K88" s="135" t="s">
        <v>149</v>
      </c>
      <c r="L88" s="135"/>
      <c r="M88" s="135"/>
      <c r="N88" s="135"/>
      <c r="O88" s="135"/>
      <c r="P88" s="135"/>
      <c r="Q88" s="135"/>
      <c r="R88" s="135"/>
      <c r="S88" s="135"/>
      <c r="U88" s="117">
        <v>11400000</v>
      </c>
      <c r="V88" s="117">
        <v>0</v>
      </c>
      <c r="W88" s="117">
        <v>0</v>
      </c>
      <c r="X88" s="117"/>
      <c r="Y88" s="117">
        <v>0</v>
      </c>
      <c r="Z88" s="117"/>
      <c r="AA88" s="117"/>
      <c r="AB88" s="117">
        <v>3800000</v>
      </c>
      <c r="AC88" s="117">
        <v>7600000</v>
      </c>
      <c r="AD88" s="117"/>
    </row>
    <row r="89" spans="3:30" ht="6" customHeight="1">
      <c r="C89" s="116"/>
      <c r="D89" s="116"/>
      <c r="E89" s="116"/>
      <c r="F89" s="116"/>
      <c r="G89" s="116"/>
      <c r="H89" s="116"/>
      <c r="I89" s="116"/>
      <c r="K89" s="135"/>
      <c r="L89" s="135"/>
      <c r="M89" s="135"/>
      <c r="N89" s="135"/>
      <c r="O89" s="135"/>
      <c r="P89" s="135"/>
      <c r="Q89" s="135"/>
      <c r="R89" s="135"/>
      <c r="S89" s="135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</row>
    <row r="90" spans="11:27" ht="5.25" customHeight="1">
      <c r="K90" s="135"/>
      <c r="L90" s="135"/>
      <c r="M90" s="135"/>
      <c r="N90" s="135"/>
      <c r="O90" s="135"/>
      <c r="P90" s="135"/>
      <c r="Q90" s="135"/>
      <c r="R90" s="135"/>
      <c r="S90" s="135"/>
      <c r="V90" s="117">
        <v>0</v>
      </c>
      <c r="W90" s="117">
        <v>0</v>
      </c>
      <c r="X90" s="117"/>
      <c r="Y90" s="117">
        <v>0</v>
      </c>
      <c r="Z90" s="117"/>
      <c r="AA90" s="117"/>
    </row>
    <row r="91" spans="22:27" ht="12" customHeight="1">
      <c r="V91" s="117"/>
      <c r="W91" s="117"/>
      <c r="X91" s="117"/>
      <c r="Y91" s="117"/>
      <c r="Z91" s="117"/>
      <c r="AA91" s="117"/>
    </row>
    <row r="92" spans="22:27" ht="13.5" customHeight="1">
      <c r="V92" s="114">
        <v>2850000</v>
      </c>
      <c r="W92" s="117">
        <v>950000</v>
      </c>
      <c r="X92" s="117"/>
      <c r="Y92" s="117">
        <v>3800000</v>
      </c>
      <c r="Z92" s="117"/>
      <c r="AA92" s="117"/>
    </row>
    <row r="93" ht="3" customHeight="1"/>
    <row r="94" spans="3:30" ht="11.25" customHeight="1">
      <c r="C94" s="116" t="s">
        <v>150</v>
      </c>
      <c r="D94" s="116"/>
      <c r="E94" s="116"/>
      <c r="F94" s="116"/>
      <c r="G94" s="116"/>
      <c r="H94" s="116"/>
      <c r="I94" s="116"/>
      <c r="K94" s="135" t="s">
        <v>151</v>
      </c>
      <c r="L94" s="135"/>
      <c r="M94" s="135"/>
      <c r="N94" s="135"/>
      <c r="O94" s="135"/>
      <c r="P94" s="135"/>
      <c r="Q94" s="135"/>
      <c r="R94" s="135"/>
      <c r="S94" s="135"/>
      <c r="U94" s="117">
        <v>3000000</v>
      </c>
      <c r="V94" s="117">
        <v>0</v>
      </c>
      <c r="W94" s="117">
        <v>0</v>
      </c>
      <c r="X94" s="117"/>
      <c r="Y94" s="117">
        <v>0</v>
      </c>
      <c r="Z94" s="117"/>
      <c r="AA94" s="117"/>
      <c r="AB94" s="117">
        <v>1000000</v>
      </c>
      <c r="AC94" s="117">
        <v>2000000</v>
      </c>
      <c r="AD94" s="117"/>
    </row>
    <row r="95" spans="3:30" ht="6" customHeight="1">
      <c r="C95" s="116"/>
      <c r="D95" s="116"/>
      <c r="E95" s="116"/>
      <c r="F95" s="116"/>
      <c r="G95" s="116"/>
      <c r="H95" s="116"/>
      <c r="I95" s="116"/>
      <c r="K95" s="135"/>
      <c r="L95" s="135"/>
      <c r="M95" s="135"/>
      <c r="N95" s="135"/>
      <c r="O95" s="135"/>
      <c r="P95" s="135"/>
      <c r="Q95" s="135"/>
      <c r="R95" s="135"/>
      <c r="S95" s="135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</row>
    <row r="96" spans="11:27" ht="5.25" customHeight="1">
      <c r="K96" s="135"/>
      <c r="L96" s="135"/>
      <c r="M96" s="135"/>
      <c r="N96" s="135"/>
      <c r="O96" s="135"/>
      <c r="P96" s="135"/>
      <c r="Q96" s="135"/>
      <c r="R96" s="135"/>
      <c r="S96" s="135"/>
      <c r="V96" s="117">
        <v>0</v>
      </c>
      <c r="W96" s="117">
        <v>0</v>
      </c>
      <c r="X96" s="117"/>
      <c r="Y96" s="117">
        <v>0</v>
      </c>
      <c r="Z96" s="117"/>
      <c r="AA96" s="117"/>
    </row>
    <row r="97" spans="22:27" ht="12" customHeight="1">
      <c r="V97" s="117"/>
      <c r="W97" s="117"/>
      <c r="X97" s="117"/>
      <c r="Y97" s="117"/>
      <c r="Z97" s="117"/>
      <c r="AA97" s="117"/>
    </row>
    <row r="98" spans="22:27" ht="13.5" customHeight="1">
      <c r="V98" s="114">
        <v>750000</v>
      </c>
      <c r="W98" s="117">
        <v>250000</v>
      </c>
      <c r="X98" s="117"/>
      <c r="Y98" s="117">
        <v>1000000</v>
      </c>
      <c r="Z98" s="117"/>
      <c r="AA98" s="117"/>
    </row>
    <row r="99" spans="3:30" ht="16.5" customHeight="1">
      <c r="C99" s="116" t="s">
        <v>152</v>
      </c>
      <c r="D99" s="116"/>
      <c r="E99" s="116"/>
      <c r="F99" s="116"/>
      <c r="G99" s="116"/>
      <c r="H99" s="116"/>
      <c r="I99" s="116"/>
      <c r="K99" s="116" t="s">
        <v>153</v>
      </c>
      <c r="L99" s="116"/>
      <c r="M99" s="116"/>
      <c r="N99" s="116"/>
      <c r="O99" s="116"/>
      <c r="P99" s="116"/>
      <c r="Q99" s="116"/>
      <c r="R99" s="116"/>
      <c r="S99" s="116"/>
      <c r="U99" s="114">
        <v>68400000</v>
      </c>
      <c r="V99" s="114">
        <v>0</v>
      </c>
      <c r="W99" s="117">
        <v>0</v>
      </c>
      <c r="X99" s="117"/>
      <c r="Y99" s="117">
        <v>0</v>
      </c>
      <c r="Z99" s="117"/>
      <c r="AA99" s="117"/>
      <c r="AB99" s="114">
        <v>25800000</v>
      </c>
      <c r="AC99" s="117">
        <v>42600000</v>
      </c>
      <c r="AD99" s="117"/>
    </row>
    <row r="100" spans="22:27" ht="16.5" customHeight="1">
      <c r="V100" s="114">
        <v>18600000</v>
      </c>
      <c r="W100" s="117">
        <v>7200000</v>
      </c>
      <c r="X100" s="117"/>
      <c r="Y100" s="117">
        <v>25800000</v>
      </c>
      <c r="Z100" s="117"/>
      <c r="AA100" s="117"/>
    </row>
    <row r="101" spans="22:27" ht="13.5" customHeight="1">
      <c r="V101" s="114">
        <v>0</v>
      </c>
      <c r="W101" s="117">
        <v>0</v>
      </c>
      <c r="X101" s="117"/>
      <c r="Y101" s="117">
        <v>0</v>
      </c>
      <c r="Z101" s="117"/>
      <c r="AA101" s="117"/>
    </row>
    <row r="102" ht="3" customHeight="1"/>
    <row r="103" spans="3:30" ht="16.5" customHeight="1">
      <c r="C103" s="116" t="s">
        <v>154</v>
      </c>
      <c r="D103" s="116"/>
      <c r="E103" s="116"/>
      <c r="F103" s="116"/>
      <c r="G103" s="116"/>
      <c r="H103" s="116"/>
      <c r="I103" s="116"/>
      <c r="K103" s="116" t="s">
        <v>155</v>
      </c>
      <c r="L103" s="116"/>
      <c r="M103" s="116"/>
      <c r="N103" s="116"/>
      <c r="O103" s="116"/>
      <c r="P103" s="116"/>
      <c r="Q103" s="116"/>
      <c r="R103" s="116"/>
      <c r="S103" s="116"/>
      <c r="U103" s="114">
        <v>22000000</v>
      </c>
      <c r="V103" s="114">
        <v>0</v>
      </c>
      <c r="W103" s="117">
        <v>0</v>
      </c>
      <c r="X103" s="117"/>
      <c r="Y103" s="117">
        <v>0</v>
      </c>
      <c r="Z103" s="117"/>
      <c r="AA103" s="117"/>
      <c r="AB103" s="114">
        <v>8800000</v>
      </c>
      <c r="AC103" s="117">
        <v>13200000</v>
      </c>
      <c r="AD103" s="117"/>
    </row>
    <row r="104" spans="22:27" ht="16.5" customHeight="1">
      <c r="V104" s="114">
        <v>6600000</v>
      </c>
      <c r="W104" s="117">
        <v>2200000</v>
      </c>
      <c r="X104" s="117"/>
      <c r="Y104" s="117">
        <v>8800000</v>
      </c>
      <c r="Z104" s="117"/>
      <c r="AA104" s="117"/>
    </row>
    <row r="105" spans="22:27" ht="13.5" customHeight="1">
      <c r="V105" s="114">
        <v>0</v>
      </c>
      <c r="W105" s="117">
        <v>0</v>
      </c>
      <c r="X105" s="117"/>
      <c r="Y105" s="117">
        <v>0</v>
      </c>
      <c r="Z105" s="117"/>
      <c r="AA105" s="117"/>
    </row>
    <row r="106" ht="3" customHeight="1"/>
    <row r="107" spans="3:30" ht="16.5" customHeight="1">
      <c r="C107" s="116" t="s">
        <v>156</v>
      </c>
      <c r="D107" s="116"/>
      <c r="E107" s="116"/>
      <c r="F107" s="116"/>
      <c r="G107" s="116"/>
      <c r="H107" s="116"/>
      <c r="I107" s="116"/>
      <c r="K107" s="116" t="s">
        <v>157</v>
      </c>
      <c r="L107" s="116"/>
      <c r="M107" s="116"/>
      <c r="N107" s="116"/>
      <c r="O107" s="116"/>
      <c r="P107" s="116"/>
      <c r="Q107" s="116"/>
      <c r="R107" s="116"/>
      <c r="S107" s="116"/>
      <c r="U107" s="114">
        <v>22000000</v>
      </c>
      <c r="V107" s="114">
        <v>0</v>
      </c>
      <c r="W107" s="117">
        <v>0</v>
      </c>
      <c r="X107" s="117"/>
      <c r="Y107" s="117">
        <v>0</v>
      </c>
      <c r="Z107" s="117"/>
      <c r="AA107" s="117"/>
      <c r="AB107" s="114">
        <v>8800000</v>
      </c>
      <c r="AC107" s="117">
        <v>13200000</v>
      </c>
      <c r="AD107" s="117"/>
    </row>
    <row r="108" spans="22:27" ht="16.5" customHeight="1">
      <c r="V108" s="114">
        <v>6600000</v>
      </c>
      <c r="W108" s="117">
        <v>2200000</v>
      </c>
      <c r="X108" s="117"/>
      <c r="Y108" s="117">
        <v>8800000</v>
      </c>
      <c r="Z108" s="117"/>
      <c r="AA108" s="117"/>
    </row>
    <row r="109" spans="22:27" ht="13.5" customHeight="1">
      <c r="V109" s="114">
        <v>0</v>
      </c>
      <c r="W109" s="117">
        <v>0</v>
      </c>
      <c r="X109" s="117"/>
      <c r="Y109" s="117">
        <v>0</v>
      </c>
      <c r="Z109" s="117"/>
      <c r="AA109" s="117"/>
    </row>
    <row r="110" ht="3" customHeight="1"/>
    <row r="111" spans="3:30" ht="16.5" customHeight="1">
      <c r="C111" s="116" t="s">
        <v>158</v>
      </c>
      <c r="D111" s="116"/>
      <c r="E111" s="116"/>
      <c r="F111" s="116"/>
      <c r="G111" s="116"/>
      <c r="H111" s="116"/>
      <c r="I111" s="116"/>
      <c r="K111" s="116" t="s">
        <v>159</v>
      </c>
      <c r="L111" s="116"/>
      <c r="M111" s="116"/>
      <c r="N111" s="116"/>
      <c r="O111" s="116"/>
      <c r="P111" s="116"/>
      <c r="Q111" s="116"/>
      <c r="R111" s="116"/>
      <c r="S111" s="116"/>
      <c r="U111" s="114">
        <v>3600000</v>
      </c>
      <c r="V111" s="114">
        <v>0</v>
      </c>
      <c r="W111" s="117">
        <v>0</v>
      </c>
      <c r="X111" s="117"/>
      <c r="Y111" s="117">
        <v>0</v>
      </c>
      <c r="Z111" s="117"/>
      <c r="AA111" s="117"/>
      <c r="AB111" s="114">
        <v>900000</v>
      </c>
      <c r="AC111" s="117">
        <v>2700000</v>
      </c>
      <c r="AD111" s="117"/>
    </row>
    <row r="112" spans="22:27" ht="16.5" customHeight="1">
      <c r="V112" s="114">
        <v>0</v>
      </c>
      <c r="W112" s="117">
        <v>0</v>
      </c>
      <c r="X112" s="117"/>
      <c r="Y112" s="117">
        <v>0</v>
      </c>
      <c r="Z112" s="117"/>
      <c r="AA112" s="117"/>
    </row>
    <row r="113" spans="22:27" ht="13.5" customHeight="1">
      <c r="V113" s="114">
        <v>0</v>
      </c>
      <c r="W113" s="117">
        <v>900000</v>
      </c>
      <c r="X113" s="117"/>
      <c r="Y113" s="117">
        <v>900000</v>
      </c>
      <c r="Z113" s="117"/>
      <c r="AA113" s="117"/>
    </row>
    <row r="114" ht="3" customHeight="1"/>
    <row r="115" spans="3:30" ht="16.5" customHeight="1">
      <c r="C115" s="116" t="s">
        <v>160</v>
      </c>
      <c r="D115" s="116"/>
      <c r="E115" s="116"/>
      <c r="F115" s="116"/>
      <c r="G115" s="116"/>
      <c r="H115" s="116"/>
      <c r="I115" s="116"/>
      <c r="K115" s="116" t="s">
        <v>161</v>
      </c>
      <c r="L115" s="116"/>
      <c r="M115" s="116"/>
      <c r="N115" s="116"/>
      <c r="O115" s="116"/>
      <c r="P115" s="116"/>
      <c r="Q115" s="116"/>
      <c r="R115" s="116"/>
      <c r="S115" s="116"/>
      <c r="U115" s="114">
        <v>12981636</v>
      </c>
      <c r="V115" s="114">
        <v>0</v>
      </c>
      <c r="W115" s="117">
        <v>0</v>
      </c>
      <c r="X115" s="117"/>
      <c r="Y115" s="117">
        <v>0</v>
      </c>
      <c r="Z115" s="117"/>
      <c r="AA115" s="117"/>
      <c r="AB115" s="114">
        <v>3415674</v>
      </c>
      <c r="AC115" s="117">
        <v>9565962</v>
      </c>
      <c r="AD115" s="117"/>
    </row>
    <row r="116" spans="22:27" ht="16.5" customHeight="1">
      <c r="V116" s="114">
        <v>2511525</v>
      </c>
      <c r="W116" s="117">
        <v>904149</v>
      </c>
      <c r="X116" s="117"/>
      <c r="Y116" s="117">
        <v>3415674</v>
      </c>
      <c r="Z116" s="117"/>
      <c r="AA116" s="117"/>
    </row>
    <row r="117" spans="22:27" ht="13.5" customHeight="1">
      <c r="V117" s="114">
        <v>0</v>
      </c>
      <c r="W117" s="117">
        <v>0</v>
      </c>
      <c r="X117" s="117"/>
      <c r="Y117" s="117">
        <v>0</v>
      </c>
      <c r="Z117" s="117"/>
      <c r="AA117" s="117"/>
    </row>
    <row r="118" ht="3" customHeight="1"/>
    <row r="119" spans="3:30" ht="11.25" customHeight="1">
      <c r="C119" s="116" t="s">
        <v>162</v>
      </c>
      <c r="D119" s="116"/>
      <c r="E119" s="116"/>
      <c r="F119" s="116"/>
      <c r="G119" s="116"/>
      <c r="H119" s="116"/>
      <c r="I119" s="116"/>
      <c r="K119" s="135" t="s">
        <v>163</v>
      </c>
      <c r="L119" s="135"/>
      <c r="M119" s="135"/>
      <c r="N119" s="135"/>
      <c r="O119" s="135"/>
      <c r="P119" s="135"/>
      <c r="Q119" s="135"/>
      <c r="R119" s="135"/>
      <c r="S119" s="135"/>
      <c r="U119" s="117">
        <v>630396</v>
      </c>
      <c r="V119" s="117">
        <v>0</v>
      </c>
      <c r="W119" s="117">
        <v>0</v>
      </c>
      <c r="X119" s="117"/>
      <c r="Y119" s="117">
        <v>0</v>
      </c>
      <c r="Z119" s="117"/>
      <c r="AA119" s="117"/>
      <c r="AB119" s="117">
        <v>97396</v>
      </c>
      <c r="AC119" s="117">
        <v>533000</v>
      </c>
      <c r="AD119" s="117"/>
    </row>
    <row r="120" spans="3:30" ht="6" customHeight="1">
      <c r="C120" s="116"/>
      <c r="D120" s="116"/>
      <c r="E120" s="116"/>
      <c r="F120" s="116"/>
      <c r="G120" s="116"/>
      <c r="H120" s="116"/>
      <c r="I120" s="116"/>
      <c r="K120" s="135"/>
      <c r="L120" s="135"/>
      <c r="M120" s="135"/>
      <c r="N120" s="135"/>
      <c r="O120" s="135"/>
      <c r="P120" s="135"/>
      <c r="Q120" s="135"/>
      <c r="R120" s="135"/>
      <c r="S120" s="135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</row>
    <row r="121" spans="11:27" ht="5.25" customHeight="1">
      <c r="K121" s="135"/>
      <c r="L121" s="135"/>
      <c r="M121" s="135"/>
      <c r="N121" s="135"/>
      <c r="O121" s="135"/>
      <c r="P121" s="135"/>
      <c r="Q121" s="135"/>
      <c r="R121" s="135"/>
      <c r="S121" s="135"/>
      <c r="V121" s="117">
        <v>63682</v>
      </c>
      <c r="W121" s="117">
        <v>33714</v>
      </c>
      <c r="X121" s="117"/>
      <c r="Y121" s="117">
        <v>97396</v>
      </c>
      <c r="Z121" s="117"/>
      <c r="AA121" s="117"/>
    </row>
    <row r="122" spans="22:27" ht="12" customHeight="1">
      <c r="V122" s="117"/>
      <c r="W122" s="117"/>
      <c r="X122" s="117"/>
      <c r="Y122" s="117"/>
      <c r="Z122" s="117"/>
      <c r="AA122" s="117"/>
    </row>
    <row r="123" spans="22:27" ht="13.5" customHeight="1">
      <c r="V123" s="114">
        <v>0</v>
      </c>
      <c r="W123" s="117">
        <v>0</v>
      </c>
      <c r="X123" s="117"/>
      <c r="Y123" s="117">
        <v>0</v>
      </c>
      <c r="Z123" s="117"/>
      <c r="AA123" s="117"/>
    </row>
    <row r="124" ht="3" customHeight="1"/>
    <row r="125" spans="3:30" ht="16.5" customHeight="1">
      <c r="C125" s="116" t="s">
        <v>164</v>
      </c>
      <c r="D125" s="116"/>
      <c r="E125" s="116"/>
      <c r="F125" s="116"/>
      <c r="G125" s="116"/>
      <c r="H125" s="116"/>
      <c r="I125" s="116"/>
      <c r="K125" s="116" t="s">
        <v>165</v>
      </c>
      <c r="L125" s="116"/>
      <c r="M125" s="116"/>
      <c r="N125" s="116"/>
      <c r="O125" s="116"/>
      <c r="P125" s="116"/>
      <c r="Q125" s="116"/>
      <c r="R125" s="116"/>
      <c r="S125" s="116"/>
      <c r="U125" s="114">
        <v>787968</v>
      </c>
      <c r="V125" s="114">
        <v>0</v>
      </c>
      <c r="W125" s="117">
        <v>0</v>
      </c>
      <c r="X125" s="117"/>
      <c r="Y125" s="117">
        <v>0</v>
      </c>
      <c r="Z125" s="117"/>
      <c r="AA125" s="117"/>
      <c r="AB125" s="114">
        <v>292188</v>
      </c>
      <c r="AC125" s="117">
        <v>495780</v>
      </c>
      <c r="AD125" s="117"/>
    </row>
    <row r="126" spans="22:27" ht="16.5" customHeight="1">
      <c r="V126" s="114">
        <v>191046</v>
      </c>
      <c r="W126" s="117">
        <v>101142</v>
      </c>
      <c r="X126" s="117"/>
      <c r="Y126" s="117">
        <v>292188</v>
      </c>
      <c r="Z126" s="117"/>
      <c r="AA126" s="117"/>
    </row>
    <row r="127" spans="22:27" ht="13.5" customHeight="1">
      <c r="V127" s="114">
        <v>0</v>
      </c>
      <c r="W127" s="117">
        <v>0</v>
      </c>
      <c r="X127" s="117"/>
      <c r="Y127" s="117">
        <v>0</v>
      </c>
      <c r="Z127" s="117"/>
      <c r="AA127" s="117"/>
    </row>
    <row r="128" ht="6" customHeight="1"/>
    <row r="129" spans="2:30" ht="16.5" customHeight="1">
      <c r="B129" s="130" t="s">
        <v>146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U129" s="114">
        <v>144800000</v>
      </c>
      <c r="V129" s="114">
        <v>0</v>
      </c>
      <c r="W129" s="117">
        <v>0</v>
      </c>
      <c r="X129" s="117"/>
      <c r="Y129" s="117">
        <v>0</v>
      </c>
      <c r="Z129" s="117"/>
      <c r="AA129" s="117"/>
      <c r="AB129" s="114">
        <v>52905258</v>
      </c>
      <c r="AC129" s="117">
        <v>91894742</v>
      </c>
      <c r="AD129" s="117"/>
    </row>
    <row r="130" spans="22:27" ht="16.5" customHeight="1">
      <c r="V130" s="114">
        <v>34566253</v>
      </c>
      <c r="W130" s="117">
        <v>12639005</v>
      </c>
      <c r="X130" s="117"/>
      <c r="Y130" s="117">
        <v>47205258</v>
      </c>
      <c r="Z130" s="117"/>
      <c r="AA130" s="117"/>
    </row>
    <row r="131" spans="22:27" ht="16.5" customHeight="1">
      <c r="V131" s="114">
        <v>3600000</v>
      </c>
      <c r="W131" s="117">
        <v>2100000</v>
      </c>
      <c r="X131" s="117"/>
      <c r="Y131" s="117">
        <v>5700000</v>
      </c>
      <c r="Z131" s="117"/>
      <c r="AA131" s="117"/>
    </row>
    <row r="132" ht="9" customHeight="1"/>
    <row r="133" spans="3:31" ht="13.5" customHeight="1">
      <c r="C133" s="130" t="s">
        <v>118</v>
      </c>
      <c r="D133" s="130"/>
      <c r="E133" s="130"/>
      <c r="F133" s="130"/>
      <c r="H133" s="131" t="s">
        <v>91</v>
      </c>
      <c r="I133" s="116" t="s">
        <v>166</v>
      </c>
      <c r="J133" s="116"/>
      <c r="K133" s="116"/>
      <c r="L133" s="116"/>
      <c r="M133" s="116"/>
      <c r="O133" s="119" t="s">
        <v>40</v>
      </c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3:31" ht="13.5" customHeight="1">
      <c r="C134" s="130" t="s">
        <v>120</v>
      </c>
      <c r="D134" s="130"/>
      <c r="E134" s="130"/>
      <c r="F134" s="130"/>
      <c r="H134" s="131" t="s">
        <v>91</v>
      </c>
      <c r="I134" s="116" t="s">
        <v>167</v>
      </c>
      <c r="J134" s="116"/>
      <c r="K134" s="116"/>
      <c r="L134" s="116"/>
      <c r="M134" s="116"/>
      <c r="O134" s="119" t="s">
        <v>41</v>
      </c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ht="3" customHeight="1"/>
    <row r="136" ht="3" customHeight="1"/>
    <row r="137" spans="3:30" ht="16.5" customHeight="1">
      <c r="C137" s="116" t="s">
        <v>168</v>
      </c>
      <c r="D137" s="116"/>
      <c r="E137" s="116"/>
      <c r="F137" s="116"/>
      <c r="G137" s="116"/>
      <c r="H137" s="116"/>
      <c r="I137" s="116"/>
      <c r="K137" s="116" t="s">
        <v>169</v>
      </c>
      <c r="L137" s="116"/>
      <c r="M137" s="116"/>
      <c r="N137" s="116"/>
      <c r="O137" s="116"/>
      <c r="P137" s="116"/>
      <c r="Q137" s="116"/>
      <c r="R137" s="116"/>
      <c r="S137" s="116"/>
      <c r="U137" s="114">
        <v>7600000</v>
      </c>
      <c r="V137" s="114">
        <v>0</v>
      </c>
      <c r="W137" s="117">
        <v>0</v>
      </c>
      <c r="X137" s="117"/>
      <c r="Y137" s="117">
        <v>0</v>
      </c>
      <c r="Z137" s="117"/>
      <c r="AA137" s="117"/>
      <c r="AB137" s="114">
        <v>7600000</v>
      </c>
      <c r="AC137" s="117">
        <v>0</v>
      </c>
      <c r="AD137" s="117"/>
    </row>
    <row r="138" spans="22:27" ht="16.5" customHeight="1">
      <c r="V138" s="114">
        <v>0</v>
      </c>
      <c r="W138" s="117">
        <v>0</v>
      </c>
      <c r="X138" s="117"/>
      <c r="Y138" s="117">
        <v>0</v>
      </c>
      <c r="Z138" s="117"/>
      <c r="AA138" s="117"/>
    </row>
    <row r="139" spans="22:27" ht="13.5" customHeight="1">
      <c r="V139" s="114">
        <v>0</v>
      </c>
      <c r="W139" s="117">
        <v>7600000</v>
      </c>
      <c r="X139" s="117"/>
      <c r="Y139" s="117">
        <v>7600000</v>
      </c>
      <c r="Z139" s="117"/>
      <c r="AA139" s="117"/>
    </row>
    <row r="140" spans="3:30" ht="16.5" customHeight="1">
      <c r="C140" s="116" t="s">
        <v>170</v>
      </c>
      <c r="D140" s="116"/>
      <c r="E140" s="116"/>
      <c r="F140" s="116"/>
      <c r="G140" s="116"/>
      <c r="H140" s="116"/>
      <c r="I140" s="116"/>
      <c r="K140" s="116" t="s">
        <v>171</v>
      </c>
      <c r="L140" s="116"/>
      <c r="M140" s="116"/>
      <c r="N140" s="116"/>
      <c r="O140" s="116"/>
      <c r="P140" s="116"/>
      <c r="Q140" s="116"/>
      <c r="R140" s="116"/>
      <c r="S140" s="116"/>
      <c r="U140" s="114">
        <v>3900000</v>
      </c>
      <c r="V140" s="114">
        <v>0</v>
      </c>
      <c r="W140" s="117">
        <v>0</v>
      </c>
      <c r="X140" s="117"/>
      <c r="Y140" s="117">
        <v>0</v>
      </c>
      <c r="Z140" s="117"/>
      <c r="AA140" s="117"/>
      <c r="AB140" s="114">
        <v>0</v>
      </c>
      <c r="AC140" s="117">
        <v>3900000</v>
      </c>
      <c r="AD140" s="117"/>
    </row>
    <row r="141" spans="22:27" ht="16.5" customHeight="1">
      <c r="V141" s="114">
        <v>0</v>
      </c>
      <c r="W141" s="117">
        <v>0</v>
      </c>
      <c r="X141" s="117"/>
      <c r="Y141" s="117">
        <v>0</v>
      </c>
      <c r="Z141" s="117"/>
      <c r="AA141" s="117"/>
    </row>
    <row r="142" spans="22:27" ht="13.5" customHeight="1">
      <c r="V142" s="114">
        <v>0</v>
      </c>
      <c r="W142" s="117">
        <v>0</v>
      </c>
      <c r="X142" s="117"/>
      <c r="Y142" s="117">
        <v>0</v>
      </c>
      <c r="Z142" s="117"/>
      <c r="AA142" s="117"/>
    </row>
    <row r="143" ht="6" customHeight="1"/>
    <row r="144" spans="2:30" ht="16.5" customHeight="1">
      <c r="B144" s="130" t="s">
        <v>146</v>
      </c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U144" s="114">
        <v>11500000</v>
      </c>
      <c r="V144" s="114">
        <v>0</v>
      </c>
      <c r="W144" s="117">
        <v>0</v>
      </c>
      <c r="X144" s="117"/>
      <c r="Y144" s="117">
        <v>0</v>
      </c>
      <c r="Z144" s="117"/>
      <c r="AA144" s="117"/>
      <c r="AB144" s="114">
        <v>7600000</v>
      </c>
      <c r="AC144" s="117">
        <v>3900000</v>
      </c>
      <c r="AD144" s="117"/>
    </row>
    <row r="145" spans="22:27" ht="16.5" customHeight="1">
      <c r="V145" s="114">
        <v>0</v>
      </c>
      <c r="W145" s="117">
        <v>0</v>
      </c>
      <c r="X145" s="117"/>
      <c r="Y145" s="117">
        <v>0</v>
      </c>
      <c r="Z145" s="117"/>
      <c r="AA145" s="117"/>
    </row>
    <row r="146" spans="22:27" ht="16.5" customHeight="1">
      <c r="V146" s="114">
        <v>0</v>
      </c>
      <c r="W146" s="117">
        <v>7600000</v>
      </c>
      <c r="X146" s="117"/>
      <c r="Y146" s="117">
        <v>7600000</v>
      </c>
      <c r="Z146" s="117"/>
      <c r="AA146" s="117"/>
    </row>
    <row r="147" ht="9" customHeight="1"/>
    <row r="148" spans="3:31" ht="13.5" customHeight="1">
      <c r="C148" s="130" t="s">
        <v>118</v>
      </c>
      <c r="D148" s="130"/>
      <c r="E148" s="130"/>
      <c r="F148" s="130"/>
      <c r="H148" s="131" t="s">
        <v>91</v>
      </c>
      <c r="I148" s="116" t="s">
        <v>166</v>
      </c>
      <c r="J148" s="116"/>
      <c r="K148" s="116"/>
      <c r="L148" s="116"/>
      <c r="M148" s="116"/>
      <c r="O148" s="119" t="s">
        <v>40</v>
      </c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3:31" ht="13.5" customHeight="1">
      <c r="C149" s="130" t="s">
        <v>120</v>
      </c>
      <c r="D149" s="130"/>
      <c r="E149" s="130"/>
      <c r="F149" s="130"/>
      <c r="H149" s="131" t="s">
        <v>91</v>
      </c>
      <c r="I149" s="116" t="s">
        <v>172</v>
      </c>
      <c r="J149" s="116"/>
      <c r="K149" s="116"/>
      <c r="L149" s="116"/>
      <c r="M149" s="116"/>
      <c r="O149" s="119" t="s">
        <v>173</v>
      </c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ht="3" customHeight="1"/>
    <row r="151" ht="3" customHeight="1"/>
    <row r="152" spans="3:30" ht="16.5" customHeight="1">
      <c r="C152" s="116" t="s">
        <v>174</v>
      </c>
      <c r="D152" s="116"/>
      <c r="E152" s="116"/>
      <c r="F152" s="116"/>
      <c r="G152" s="116"/>
      <c r="H152" s="116"/>
      <c r="I152" s="116"/>
      <c r="K152" s="116" t="s">
        <v>175</v>
      </c>
      <c r="L152" s="116"/>
      <c r="M152" s="116"/>
      <c r="N152" s="116"/>
      <c r="O152" s="116"/>
      <c r="P152" s="116"/>
      <c r="Q152" s="116"/>
      <c r="R152" s="116"/>
      <c r="S152" s="116"/>
      <c r="U152" s="114">
        <v>50280000</v>
      </c>
      <c r="V152" s="114">
        <v>0</v>
      </c>
      <c r="W152" s="117">
        <v>0</v>
      </c>
      <c r="X152" s="117"/>
      <c r="Y152" s="117">
        <v>0</v>
      </c>
      <c r="Z152" s="117"/>
      <c r="AA152" s="117"/>
      <c r="AB152" s="114">
        <v>29865000</v>
      </c>
      <c r="AC152" s="117">
        <v>20415000</v>
      </c>
      <c r="AD152" s="117"/>
    </row>
    <row r="153" spans="22:27" ht="16.5" customHeight="1">
      <c r="V153" s="114">
        <v>0</v>
      </c>
      <c r="W153" s="117">
        <v>0</v>
      </c>
      <c r="X153" s="117"/>
      <c r="Y153" s="117">
        <v>0</v>
      </c>
      <c r="Z153" s="117"/>
      <c r="AA153" s="117"/>
    </row>
    <row r="154" spans="22:27" ht="13.5" customHeight="1">
      <c r="V154" s="114">
        <v>0</v>
      </c>
      <c r="W154" s="117">
        <v>29865000</v>
      </c>
      <c r="X154" s="117"/>
      <c r="Y154" s="117">
        <v>29865000</v>
      </c>
      <c r="Z154" s="117"/>
      <c r="AA154" s="117"/>
    </row>
    <row r="155" ht="3" customHeight="1"/>
    <row r="156" spans="3:30" ht="11.25" customHeight="1">
      <c r="C156" s="116" t="s">
        <v>176</v>
      </c>
      <c r="D156" s="116"/>
      <c r="E156" s="116"/>
      <c r="F156" s="116"/>
      <c r="G156" s="116"/>
      <c r="H156" s="116"/>
      <c r="I156" s="116"/>
      <c r="K156" s="135" t="s">
        <v>177</v>
      </c>
      <c r="L156" s="135"/>
      <c r="M156" s="135"/>
      <c r="N156" s="135"/>
      <c r="O156" s="135"/>
      <c r="P156" s="135"/>
      <c r="Q156" s="135"/>
      <c r="R156" s="135"/>
      <c r="S156" s="135"/>
      <c r="U156" s="117">
        <v>13120000</v>
      </c>
      <c r="V156" s="117">
        <v>0</v>
      </c>
      <c r="W156" s="117">
        <v>0</v>
      </c>
      <c r="X156" s="117"/>
      <c r="Y156" s="117">
        <v>0</v>
      </c>
      <c r="Z156" s="117"/>
      <c r="AA156" s="117"/>
      <c r="AB156" s="117">
        <v>10360000</v>
      </c>
      <c r="AC156" s="117">
        <v>2760000</v>
      </c>
      <c r="AD156" s="117"/>
    </row>
    <row r="157" spans="3:30" ht="6" customHeight="1">
      <c r="C157" s="116"/>
      <c r="D157" s="116"/>
      <c r="E157" s="116"/>
      <c r="F157" s="116"/>
      <c r="G157" s="116"/>
      <c r="H157" s="116"/>
      <c r="I157" s="116"/>
      <c r="K157" s="135"/>
      <c r="L157" s="135"/>
      <c r="M157" s="135"/>
      <c r="N157" s="135"/>
      <c r="O157" s="135"/>
      <c r="P157" s="135"/>
      <c r="Q157" s="135"/>
      <c r="R157" s="135"/>
      <c r="S157" s="135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</row>
    <row r="158" spans="11:27" ht="5.25" customHeight="1">
      <c r="K158" s="135"/>
      <c r="L158" s="135"/>
      <c r="M158" s="135"/>
      <c r="N158" s="135"/>
      <c r="O158" s="135"/>
      <c r="P158" s="135"/>
      <c r="Q158" s="135"/>
      <c r="R158" s="135"/>
      <c r="S158" s="135"/>
      <c r="V158" s="117">
        <v>0</v>
      </c>
      <c r="W158" s="117">
        <v>0</v>
      </c>
      <c r="X158" s="117"/>
      <c r="Y158" s="117">
        <v>0</v>
      </c>
      <c r="Z158" s="117"/>
      <c r="AA158" s="117"/>
    </row>
    <row r="159" spans="22:27" ht="12" customHeight="1">
      <c r="V159" s="117"/>
      <c r="W159" s="117"/>
      <c r="X159" s="117"/>
      <c r="Y159" s="117"/>
      <c r="Z159" s="117"/>
      <c r="AA159" s="117"/>
    </row>
    <row r="160" spans="22:27" ht="13.5" customHeight="1">
      <c r="V160" s="114">
        <v>0</v>
      </c>
      <c r="W160" s="117">
        <v>10360000</v>
      </c>
      <c r="X160" s="117"/>
      <c r="Y160" s="117">
        <v>10360000</v>
      </c>
      <c r="Z160" s="117"/>
      <c r="AA160" s="117"/>
    </row>
    <row r="161" ht="6" customHeight="1"/>
    <row r="162" spans="2:30" ht="16.5" customHeight="1">
      <c r="B162" s="130" t="s">
        <v>146</v>
      </c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U162" s="114">
        <v>63400000</v>
      </c>
      <c r="V162" s="114">
        <v>0</v>
      </c>
      <c r="W162" s="117">
        <v>0</v>
      </c>
      <c r="X162" s="117"/>
      <c r="Y162" s="117">
        <v>0</v>
      </c>
      <c r="Z162" s="117"/>
      <c r="AA162" s="117"/>
      <c r="AB162" s="114">
        <v>40225000</v>
      </c>
      <c r="AC162" s="117">
        <v>23175000</v>
      </c>
      <c r="AD162" s="117"/>
    </row>
    <row r="163" spans="22:27" ht="16.5" customHeight="1">
      <c r="V163" s="114">
        <v>0</v>
      </c>
      <c r="W163" s="117">
        <v>0</v>
      </c>
      <c r="X163" s="117"/>
      <c r="Y163" s="117">
        <v>0</v>
      </c>
      <c r="Z163" s="117"/>
      <c r="AA163" s="117"/>
    </row>
    <row r="164" spans="22:27" ht="16.5" customHeight="1">
      <c r="V164" s="114">
        <v>0</v>
      </c>
      <c r="W164" s="117">
        <v>40225000</v>
      </c>
      <c r="X164" s="117"/>
      <c r="Y164" s="117">
        <v>40225000</v>
      </c>
      <c r="Z164" s="117"/>
      <c r="AA164" s="117"/>
    </row>
    <row r="165" ht="9" customHeight="1"/>
    <row r="166" spans="3:31" ht="13.5" customHeight="1">
      <c r="C166" s="130" t="s">
        <v>118</v>
      </c>
      <c r="D166" s="130"/>
      <c r="E166" s="130"/>
      <c r="F166" s="130"/>
      <c r="H166" s="131" t="s">
        <v>91</v>
      </c>
      <c r="I166" s="116" t="s">
        <v>178</v>
      </c>
      <c r="J166" s="116"/>
      <c r="K166" s="116"/>
      <c r="L166" s="116"/>
      <c r="M166" s="116"/>
      <c r="O166" s="119" t="s">
        <v>43</v>
      </c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3:31" ht="13.5" customHeight="1">
      <c r="C167" s="130" t="s">
        <v>120</v>
      </c>
      <c r="D167" s="130"/>
      <c r="E167" s="130"/>
      <c r="F167" s="130"/>
      <c r="H167" s="131" t="s">
        <v>91</v>
      </c>
      <c r="I167" s="116" t="s">
        <v>179</v>
      </c>
      <c r="J167" s="116"/>
      <c r="K167" s="116"/>
      <c r="L167" s="116"/>
      <c r="M167" s="116"/>
      <c r="O167" s="119" t="s">
        <v>45</v>
      </c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ht="3" customHeight="1"/>
    <row r="169" ht="3" customHeight="1"/>
    <row r="170" spans="3:30" ht="11.25" customHeight="1">
      <c r="C170" s="116" t="s">
        <v>180</v>
      </c>
      <c r="D170" s="116"/>
      <c r="E170" s="116"/>
      <c r="F170" s="116"/>
      <c r="G170" s="116"/>
      <c r="H170" s="116"/>
      <c r="I170" s="116"/>
      <c r="K170" s="135" t="s">
        <v>181</v>
      </c>
      <c r="L170" s="135"/>
      <c r="M170" s="135"/>
      <c r="N170" s="135"/>
      <c r="O170" s="135"/>
      <c r="P170" s="135"/>
      <c r="Q170" s="135"/>
      <c r="R170" s="135"/>
      <c r="S170" s="135"/>
      <c r="U170" s="117">
        <v>2601600</v>
      </c>
      <c r="V170" s="117">
        <v>0</v>
      </c>
      <c r="W170" s="117">
        <v>0</v>
      </c>
      <c r="X170" s="117"/>
      <c r="Y170" s="117">
        <v>0</v>
      </c>
      <c r="Z170" s="117"/>
      <c r="AA170" s="117"/>
      <c r="AB170" s="117">
        <v>0</v>
      </c>
      <c r="AC170" s="117">
        <v>2601600</v>
      </c>
      <c r="AD170" s="117"/>
    </row>
    <row r="171" spans="3:30" ht="6" customHeight="1">
      <c r="C171" s="116"/>
      <c r="D171" s="116"/>
      <c r="E171" s="116"/>
      <c r="F171" s="116"/>
      <c r="G171" s="116"/>
      <c r="H171" s="116"/>
      <c r="I171" s="116"/>
      <c r="K171" s="135"/>
      <c r="L171" s="135"/>
      <c r="M171" s="135"/>
      <c r="N171" s="135"/>
      <c r="O171" s="135"/>
      <c r="P171" s="135"/>
      <c r="Q171" s="135"/>
      <c r="R171" s="135"/>
      <c r="S171" s="135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</row>
    <row r="172" spans="11:27" ht="5.25" customHeight="1">
      <c r="K172" s="135"/>
      <c r="L172" s="135"/>
      <c r="M172" s="135"/>
      <c r="N172" s="135"/>
      <c r="O172" s="135"/>
      <c r="P172" s="135"/>
      <c r="Q172" s="135"/>
      <c r="R172" s="135"/>
      <c r="S172" s="135"/>
      <c r="V172" s="117">
        <v>0</v>
      </c>
      <c r="W172" s="117">
        <v>0</v>
      </c>
      <c r="X172" s="117"/>
      <c r="Y172" s="117">
        <v>0</v>
      </c>
      <c r="Z172" s="117"/>
      <c r="AA172" s="117"/>
    </row>
    <row r="173" spans="22:27" ht="12" customHeight="1">
      <c r="V173" s="117"/>
      <c r="W173" s="117"/>
      <c r="X173" s="117"/>
      <c r="Y173" s="117"/>
      <c r="Z173" s="117"/>
      <c r="AA173" s="117"/>
    </row>
    <row r="174" spans="22:27" ht="13.5" customHeight="1">
      <c r="V174" s="114">
        <v>0</v>
      </c>
      <c r="W174" s="117">
        <v>0</v>
      </c>
      <c r="X174" s="117"/>
      <c r="Y174" s="117">
        <v>0</v>
      </c>
      <c r="Z174" s="117"/>
      <c r="AA174" s="117"/>
    </row>
    <row r="175" ht="6" customHeight="1"/>
    <row r="176" spans="2:30" ht="16.5" customHeight="1">
      <c r="B176" s="130" t="s">
        <v>146</v>
      </c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U176" s="114">
        <v>2601600</v>
      </c>
      <c r="V176" s="114">
        <v>0</v>
      </c>
      <c r="W176" s="117">
        <v>0</v>
      </c>
      <c r="X176" s="117"/>
      <c r="Y176" s="117">
        <v>0</v>
      </c>
      <c r="Z176" s="117"/>
      <c r="AA176" s="117"/>
      <c r="AB176" s="114">
        <v>0</v>
      </c>
      <c r="AC176" s="117">
        <v>2601600</v>
      </c>
      <c r="AD176" s="117"/>
    </row>
    <row r="177" spans="22:27" ht="16.5" customHeight="1">
      <c r="V177" s="114">
        <v>0</v>
      </c>
      <c r="W177" s="117">
        <v>0</v>
      </c>
      <c r="X177" s="117"/>
      <c r="Y177" s="117">
        <v>0</v>
      </c>
      <c r="Z177" s="117"/>
      <c r="AA177" s="117"/>
    </row>
    <row r="178" spans="22:27" ht="16.5" customHeight="1">
      <c r="V178" s="114">
        <v>0</v>
      </c>
      <c r="W178" s="117">
        <v>0</v>
      </c>
      <c r="X178" s="117"/>
      <c r="Y178" s="117">
        <v>0</v>
      </c>
      <c r="Z178" s="117"/>
      <c r="AA178" s="117"/>
    </row>
    <row r="179" ht="9" customHeight="1"/>
    <row r="180" spans="3:31" ht="13.5" customHeight="1">
      <c r="C180" s="130" t="s">
        <v>118</v>
      </c>
      <c r="D180" s="130"/>
      <c r="E180" s="130"/>
      <c r="F180" s="130"/>
      <c r="H180" s="131" t="s">
        <v>91</v>
      </c>
      <c r="I180" s="116" t="s">
        <v>178</v>
      </c>
      <c r="J180" s="116"/>
      <c r="K180" s="116"/>
      <c r="L180" s="116"/>
      <c r="M180" s="116"/>
      <c r="O180" s="119" t="s">
        <v>43</v>
      </c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3:31" ht="13.5" customHeight="1">
      <c r="C181" s="130" t="s">
        <v>120</v>
      </c>
      <c r="D181" s="130"/>
      <c r="E181" s="130"/>
      <c r="F181" s="130"/>
      <c r="H181" s="131" t="s">
        <v>91</v>
      </c>
      <c r="I181" s="116" t="s">
        <v>182</v>
      </c>
      <c r="J181" s="116"/>
      <c r="K181" s="116"/>
      <c r="L181" s="116"/>
      <c r="M181" s="116"/>
      <c r="O181" s="119" t="s">
        <v>46</v>
      </c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ht="3" customHeight="1"/>
    <row r="183" spans="3:30" ht="11.25" customHeight="1">
      <c r="C183" s="116" t="s">
        <v>183</v>
      </c>
      <c r="D183" s="116"/>
      <c r="E183" s="116"/>
      <c r="F183" s="116"/>
      <c r="G183" s="116"/>
      <c r="H183" s="116"/>
      <c r="I183" s="116"/>
      <c r="K183" s="135" t="s">
        <v>184</v>
      </c>
      <c r="L183" s="135"/>
      <c r="M183" s="135"/>
      <c r="N183" s="135"/>
      <c r="O183" s="135"/>
      <c r="P183" s="135"/>
      <c r="Q183" s="135"/>
      <c r="R183" s="135"/>
      <c r="S183" s="135"/>
      <c r="U183" s="117">
        <v>31415949</v>
      </c>
      <c r="V183" s="117">
        <v>0</v>
      </c>
      <c r="W183" s="117">
        <v>0</v>
      </c>
      <c r="X183" s="117"/>
      <c r="Y183" s="117">
        <v>0</v>
      </c>
      <c r="Z183" s="117"/>
      <c r="AA183" s="117"/>
      <c r="AB183" s="117">
        <v>12000000</v>
      </c>
      <c r="AC183" s="117">
        <v>19415949</v>
      </c>
      <c r="AD183" s="117"/>
    </row>
    <row r="184" spans="3:30" ht="6" customHeight="1">
      <c r="C184" s="116"/>
      <c r="D184" s="116"/>
      <c r="E184" s="116"/>
      <c r="F184" s="116"/>
      <c r="G184" s="116"/>
      <c r="H184" s="116"/>
      <c r="I184" s="116"/>
      <c r="K184" s="135"/>
      <c r="L184" s="135"/>
      <c r="M184" s="135"/>
      <c r="N184" s="135"/>
      <c r="O184" s="135"/>
      <c r="P184" s="135"/>
      <c r="Q184" s="135"/>
      <c r="R184" s="135"/>
      <c r="S184" s="135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11:27" ht="5.25" customHeight="1">
      <c r="K185" s="135"/>
      <c r="L185" s="135"/>
      <c r="M185" s="135"/>
      <c r="N185" s="135"/>
      <c r="O185" s="135"/>
      <c r="P185" s="135"/>
      <c r="Q185" s="135"/>
      <c r="R185" s="135"/>
      <c r="S185" s="135"/>
      <c r="V185" s="117">
        <v>0</v>
      </c>
      <c r="W185" s="117">
        <v>0</v>
      </c>
      <c r="X185" s="117"/>
      <c r="Y185" s="117">
        <v>0</v>
      </c>
      <c r="Z185" s="117"/>
      <c r="AA185" s="117"/>
    </row>
    <row r="186" spans="22:27" ht="12" customHeight="1">
      <c r="V186" s="117"/>
      <c r="W186" s="117"/>
      <c r="X186" s="117"/>
      <c r="Y186" s="117"/>
      <c r="Z186" s="117"/>
      <c r="AA186" s="117"/>
    </row>
    <row r="187" spans="22:27" ht="13.5" customHeight="1">
      <c r="V187" s="114">
        <v>8038300</v>
      </c>
      <c r="W187" s="117">
        <v>3961700</v>
      </c>
      <c r="X187" s="117"/>
      <c r="Y187" s="117">
        <v>12000000</v>
      </c>
      <c r="Z187" s="117"/>
      <c r="AA187" s="117"/>
    </row>
    <row r="188" ht="6" customHeight="1"/>
    <row r="189" spans="2:30" ht="16.5" customHeight="1">
      <c r="B189" s="130" t="s">
        <v>146</v>
      </c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U189" s="114">
        <v>31415949</v>
      </c>
      <c r="V189" s="114">
        <v>0</v>
      </c>
      <c r="W189" s="117">
        <v>0</v>
      </c>
      <c r="X189" s="117"/>
      <c r="Y189" s="117">
        <v>0</v>
      </c>
      <c r="Z189" s="117"/>
      <c r="AA189" s="117"/>
      <c r="AB189" s="114">
        <v>12000000</v>
      </c>
      <c r="AC189" s="117">
        <v>19415949</v>
      </c>
      <c r="AD189" s="117"/>
    </row>
    <row r="190" spans="22:27" ht="16.5" customHeight="1">
      <c r="V190" s="114">
        <v>0</v>
      </c>
      <c r="W190" s="117">
        <v>0</v>
      </c>
      <c r="X190" s="117"/>
      <c r="Y190" s="117">
        <v>0</v>
      </c>
      <c r="Z190" s="117"/>
      <c r="AA190" s="117"/>
    </row>
    <row r="191" spans="22:27" ht="16.5" customHeight="1">
      <c r="V191" s="114">
        <v>8038300</v>
      </c>
      <c r="W191" s="117">
        <v>3961700</v>
      </c>
      <c r="X191" s="117"/>
      <c r="Y191" s="117">
        <v>12000000</v>
      </c>
      <c r="Z191" s="117"/>
      <c r="AA191" s="117"/>
    </row>
    <row r="192" ht="9" customHeight="1"/>
    <row r="193" spans="3:31" ht="13.5" customHeight="1">
      <c r="C193" s="130" t="s">
        <v>118</v>
      </c>
      <c r="D193" s="130"/>
      <c r="E193" s="130"/>
      <c r="F193" s="130"/>
      <c r="H193" s="131" t="s">
        <v>91</v>
      </c>
      <c r="I193" s="116" t="s">
        <v>178</v>
      </c>
      <c r="J193" s="116"/>
      <c r="K193" s="116"/>
      <c r="L193" s="116"/>
      <c r="M193" s="116"/>
      <c r="O193" s="119" t="s">
        <v>43</v>
      </c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3:31" ht="13.5" customHeight="1">
      <c r="C194" s="130" t="s">
        <v>120</v>
      </c>
      <c r="D194" s="130"/>
      <c r="E194" s="130"/>
      <c r="F194" s="130"/>
      <c r="H194" s="131" t="s">
        <v>91</v>
      </c>
      <c r="I194" s="116" t="s">
        <v>185</v>
      </c>
      <c r="J194" s="116"/>
      <c r="K194" s="116"/>
      <c r="L194" s="116"/>
      <c r="M194" s="116"/>
      <c r="O194" s="119" t="s">
        <v>47</v>
      </c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ht="3" customHeight="1"/>
    <row r="196" ht="3" customHeight="1"/>
    <row r="197" spans="3:30" ht="16.5" customHeight="1">
      <c r="C197" s="116" t="s">
        <v>186</v>
      </c>
      <c r="D197" s="116"/>
      <c r="E197" s="116"/>
      <c r="F197" s="116"/>
      <c r="G197" s="116"/>
      <c r="H197" s="116"/>
      <c r="I197" s="116"/>
      <c r="K197" s="116" t="s">
        <v>187</v>
      </c>
      <c r="L197" s="116"/>
      <c r="M197" s="116"/>
      <c r="N197" s="116"/>
      <c r="O197" s="116"/>
      <c r="P197" s="116"/>
      <c r="Q197" s="116"/>
      <c r="R197" s="116"/>
      <c r="S197" s="116"/>
      <c r="U197" s="114">
        <v>34450000</v>
      </c>
      <c r="V197" s="114">
        <v>0</v>
      </c>
      <c r="W197" s="117">
        <v>0</v>
      </c>
      <c r="X197" s="117"/>
      <c r="Y197" s="117">
        <v>0</v>
      </c>
      <c r="Z197" s="117"/>
      <c r="AA197" s="117"/>
      <c r="AB197" s="114">
        <v>11925000</v>
      </c>
      <c r="AC197" s="117">
        <v>22525000</v>
      </c>
      <c r="AD197" s="117"/>
    </row>
    <row r="198" spans="22:27" ht="16.5" customHeight="1">
      <c r="V198" s="114">
        <v>0</v>
      </c>
      <c r="W198" s="117">
        <v>0</v>
      </c>
      <c r="X198" s="117"/>
      <c r="Y198" s="117">
        <v>0</v>
      </c>
      <c r="Z198" s="117"/>
      <c r="AA198" s="117"/>
    </row>
    <row r="199" spans="22:27" ht="13.5" customHeight="1">
      <c r="V199" s="114">
        <v>9010000</v>
      </c>
      <c r="W199" s="117">
        <v>2915000</v>
      </c>
      <c r="X199" s="117"/>
      <c r="Y199" s="117">
        <v>11925000</v>
      </c>
      <c r="Z199" s="117"/>
      <c r="AA199" s="117"/>
    </row>
    <row r="200" ht="3" customHeight="1"/>
    <row r="201" spans="3:30" ht="16.5" customHeight="1">
      <c r="C201" s="116" t="s">
        <v>188</v>
      </c>
      <c r="D201" s="116"/>
      <c r="E201" s="116"/>
      <c r="F201" s="116"/>
      <c r="G201" s="116"/>
      <c r="H201" s="116"/>
      <c r="I201" s="116"/>
      <c r="K201" s="116" t="s">
        <v>189</v>
      </c>
      <c r="L201" s="116"/>
      <c r="M201" s="116"/>
      <c r="N201" s="116"/>
      <c r="O201" s="116"/>
      <c r="P201" s="116"/>
      <c r="Q201" s="116"/>
      <c r="R201" s="116"/>
      <c r="S201" s="116"/>
      <c r="U201" s="114">
        <v>25070000</v>
      </c>
      <c r="V201" s="114">
        <v>0</v>
      </c>
      <c r="W201" s="117">
        <v>0</v>
      </c>
      <c r="X201" s="117"/>
      <c r="Y201" s="117">
        <v>0</v>
      </c>
      <c r="Z201" s="117"/>
      <c r="AA201" s="117"/>
      <c r="AB201" s="114">
        <v>7074000</v>
      </c>
      <c r="AC201" s="117">
        <v>17996000</v>
      </c>
      <c r="AD201" s="117"/>
    </row>
    <row r="202" spans="22:27" ht="16.5" customHeight="1">
      <c r="V202" s="114">
        <v>0</v>
      </c>
      <c r="W202" s="117">
        <v>0</v>
      </c>
      <c r="X202" s="117"/>
      <c r="Y202" s="117">
        <v>0</v>
      </c>
      <c r="Z202" s="117"/>
      <c r="AA202" s="117"/>
    </row>
    <row r="203" spans="22:27" ht="13.5" customHeight="1">
      <c r="V203" s="114">
        <v>4994000</v>
      </c>
      <c r="W203" s="117">
        <v>2080000</v>
      </c>
      <c r="X203" s="117"/>
      <c r="Y203" s="117">
        <v>7074000</v>
      </c>
      <c r="Z203" s="117"/>
      <c r="AA203" s="117"/>
    </row>
    <row r="204" ht="6" customHeight="1"/>
    <row r="205" spans="2:30" ht="16.5" customHeight="1">
      <c r="B205" s="130" t="s">
        <v>146</v>
      </c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U205" s="114">
        <v>59520000</v>
      </c>
      <c r="V205" s="114">
        <v>0</v>
      </c>
      <c r="W205" s="117">
        <v>0</v>
      </c>
      <c r="X205" s="117"/>
      <c r="Y205" s="117">
        <v>0</v>
      </c>
      <c r="Z205" s="117"/>
      <c r="AA205" s="117"/>
      <c r="AB205" s="114">
        <v>18999000</v>
      </c>
      <c r="AC205" s="117">
        <v>40521000</v>
      </c>
      <c r="AD205" s="117"/>
    </row>
    <row r="206" spans="22:27" ht="16.5" customHeight="1">
      <c r="V206" s="114">
        <v>0</v>
      </c>
      <c r="W206" s="117">
        <v>0</v>
      </c>
      <c r="X206" s="117"/>
      <c r="Y206" s="117">
        <v>0</v>
      </c>
      <c r="Z206" s="117"/>
      <c r="AA206" s="117"/>
    </row>
    <row r="207" spans="22:27" ht="16.5" customHeight="1">
      <c r="V207" s="114">
        <v>14004000</v>
      </c>
      <c r="W207" s="117">
        <v>4995000</v>
      </c>
      <c r="X207" s="117"/>
      <c r="Y207" s="117">
        <v>18999000</v>
      </c>
      <c r="Z207" s="117"/>
      <c r="AA207" s="117"/>
    </row>
    <row r="208" ht="9" customHeight="1"/>
    <row r="209" spans="3:31" ht="13.5" customHeight="1">
      <c r="C209" s="130" t="s">
        <v>118</v>
      </c>
      <c r="D209" s="130"/>
      <c r="E209" s="130"/>
      <c r="F209" s="130"/>
      <c r="H209" s="131" t="s">
        <v>91</v>
      </c>
      <c r="I209" s="116" t="s">
        <v>178</v>
      </c>
      <c r="J209" s="116"/>
      <c r="K209" s="116"/>
      <c r="L209" s="116"/>
      <c r="M209" s="116"/>
      <c r="O209" s="119" t="s">
        <v>43</v>
      </c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3:31" ht="13.5" customHeight="1">
      <c r="C210" s="130" t="s">
        <v>120</v>
      </c>
      <c r="D210" s="130"/>
      <c r="E210" s="130"/>
      <c r="F210" s="130"/>
      <c r="H210" s="131" t="s">
        <v>91</v>
      </c>
      <c r="I210" s="116" t="s">
        <v>190</v>
      </c>
      <c r="J210" s="116"/>
      <c r="K210" s="116"/>
      <c r="L210" s="116"/>
      <c r="M210" s="116"/>
      <c r="O210" s="119" t="s">
        <v>58</v>
      </c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ht="3" customHeight="1"/>
    <row r="212" ht="3" customHeight="1"/>
    <row r="213" spans="3:30" ht="11.25" customHeight="1">
      <c r="C213" s="116" t="s">
        <v>191</v>
      </c>
      <c r="D213" s="116"/>
      <c r="E213" s="116"/>
      <c r="F213" s="116"/>
      <c r="G213" s="116"/>
      <c r="H213" s="116"/>
      <c r="I213" s="116"/>
      <c r="K213" s="135" t="s">
        <v>192</v>
      </c>
      <c r="L213" s="135"/>
      <c r="M213" s="135"/>
      <c r="N213" s="135"/>
      <c r="O213" s="135"/>
      <c r="P213" s="135"/>
      <c r="Q213" s="135"/>
      <c r="R213" s="135"/>
      <c r="S213" s="135"/>
      <c r="U213" s="117">
        <v>9500000</v>
      </c>
      <c r="V213" s="117">
        <v>0</v>
      </c>
      <c r="W213" s="117">
        <v>0</v>
      </c>
      <c r="X213" s="117"/>
      <c r="Y213" s="117">
        <v>0</v>
      </c>
      <c r="Z213" s="117"/>
      <c r="AA213" s="117"/>
      <c r="AB213" s="117">
        <v>4750000</v>
      </c>
      <c r="AC213" s="117">
        <v>4750000</v>
      </c>
      <c r="AD213" s="117"/>
    </row>
    <row r="214" spans="3:30" ht="6" customHeight="1">
      <c r="C214" s="116"/>
      <c r="D214" s="116"/>
      <c r="E214" s="116"/>
      <c r="F214" s="116"/>
      <c r="G214" s="116"/>
      <c r="H214" s="116"/>
      <c r="I214" s="116"/>
      <c r="K214" s="135"/>
      <c r="L214" s="135"/>
      <c r="M214" s="135"/>
      <c r="N214" s="135"/>
      <c r="O214" s="135"/>
      <c r="P214" s="135"/>
      <c r="Q214" s="135"/>
      <c r="R214" s="135"/>
      <c r="S214" s="135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</row>
    <row r="215" spans="11:27" ht="5.25" customHeight="1">
      <c r="K215" s="135"/>
      <c r="L215" s="135"/>
      <c r="M215" s="135"/>
      <c r="N215" s="135"/>
      <c r="O215" s="135"/>
      <c r="P215" s="135"/>
      <c r="Q215" s="135"/>
      <c r="R215" s="135"/>
      <c r="S215" s="135"/>
      <c r="V215" s="117">
        <v>0</v>
      </c>
      <c r="W215" s="117">
        <v>0</v>
      </c>
      <c r="X215" s="117"/>
      <c r="Y215" s="117">
        <v>0</v>
      </c>
      <c r="Z215" s="117"/>
      <c r="AA215" s="117"/>
    </row>
    <row r="216" spans="22:27" ht="12" customHeight="1">
      <c r="V216" s="117"/>
      <c r="W216" s="117"/>
      <c r="X216" s="117"/>
      <c r="Y216" s="117"/>
      <c r="Z216" s="117"/>
      <c r="AA216" s="117"/>
    </row>
    <row r="217" spans="22:27" ht="13.5" customHeight="1">
      <c r="V217" s="114">
        <v>4450000</v>
      </c>
      <c r="W217" s="117">
        <v>300000</v>
      </c>
      <c r="X217" s="117"/>
      <c r="Y217" s="117">
        <v>4750000</v>
      </c>
      <c r="Z217" s="117"/>
      <c r="AA217" s="117"/>
    </row>
    <row r="218" ht="6" customHeight="1"/>
    <row r="219" spans="2:30" ht="16.5" customHeight="1">
      <c r="B219" s="130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U219" s="114">
        <v>9500000</v>
      </c>
      <c r="V219" s="114">
        <v>0</v>
      </c>
      <c r="W219" s="117">
        <v>0</v>
      </c>
      <c r="X219" s="117"/>
      <c r="Y219" s="117">
        <v>0</v>
      </c>
      <c r="Z219" s="117"/>
      <c r="AA219" s="117"/>
      <c r="AB219" s="114">
        <v>4750000</v>
      </c>
      <c r="AC219" s="117">
        <v>4750000</v>
      </c>
      <c r="AD219" s="117"/>
    </row>
    <row r="220" spans="22:27" ht="16.5" customHeight="1">
      <c r="V220" s="114">
        <v>0</v>
      </c>
      <c r="W220" s="117">
        <v>0</v>
      </c>
      <c r="X220" s="117"/>
      <c r="Y220" s="117">
        <v>0</v>
      </c>
      <c r="Z220" s="117"/>
      <c r="AA220" s="117"/>
    </row>
    <row r="221" spans="22:27" ht="16.5" customHeight="1">
      <c r="V221" s="114">
        <v>4450000</v>
      </c>
      <c r="W221" s="117">
        <v>300000</v>
      </c>
      <c r="X221" s="117"/>
      <c r="Y221" s="117">
        <v>4750000</v>
      </c>
      <c r="Z221" s="117"/>
      <c r="AA221" s="117"/>
    </row>
    <row r="222" ht="9" customHeight="1"/>
    <row r="223" spans="3:31" ht="13.5" customHeight="1">
      <c r="C223" s="130" t="s">
        <v>118</v>
      </c>
      <c r="D223" s="130"/>
      <c r="E223" s="130"/>
      <c r="F223" s="130"/>
      <c r="H223" s="131" t="s">
        <v>91</v>
      </c>
      <c r="I223" s="116" t="s">
        <v>178</v>
      </c>
      <c r="J223" s="116"/>
      <c r="K223" s="116"/>
      <c r="L223" s="116"/>
      <c r="M223" s="116"/>
      <c r="O223" s="119" t="s">
        <v>43</v>
      </c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3:31" ht="13.5" customHeight="1">
      <c r="C224" s="130" t="s">
        <v>120</v>
      </c>
      <c r="D224" s="130"/>
      <c r="E224" s="130"/>
      <c r="F224" s="130"/>
      <c r="H224" s="131" t="s">
        <v>91</v>
      </c>
      <c r="I224" s="116" t="s">
        <v>193</v>
      </c>
      <c r="J224" s="116"/>
      <c r="K224" s="116"/>
      <c r="L224" s="116"/>
      <c r="M224" s="116"/>
      <c r="O224" s="119" t="s">
        <v>75</v>
      </c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ht="3" customHeight="1"/>
    <row r="226" spans="3:30" ht="16.5" customHeight="1">
      <c r="C226" s="116" t="s">
        <v>194</v>
      </c>
      <c r="D226" s="116"/>
      <c r="E226" s="116"/>
      <c r="F226" s="116"/>
      <c r="G226" s="116"/>
      <c r="H226" s="116"/>
      <c r="I226" s="116"/>
      <c r="K226" s="116" t="s">
        <v>195</v>
      </c>
      <c r="L226" s="116"/>
      <c r="M226" s="116"/>
      <c r="N226" s="116"/>
      <c r="O226" s="116"/>
      <c r="P226" s="116"/>
      <c r="Q226" s="116"/>
      <c r="R226" s="116"/>
      <c r="S226" s="116"/>
      <c r="U226" s="114">
        <v>1560000</v>
      </c>
      <c r="V226" s="114">
        <v>0</v>
      </c>
      <c r="W226" s="117">
        <v>0</v>
      </c>
      <c r="X226" s="117"/>
      <c r="Y226" s="117">
        <v>0</v>
      </c>
      <c r="Z226" s="117"/>
      <c r="AA226" s="117"/>
      <c r="AB226" s="114">
        <v>440000</v>
      </c>
      <c r="AC226" s="117">
        <v>1120000</v>
      </c>
      <c r="AD226" s="117"/>
    </row>
    <row r="227" spans="22:27" ht="16.5" customHeight="1">
      <c r="V227" s="114">
        <v>0</v>
      </c>
      <c r="W227" s="117">
        <v>0</v>
      </c>
      <c r="X227" s="117"/>
      <c r="Y227" s="117">
        <v>0</v>
      </c>
      <c r="Z227" s="117"/>
      <c r="AA227" s="117"/>
    </row>
    <row r="228" spans="22:27" ht="13.5" customHeight="1">
      <c r="V228" s="114">
        <v>330000</v>
      </c>
      <c r="W228" s="117">
        <v>110000</v>
      </c>
      <c r="X228" s="117"/>
      <c r="Y228" s="117">
        <v>440000</v>
      </c>
      <c r="Z228" s="117"/>
      <c r="AA228" s="117"/>
    </row>
    <row r="229" ht="6" customHeight="1"/>
    <row r="230" spans="2:30" ht="16.5" customHeight="1">
      <c r="B230" s="130" t="s">
        <v>146</v>
      </c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U230" s="114">
        <v>1560000</v>
      </c>
      <c r="V230" s="114">
        <v>0</v>
      </c>
      <c r="W230" s="117">
        <v>0</v>
      </c>
      <c r="X230" s="117"/>
      <c r="Y230" s="117">
        <v>0</v>
      </c>
      <c r="Z230" s="117"/>
      <c r="AA230" s="117"/>
      <c r="AB230" s="114">
        <v>440000</v>
      </c>
      <c r="AC230" s="117">
        <v>1120000</v>
      </c>
      <c r="AD230" s="117"/>
    </row>
    <row r="231" spans="22:27" ht="16.5" customHeight="1">
      <c r="V231" s="114">
        <v>0</v>
      </c>
      <c r="W231" s="117">
        <v>0</v>
      </c>
      <c r="X231" s="117"/>
      <c r="Y231" s="117">
        <v>0</v>
      </c>
      <c r="Z231" s="117"/>
      <c r="AA231" s="117"/>
    </row>
    <row r="232" spans="22:27" ht="16.5" customHeight="1">
      <c r="V232" s="114">
        <v>330000</v>
      </c>
      <c r="W232" s="117">
        <v>110000</v>
      </c>
      <c r="X232" s="117"/>
      <c r="Y232" s="117">
        <v>440000</v>
      </c>
      <c r="Z232" s="117"/>
      <c r="AA232" s="117"/>
    </row>
    <row r="233" ht="9" customHeight="1"/>
    <row r="234" spans="3:31" ht="13.5" customHeight="1">
      <c r="C234" s="130" t="s">
        <v>118</v>
      </c>
      <c r="D234" s="130"/>
      <c r="E234" s="130"/>
      <c r="F234" s="130"/>
      <c r="H234" s="131" t="s">
        <v>91</v>
      </c>
      <c r="I234" s="116" t="s">
        <v>178</v>
      </c>
      <c r="J234" s="116"/>
      <c r="K234" s="116"/>
      <c r="L234" s="116"/>
      <c r="M234" s="116"/>
      <c r="O234" s="119" t="s">
        <v>43</v>
      </c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</row>
    <row r="235" spans="3:31" ht="13.5" customHeight="1">
      <c r="C235" s="130" t="s">
        <v>120</v>
      </c>
      <c r="D235" s="130"/>
      <c r="E235" s="130"/>
      <c r="F235" s="130"/>
      <c r="H235" s="131" t="s">
        <v>91</v>
      </c>
      <c r="I235" s="116" t="s">
        <v>196</v>
      </c>
      <c r="J235" s="116"/>
      <c r="K235" s="116"/>
      <c r="L235" s="116"/>
      <c r="M235" s="116"/>
      <c r="O235" s="119" t="s">
        <v>48</v>
      </c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</row>
    <row r="236" ht="3" customHeight="1"/>
    <row r="237" ht="3" customHeight="1"/>
    <row r="238" spans="3:30" ht="16.5" customHeight="1">
      <c r="C238" s="116" t="s">
        <v>197</v>
      </c>
      <c r="D238" s="116"/>
      <c r="E238" s="116"/>
      <c r="F238" s="116"/>
      <c r="G238" s="116"/>
      <c r="H238" s="116"/>
      <c r="I238" s="116"/>
      <c r="K238" s="116" t="s">
        <v>198</v>
      </c>
      <c r="L238" s="116"/>
      <c r="M238" s="116"/>
      <c r="N238" s="116"/>
      <c r="O238" s="116"/>
      <c r="P238" s="116"/>
      <c r="Q238" s="116"/>
      <c r="R238" s="116"/>
      <c r="S238" s="116"/>
      <c r="U238" s="114">
        <v>22350000</v>
      </c>
      <c r="V238" s="114">
        <v>0</v>
      </c>
      <c r="W238" s="117">
        <v>0</v>
      </c>
      <c r="X238" s="117"/>
      <c r="Y238" s="117">
        <v>0</v>
      </c>
      <c r="Z238" s="117"/>
      <c r="AA238" s="117"/>
      <c r="AB238" s="114">
        <v>15900000</v>
      </c>
      <c r="AC238" s="117">
        <v>6450000</v>
      </c>
      <c r="AD238" s="117"/>
    </row>
    <row r="239" spans="22:27" ht="16.5" customHeight="1">
      <c r="V239" s="114">
        <v>0</v>
      </c>
      <c r="W239" s="117">
        <v>0</v>
      </c>
      <c r="X239" s="117"/>
      <c r="Y239" s="117">
        <v>0</v>
      </c>
      <c r="Z239" s="117"/>
      <c r="AA239" s="117"/>
    </row>
    <row r="240" spans="22:27" ht="13.5" customHeight="1">
      <c r="V240" s="114">
        <v>13950000</v>
      </c>
      <c r="W240" s="117">
        <v>1950000</v>
      </c>
      <c r="X240" s="117"/>
      <c r="Y240" s="117">
        <v>15900000</v>
      </c>
      <c r="Z240" s="117"/>
      <c r="AA240" s="117"/>
    </row>
    <row r="241" ht="3" customHeight="1"/>
    <row r="242" spans="3:30" ht="11.25" customHeight="1">
      <c r="C242" s="116" t="s">
        <v>176</v>
      </c>
      <c r="D242" s="116"/>
      <c r="E242" s="116"/>
      <c r="F242" s="116"/>
      <c r="G242" s="116"/>
      <c r="H242" s="116"/>
      <c r="I242" s="116"/>
      <c r="K242" s="135" t="s">
        <v>177</v>
      </c>
      <c r="L242" s="135"/>
      <c r="M242" s="135"/>
      <c r="N242" s="135"/>
      <c r="O242" s="135"/>
      <c r="P242" s="135"/>
      <c r="Q242" s="135"/>
      <c r="R242" s="135"/>
      <c r="S242" s="135"/>
      <c r="U242" s="117">
        <v>47650000</v>
      </c>
      <c r="V242" s="117">
        <v>0</v>
      </c>
      <c r="W242" s="117">
        <v>0</v>
      </c>
      <c r="X242" s="117"/>
      <c r="Y242" s="117">
        <v>0</v>
      </c>
      <c r="Z242" s="117"/>
      <c r="AA242" s="117"/>
      <c r="AB242" s="117">
        <v>14430000</v>
      </c>
      <c r="AC242" s="117">
        <v>33220000</v>
      </c>
      <c r="AD242" s="117"/>
    </row>
    <row r="243" spans="3:30" ht="6" customHeight="1">
      <c r="C243" s="116"/>
      <c r="D243" s="116"/>
      <c r="E243" s="116"/>
      <c r="F243" s="116"/>
      <c r="G243" s="116"/>
      <c r="H243" s="116"/>
      <c r="I243" s="116"/>
      <c r="K243" s="135"/>
      <c r="L243" s="135"/>
      <c r="M243" s="135"/>
      <c r="N243" s="135"/>
      <c r="O243" s="135"/>
      <c r="P243" s="135"/>
      <c r="Q243" s="135"/>
      <c r="R243" s="135"/>
      <c r="S243" s="135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</row>
    <row r="244" spans="11:27" ht="5.25" customHeight="1">
      <c r="K244" s="135"/>
      <c r="L244" s="135"/>
      <c r="M244" s="135"/>
      <c r="N244" s="135"/>
      <c r="O244" s="135"/>
      <c r="P244" s="135"/>
      <c r="Q244" s="135"/>
      <c r="R244" s="135"/>
      <c r="S244" s="135"/>
      <c r="V244" s="117">
        <v>0</v>
      </c>
      <c r="W244" s="117">
        <v>0</v>
      </c>
      <c r="X244" s="117"/>
      <c r="Y244" s="117">
        <v>0</v>
      </c>
      <c r="Z244" s="117"/>
      <c r="AA244" s="117"/>
    </row>
    <row r="245" spans="22:27" ht="12" customHeight="1">
      <c r="V245" s="117"/>
      <c r="W245" s="117"/>
      <c r="X245" s="117"/>
      <c r="Y245" s="117"/>
      <c r="Z245" s="117"/>
      <c r="AA245" s="117"/>
    </row>
    <row r="246" spans="22:27" ht="13.5" customHeight="1">
      <c r="V246" s="114">
        <v>5550000</v>
      </c>
      <c r="W246" s="117">
        <v>8880000</v>
      </c>
      <c r="X246" s="117"/>
      <c r="Y246" s="117">
        <v>14430000</v>
      </c>
      <c r="Z246" s="117"/>
      <c r="AA246" s="117"/>
    </row>
    <row r="247" ht="6" customHeight="1"/>
    <row r="248" spans="2:30" ht="16.5" customHeight="1">
      <c r="B248" s="130" t="s">
        <v>146</v>
      </c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U248" s="114">
        <v>70000000</v>
      </c>
      <c r="V248" s="114">
        <v>0</v>
      </c>
      <c r="W248" s="117">
        <v>0</v>
      </c>
      <c r="X248" s="117"/>
      <c r="Y248" s="117">
        <v>0</v>
      </c>
      <c r="Z248" s="117"/>
      <c r="AA248" s="117"/>
      <c r="AB248" s="114">
        <v>30330000</v>
      </c>
      <c r="AC248" s="117">
        <v>39670000</v>
      </c>
      <c r="AD248" s="117"/>
    </row>
    <row r="249" spans="22:27" ht="16.5" customHeight="1">
      <c r="V249" s="114">
        <v>0</v>
      </c>
      <c r="W249" s="117">
        <v>0</v>
      </c>
      <c r="X249" s="117"/>
      <c r="Y249" s="117">
        <v>0</v>
      </c>
      <c r="Z249" s="117"/>
      <c r="AA249" s="117"/>
    </row>
    <row r="250" spans="22:27" ht="16.5" customHeight="1">
      <c r="V250" s="114">
        <v>19500000</v>
      </c>
      <c r="W250" s="117">
        <v>10830000</v>
      </c>
      <c r="X250" s="117"/>
      <c r="Y250" s="117">
        <v>30330000</v>
      </c>
      <c r="Z250" s="117"/>
      <c r="AA250" s="117"/>
    </row>
    <row r="251" ht="9" customHeight="1"/>
    <row r="252" spans="3:31" ht="13.5" customHeight="1">
      <c r="C252" s="130" t="s">
        <v>118</v>
      </c>
      <c r="D252" s="130"/>
      <c r="E252" s="130"/>
      <c r="F252" s="130"/>
      <c r="H252" s="131" t="s">
        <v>91</v>
      </c>
      <c r="I252" s="116" t="s">
        <v>199</v>
      </c>
      <c r="J252" s="116"/>
      <c r="K252" s="116"/>
      <c r="L252" s="116"/>
      <c r="M252" s="116"/>
      <c r="O252" s="119" t="s">
        <v>49</v>
      </c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</row>
    <row r="253" spans="3:31" ht="13.5" customHeight="1">
      <c r="C253" s="130" t="s">
        <v>120</v>
      </c>
      <c r="D253" s="130"/>
      <c r="E253" s="130"/>
      <c r="F253" s="130"/>
      <c r="H253" s="131" t="s">
        <v>91</v>
      </c>
      <c r="I253" s="116" t="s">
        <v>200</v>
      </c>
      <c r="J253" s="116"/>
      <c r="K253" s="116"/>
      <c r="L253" s="116"/>
      <c r="M253" s="116"/>
      <c r="O253" s="119" t="s">
        <v>51</v>
      </c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</row>
    <row r="254" ht="3" customHeight="1"/>
    <row r="255" ht="3" customHeight="1"/>
    <row r="256" spans="3:30" ht="11.25" customHeight="1">
      <c r="C256" s="116" t="s">
        <v>201</v>
      </c>
      <c r="D256" s="116"/>
      <c r="E256" s="116"/>
      <c r="F256" s="116"/>
      <c r="G256" s="116"/>
      <c r="H256" s="116"/>
      <c r="I256" s="116"/>
      <c r="K256" s="135" t="s">
        <v>202</v>
      </c>
      <c r="L256" s="135"/>
      <c r="M256" s="135"/>
      <c r="N256" s="135"/>
      <c r="O256" s="135"/>
      <c r="P256" s="135"/>
      <c r="Q256" s="135"/>
      <c r="R256" s="135"/>
      <c r="S256" s="135"/>
      <c r="U256" s="117">
        <v>200000000</v>
      </c>
      <c r="V256" s="117">
        <v>0</v>
      </c>
      <c r="W256" s="117">
        <v>0</v>
      </c>
      <c r="X256" s="117"/>
      <c r="Y256" s="117">
        <v>0</v>
      </c>
      <c r="Z256" s="117"/>
      <c r="AA256" s="117"/>
      <c r="AB256" s="117">
        <v>0</v>
      </c>
      <c r="AC256" s="117">
        <v>200000000</v>
      </c>
      <c r="AD256" s="117"/>
    </row>
    <row r="257" spans="3:30" ht="6" customHeight="1">
      <c r="C257" s="116"/>
      <c r="D257" s="116"/>
      <c r="E257" s="116"/>
      <c r="F257" s="116"/>
      <c r="G257" s="116"/>
      <c r="H257" s="116"/>
      <c r="I257" s="116"/>
      <c r="K257" s="135"/>
      <c r="L257" s="135"/>
      <c r="M257" s="135"/>
      <c r="N257" s="135"/>
      <c r="O257" s="135"/>
      <c r="P257" s="135"/>
      <c r="Q257" s="135"/>
      <c r="R257" s="135"/>
      <c r="S257" s="135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</row>
    <row r="258" spans="11:27" ht="5.25" customHeight="1">
      <c r="K258" s="135"/>
      <c r="L258" s="135"/>
      <c r="M258" s="135"/>
      <c r="N258" s="135"/>
      <c r="O258" s="135"/>
      <c r="P258" s="135"/>
      <c r="Q258" s="135"/>
      <c r="R258" s="135"/>
      <c r="S258" s="135"/>
      <c r="V258" s="117">
        <v>0</v>
      </c>
      <c r="W258" s="117">
        <v>0</v>
      </c>
      <c r="X258" s="117"/>
      <c r="Y258" s="117">
        <v>0</v>
      </c>
      <c r="Z258" s="117"/>
      <c r="AA258" s="117"/>
    </row>
    <row r="259" spans="22:27" ht="12" customHeight="1">
      <c r="V259" s="117"/>
      <c r="W259" s="117"/>
      <c r="X259" s="117"/>
      <c r="Y259" s="117"/>
      <c r="Z259" s="117"/>
      <c r="AA259" s="117"/>
    </row>
    <row r="260" spans="22:27" ht="13.5" customHeight="1">
      <c r="V260" s="114">
        <v>0</v>
      </c>
      <c r="W260" s="117">
        <v>0</v>
      </c>
      <c r="X260" s="117"/>
      <c r="Y260" s="117">
        <v>0</v>
      </c>
      <c r="Z260" s="117"/>
      <c r="AA260" s="117"/>
    </row>
    <row r="261" ht="6" customHeight="1"/>
    <row r="262" spans="2:30" ht="16.5" customHeight="1">
      <c r="B262" s="130" t="s">
        <v>146</v>
      </c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U262" s="114">
        <v>200000000</v>
      </c>
      <c r="V262" s="114">
        <v>0</v>
      </c>
      <c r="W262" s="117">
        <v>0</v>
      </c>
      <c r="X262" s="117"/>
      <c r="Y262" s="117">
        <v>0</v>
      </c>
      <c r="Z262" s="117"/>
      <c r="AA262" s="117"/>
      <c r="AB262" s="114">
        <v>0</v>
      </c>
      <c r="AC262" s="117">
        <v>200000000</v>
      </c>
      <c r="AD262" s="117"/>
    </row>
    <row r="263" spans="22:27" ht="16.5" customHeight="1">
      <c r="V263" s="114">
        <v>0</v>
      </c>
      <c r="W263" s="117">
        <v>0</v>
      </c>
      <c r="X263" s="117"/>
      <c r="Y263" s="117">
        <v>0</v>
      </c>
      <c r="Z263" s="117"/>
      <c r="AA263" s="117"/>
    </row>
    <row r="264" spans="22:27" ht="16.5" customHeight="1">
      <c r="V264" s="114">
        <v>0</v>
      </c>
      <c r="W264" s="117">
        <v>0</v>
      </c>
      <c r="X264" s="117"/>
      <c r="Y264" s="117">
        <v>0</v>
      </c>
      <c r="Z264" s="117"/>
      <c r="AA264" s="117"/>
    </row>
    <row r="265" ht="9" customHeight="1"/>
    <row r="266" spans="3:31" ht="13.5" customHeight="1">
      <c r="C266" s="130" t="s">
        <v>118</v>
      </c>
      <c r="D266" s="130"/>
      <c r="E266" s="130"/>
      <c r="F266" s="130"/>
      <c r="H266" s="131" t="s">
        <v>91</v>
      </c>
      <c r="I266" s="116" t="s">
        <v>199</v>
      </c>
      <c r="J266" s="116"/>
      <c r="K266" s="116"/>
      <c r="L266" s="116"/>
      <c r="M266" s="116"/>
      <c r="O266" s="119" t="s">
        <v>49</v>
      </c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</row>
    <row r="267" spans="3:31" ht="13.5" customHeight="1">
      <c r="C267" s="130" t="s">
        <v>120</v>
      </c>
      <c r="D267" s="130"/>
      <c r="E267" s="130"/>
      <c r="F267" s="130"/>
      <c r="H267" s="131" t="s">
        <v>91</v>
      </c>
      <c r="I267" s="116" t="s">
        <v>203</v>
      </c>
      <c r="J267" s="116"/>
      <c r="K267" s="116"/>
      <c r="L267" s="116"/>
      <c r="M267" s="116"/>
      <c r="O267" s="119" t="s">
        <v>76</v>
      </c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</row>
    <row r="268" ht="3" customHeight="1"/>
    <row r="269" spans="3:30" ht="11.25" customHeight="1">
      <c r="C269" s="116" t="s">
        <v>204</v>
      </c>
      <c r="D269" s="116"/>
      <c r="E269" s="116"/>
      <c r="F269" s="116"/>
      <c r="G269" s="116"/>
      <c r="H269" s="116"/>
      <c r="I269" s="116"/>
      <c r="K269" s="135" t="s">
        <v>205</v>
      </c>
      <c r="L269" s="135"/>
      <c r="M269" s="135"/>
      <c r="N269" s="135"/>
      <c r="O269" s="135"/>
      <c r="P269" s="135"/>
      <c r="Q269" s="135"/>
      <c r="R269" s="135"/>
      <c r="S269" s="135"/>
      <c r="U269" s="117">
        <v>10600000</v>
      </c>
      <c r="V269" s="117">
        <v>0</v>
      </c>
      <c r="W269" s="117">
        <v>0</v>
      </c>
      <c r="X269" s="117"/>
      <c r="Y269" s="117">
        <v>0</v>
      </c>
      <c r="Z269" s="117"/>
      <c r="AA269" s="117"/>
      <c r="AB269" s="117">
        <v>0</v>
      </c>
      <c r="AC269" s="117">
        <v>10600000</v>
      </c>
      <c r="AD269" s="117"/>
    </row>
    <row r="270" spans="3:30" ht="6" customHeight="1">
      <c r="C270" s="116"/>
      <c r="D270" s="116"/>
      <c r="E270" s="116"/>
      <c r="F270" s="116"/>
      <c r="G270" s="116"/>
      <c r="H270" s="116"/>
      <c r="I270" s="116"/>
      <c r="K270" s="135"/>
      <c r="L270" s="135"/>
      <c r="M270" s="135"/>
      <c r="N270" s="135"/>
      <c r="O270" s="135"/>
      <c r="P270" s="135"/>
      <c r="Q270" s="135"/>
      <c r="R270" s="135"/>
      <c r="S270" s="135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</row>
    <row r="271" spans="11:27" ht="5.25" customHeight="1">
      <c r="K271" s="135"/>
      <c r="L271" s="135"/>
      <c r="M271" s="135"/>
      <c r="N271" s="135"/>
      <c r="O271" s="135"/>
      <c r="P271" s="135"/>
      <c r="Q271" s="135"/>
      <c r="R271" s="135"/>
      <c r="S271" s="135"/>
      <c r="V271" s="117">
        <v>0</v>
      </c>
      <c r="W271" s="117">
        <v>0</v>
      </c>
      <c r="X271" s="117"/>
      <c r="Y271" s="117">
        <v>0</v>
      </c>
      <c r="Z271" s="117"/>
      <c r="AA271" s="117"/>
    </row>
    <row r="272" spans="22:27" ht="12" customHeight="1">
      <c r="V272" s="117"/>
      <c r="W272" s="117"/>
      <c r="X272" s="117"/>
      <c r="Y272" s="117"/>
      <c r="Z272" s="117"/>
      <c r="AA272" s="117"/>
    </row>
    <row r="273" spans="22:27" ht="13.5" customHeight="1">
      <c r="V273" s="114">
        <v>0</v>
      </c>
      <c r="W273" s="117">
        <v>0</v>
      </c>
      <c r="X273" s="117"/>
      <c r="Y273" s="117">
        <v>0</v>
      </c>
      <c r="Z273" s="117"/>
      <c r="AA273" s="117"/>
    </row>
    <row r="274" ht="6" customHeight="1"/>
    <row r="275" spans="2:30" ht="16.5" customHeight="1">
      <c r="B275" s="130" t="s">
        <v>146</v>
      </c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U275" s="114">
        <v>10600000</v>
      </c>
      <c r="V275" s="114">
        <v>0</v>
      </c>
      <c r="W275" s="117">
        <v>0</v>
      </c>
      <c r="X275" s="117"/>
      <c r="Y275" s="117">
        <v>0</v>
      </c>
      <c r="Z275" s="117"/>
      <c r="AA275" s="117"/>
      <c r="AB275" s="114">
        <v>0</v>
      </c>
      <c r="AC275" s="117">
        <v>10600000</v>
      </c>
      <c r="AD275" s="117"/>
    </row>
    <row r="276" spans="22:27" ht="16.5" customHeight="1">
      <c r="V276" s="114">
        <v>0</v>
      </c>
      <c r="W276" s="117">
        <v>0</v>
      </c>
      <c r="X276" s="117"/>
      <c r="Y276" s="117">
        <v>0</v>
      </c>
      <c r="Z276" s="117"/>
      <c r="AA276" s="117"/>
    </row>
    <row r="277" spans="22:27" ht="16.5" customHeight="1">
      <c r="V277" s="114">
        <v>0</v>
      </c>
      <c r="W277" s="117">
        <v>0</v>
      </c>
      <c r="X277" s="117"/>
      <c r="Y277" s="117">
        <v>0</v>
      </c>
      <c r="Z277" s="117"/>
      <c r="AA277" s="117"/>
    </row>
    <row r="278" ht="9" customHeight="1"/>
    <row r="279" spans="3:31" ht="13.5" customHeight="1">
      <c r="C279" s="130" t="s">
        <v>118</v>
      </c>
      <c r="D279" s="130"/>
      <c r="E279" s="130"/>
      <c r="F279" s="130"/>
      <c r="H279" s="131" t="s">
        <v>91</v>
      </c>
      <c r="I279" s="116" t="s">
        <v>206</v>
      </c>
      <c r="J279" s="116"/>
      <c r="K279" s="116"/>
      <c r="L279" s="116"/>
      <c r="M279" s="116"/>
      <c r="O279" s="119" t="s">
        <v>53</v>
      </c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</row>
    <row r="280" spans="3:31" ht="13.5" customHeight="1">
      <c r="C280" s="130" t="s">
        <v>120</v>
      </c>
      <c r="D280" s="130"/>
      <c r="E280" s="130"/>
      <c r="F280" s="130"/>
      <c r="H280" s="131" t="s">
        <v>91</v>
      </c>
      <c r="I280" s="116" t="s">
        <v>207</v>
      </c>
      <c r="J280" s="116"/>
      <c r="K280" s="116"/>
      <c r="L280" s="116"/>
      <c r="M280" s="116"/>
      <c r="O280" s="119" t="s">
        <v>54</v>
      </c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</row>
    <row r="281" ht="3" customHeight="1"/>
    <row r="282" ht="3" customHeight="1"/>
    <row r="283" spans="3:30" ht="11.25" customHeight="1">
      <c r="C283" s="116" t="s">
        <v>208</v>
      </c>
      <c r="D283" s="116"/>
      <c r="E283" s="116"/>
      <c r="F283" s="116"/>
      <c r="G283" s="116"/>
      <c r="H283" s="116"/>
      <c r="I283" s="116"/>
      <c r="K283" s="135" t="s">
        <v>209</v>
      </c>
      <c r="L283" s="135"/>
      <c r="M283" s="135"/>
      <c r="N283" s="135"/>
      <c r="O283" s="135"/>
      <c r="P283" s="135"/>
      <c r="Q283" s="135"/>
      <c r="R283" s="135"/>
      <c r="S283" s="135"/>
      <c r="U283" s="117">
        <v>3450000</v>
      </c>
      <c r="V283" s="117">
        <v>0</v>
      </c>
      <c r="W283" s="117">
        <v>0</v>
      </c>
      <c r="X283" s="117"/>
      <c r="Y283" s="117">
        <v>0</v>
      </c>
      <c r="Z283" s="117"/>
      <c r="AA283" s="117"/>
      <c r="AB283" s="117">
        <v>648000</v>
      </c>
      <c r="AC283" s="117">
        <v>2802000</v>
      </c>
      <c r="AD283" s="117"/>
    </row>
    <row r="284" spans="3:30" ht="6" customHeight="1">
      <c r="C284" s="116"/>
      <c r="D284" s="116"/>
      <c r="E284" s="116"/>
      <c r="F284" s="116"/>
      <c r="G284" s="116"/>
      <c r="H284" s="116"/>
      <c r="I284" s="116"/>
      <c r="K284" s="135"/>
      <c r="L284" s="135"/>
      <c r="M284" s="135"/>
      <c r="N284" s="135"/>
      <c r="O284" s="135"/>
      <c r="P284" s="135"/>
      <c r="Q284" s="135"/>
      <c r="R284" s="135"/>
      <c r="S284" s="135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</row>
    <row r="285" spans="11:27" ht="5.25" customHeight="1">
      <c r="K285" s="135"/>
      <c r="L285" s="135"/>
      <c r="M285" s="135"/>
      <c r="N285" s="135"/>
      <c r="O285" s="135"/>
      <c r="P285" s="135"/>
      <c r="Q285" s="135"/>
      <c r="R285" s="135"/>
      <c r="S285" s="135"/>
      <c r="V285" s="117">
        <v>0</v>
      </c>
      <c r="W285" s="117">
        <v>0</v>
      </c>
      <c r="X285" s="117"/>
      <c r="Y285" s="117">
        <v>0</v>
      </c>
      <c r="Z285" s="117"/>
      <c r="AA285" s="117"/>
    </row>
    <row r="286" spans="22:27" ht="12" customHeight="1">
      <c r="V286" s="117"/>
      <c r="W286" s="117"/>
      <c r="X286" s="117"/>
      <c r="Y286" s="117"/>
      <c r="Z286" s="117"/>
      <c r="AA286" s="117"/>
    </row>
    <row r="287" spans="22:27" ht="13.5" customHeight="1">
      <c r="V287" s="114">
        <v>648000</v>
      </c>
      <c r="W287" s="117">
        <v>0</v>
      </c>
      <c r="X287" s="117"/>
      <c r="Y287" s="117">
        <v>648000</v>
      </c>
      <c r="Z287" s="117"/>
      <c r="AA287" s="117"/>
    </row>
    <row r="288" ht="6" customHeight="1"/>
    <row r="289" spans="2:30" ht="16.5" customHeight="1">
      <c r="B289" s="130" t="s">
        <v>146</v>
      </c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U289" s="114">
        <v>3450000</v>
      </c>
      <c r="V289" s="114">
        <v>0</v>
      </c>
      <c r="W289" s="117">
        <v>0</v>
      </c>
      <c r="X289" s="117"/>
      <c r="Y289" s="117">
        <v>0</v>
      </c>
      <c r="Z289" s="117"/>
      <c r="AA289" s="117"/>
      <c r="AB289" s="114">
        <v>648000</v>
      </c>
      <c r="AC289" s="117">
        <v>2802000</v>
      </c>
      <c r="AD289" s="117"/>
    </row>
    <row r="290" spans="22:27" ht="16.5" customHeight="1">
      <c r="V290" s="114">
        <v>0</v>
      </c>
      <c r="W290" s="117">
        <v>0</v>
      </c>
      <c r="X290" s="117"/>
      <c r="Y290" s="117">
        <v>0</v>
      </c>
      <c r="Z290" s="117"/>
      <c r="AA290" s="117"/>
    </row>
    <row r="291" spans="22:27" ht="16.5" customHeight="1">
      <c r="V291" s="114">
        <v>648000</v>
      </c>
      <c r="W291" s="117">
        <v>0</v>
      </c>
      <c r="X291" s="117"/>
      <c r="Y291" s="117">
        <v>648000</v>
      </c>
      <c r="Z291" s="117"/>
      <c r="AA291" s="117"/>
    </row>
    <row r="292" ht="9" customHeight="1"/>
    <row r="293" spans="3:31" ht="13.5" customHeight="1">
      <c r="C293" s="130" t="s">
        <v>118</v>
      </c>
      <c r="D293" s="130"/>
      <c r="E293" s="130"/>
      <c r="F293" s="130"/>
      <c r="H293" s="131" t="s">
        <v>91</v>
      </c>
      <c r="I293" s="116" t="s">
        <v>206</v>
      </c>
      <c r="J293" s="116"/>
      <c r="K293" s="116"/>
      <c r="L293" s="116"/>
      <c r="M293" s="116"/>
      <c r="O293" s="119" t="s">
        <v>53</v>
      </c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</row>
    <row r="294" spans="3:31" ht="13.5" customHeight="1">
      <c r="C294" s="130" t="s">
        <v>120</v>
      </c>
      <c r="D294" s="130"/>
      <c r="E294" s="130"/>
      <c r="F294" s="130"/>
      <c r="H294" s="131" t="s">
        <v>91</v>
      </c>
      <c r="I294" s="116" t="s">
        <v>210</v>
      </c>
      <c r="J294" s="116"/>
      <c r="K294" s="116"/>
      <c r="L294" s="116"/>
      <c r="M294" s="116"/>
      <c r="O294" s="119" t="s">
        <v>55</v>
      </c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</row>
    <row r="295" ht="3" customHeight="1"/>
    <row r="296" ht="3" customHeight="1"/>
    <row r="297" spans="3:30" ht="16.5" customHeight="1">
      <c r="C297" s="116" t="s">
        <v>211</v>
      </c>
      <c r="D297" s="116"/>
      <c r="E297" s="116"/>
      <c r="F297" s="116"/>
      <c r="G297" s="116"/>
      <c r="H297" s="116"/>
      <c r="I297" s="116"/>
      <c r="K297" s="116" t="s">
        <v>212</v>
      </c>
      <c r="L297" s="116"/>
      <c r="M297" s="116"/>
      <c r="N297" s="116"/>
      <c r="O297" s="116"/>
      <c r="P297" s="116"/>
      <c r="Q297" s="116"/>
      <c r="R297" s="116"/>
      <c r="S297" s="116"/>
      <c r="U297" s="114">
        <v>3500000</v>
      </c>
      <c r="V297" s="114">
        <v>0</v>
      </c>
      <c r="W297" s="117">
        <v>0</v>
      </c>
      <c r="X297" s="117"/>
      <c r="Y297" s="117">
        <v>0</v>
      </c>
      <c r="Z297" s="117"/>
      <c r="AA297" s="117"/>
      <c r="AB297" s="114">
        <v>289506</v>
      </c>
      <c r="AC297" s="117">
        <v>3210494</v>
      </c>
      <c r="AD297" s="117"/>
    </row>
    <row r="298" spans="22:27" ht="16.5" customHeight="1">
      <c r="V298" s="114">
        <v>0</v>
      </c>
      <c r="W298" s="117">
        <v>0</v>
      </c>
      <c r="X298" s="117"/>
      <c r="Y298" s="117">
        <v>0</v>
      </c>
      <c r="Z298" s="117"/>
      <c r="AA298" s="117"/>
    </row>
    <row r="299" spans="22:27" ht="13.5" customHeight="1">
      <c r="V299" s="114">
        <v>221006</v>
      </c>
      <c r="W299" s="117">
        <v>68500</v>
      </c>
      <c r="X299" s="117"/>
      <c r="Y299" s="117">
        <v>289506</v>
      </c>
      <c r="Z299" s="117"/>
      <c r="AA299" s="117"/>
    </row>
    <row r="300" ht="3" customHeight="1"/>
    <row r="301" spans="3:30" ht="16.5" customHeight="1">
      <c r="C301" s="116" t="s">
        <v>213</v>
      </c>
      <c r="D301" s="116"/>
      <c r="E301" s="116"/>
      <c r="F301" s="116"/>
      <c r="G301" s="116"/>
      <c r="H301" s="116"/>
      <c r="I301" s="116"/>
      <c r="K301" s="116" t="s">
        <v>214</v>
      </c>
      <c r="L301" s="116"/>
      <c r="M301" s="116"/>
      <c r="N301" s="116"/>
      <c r="O301" s="116"/>
      <c r="P301" s="116"/>
      <c r="Q301" s="116"/>
      <c r="R301" s="116"/>
      <c r="S301" s="116"/>
      <c r="U301" s="114">
        <v>4000000</v>
      </c>
      <c r="V301" s="114">
        <v>0</v>
      </c>
      <c r="W301" s="117">
        <v>0</v>
      </c>
      <c r="X301" s="117"/>
      <c r="Y301" s="117">
        <v>0</v>
      </c>
      <c r="Z301" s="117"/>
      <c r="AA301" s="117"/>
      <c r="AB301" s="114">
        <v>1060000</v>
      </c>
      <c r="AC301" s="117">
        <v>2940000</v>
      </c>
      <c r="AD301" s="117"/>
    </row>
    <row r="302" spans="22:27" ht="16.5" customHeight="1">
      <c r="V302" s="114">
        <v>0</v>
      </c>
      <c r="W302" s="117">
        <v>0</v>
      </c>
      <c r="X302" s="117"/>
      <c r="Y302" s="117">
        <v>0</v>
      </c>
      <c r="Z302" s="117"/>
      <c r="AA302" s="117"/>
    </row>
    <row r="303" spans="22:27" ht="13.5" customHeight="1">
      <c r="V303" s="114">
        <v>795000</v>
      </c>
      <c r="W303" s="117">
        <v>265000</v>
      </c>
      <c r="X303" s="117"/>
      <c r="Y303" s="117">
        <v>1060000</v>
      </c>
      <c r="Z303" s="117"/>
      <c r="AA303" s="117"/>
    </row>
    <row r="304" ht="3" customHeight="1"/>
    <row r="305" spans="3:30" ht="16.5" customHeight="1">
      <c r="C305" s="116" t="s">
        <v>215</v>
      </c>
      <c r="D305" s="116"/>
      <c r="E305" s="116"/>
      <c r="F305" s="116"/>
      <c r="G305" s="116"/>
      <c r="H305" s="116"/>
      <c r="I305" s="116"/>
      <c r="K305" s="116" t="s">
        <v>216</v>
      </c>
      <c r="L305" s="116"/>
      <c r="M305" s="116"/>
      <c r="N305" s="116"/>
      <c r="O305" s="116"/>
      <c r="P305" s="116"/>
      <c r="Q305" s="116"/>
      <c r="R305" s="116"/>
      <c r="S305" s="116"/>
      <c r="U305" s="114">
        <v>37500000</v>
      </c>
      <c r="V305" s="114">
        <v>0</v>
      </c>
      <c r="W305" s="117">
        <v>0</v>
      </c>
      <c r="X305" s="117"/>
      <c r="Y305" s="117">
        <v>0</v>
      </c>
      <c r="Z305" s="117"/>
      <c r="AA305" s="117"/>
      <c r="AB305" s="114">
        <v>8025500</v>
      </c>
      <c r="AC305" s="117">
        <v>29474500</v>
      </c>
      <c r="AD305" s="117"/>
    </row>
    <row r="306" spans="22:27" ht="16.5" customHeight="1">
      <c r="V306" s="114">
        <v>0</v>
      </c>
      <c r="W306" s="117">
        <v>0</v>
      </c>
      <c r="X306" s="117"/>
      <c r="Y306" s="117">
        <v>0</v>
      </c>
      <c r="Z306" s="117"/>
      <c r="AA306" s="117"/>
    </row>
    <row r="307" spans="22:27" ht="13.5" customHeight="1">
      <c r="V307" s="114">
        <v>5518000</v>
      </c>
      <c r="W307" s="117">
        <v>2507500</v>
      </c>
      <c r="X307" s="117"/>
      <c r="Y307" s="117">
        <v>8025500</v>
      </c>
      <c r="Z307" s="117"/>
      <c r="AA307" s="117"/>
    </row>
    <row r="308" ht="3" customHeight="1"/>
    <row r="309" spans="3:30" ht="11.25" customHeight="1">
      <c r="C309" s="116" t="s">
        <v>217</v>
      </c>
      <c r="D309" s="116"/>
      <c r="E309" s="116"/>
      <c r="F309" s="116"/>
      <c r="G309" s="116"/>
      <c r="H309" s="116"/>
      <c r="I309" s="116"/>
      <c r="K309" s="135" t="s">
        <v>218</v>
      </c>
      <c r="L309" s="135"/>
      <c r="M309" s="135"/>
      <c r="N309" s="135"/>
      <c r="O309" s="135"/>
      <c r="P309" s="135"/>
      <c r="Q309" s="135"/>
      <c r="R309" s="135"/>
      <c r="S309" s="135"/>
      <c r="U309" s="117">
        <v>10000000</v>
      </c>
      <c r="V309" s="117">
        <v>0</v>
      </c>
      <c r="W309" s="117">
        <v>0</v>
      </c>
      <c r="X309" s="117"/>
      <c r="Y309" s="117">
        <v>0</v>
      </c>
      <c r="Z309" s="117"/>
      <c r="AA309" s="117"/>
      <c r="AB309" s="117">
        <v>1849200</v>
      </c>
      <c r="AC309" s="117">
        <v>8150800</v>
      </c>
      <c r="AD309" s="117"/>
    </row>
    <row r="310" spans="3:30" ht="6" customHeight="1">
      <c r="C310" s="116"/>
      <c r="D310" s="116"/>
      <c r="E310" s="116"/>
      <c r="F310" s="116"/>
      <c r="G310" s="116"/>
      <c r="H310" s="116"/>
      <c r="I310" s="116"/>
      <c r="K310" s="135"/>
      <c r="L310" s="135"/>
      <c r="M310" s="135"/>
      <c r="N310" s="135"/>
      <c r="O310" s="135"/>
      <c r="P310" s="135"/>
      <c r="Q310" s="135"/>
      <c r="R310" s="135"/>
      <c r="S310" s="135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</row>
    <row r="311" spans="11:27" ht="5.25" customHeight="1">
      <c r="K311" s="135"/>
      <c r="L311" s="135"/>
      <c r="M311" s="135"/>
      <c r="N311" s="135"/>
      <c r="O311" s="135"/>
      <c r="P311" s="135"/>
      <c r="Q311" s="135"/>
      <c r="R311" s="135"/>
      <c r="S311" s="135"/>
      <c r="V311" s="117">
        <v>0</v>
      </c>
      <c r="W311" s="117">
        <v>0</v>
      </c>
      <c r="X311" s="117"/>
      <c r="Y311" s="117">
        <v>0</v>
      </c>
      <c r="Z311" s="117"/>
      <c r="AA311" s="117"/>
    </row>
    <row r="312" spans="22:27" ht="12" customHeight="1">
      <c r="V312" s="117"/>
      <c r="W312" s="117"/>
      <c r="X312" s="117"/>
      <c r="Y312" s="117"/>
      <c r="Z312" s="117"/>
      <c r="AA312" s="117"/>
    </row>
    <row r="313" spans="22:27" ht="13.5" customHeight="1">
      <c r="V313" s="114">
        <v>1386900</v>
      </c>
      <c r="W313" s="117">
        <v>462300</v>
      </c>
      <c r="X313" s="117"/>
      <c r="Y313" s="117">
        <v>1849200</v>
      </c>
      <c r="Z313" s="117"/>
      <c r="AA313" s="117"/>
    </row>
    <row r="314" ht="6" customHeight="1"/>
    <row r="315" spans="2:30" ht="16.5" customHeight="1">
      <c r="B315" s="130" t="s">
        <v>146</v>
      </c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U315" s="114">
        <v>55000000</v>
      </c>
      <c r="V315" s="114">
        <v>0</v>
      </c>
      <c r="W315" s="117">
        <v>0</v>
      </c>
      <c r="X315" s="117"/>
      <c r="Y315" s="117">
        <v>0</v>
      </c>
      <c r="Z315" s="117"/>
      <c r="AA315" s="117"/>
      <c r="AB315" s="114">
        <v>11224206</v>
      </c>
      <c r="AC315" s="117">
        <v>43775794</v>
      </c>
      <c r="AD315" s="117"/>
    </row>
    <row r="316" spans="22:27" ht="16.5" customHeight="1">
      <c r="V316" s="114">
        <v>0</v>
      </c>
      <c r="W316" s="117">
        <v>0</v>
      </c>
      <c r="X316" s="117"/>
      <c r="Y316" s="117">
        <v>0</v>
      </c>
      <c r="Z316" s="117"/>
      <c r="AA316" s="117"/>
    </row>
    <row r="317" spans="22:27" ht="16.5" customHeight="1">
      <c r="V317" s="114">
        <v>7920906</v>
      </c>
      <c r="W317" s="117">
        <v>3303300</v>
      </c>
      <c r="X317" s="117"/>
      <c r="Y317" s="117">
        <v>11224206</v>
      </c>
      <c r="Z317" s="117"/>
      <c r="AA317" s="117"/>
    </row>
    <row r="318" ht="9" customHeight="1"/>
    <row r="319" spans="3:31" ht="13.5" customHeight="1">
      <c r="C319" s="130" t="s">
        <v>118</v>
      </c>
      <c r="D319" s="130"/>
      <c r="E319" s="130"/>
      <c r="F319" s="130"/>
      <c r="H319" s="131" t="s">
        <v>91</v>
      </c>
      <c r="I319" s="116" t="s">
        <v>219</v>
      </c>
      <c r="J319" s="116"/>
      <c r="K319" s="116"/>
      <c r="L319" s="116"/>
      <c r="M319" s="116"/>
      <c r="O319" s="119" t="s">
        <v>56</v>
      </c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</row>
    <row r="320" spans="3:31" ht="13.5" customHeight="1">
      <c r="C320" s="130" t="s">
        <v>120</v>
      </c>
      <c r="D320" s="130"/>
      <c r="E320" s="130"/>
      <c r="F320" s="130"/>
      <c r="H320" s="131" t="s">
        <v>91</v>
      </c>
      <c r="I320" s="116" t="s">
        <v>220</v>
      </c>
      <c r="J320" s="116"/>
      <c r="K320" s="116"/>
      <c r="L320" s="116"/>
      <c r="M320" s="116"/>
      <c r="O320" s="119" t="s">
        <v>77</v>
      </c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</row>
    <row r="321" ht="3" customHeight="1"/>
    <row r="322" ht="3" customHeight="1"/>
    <row r="323" spans="3:30" ht="16.5" customHeight="1">
      <c r="C323" s="116" t="s">
        <v>221</v>
      </c>
      <c r="D323" s="116"/>
      <c r="E323" s="116"/>
      <c r="F323" s="116"/>
      <c r="G323" s="116"/>
      <c r="H323" s="116"/>
      <c r="I323" s="116"/>
      <c r="K323" s="116" t="s">
        <v>222</v>
      </c>
      <c r="L323" s="116"/>
      <c r="M323" s="116"/>
      <c r="N323" s="116"/>
      <c r="O323" s="116"/>
      <c r="P323" s="116"/>
      <c r="Q323" s="116"/>
      <c r="R323" s="116"/>
      <c r="S323" s="116"/>
      <c r="U323" s="114">
        <v>24000000</v>
      </c>
      <c r="V323" s="114">
        <v>0</v>
      </c>
      <c r="W323" s="117">
        <v>0</v>
      </c>
      <c r="X323" s="117"/>
      <c r="Y323" s="117">
        <v>0</v>
      </c>
      <c r="Z323" s="117"/>
      <c r="AA323" s="117"/>
      <c r="AB323" s="114">
        <v>7300000</v>
      </c>
      <c r="AC323" s="117">
        <v>16700000</v>
      </c>
      <c r="AD323" s="117"/>
    </row>
    <row r="324" spans="22:27" ht="16.5" customHeight="1">
      <c r="V324" s="114">
        <v>0</v>
      </c>
      <c r="W324" s="117">
        <v>0</v>
      </c>
      <c r="X324" s="117"/>
      <c r="Y324" s="117">
        <v>0</v>
      </c>
      <c r="Z324" s="117"/>
      <c r="AA324" s="117"/>
    </row>
    <row r="325" spans="22:27" ht="13.5" customHeight="1">
      <c r="V325" s="114">
        <v>5300000</v>
      </c>
      <c r="W325" s="117">
        <v>2000000</v>
      </c>
      <c r="X325" s="117"/>
      <c r="Y325" s="117">
        <v>7300000</v>
      </c>
      <c r="Z325" s="117"/>
      <c r="AA325" s="117"/>
    </row>
    <row r="326" ht="3" customHeight="1"/>
    <row r="327" spans="3:30" ht="11.25" customHeight="1">
      <c r="C327" s="116" t="s">
        <v>223</v>
      </c>
      <c r="D327" s="116"/>
      <c r="E327" s="116"/>
      <c r="F327" s="116"/>
      <c r="G327" s="116"/>
      <c r="H327" s="116"/>
      <c r="I327" s="116"/>
      <c r="K327" s="135" t="s">
        <v>224</v>
      </c>
      <c r="L327" s="135"/>
      <c r="M327" s="135"/>
      <c r="N327" s="135"/>
      <c r="O327" s="135"/>
      <c r="P327" s="135"/>
      <c r="Q327" s="135"/>
      <c r="R327" s="135"/>
      <c r="S327" s="135"/>
      <c r="U327" s="117">
        <v>5270000</v>
      </c>
      <c r="V327" s="117">
        <v>0</v>
      </c>
      <c r="W327" s="117">
        <v>0</v>
      </c>
      <c r="X327" s="117"/>
      <c r="Y327" s="117">
        <v>0</v>
      </c>
      <c r="Z327" s="117"/>
      <c r="AA327" s="117"/>
      <c r="AB327" s="117">
        <v>5270000</v>
      </c>
      <c r="AC327" s="117">
        <v>0</v>
      </c>
      <c r="AD327" s="117"/>
    </row>
    <row r="328" spans="3:30" ht="6" customHeight="1">
      <c r="C328" s="116"/>
      <c r="D328" s="116"/>
      <c r="E328" s="116"/>
      <c r="F328" s="116"/>
      <c r="G328" s="116"/>
      <c r="H328" s="116"/>
      <c r="I328" s="116"/>
      <c r="K328" s="135"/>
      <c r="L328" s="135"/>
      <c r="M328" s="135"/>
      <c r="N328" s="135"/>
      <c r="O328" s="135"/>
      <c r="P328" s="135"/>
      <c r="Q328" s="135"/>
      <c r="R328" s="135"/>
      <c r="S328" s="135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</row>
    <row r="329" spans="11:27" ht="5.25" customHeight="1">
      <c r="K329" s="135"/>
      <c r="L329" s="135"/>
      <c r="M329" s="135"/>
      <c r="N329" s="135"/>
      <c r="O329" s="135"/>
      <c r="P329" s="135"/>
      <c r="Q329" s="135"/>
      <c r="R329" s="135"/>
      <c r="S329" s="135"/>
      <c r="V329" s="117">
        <v>0</v>
      </c>
      <c r="W329" s="117">
        <v>0</v>
      </c>
      <c r="X329" s="117"/>
      <c r="Y329" s="117">
        <v>0</v>
      </c>
      <c r="Z329" s="117"/>
      <c r="AA329" s="117"/>
    </row>
    <row r="330" spans="22:27" ht="12" customHeight="1">
      <c r="V330" s="117"/>
      <c r="W330" s="117"/>
      <c r="X330" s="117"/>
      <c r="Y330" s="117"/>
      <c r="Z330" s="117"/>
      <c r="AA330" s="117"/>
    </row>
    <row r="331" spans="22:27" ht="13.5" customHeight="1">
      <c r="V331" s="114">
        <v>2625000</v>
      </c>
      <c r="W331" s="117">
        <v>2645000</v>
      </c>
      <c r="X331" s="117"/>
      <c r="Y331" s="117">
        <v>5270000</v>
      </c>
      <c r="Z331" s="117"/>
      <c r="AA331" s="117"/>
    </row>
    <row r="332" ht="3" customHeight="1"/>
    <row r="333" spans="3:30" ht="16.5" customHeight="1">
      <c r="C333" s="116" t="s">
        <v>225</v>
      </c>
      <c r="D333" s="116"/>
      <c r="E333" s="116"/>
      <c r="F333" s="116"/>
      <c r="G333" s="116"/>
      <c r="H333" s="116"/>
      <c r="I333" s="116"/>
      <c r="K333" s="116" t="s">
        <v>226</v>
      </c>
      <c r="L333" s="116"/>
      <c r="M333" s="116"/>
      <c r="N333" s="116"/>
      <c r="O333" s="116"/>
      <c r="P333" s="116"/>
      <c r="Q333" s="116"/>
      <c r="R333" s="116"/>
      <c r="S333" s="116"/>
      <c r="U333" s="114">
        <v>7000000</v>
      </c>
      <c r="V333" s="114">
        <v>0</v>
      </c>
      <c r="W333" s="117">
        <v>0</v>
      </c>
      <c r="X333" s="117"/>
      <c r="Y333" s="117">
        <v>0</v>
      </c>
      <c r="Z333" s="117"/>
      <c r="AA333" s="117"/>
      <c r="AB333" s="114">
        <v>0</v>
      </c>
      <c r="AC333" s="117">
        <v>7000000</v>
      </c>
      <c r="AD333" s="117"/>
    </row>
    <row r="334" spans="22:27" ht="16.5" customHeight="1">
      <c r="V334" s="114">
        <v>0</v>
      </c>
      <c r="W334" s="117">
        <v>0</v>
      </c>
      <c r="X334" s="117"/>
      <c r="Y334" s="117">
        <v>0</v>
      </c>
      <c r="Z334" s="117"/>
      <c r="AA334" s="117"/>
    </row>
    <row r="335" spans="22:27" ht="13.5" customHeight="1">
      <c r="V335" s="114">
        <v>0</v>
      </c>
      <c r="W335" s="117">
        <v>0</v>
      </c>
      <c r="X335" s="117"/>
      <c r="Y335" s="117">
        <v>0</v>
      </c>
      <c r="Z335" s="117"/>
      <c r="AA335" s="117"/>
    </row>
    <row r="336" ht="3" customHeight="1"/>
    <row r="337" spans="3:30" ht="13.5" customHeight="1">
      <c r="C337" s="116" t="s">
        <v>227</v>
      </c>
      <c r="D337" s="116"/>
      <c r="E337" s="116"/>
      <c r="F337" s="116"/>
      <c r="G337" s="116"/>
      <c r="H337" s="116"/>
      <c r="I337" s="116"/>
      <c r="K337" s="135" t="s">
        <v>228</v>
      </c>
      <c r="L337" s="135"/>
      <c r="M337" s="135"/>
      <c r="N337" s="135"/>
      <c r="O337" s="135"/>
      <c r="P337" s="135"/>
      <c r="Q337" s="135"/>
      <c r="R337" s="135"/>
      <c r="S337" s="135"/>
      <c r="U337" s="114">
        <v>17636270</v>
      </c>
      <c r="V337" s="114">
        <v>0</v>
      </c>
      <c r="W337" s="117">
        <v>0</v>
      </c>
      <c r="X337" s="117"/>
      <c r="Y337" s="117">
        <v>0</v>
      </c>
      <c r="Z337" s="117"/>
      <c r="AA337" s="117"/>
      <c r="AB337" s="114">
        <v>0</v>
      </c>
      <c r="AC337" s="117">
        <v>17636270</v>
      </c>
      <c r="AD337" s="117"/>
    </row>
    <row r="338" spans="11:19" ht="8.25" customHeight="1"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11:27" ht="12" customHeight="1">
      <c r="K339" s="135"/>
      <c r="L339" s="135"/>
      <c r="M339" s="135"/>
      <c r="N339" s="135"/>
      <c r="O339" s="135"/>
      <c r="P339" s="135"/>
      <c r="Q339" s="135"/>
      <c r="R339" s="135"/>
      <c r="S339" s="135"/>
      <c r="V339" s="117">
        <v>0</v>
      </c>
      <c r="W339" s="117">
        <v>0</v>
      </c>
      <c r="X339" s="117"/>
      <c r="Y339" s="117">
        <v>0</v>
      </c>
      <c r="Z339" s="117"/>
      <c r="AA339" s="117"/>
    </row>
    <row r="340" spans="22:27" ht="1.5" customHeight="1">
      <c r="V340" s="117"/>
      <c r="W340" s="117"/>
      <c r="X340" s="117"/>
      <c r="Y340" s="117"/>
      <c r="Z340" s="117"/>
      <c r="AA340" s="117"/>
    </row>
    <row r="341" spans="22:27" ht="13.5" customHeight="1">
      <c r="V341" s="114">
        <v>0</v>
      </c>
      <c r="W341" s="117">
        <v>0</v>
      </c>
      <c r="X341" s="117"/>
      <c r="Y341" s="117">
        <v>0</v>
      </c>
      <c r="Z341" s="117"/>
      <c r="AA341" s="117"/>
    </row>
    <row r="342" ht="10.5" customHeight="1"/>
    <row r="343" ht="6" customHeight="1"/>
    <row r="344" spans="2:30" ht="16.5" customHeight="1">
      <c r="B344" s="130" t="s">
        <v>146</v>
      </c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U344" s="114">
        <v>53906270</v>
      </c>
      <c r="V344" s="114">
        <v>0</v>
      </c>
      <c r="W344" s="117">
        <v>0</v>
      </c>
      <c r="X344" s="117"/>
      <c r="Y344" s="117">
        <v>0</v>
      </c>
      <c r="Z344" s="117"/>
      <c r="AA344" s="117"/>
      <c r="AB344" s="114">
        <v>12570000</v>
      </c>
      <c r="AC344" s="117">
        <v>41336270</v>
      </c>
      <c r="AD344" s="117"/>
    </row>
    <row r="345" spans="22:27" ht="16.5" customHeight="1">
      <c r="V345" s="114">
        <v>0</v>
      </c>
      <c r="W345" s="117">
        <v>0</v>
      </c>
      <c r="X345" s="117"/>
      <c r="Y345" s="117">
        <v>0</v>
      </c>
      <c r="Z345" s="117"/>
      <c r="AA345" s="117"/>
    </row>
    <row r="346" spans="22:27" ht="16.5" customHeight="1">
      <c r="V346" s="114">
        <v>7925000</v>
      </c>
      <c r="W346" s="117">
        <v>4645000</v>
      </c>
      <c r="X346" s="117"/>
      <c r="Y346" s="117">
        <v>12570000</v>
      </c>
      <c r="Z346" s="117"/>
      <c r="AA346" s="117"/>
    </row>
    <row r="347" ht="9" customHeight="1"/>
    <row r="348" spans="3:31" ht="13.5" customHeight="1">
      <c r="C348" s="130" t="s">
        <v>118</v>
      </c>
      <c r="D348" s="130"/>
      <c r="E348" s="130"/>
      <c r="F348" s="130"/>
      <c r="H348" s="131" t="s">
        <v>91</v>
      </c>
      <c r="I348" s="116" t="s">
        <v>219</v>
      </c>
      <c r="J348" s="116"/>
      <c r="K348" s="116"/>
      <c r="L348" s="116"/>
      <c r="M348" s="116"/>
      <c r="O348" s="119" t="s">
        <v>56</v>
      </c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</row>
    <row r="349" spans="3:31" ht="13.5" customHeight="1">
      <c r="C349" s="130" t="s">
        <v>120</v>
      </c>
      <c r="D349" s="130"/>
      <c r="E349" s="130"/>
      <c r="F349" s="130"/>
      <c r="H349" s="131" t="s">
        <v>91</v>
      </c>
      <c r="I349" s="116" t="s">
        <v>229</v>
      </c>
      <c r="J349" s="116"/>
      <c r="K349" s="116"/>
      <c r="L349" s="116"/>
      <c r="M349" s="116"/>
      <c r="O349" s="119" t="s">
        <v>59</v>
      </c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</row>
    <row r="350" ht="3" customHeight="1"/>
    <row r="351" ht="3" customHeight="1"/>
    <row r="352" spans="3:30" ht="16.5" customHeight="1">
      <c r="C352" s="116" t="s">
        <v>230</v>
      </c>
      <c r="D352" s="116"/>
      <c r="E352" s="116"/>
      <c r="F352" s="116"/>
      <c r="G352" s="116"/>
      <c r="H352" s="116"/>
      <c r="I352" s="116"/>
      <c r="K352" s="116" t="s">
        <v>231</v>
      </c>
      <c r="L352" s="116"/>
      <c r="M352" s="116"/>
      <c r="N352" s="116"/>
      <c r="O352" s="116"/>
      <c r="P352" s="116"/>
      <c r="Q352" s="116"/>
      <c r="R352" s="116"/>
      <c r="S352" s="116"/>
      <c r="U352" s="114">
        <v>1345000</v>
      </c>
      <c r="V352" s="114">
        <v>0</v>
      </c>
      <c r="W352" s="117">
        <v>0</v>
      </c>
      <c r="X352" s="117"/>
      <c r="Y352" s="117">
        <v>0</v>
      </c>
      <c r="Z352" s="117"/>
      <c r="AA352" s="117"/>
      <c r="AB352" s="114">
        <v>1320000</v>
      </c>
      <c r="AC352" s="117">
        <v>25000</v>
      </c>
      <c r="AD352" s="117"/>
    </row>
    <row r="353" spans="22:27" ht="16.5" customHeight="1">
      <c r="V353" s="114">
        <v>0</v>
      </c>
      <c r="W353" s="117">
        <v>0</v>
      </c>
      <c r="X353" s="117"/>
      <c r="Y353" s="117">
        <v>0</v>
      </c>
      <c r="Z353" s="117"/>
      <c r="AA353" s="117"/>
    </row>
    <row r="354" spans="22:27" ht="13.5" customHeight="1">
      <c r="V354" s="114">
        <v>0</v>
      </c>
      <c r="W354" s="117">
        <v>1320000</v>
      </c>
      <c r="X354" s="117"/>
      <c r="Y354" s="117">
        <v>1320000</v>
      </c>
      <c r="Z354" s="117"/>
      <c r="AA354" s="117"/>
    </row>
    <row r="355" ht="3" customHeight="1"/>
    <row r="356" spans="3:30" ht="13.5" customHeight="1">
      <c r="C356" s="116" t="s">
        <v>232</v>
      </c>
      <c r="D356" s="116"/>
      <c r="E356" s="116"/>
      <c r="F356" s="116"/>
      <c r="G356" s="116"/>
      <c r="H356" s="116"/>
      <c r="I356" s="116"/>
      <c r="K356" s="135" t="s">
        <v>233</v>
      </c>
      <c r="L356" s="135"/>
      <c r="M356" s="135"/>
      <c r="N356" s="135"/>
      <c r="O356" s="135"/>
      <c r="P356" s="135"/>
      <c r="Q356" s="135"/>
      <c r="R356" s="135"/>
      <c r="S356" s="135"/>
      <c r="U356" s="114">
        <v>4325000</v>
      </c>
      <c r="V356" s="114">
        <v>0</v>
      </c>
      <c r="W356" s="117">
        <v>0</v>
      </c>
      <c r="X356" s="117"/>
      <c r="Y356" s="117">
        <v>0</v>
      </c>
      <c r="Z356" s="117"/>
      <c r="AA356" s="117"/>
      <c r="AB356" s="114">
        <v>900000</v>
      </c>
      <c r="AC356" s="117">
        <v>3425000</v>
      </c>
      <c r="AD356" s="117"/>
    </row>
    <row r="357" spans="11:19" ht="8.25" customHeight="1"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11:27" ht="12" customHeight="1">
      <c r="K358" s="135"/>
      <c r="L358" s="135"/>
      <c r="M358" s="135"/>
      <c r="N358" s="135"/>
      <c r="O358" s="135"/>
      <c r="P358" s="135"/>
      <c r="Q358" s="135"/>
      <c r="R358" s="135"/>
      <c r="S358" s="135"/>
      <c r="V358" s="117">
        <v>0</v>
      </c>
      <c r="W358" s="117">
        <v>0</v>
      </c>
      <c r="X358" s="117"/>
      <c r="Y358" s="117">
        <v>0</v>
      </c>
      <c r="Z358" s="117"/>
      <c r="AA358" s="117"/>
    </row>
    <row r="359" spans="22:27" ht="1.5" customHeight="1">
      <c r="V359" s="117"/>
      <c r="W359" s="117"/>
      <c r="X359" s="117"/>
      <c r="Y359" s="117"/>
      <c r="Z359" s="117"/>
      <c r="AA359" s="117"/>
    </row>
    <row r="360" spans="22:27" ht="13.5" customHeight="1">
      <c r="V360" s="114">
        <v>0</v>
      </c>
      <c r="W360" s="117">
        <v>900000</v>
      </c>
      <c r="X360" s="117"/>
      <c r="Y360" s="117">
        <v>900000</v>
      </c>
      <c r="Z360" s="117"/>
      <c r="AA360" s="117"/>
    </row>
    <row r="361" ht="10.5" customHeight="1"/>
    <row r="362" ht="6" customHeight="1"/>
    <row r="363" spans="2:30" ht="16.5" customHeight="1">
      <c r="B363" s="130" t="s">
        <v>146</v>
      </c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U363" s="114">
        <v>5670000</v>
      </c>
      <c r="V363" s="114">
        <v>0</v>
      </c>
      <c r="W363" s="117">
        <v>0</v>
      </c>
      <c r="X363" s="117"/>
      <c r="Y363" s="117">
        <v>0</v>
      </c>
      <c r="Z363" s="117"/>
      <c r="AA363" s="117"/>
      <c r="AB363" s="114">
        <v>2220000</v>
      </c>
      <c r="AC363" s="117">
        <v>3450000</v>
      </c>
      <c r="AD363" s="117"/>
    </row>
    <row r="364" spans="22:27" ht="16.5" customHeight="1">
      <c r="V364" s="114">
        <v>0</v>
      </c>
      <c r="W364" s="117">
        <v>0</v>
      </c>
      <c r="X364" s="117"/>
      <c r="Y364" s="117">
        <v>0</v>
      </c>
      <c r="Z364" s="117"/>
      <c r="AA364" s="117"/>
    </row>
    <row r="365" spans="22:27" ht="16.5" customHeight="1">
      <c r="V365" s="114">
        <v>0</v>
      </c>
      <c r="W365" s="117">
        <v>2220000</v>
      </c>
      <c r="X365" s="117"/>
      <c r="Y365" s="117">
        <v>2220000</v>
      </c>
      <c r="Z365" s="117"/>
      <c r="AA365" s="117"/>
    </row>
    <row r="366" ht="9" customHeight="1"/>
    <row r="367" spans="3:31" ht="13.5" customHeight="1">
      <c r="C367" s="130" t="s">
        <v>118</v>
      </c>
      <c r="D367" s="130"/>
      <c r="E367" s="130"/>
      <c r="F367" s="130"/>
      <c r="H367" s="131" t="s">
        <v>91</v>
      </c>
      <c r="I367" s="116" t="s">
        <v>219</v>
      </c>
      <c r="J367" s="116"/>
      <c r="K367" s="116"/>
      <c r="L367" s="116"/>
      <c r="M367" s="116"/>
      <c r="O367" s="119" t="s">
        <v>56</v>
      </c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</row>
    <row r="368" spans="3:31" ht="13.5" customHeight="1">
      <c r="C368" s="130" t="s">
        <v>120</v>
      </c>
      <c r="D368" s="130"/>
      <c r="E368" s="130"/>
      <c r="F368" s="130"/>
      <c r="H368" s="131" t="s">
        <v>91</v>
      </c>
      <c r="I368" s="116" t="s">
        <v>234</v>
      </c>
      <c r="J368" s="116"/>
      <c r="K368" s="116"/>
      <c r="L368" s="116"/>
      <c r="M368" s="116"/>
      <c r="O368" s="119" t="s">
        <v>78</v>
      </c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</row>
    <row r="369" ht="3" customHeight="1"/>
    <row r="370" ht="3" customHeight="1"/>
    <row r="371" spans="3:30" ht="11.25" customHeight="1">
      <c r="C371" s="116" t="s">
        <v>235</v>
      </c>
      <c r="D371" s="116"/>
      <c r="E371" s="116"/>
      <c r="F371" s="116"/>
      <c r="G371" s="116"/>
      <c r="H371" s="116"/>
      <c r="I371" s="116"/>
      <c r="K371" s="135" t="s">
        <v>236</v>
      </c>
      <c r="L371" s="135"/>
      <c r="M371" s="135"/>
      <c r="N371" s="135"/>
      <c r="O371" s="135"/>
      <c r="P371" s="135"/>
      <c r="Q371" s="135"/>
      <c r="R371" s="135"/>
      <c r="S371" s="135"/>
      <c r="U371" s="117">
        <v>5220000</v>
      </c>
      <c r="V371" s="117">
        <v>0</v>
      </c>
      <c r="W371" s="117">
        <v>0</v>
      </c>
      <c r="X371" s="117"/>
      <c r="Y371" s="117">
        <v>0</v>
      </c>
      <c r="Z371" s="117"/>
      <c r="AA371" s="117"/>
      <c r="AB371" s="117">
        <v>1200000</v>
      </c>
      <c r="AC371" s="117">
        <v>4020000</v>
      </c>
      <c r="AD371" s="117"/>
    </row>
    <row r="372" spans="3:30" ht="6" customHeight="1">
      <c r="C372" s="116"/>
      <c r="D372" s="116"/>
      <c r="E372" s="116"/>
      <c r="F372" s="116"/>
      <c r="G372" s="116"/>
      <c r="H372" s="116"/>
      <c r="I372" s="116"/>
      <c r="K372" s="135"/>
      <c r="L372" s="135"/>
      <c r="M372" s="135"/>
      <c r="N372" s="135"/>
      <c r="O372" s="135"/>
      <c r="P372" s="135"/>
      <c r="Q372" s="135"/>
      <c r="R372" s="135"/>
      <c r="S372" s="135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</row>
    <row r="373" spans="11:27" ht="5.25" customHeight="1">
      <c r="K373" s="135"/>
      <c r="L373" s="135"/>
      <c r="M373" s="135"/>
      <c r="N373" s="135"/>
      <c r="O373" s="135"/>
      <c r="P373" s="135"/>
      <c r="Q373" s="135"/>
      <c r="R373" s="135"/>
      <c r="S373" s="135"/>
      <c r="V373" s="117">
        <v>0</v>
      </c>
      <c r="W373" s="117">
        <v>0</v>
      </c>
      <c r="X373" s="117"/>
      <c r="Y373" s="117">
        <v>0</v>
      </c>
      <c r="Z373" s="117"/>
      <c r="AA373" s="117"/>
    </row>
    <row r="374" spans="22:27" ht="12" customHeight="1">
      <c r="V374" s="117"/>
      <c r="W374" s="117"/>
      <c r="X374" s="117"/>
      <c r="Y374" s="117"/>
      <c r="Z374" s="117"/>
      <c r="AA374" s="117"/>
    </row>
    <row r="375" spans="22:27" ht="13.5" customHeight="1">
      <c r="V375" s="114">
        <v>0</v>
      </c>
      <c r="W375" s="117">
        <v>1200000</v>
      </c>
      <c r="X375" s="117"/>
      <c r="Y375" s="117">
        <v>1200000</v>
      </c>
      <c r="Z375" s="117"/>
      <c r="AA375" s="117"/>
    </row>
    <row r="376" ht="3" customHeight="1"/>
    <row r="377" spans="3:30" ht="11.25" customHeight="1">
      <c r="C377" s="116" t="s">
        <v>237</v>
      </c>
      <c r="D377" s="116"/>
      <c r="E377" s="116"/>
      <c r="F377" s="116"/>
      <c r="G377" s="116"/>
      <c r="H377" s="116"/>
      <c r="I377" s="116"/>
      <c r="K377" s="135" t="s">
        <v>238</v>
      </c>
      <c r="L377" s="135"/>
      <c r="M377" s="135"/>
      <c r="N377" s="135"/>
      <c r="O377" s="135"/>
      <c r="P377" s="135"/>
      <c r="Q377" s="135"/>
      <c r="R377" s="135"/>
      <c r="S377" s="135"/>
      <c r="U377" s="117">
        <v>4880000</v>
      </c>
      <c r="V377" s="117">
        <v>0</v>
      </c>
      <c r="W377" s="117">
        <v>0</v>
      </c>
      <c r="X377" s="117"/>
      <c r="Y377" s="117">
        <v>0</v>
      </c>
      <c r="Z377" s="117"/>
      <c r="AA377" s="117"/>
      <c r="AB377" s="117">
        <v>2850000</v>
      </c>
      <c r="AC377" s="117">
        <v>2030000</v>
      </c>
      <c r="AD377" s="117"/>
    </row>
    <row r="378" spans="3:30" ht="6" customHeight="1">
      <c r="C378" s="116"/>
      <c r="D378" s="116"/>
      <c r="E378" s="116"/>
      <c r="F378" s="116"/>
      <c r="G378" s="116"/>
      <c r="H378" s="116"/>
      <c r="I378" s="116"/>
      <c r="K378" s="135"/>
      <c r="L378" s="135"/>
      <c r="M378" s="135"/>
      <c r="N378" s="135"/>
      <c r="O378" s="135"/>
      <c r="P378" s="135"/>
      <c r="Q378" s="135"/>
      <c r="R378" s="135"/>
      <c r="S378" s="135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</row>
    <row r="379" spans="11:27" ht="5.25" customHeight="1">
      <c r="K379" s="135"/>
      <c r="L379" s="135"/>
      <c r="M379" s="135"/>
      <c r="N379" s="135"/>
      <c r="O379" s="135"/>
      <c r="P379" s="135"/>
      <c r="Q379" s="135"/>
      <c r="R379" s="135"/>
      <c r="S379" s="135"/>
      <c r="V379" s="117">
        <v>0</v>
      </c>
      <c r="W379" s="117">
        <v>0</v>
      </c>
      <c r="X379" s="117"/>
      <c r="Y379" s="117">
        <v>0</v>
      </c>
      <c r="Z379" s="117"/>
      <c r="AA379" s="117"/>
    </row>
    <row r="380" spans="22:27" ht="12" customHeight="1">
      <c r="V380" s="117"/>
      <c r="W380" s="117"/>
      <c r="X380" s="117"/>
      <c r="Y380" s="117"/>
      <c r="Z380" s="117"/>
      <c r="AA380" s="117"/>
    </row>
    <row r="381" spans="22:27" ht="13.5" customHeight="1">
      <c r="V381" s="114">
        <v>1350000</v>
      </c>
      <c r="W381" s="117">
        <v>1500000</v>
      </c>
      <c r="X381" s="117"/>
      <c r="Y381" s="117">
        <v>2850000</v>
      </c>
      <c r="Z381" s="117"/>
      <c r="AA381" s="117"/>
    </row>
    <row r="382" ht="3" customHeight="1"/>
    <row r="383" spans="3:30" ht="13.5" customHeight="1">
      <c r="C383" s="116" t="s">
        <v>239</v>
      </c>
      <c r="D383" s="116"/>
      <c r="E383" s="116"/>
      <c r="F383" s="116"/>
      <c r="G383" s="116"/>
      <c r="H383" s="116"/>
      <c r="I383" s="116"/>
      <c r="K383" s="135" t="s">
        <v>240</v>
      </c>
      <c r="L383" s="135"/>
      <c r="M383" s="135"/>
      <c r="N383" s="135"/>
      <c r="O383" s="135"/>
      <c r="P383" s="135"/>
      <c r="Q383" s="135"/>
      <c r="R383" s="135"/>
      <c r="S383" s="135"/>
      <c r="U383" s="114">
        <v>2400000</v>
      </c>
      <c r="V383" s="114">
        <v>0</v>
      </c>
      <c r="W383" s="117">
        <v>0</v>
      </c>
      <c r="X383" s="117"/>
      <c r="Y383" s="117">
        <v>0</v>
      </c>
      <c r="Z383" s="117"/>
      <c r="AA383" s="117"/>
      <c r="AB383" s="114">
        <v>2100000</v>
      </c>
      <c r="AC383" s="117">
        <v>300000</v>
      </c>
      <c r="AD383" s="117"/>
    </row>
    <row r="384" spans="11:19" ht="8.25" customHeight="1">
      <c r="K384" s="135"/>
      <c r="L384" s="135"/>
      <c r="M384" s="135"/>
      <c r="N384" s="135"/>
      <c r="O384" s="135"/>
      <c r="P384" s="135"/>
      <c r="Q384" s="135"/>
      <c r="R384" s="135"/>
      <c r="S384" s="135"/>
    </row>
    <row r="385" spans="11:27" ht="12" customHeight="1">
      <c r="K385" s="135"/>
      <c r="L385" s="135"/>
      <c r="M385" s="135"/>
      <c r="N385" s="135"/>
      <c r="O385" s="135"/>
      <c r="P385" s="135"/>
      <c r="Q385" s="135"/>
      <c r="R385" s="135"/>
      <c r="S385" s="135"/>
      <c r="V385" s="117">
        <v>0</v>
      </c>
      <c r="W385" s="117">
        <v>0</v>
      </c>
      <c r="X385" s="117"/>
      <c r="Y385" s="117">
        <v>0</v>
      </c>
      <c r="Z385" s="117"/>
      <c r="AA385" s="117"/>
    </row>
    <row r="386" spans="22:27" ht="1.5" customHeight="1">
      <c r="V386" s="117"/>
      <c r="W386" s="117"/>
      <c r="X386" s="117"/>
      <c r="Y386" s="117"/>
      <c r="Z386" s="117"/>
      <c r="AA386" s="117"/>
    </row>
    <row r="387" spans="22:27" ht="13.5" customHeight="1">
      <c r="V387" s="114">
        <v>1100000</v>
      </c>
      <c r="W387" s="117">
        <v>1000000</v>
      </c>
      <c r="X387" s="117"/>
      <c r="Y387" s="117">
        <v>2100000</v>
      </c>
      <c r="Z387" s="117"/>
      <c r="AA387" s="117"/>
    </row>
    <row r="388" ht="10.5" customHeight="1"/>
    <row r="389" ht="6" customHeight="1"/>
    <row r="390" spans="2:30" ht="16.5" customHeight="1">
      <c r="B390" s="130" t="s">
        <v>146</v>
      </c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U390" s="114">
        <v>12500000</v>
      </c>
      <c r="V390" s="114">
        <v>0</v>
      </c>
      <c r="W390" s="117">
        <v>0</v>
      </c>
      <c r="X390" s="117"/>
      <c r="Y390" s="117">
        <v>0</v>
      </c>
      <c r="Z390" s="117"/>
      <c r="AA390" s="117"/>
      <c r="AB390" s="114">
        <v>6150000</v>
      </c>
      <c r="AC390" s="117">
        <v>6350000</v>
      </c>
      <c r="AD390" s="117"/>
    </row>
    <row r="391" spans="22:27" ht="16.5" customHeight="1">
      <c r="V391" s="114">
        <v>0</v>
      </c>
      <c r="W391" s="117">
        <v>0</v>
      </c>
      <c r="X391" s="117"/>
      <c r="Y391" s="117">
        <v>0</v>
      </c>
      <c r="Z391" s="117"/>
      <c r="AA391" s="117"/>
    </row>
    <row r="392" spans="22:27" ht="16.5" customHeight="1">
      <c r="V392" s="114">
        <v>2450000</v>
      </c>
      <c r="W392" s="117">
        <v>3700000</v>
      </c>
      <c r="X392" s="117"/>
      <c r="Y392" s="117">
        <v>6150000</v>
      </c>
      <c r="Z392" s="117"/>
      <c r="AA392" s="117"/>
    </row>
    <row r="393" ht="9" customHeight="1"/>
    <row r="394" spans="3:31" ht="13.5" customHeight="1">
      <c r="C394" s="130" t="s">
        <v>118</v>
      </c>
      <c r="D394" s="130"/>
      <c r="E394" s="130"/>
      <c r="F394" s="130"/>
      <c r="H394" s="131" t="s">
        <v>91</v>
      </c>
      <c r="I394" s="116" t="s">
        <v>241</v>
      </c>
      <c r="J394" s="116"/>
      <c r="K394" s="116"/>
      <c r="L394" s="116"/>
      <c r="M394" s="116"/>
      <c r="O394" s="119" t="s">
        <v>63</v>
      </c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</row>
    <row r="395" spans="3:31" ht="13.5" customHeight="1">
      <c r="C395" s="130" t="s">
        <v>120</v>
      </c>
      <c r="D395" s="130"/>
      <c r="E395" s="130"/>
      <c r="F395" s="130"/>
      <c r="H395" s="131" t="s">
        <v>91</v>
      </c>
      <c r="I395" s="116" t="s">
        <v>242</v>
      </c>
      <c r="J395" s="116"/>
      <c r="K395" s="116"/>
      <c r="L395" s="116"/>
      <c r="M395" s="116"/>
      <c r="O395" s="119" t="s">
        <v>243</v>
      </c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</row>
    <row r="396" ht="3" customHeight="1"/>
    <row r="397" ht="3" customHeight="1"/>
    <row r="398" spans="3:30" ht="16.5" customHeight="1">
      <c r="C398" s="116" t="s">
        <v>186</v>
      </c>
      <c r="D398" s="116"/>
      <c r="E398" s="116"/>
      <c r="F398" s="116"/>
      <c r="G398" s="116"/>
      <c r="H398" s="116"/>
      <c r="I398" s="116"/>
      <c r="K398" s="116" t="s">
        <v>187</v>
      </c>
      <c r="L398" s="116"/>
      <c r="M398" s="116"/>
      <c r="N398" s="116"/>
      <c r="O398" s="116"/>
      <c r="P398" s="116"/>
      <c r="Q398" s="116"/>
      <c r="R398" s="116"/>
      <c r="S398" s="116"/>
      <c r="U398" s="114">
        <v>5500000</v>
      </c>
      <c r="V398" s="114">
        <v>0</v>
      </c>
      <c r="W398" s="117">
        <v>0</v>
      </c>
      <c r="X398" s="117"/>
      <c r="Y398" s="117">
        <v>0</v>
      </c>
      <c r="Z398" s="117"/>
      <c r="AA398" s="117"/>
      <c r="AB398" s="114">
        <v>0</v>
      </c>
      <c r="AC398" s="117">
        <v>5500000</v>
      </c>
      <c r="AD398" s="117"/>
    </row>
    <row r="399" spans="22:27" ht="16.5" customHeight="1">
      <c r="V399" s="114">
        <v>0</v>
      </c>
      <c r="W399" s="117">
        <v>0</v>
      </c>
      <c r="X399" s="117"/>
      <c r="Y399" s="117">
        <v>0</v>
      </c>
      <c r="Z399" s="117"/>
      <c r="AA399" s="117"/>
    </row>
    <row r="400" spans="22:27" ht="13.5" customHeight="1">
      <c r="V400" s="114">
        <v>0</v>
      </c>
      <c r="W400" s="117">
        <v>0</v>
      </c>
      <c r="X400" s="117"/>
      <c r="Y400" s="117">
        <v>0</v>
      </c>
      <c r="Z400" s="117"/>
      <c r="AA400" s="117"/>
    </row>
    <row r="401" ht="3" customHeight="1"/>
    <row r="402" spans="3:30" ht="11.25" customHeight="1">
      <c r="C402" s="116" t="s">
        <v>244</v>
      </c>
      <c r="D402" s="116"/>
      <c r="E402" s="116"/>
      <c r="F402" s="116"/>
      <c r="G402" s="116"/>
      <c r="H402" s="116"/>
      <c r="I402" s="116"/>
      <c r="K402" s="135" t="s">
        <v>245</v>
      </c>
      <c r="L402" s="135"/>
      <c r="M402" s="135"/>
      <c r="N402" s="135"/>
      <c r="O402" s="135"/>
      <c r="P402" s="135"/>
      <c r="Q402" s="135"/>
      <c r="R402" s="135"/>
      <c r="S402" s="135"/>
      <c r="U402" s="117">
        <v>1800000</v>
      </c>
      <c r="V402" s="117">
        <v>0</v>
      </c>
      <c r="W402" s="117">
        <v>0</v>
      </c>
      <c r="X402" s="117"/>
      <c r="Y402" s="117">
        <v>0</v>
      </c>
      <c r="Z402" s="117"/>
      <c r="AA402" s="117"/>
      <c r="AB402" s="117">
        <v>0</v>
      </c>
      <c r="AC402" s="117">
        <v>1800000</v>
      </c>
      <c r="AD402" s="117"/>
    </row>
    <row r="403" spans="3:30" ht="6" customHeight="1">
      <c r="C403" s="116"/>
      <c r="D403" s="116"/>
      <c r="E403" s="116"/>
      <c r="F403" s="116"/>
      <c r="G403" s="116"/>
      <c r="H403" s="116"/>
      <c r="I403" s="116"/>
      <c r="K403" s="135"/>
      <c r="L403" s="135"/>
      <c r="M403" s="135"/>
      <c r="N403" s="135"/>
      <c r="O403" s="135"/>
      <c r="P403" s="135"/>
      <c r="Q403" s="135"/>
      <c r="R403" s="135"/>
      <c r="S403" s="135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</row>
    <row r="404" spans="11:27" ht="5.25" customHeight="1">
      <c r="K404" s="135"/>
      <c r="L404" s="135"/>
      <c r="M404" s="135"/>
      <c r="N404" s="135"/>
      <c r="O404" s="135"/>
      <c r="P404" s="135"/>
      <c r="Q404" s="135"/>
      <c r="R404" s="135"/>
      <c r="S404" s="135"/>
      <c r="V404" s="117">
        <v>0</v>
      </c>
      <c r="W404" s="117">
        <v>0</v>
      </c>
      <c r="X404" s="117"/>
      <c r="Y404" s="117">
        <v>0</v>
      </c>
      <c r="Z404" s="117"/>
      <c r="AA404" s="117"/>
    </row>
    <row r="405" spans="22:27" ht="12" customHeight="1">
      <c r="V405" s="117"/>
      <c r="W405" s="117"/>
      <c r="X405" s="117"/>
      <c r="Y405" s="117"/>
      <c r="Z405" s="117"/>
      <c r="AA405" s="117"/>
    </row>
    <row r="406" spans="22:27" ht="13.5" customHeight="1">
      <c r="V406" s="114">
        <v>0</v>
      </c>
      <c r="W406" s="117">
        <v>0</v>
      </c>
      <c r="X406" s="117"/>
      <c r="Y406" s="117">
        <v>0</v>
      </c>
      <c r="Z406" s="117"/>
      <c r="AA406" s="117"/>
    </row>
    <row r="407" ht="3" customHeight="1"/>
    <row r="408" spans="3:30" ht="16.5" customHeight="1">
      <c r="C408" s="116" t="s">
        <v>246</v>
      </c>
      <c r="D408" s="116"/>
      <c r="E408" s="116"/>
      <c r="F408" s="116"/>
      <c r="G408" s="116"/>
      <c r="H408" s="116"/>
      <c r="I408" s="116"/>
      <c r="K408" s="116" t="s">
        <v>247</v>
      </c>
      <c r="L408" s="116"/>
      <c r="M408" s="116"/>
      <c r="N408" s="116"/>
      <c r="O408" s="116"/>
      <c r="P408" s="116"/>
      <c r="Q408" s="116"/>
      <c r="R408" s="116"/>
      <c r="S408" s="116"/>
      <c r="U408" s="114">
        <v>6000000</v>
      </c>
      <c r="V408" s="114">
        <v>0</v>
      </c>
      <c r="W408" s="117">
        <v>0</v>
      </c>
      <c r="X408" s="117"/>
      <c r="Y408" s="117">
        <v>0</v>
      </c>
      <c r="Z408" s="117"/>
      <c r="AA408" s="117"/>
      <c r="AB408" s="114">
        <v>0</v>
      </c>
      <c r="AC408" s="117">
        <v>6000000</v>
      </c>
      <c r="AD408" s="117"/>
    </row>
    <row r="409" spans="22:27" ht="16.5" customHeight="1">
      <c r="V409" s="114">
        <v>0</v>
      </c>
      <c r="W409" s="117">
        <v>0</v>
      </c>
      <c r="X409" s="117"/>
      <c r="Y409" s="117">
        <v>0</v>
      </c>
      <c r="Z409" s="117"/>
      <c r="AA409" s="117"/>
    </row>
    <row r="410" spans="22:27" ht="13.5" customHeight="1">
      <c r="V410" s="114">
        <v>0</v>
      </c>
      <c r="W410" s="117">
        <v>0</v>
      </c>
      <c r="X410" s="117"/>
      <c r="Y410" s="117">
        <v>0</v>
      </c>
      <c r="Z410" s="117"/>
      <c r="AA410" s="117"/>
    </row>
    <row r="411" ht="6" customHeight="1"/>
    <row r="412" spans="2:30" ht="16.5" customHeight="1">
      <c r="B412" s="130" t="s">
        <v>146</v>
      </c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U412" s="114">
        <v>13300000</v>
      </c>
      <c r="V412" s="114">
        <v>0</v>
      </c>
      <c r="W412" s="117">
        <v>0</v>
      </c>
      <c r="X412" s="117"/>
      <c r="Y412" s="117">
        <v>0</v>
      </c>
      <c r="Z412" s="117"/>
      <c r="AA412" s="117"/>
      <c r="AB412" s="114">
        <v>0</v>
      </c>
      <c r="AC412" s="117">
        <v>13300000</v>
      </c>
      <c r="AD412" s="117"/>
    </row>
    <row r="413" spans="22:27" ht="16.5" customHeight="1">
      <c r="V413" s="114">
        <v>0</v>
      </c>
      <c r="W413" s="117">
        <v>0</v>
      </c>
      <c r="X413" s="117"/>
      <c r="Y413" s="117">
        <v>0</v>
      </c>
      <c r="Z413" s="117"/>
      <c r="AA413" s="117"/>
    </row>
    <row r="414" spans="22:27" ht="16.5" customHeight="1">
      <c r="V414" s="114">
        <v>0</v>
      </c>
      <c r="W414" s="117">
        <v>0</v>
      </c>
      <c r="X414" s="117"/>
      <c r="Y414" s="117">
        <v>0</v>
      </c>
      <c r="Z414" s="117"/>
      <c r="AA414" s="117"/>
    </row>
    <row r="415" ht="9" customHeight="1"/>
    <row r="416" spans="3:31" ht="13.5" customHeight="1">
      <c r="C416" s="130" t="s">
        <v>118</v>
      </c>
      <c r="D416" s="130"/>
      <c r="E416" s="130"/>
      <c r="F416" s="130"/>
      <c r="H416" s="131" t="s">
        <v>91</v>
      </c>
      <c r="I416" s="116" t="s">
        <v>248</v>
      </c>
      <c r="J416" s="116"/>
      <c r="K416" s="116"/>
      <c r="L416" s="116"/>
      <c r="M416" s="116"/>
      <c r="O416" s="119" t="s">
        <v>61</v>
      </c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</row>
    <row r="417" spans="3:31" ht="13.5" customHeight="1">
      <c r="C417" s="130" t="s">
        <v>120</v>
      </c>
      <c r="D417" s="130"/>
      <c r="E417" s="130"/>
      <c r="F417" s="130"/>
      <c r="H417" s="131" t="s">
        <v>91</v>
      </c>
      <c r="I417" s="116" t="s">
        <v>249</v>
      </c>
      <c r="J417" s="116"/>
      <c r="K417" s="116"/>
      <c r="L417" s="116"/>
      <c r="M417" s="116"/>
      <c r="O417" s="119" t="s">
        <v>79</v>
      </c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</row>
    <row r="418" ht="3" customHeight="1"/>
    <row r="419" ht="3" customHeight="1"/>
    <row r="420" spans="3:30" ht="11.25" customHeight="1">
      <c r="C420" s="116" t="s">
        <v>191</v>
      </c>
      <c r="D420" s="116"/>
      <c r="E420" s="116"/>
      <c r="F420" s="116"/>
      <c r="G420" s="116"/>
      <c r="H420" s="116"/>
      <c r="I420" s="116"/>
      <c r="K420" s="135" t="s">
        <v>192</v>
      </c>
      <c r="L420" s="135"/>
      <c r="M420" s="135"/>
      <c r="N420" s="135"/>
      <c r="O420" s="135"/>
      <c r="P420" s="135"/>
      <c r="Q420" s="135"/>
      <c r="R420" s="135"/>
      <c r="S420" s="135"/>
      <c r="U420" s="117">
        <v>250000</v>
      </c>
      <c r="V420" s="117">
        <v>0</v>
      </c>
      <c r="W420" s="117">
        <v>0</v>
      </c>
      <c r="X420" s="117"/>
      <c r="Y420" s="117">
        <v>0</v>
      </c>
      <c r="Z420" s="117"/>
      <c r="AA420" s="117"/>
      <c r="AB420" s="117">
        <v>250000</v>
      </c>
      <c r="AC420" s="117">
        <v>0</v>
      </c>
      <c r="AD420" s="117"/>
    </row>
    <row r="421" spans="3:30" ht="6" customHeight="1">
      <c r="C421" s="116"/>
      <c r="D421" s="116"/>
      <c r="E421" s="116"/>
      <c r="F421" s="116"/>
      <c r="G421" s="116"/>
      <c r="H421" s="116"/>
      <c r="I421" s="116"/>
      <c r="K421" s="135"/>
      <c r="L421" s="135"/>
      <c r="M421" s="135"/>
      <c r="N421" s="135"/>
      <c r="O421" s="135"/>
      <c r="P421" s="135"/>
      <c r="Q421" s="135"/>
      <c r="R421" s="135"/>
      <c r="S421" s="135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</row>
    <row r="422" spans="11:27" ht="5.25" customHeight="1">
      <c r="K422" s="135"/>
      <c r="L422" s="135"/>
      <c r="M422" s="135"/>
      <c r="N422" s="135"/>
      <c r="O422" s="135"/>
      <c r="P422" s="135"/>
      <c r="Q422" s="135"/>
      <c r="R422" s="135"/>
      <c r="S422" s="135"/>
      <c r="V422" s="117">
        <v>0</v>
      </c>
      <c r="W422" s="117">
        <v>0</v>
      </c>
      <c r="X422" s="117"/>
      <c r="Y422" s="117">
        <v>0</v>
      </c>
      <c r="Z422" s="117"/>
      <c r="AA422" s="117"/>
    </row>
    <row r="423" spans="22:27" ht="12" customHeight="1">
      <c r="V423" s="117"/>
      <c r="W423" s="117"/>
      <c r="X423" s="117"/>
      <c r="Y423" s="117"/>
      <c r="Z423" s="117"/>
      <c r="AA423" s="117"/>
    </row>
    <row r="424" spans="22:27" ht="13.5" customHeight="1">
      <c r="V424" s="114">
        <v>250000</v>
      </c>
      <c r="W424" s="117">
        <v>0</v>
      </c>
      <c r="X424" s="117"/>
      <c r="Y424" s="117">
        <v>250000</v>
      </c>
      <c r="Z424" s="117"/>
      <c r="AA424" s="117"/>
    </row>
    <row r="425" ht="3" customHeight="1"/>
    <row r="426" spans="3:30" ht="16.5" customHeight="1">
      <c r="C426" s="116" t="s">
        <v>186</v>
      </c>
      <c r="D426" s="116"/>
      <c r="E426" s="116"/>
      <c r="F426" s="116"/>
      <c r="G426" s="116"/>
      <c r="H426" s="116"/>
      <c r="I426" s="116"/>
      <c r="K426" s="116" t="s">
        <v>187</v>
      </c>
      <c r="L426" s="116"/>
      <c r="M426" s="116"/>
      <c r="N426" s="116"/>
      <c r="O426" s="116"/>
      <c r="P426" s="116"/>
      <c r="Q426" s="116"/>
      <c r="R426" s="116"/>
      <c r="S426" s="116"/>
      <c r="U426" s="114">
        <v>5300000</v>
      </c>
      <c r="V426" s="114">
        <v>0</v>
      </c>
      <c r="W426" s="117">
        <v>0</v>
      </c>
      <c r="X426" s="117"/>
      <c r="Y426" s="117">
        <v>0</v>
      </c>
      <c r="Z426" s="117"/>
      <c r="AA426" s="117"/>
      <c r="AB426" s="114">
        <v>5300000</v>
      </c>
      <c r="AC426" s="117">
        <v>0</v>
      </c>
      <c r="AD426" s="117"/>
    </row>
    <row r="427" spans="22:27" ht="16.5" customHeight="1">
      <c r="V427" s="114">
        <v>0</v>
      </c>
      <c r="W427" s="117">
        <v>0</v>
      </c>
      <c r="X427" s="117"/>
      <c r="Y427" s="117">
        <v>0</v>
      </c>
      <c r="Z427" s="117"/>
      <c r="AA427" s="117"/>
    </row>
    <row r="428" spans="22:27" ht="13.5" customHeight="1">
      <c r="V428" s="114">
        <v>3710000</v>
      </c>
      <c r="W428" s="117">
        <v>1590000</v>
      </c>
      <c r="X428" s="117"/>
      <c r="Y428" s="117">
        <v>5300000</v>
      </c>
      <c r="Z428" s="117"/>
      <c r="AA428" s="117"/>
    </row>
    <row r="429" ht="3" customHeight="1"/>
    <row r="430" spans="3:30" ht="11.25" customHeight="1">
      <c r="C430" s="116" t="s">
        <v>244</v>
      </c>
      <c r="D430" s="116"/>
      <c r="E430" s="116"/>
      <c r="F430" s="116"/>
      <c r="G430" s="116"/>
      <c r="H430" s="116"/>
      <c r="I430" s="116"/>
      <c r="K430" s="135" t="s">
        <v>245</v>
      </c>
      <c r="L430" s="135"/>
      <c r="M430" s="135"/>
      <c r="N430" s="135"/>
      <c r="O430" s="135"/>
      <c r="P430" s="135"/>
      <c r="Q430" s="135"/>
      <c r="R430" s="135"/>
      <c r="S430" s="135"/>
      <c r="U430" s="117">
        <v>1050000</v>
      </c>
      <c r="V430" s="117">
        <v>0</v>
      </c>
      <c r="W430" s="117">
        <v>0</v>
      </c>
      <c r="X430" s="117"/>
      <c r="Y430" s="117">
        <v>0</v>
      </c>
      <c r="Z430" s="117"/>
      <c r="AA430" s="117"/>
      <c r="AB430" s="117">
        <v>1050000</v>
      </c>
      <c r="AC430" s="117">
        <v>0</v>
      </c>
      <c r="AD430" s="117"/>
    </row>
    <row r="431" spans="3:30" ht="6" customHeight="1">
      <c r="C431" s="116"/>
      <c r="D431" s="116"/>
      <c r="E431" s="116"/>
      <c r="F431" s="116"/>
      <c r="G431" s="116"/>
      <c r="H431" s="116"/>
      <c r="I431" s="116"/>
      <c r="K431" s="135"/>
      <c r="L431" s="135"/>
      <c r="M431" s="135"/>
      <c r="N431" s="135"/>
      <c r="O431" s="135"/>
      <c r="P431" s="135"/>
      <c r="Q431" s="135"/>
      <c r="R431" s="135"/>
      <c r="S431" s="135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</row>
    <row r="432" spans="11:27" ht="5.25" customHeight="1">
      <c r="K432" s="135"/>
      <c r="L432" s="135"/>
      <c r="M432" s="135"/>
      <c r="N432" s="135"/>
      <c r="O432" s="135"/>
      <c r="P432" s="135"/>
      <c r="Q432" s="135"/>
      <c r="R432" s="135"/>
      <c r="S432" s="135"/>
      <c r="V432" s="117">
        <v>0</v>
      </c>
      <c r="W432" s="117">
        <v>0</v>
      </c>
      <c r="X432" s="117"/>
      <c r="Y432" s="117">
        <v>0</v>
      </c>
      <c r="Z432" s="117"/>
      <c r="AA432" s="117"/>
    </row>
    <row r="433" spans="22:27" ht="12" customHeight="1">
      <c r="V433" s="117"/>
      <c r="W433" s="117"/>
      <c r="X433" s="117"/>
      <c r="Y433" s="117"/>
      <c r="Z433" s="117"/>
      <c r="AA433" s="117"/>
    </row>
    <row r="434" spans="22:27" ht="13.5" customHeight="1">
      <c r="V434" s="114">
        <v>1050000</v>
      </c>
      <c r="W434" s="117">
        <v>0</v>
      </c>
      <c r="X434" s="117"/>
      <c r="Y434" s="117">
        <v>1050000</v>
      </c>
      <c r="Z434" s="117"/>
      <c r="AA434" s="117"/>
    </row>
    <row r="435" ht="3" customHeight="1"/>
    <row r="436" spans="3:30" ht="16.5" customHeight="1">
      <c r="C436" s="116" t="s">
        <v>154</v>
      </c>
      <c r="D436" s="116"/>
      <c r="E436" s="116"/>
      <c r="F436" s="116"/>
      <c r="G436" s="116"/>
      <c r="H436" s="116"/>
      <c r="I436" s="116"/>
      <c r="K436" s="116" t="s">
        <v>155</v>
      </c>
      <c r="L436" s="116"/>
      <c r="M436" s="116"/>
      <c r="N436" s="116"/>
      <c r="O436" s="116"/>
      <c r="P436" s="116"/>
      <c r="Q436" s="116"/>
      <c r="R436" s="116"/>
      <c r="S436" s="116"/>
      <c r="U436" s="114">
        <v>150000</v>
      </c>
      <c r="V436" s="114">
        <v>0</v>
      </c>
      <c r="W436" s="117">
        <v>0</v>
      </c>
      <c r="X436" s="117"/>
      <c r="Y436" s="117">
        <v>0</v>
      </c>
      <c r="Z436" s="117"/>
      <c r="AA436" s="117"/>
      <c r="AB436" s="114">
        <v>150000</v>
      </c>
      <c r="AC436" s="117">
        <v>0</v>
      </c>
      <c r="AD436" s="117"/>
    </row>
    <row r="437" spans="22:27" ht="16.5" customHeight="1">
      <c r="V437" s="114">
        <v>0</v>
      </c>
      <c r="W437" s="117">
        <v>0</v>
      </c>
      <c r="X437" s="117"/>
      <c r="Y437" s="117">
        <v>0</v>
      </c>
      <c r="Z437" s="117"/>
      <c r="AA437" s="117"/>
    </row>
    <row r="438" spans="22:27" ht="13.5" customHeight="1">
      <c r="V438" s="114">
        <v>150000</v>
      </c>
      <c r="W438" s="117">
        <v>0</v>
      </c>
      <c r="X438" s="117"/>
      <c r="Y438" s="117">
        <v>150000</v>
      </c>
      <c r="Z438" s="117"/>
      <c r="AA438" s="117"/>
    </row>
    <row r="439" ht="6" customHeight="1"/>
    <row r="440" spans="2:30" ht="16.5" customHeight="1">
      <c r="B440" s="130" t="s">
        <v>146</v>
      </c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U440" s="114">
        <v>6750000</v>
      </c>
      <c r="V440" s="114">
        <v>0</v>
      </c>
      <c r="W440" s="117">
        <v>0</v>
      </c>
      <c r="X440" s="117"/>
      <c r="Y440" s="117">
        <v>0</v>
      </c>
      <c r="Z440" s="117"/>
      <c r="AA440" s="117"/>
      <c r="AB440" s="114">
        <v>6750000</v>
      </c>
      <c r="AC440" s="117">
        <v>0</v>
      </c>
      <c r="AD440" s="117"/>
    </row>
    <row r="441" spans="22:27" ht="16.5" customHeight="1">
      <c r="V441" s="114">
        <v>0</v>
      </c>
      <c r="W441" s="117">
        <v>0</v>
      </c>
      <c r="X441" s="117"/>
      <c r="Y441" s="117">
        <v>0</v>
      </c>
      <c r="Z441" s="117"/>
      <c r="AA441" s="117"/>
    </row>
    <row r="442" spans="22:27" ht="16.5" customHeight="1">
      <c r="V442" s="114">
        <v>5160000</v>
      </c>
      <c r="W442" s="117">
        <v>1590000</v>
      </c>
      <c r="X442" s="117"/>
      <c r="Y442" s="117">
        <v>6750000</v>
      </c>
      <c r="Z442" s="117"/>
      <c r="AA442" s="117"/>
    </row>
    <row r="443" ht="9" customHeight="1"/>
    <row r="444" spans="3:31" ht="13.5" customHeight="1">
      <c r="C444" s="130" t="s">
        <v>118</v>
      </c>
      <c r="D444" s="130"/>
      <c r="E444" s="130"/>
      <c r="F444" s="130"/>
      <c r="H444" s="131" t="s">
        <v>91</v>
      </c>
      <c r="I444" s="116" t="s">
        <v>248</v>
      </c>
      <c r="J444" s="116"/>
      <c r="K444" s="116"/>
      <c r="L444" s="116"/>
      <c r="M444" s="116"/>
      <c r="O444" s="119" t="s">
        <v>61</v>
      </c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</row>
    <row r="445" spans="3:31" ht="13.5" customHeight="1">
      <c r="C445" s="130" t="s">
        <v>120</v>
      </c>
      <c r="D445" s="130"/>
      <c r="E445" s="130"/>
      <c r="F445" s="130"/>
      <c r="H445" s="131" t="s">
        <v>91</v>
      </c>
      <c r="I445" s="116" t="s">
        <v>250</v>
      </c>
      <c r="J445" s="116"/>
      <c r="K445" s="116"/>
      <c r="L445" s="116"/>
      <c r="M445" s="116"/>
      <c r="O445" s="119" t="s">
        <v>80</v>
      </c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</row>
    <row r="446" ht="3" customHeight="1"/>
    <row r="447" ht="3" customHeight="1"/>
    <row r="448" spans="3:30" ht="11.25" customHeight="1">
      <c r="C448" s="116" t="s">
        <v>191</v>
      </c>
      <c r="D448" s="116"/>
      <c r="E448" s="116"/>
      <c r="F448" s="116"/>
      <c r="G448" s="116"/>
      <c r="H448" s="116"/>
      <c r="I448" s="116"/>
      <c r="K448" s="135" t="s">
        <v>192</v>
      </c>
      <c r="L448" s="135"/>
      <c r="M448" s="135"/>
      <c r="N448" s="135"/>
      <c r="O448" s="135"/>
      <c r="P448" s="135"/>
      <c r="Q448" s="135"/>
      <c r="R448" s="135"/>
      <c r="S448" s="135"/>
      <c r="U448" s="117">
        <v>260000</v>
      </c>
      <c r="V448" s="117">
        <v>0</v>
      </c>
      <c r="W448" s="117">
        <v>0</v>
      </c>
      <c r="X448" s="117"/>
      <c r="Y448" s="117">
        <v>0</v>
      </c>
      <c r="Z448" s="117"/>
      <c r="AA448" s="117"/>
      <c r="AB448" s="117">
        <v>0</v>
      </c>
      <c r="AC448" s="117">
        <v>260000</v>
      </c>
      <c r="AD448" s="117"/>
    </row>
    <row r="449" spans="3:30" ht="6" customHeight="1">
      <c r="C449" s="116"/>
      <c r="D449" s="116"/>
      <c r="E449" s="116"/>
      <c r="F449" s="116"/>
      <c r="G449" s="116"/>
      <c r="H449" s="116"/>
      <c r="I449" s="116"/>
      <c r="K449" s="135"/>
      <c r="L449" s="135"/>
      <c r="M449" s="135"/>
      <c r="N449" s="135"/>
      <c r="O449" s="135"/>
      <c r="P449" s="135"/>
      <c r="Q449" s="135"/>
      <c r="R449" s="135"/>
      <c r="S449" s="135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</row>
    <row r="450" spans="11:27" ht="5.25" customHeight="1">
      <c r="K450" s="135"/>
      <c r="L450" s="135"/>
      <c r="M450" s="135"/>
      <c r="N450" s="135"/>
      <c r="O450" s="135"/>
      <c r="P450" s="135"/>
      <c r="Q450" s="135"/>
      <c r="R450" s="135"/>
      <c r="S450" s="135"/>
      <c r="V450" s="117">
        <v>0</v>
      </c>
      <c r="W450" s="117">
        <v>0</v>
      </c>
      <c r="X450" s="117"/>
      <c r="Y450" s="117">
        <v>0</v>
      </c>
      <c r="Z450" s="117"/>
      <c r="AA450" s="117"/>
    </row>
    <row r="451" spans="22:27" ht="12" customHeight="1">
      <c r="V451" s="117"/>
      <c r="W451" s="117"/>
      <c r="X451" s="117"/>
      <c r="Y451" s="117"/>
      <c r="Z451" s="117"/>
      <c r="AA451" s="117"/>
    </row>
    <row r="452" spans="22:27" ht="13.5" customHeight="1">
      <c r="V452" s="114">
        <v>0</v>
      </c>
      <c r="W452" s="117">
        <v>0</v>
      </c>
      <c r="X452" s="117"/>
      <c r="Y452" s="117">
        <v>0</v>
      </c>
      <c r="Z452" s="117"/>
      <c r="AA452" s="117"/>
    </row>
    <row r="453" ht="3" customHeight="1"/>
    <row r="454" spans="3:30" ht="11.25" customHeight="1">
      <c r="C454" s="116" t="s">
        <v>251</v>
      </c>
      <c r="D454" s="116"/>
      <c r="E454" s="116"/>
      <c r="F454" s="116"/>
      <c r="G454" s="116"/>
      <c r="H454" s="116"/>
      <c r="I454" s="116"/>
      <c r="K454" s="135" t="s">
        <v>252</v>
      </c>
      <c r="L454" s="135"/>
      <c r="M454" s="135"/>
      <c r="N454" s="135"/>
      <c r="O454" s="135"/>
      <c r="P454" s="135"/>
      <c r="Q454" s="135"/>
      <c r="R454" s="135"/>
      <c r="S454" s="135"/>
      <c r="U454" s="117">
        <v>600000</v>
      </c>
      <c r="V454" s="117">
        <v>0</v>
      </c>
      <c r="W454" s="117">
        <v>0</v>
      </c>
      <c r="X454" s="117"/>
      <c r="Y454" s="117">
        <v>0</v>
      </c>
      <c r="Z454" s="117"/>
      <c r="AA454" s="117"/>
      <c r="AB454" s="117">
        <v>0</v>
      </c>
      <c r="AC454" s="117">
        <v>600000</v>
      </c>
      <c r="AD454" s="117"/>
    </row>
    <row r="455" spans="3:30" ht="6" customHeight="1">
      <c r="C455" s="116"/>
      <c r="D455" s="116"/>
      <c r="E455" s="116"/>
      <c r="F455" s="116"/>
      <c r="G455" s="116"/>
      <c r="H455" s="116"/>
      <c r="I455" s="116"/>
      <c r="K455" s="135"/>
      <c r="L455" s="135"/>
      <c r="M455" s="135"/>
      <c r="N455" s="135"/>
      <c r="O455" s="135"/>
      <c r="P455" s="135"/>
      <c r="Q455" s="135"/>
      <c r="R455" s="135"/>
      <c r="S455" s="135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</row>
    <row r="456" spans="11:27" ht="5.25" customHeight="1">
      <c r="K456" s="135"/>
      <c r="L456" s="135"/>
      <c r="M456" s="135"/>
      <c r="N456" s="135"/>
      <c r="O456" s="135"/>
      <c r="P456" s="135"/>
      <c r="Q456" s="135"/>
      <c r="R456" s="135"/>
      <c r="S456" s="135"/>
      <c r="V456" s="117">
        <v>0</v>
      </c>
      <c r="W456" s="117">
        <v>0</v>
      </c>
      <c r="X456" s="117"/>
      <c r="Y456" s="117">
        <v>0</v>
      </c>
      <c r="Z456" s="117"/>
      <c r="AA456" s="117"/>
    </row>
    <row r="457" spans="22:27" ht="12" customHeight="1">
      <c r="V457" s="117"/>
      <c r="W457" s="117"/>
      <c r="X457" s="117"/>
      <c r="Y457" s="117"/>
      <c r="Z457" s="117"/>
      <c r="AA457" s="117"/>
    </row>
    <row r="458" spans="22:27" ht="13.5" customHeight="1">
      <c r="V458" s="114">
        <v>0</v>
      </c>
      <c r="W458" s="117">
        <v>0</v>
      </c>
      <c r="X458" s="117"/>
      <c r="Y458" s="117">
        <v>0</v>
      </c>
      <c r="Z458" s="117"/>
      <c r="AA458" s="117"/>
    </row>
    <row r="459" spans="3:30" ht="16.5" customHeight="1">
      <c r="C459" s="116" t="s">
        <v>186</v>
      </c>
      <c r="D459" s="116"/>
      <c r="E459" s="116"/>
      <c r="F459" s="116"/>
      <c r="G459" s="116"/>
      <c r="H459" s="116"/>
      <c r="I459" s="116"/>
      <c r="K459" s="116" t="s">
        <v>187</v>
      </c>
      <c r="L459" s="116"/>
      <c r="M459" s="116"/>
      <c r="N459" s="116"/>
      <c r="O459" s="116"/>
      <c r="P459" s="116"/>
      <c r="Q459" s="116"/>
      <c r="R459" s="116"/>
      <c r="S459" s="116"/>
      <c r="U459" s="114">
        <v>1590000</v>
      </c>
      <c r="V459" s="114">
        <v>0</v>
      </c>
      <c r="W459" s="117">
        <v>0</v>
      </c>
      <c r="X459" s="117"/>
      <c r="Y459" s="117">
        <v>0</v>
      </c>
      <c r="Z459" s="117"/>
      <c r="AA459" s="117"/>
      <c r="AB459" s="114">
        <v>0</v>
      </c>
      <c r="AC459" s="117">
        <v>1590000</v>
      </c>
      <c r="AD459" s="117"/>
    </row>
    <row r="460" spans="22:27" ht="16.5" customHeight="1">
      <c r="V460" s="114">
        <v>0</v>
      </c>
      <c r="W460" s="117">
        <v>0</v>
      </c>
      <c r="X460" s="117"/>
      <c r="Y460" s="117">
        <v>0</v>
      </c>
      <c r="Z460" s="117"/>
      <c r="AA460" s="117"/>
    </row>
    <row r="461" spans="22:27" ht="13.5" customHeight="1">
      <c r="V461" s="114">
        <v>0</v>
      </c>
      <c r="W461" s="117">
        <v>0</v>
      </c>
      <c r="X461" s="117"/>
      <c r="Y461" s="117">
        <v>0</v>
      </c>
      <c r="Z461" s="117"/>
      <c r="AA461" s="117"/>
    </row>
    <row r="462" ht="3" customHeight="1"/>
    <row r="463" spans="3:30" ht="16.5" customHeight="1">
      <c r="C463" s="116" t="s">
        <v>253</v>
      </c>
      <c r="D463" s="116"/>
      <c r="E463" s="116"/>
      <c r="F463" s="116"/>
      <c r="G463" s="116"/>
      <c r="H463" s="116"/>
      <c r="I463" s="116"/>
      <c r="K463" s="116" t="s">
        <v>254</v>
      </c>
      <c r="L463" s="116"/>
      <c r="M463" s="116"/>
      <c r="N463" s="116"/>
      <c r="O463" s="116"/>
      <c r="P463" s="116"/>
      <c r="Q463" s="116"/>
      <c r="R463" s="116"/>
      <c r="S463" s="116"/>
      <c r="U463" s="114">
        <v>3000000</v>
      </c>
      <c r="V463" s="114">
        <v>0</v>
      </c>
      <c r="W463" s="117">
        <v>0</v>
      </c>
      <c r="X463" s="117"/>
      <c r="Y463" s="117">
        <v>0</v>
      </c>
      <c r="Z463" s="117"/>
      <c r="AA463" s="117"/>
      <c r="AB463" s="114">
        <v>0</v>
      </c>
      <c r="AC463" s="117">
        <v>3000000</v>
      </c>
      <c r="AD463" s="117"/>
    </row>
    <row r="464" spans="22:27" ht="16.5" customHeight="1">
      <c r="V464" s="114">
        <v>0</v>
      </c>
      <c r="W464" s="117">
        <v>0</v>
      </c>
      <c r="X464" s="117"/>
      <c r="Y464" s="117">
        <v>0</v>
      </c>
      <c r="Z464" s="117"/>
      <c r="AA464" s="117"/>
    </row>
    <row r="465" spans="22:27" ht="13.5" customHeight="1">
      <c r="V465" s="114">
        <v>0</v>
      </c>
      <c r="W465" s="117">
        <v>0</v>
      </c>
      <c r="X465" s="117"/>
      <c r="Y465" s="117">
        <v>0</v>
      </c>
      <c r="Z465" s="117"/>
      <c r="AA465" s="117"/>
    </row>
    <row r="466" ht="6" customHeight="1"/>
    <row r="467" spans="2:30" ht="16.5" customHeight="1">
      <c r="B467" s="130" t="s">
        <v>146</v>
      </c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U467" s="114">
        <v>5450000</v>
      </c>
      <c r="V467" s="114">
        <v>0</v>
      </c>
      <c r="W467" s="117">
        <v>0</v>
      </c>
      <c r="X467" s="117"/>
      <c r="Y467" s="117">
        <v>0</v>
      </c>
      <c r="Z467" s="117"/>
      <c r="AA467" s="117"/>
      <c r="AB467" s="114">
        <v>0</v>
      </c>
      <c r="AC467" s="117">
        <v>5450000</v>
      </c>
      <c r="AD467" s="117"/>
    </row>
    <row r="468" spans="22:27" ht="16.5" customHeight="1">
      <c r="V468" s="114">
        <v>0</v>
      </c>
      <c r="W468" s="117">
        <v>0</v>
      </c>
      <c r="X468" s="117"/>
      <c r="Y468" s="117">
        <v>0</v>
      </c>
      <c r="Z468" s="117"/>
      <c r="AA468" s="117"/>
    </row>
    <row r="469" spans="22:27" ht="16.5" customHeight="1">
      <c r="V469" s="114">
        <v>0</v>
      </c>
      <c r="W469" s="117">
        <v>0</v>
      </c>
      <c r="X469" s="117"/>
      <c r="Y469" s="117">
        <v>0</v>
      </c>
      <c r="Z469" s="117"/>
      <c r="AA469" s="117"/>
    </row>
    <row r="470" ht="9" customHeight="1"/>
    <row r="471" spans="3:31" ht="13.5" customHeight="1">
      <c r="C471" s="130" t="s">
        <v>118</v>
      </c>
      <c r="D471" s="130"/>
      <c r="E471" s="130"/>
      <c r="F471" s="130"/>
      <c r="H471" s="131" t="s">
        <v>91</v>
      </c>
      <c r="I471" s="116" t="s">
        <v>248</v>
      </c>
      <c r="J471" s="116"/>
      <c r="K471" s="116"/>
      <c r="L471" s="116"/>
      <c r="M471" s="116"/>
      <c r="O471" s="119" t="s">
        <v>61</v>
      </c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</row>
    <row r="472" spans="3:31" ht="13.5" customHeight="1">
      <c r="C472" s="130" t="s">
        <v>120</v>
      </c>
      <c r="D472" s="130"/>
      <c r="E472" s="130"/>
      <c r="F472" s="130"/>
      <c r="H472" s="131" t="s">
        <v>91</v>
      </c>
      <c r="I472" s="116" t="s">
        <v>255</v>
      </c>
      <c r="J472" s="116"/>
      <c r="K472" s="116"/>
      <c r="L472" s="116"/>
      <c r="M472" s="116"/>
      <c r="O472" s="119" t="s">
        <v>81</v>
      </c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</row>
    <row r="473" ht="3" customHeight="1"/>
    <row r="474" ht="3" customHeight="1"/>
    <row r="475" spans="3:30" ht="11.25" customHeight="1">
      <c r="C475" s="116" t="s">
        <v>191</v>
      </c>
      <c r="D475" s="116"/>
      <c r="E475" s="116"/>
      <c r="F475" s="116"/>
      <c r="G475" s="116"/>
      <c r="H475" s="116"/>
      <c r="I475" s="116"/>
      <c r="K475" s="135" t="s">
        <v>192</v>
      </c>
      <c r="L475" s="135"/>
      <c r="M475" s="135"/>
      <c r="N475" s="135"/>
      <c r="O475" s="135"/>
      <c r="P475" s="135"/>
      <c r="Q475" s="135"/>
      <c r="R475" s="135"/>
      <c r="S475" s="135"/>
      <c r="U475" s="117">
        <v>4400000</v>
      </c>
      <c r="V475" s="117">
        <v>0</v>
      </c>
      <c r="W475" s="117">
        <v>0</v>
      </c>
      <c r="X475" s="117"/>
      <c r="Y475" s="117">
        <v>0</v>
      </c>
      <c r="Z475" s="117"/>
      <c r="AA475" s="117"/>
      <c r="AB475" s="117">
        <v>402000</v>
      </c>
      <c r="AC475" s="117">
        <v>3998000</v>
      </c>
      <c r="AD475" s="117"/>
    </row>
    <row r="476" spans="3:30" ht="6" customHeight="1">
      <c r="C476" s="116"/>
      <c r="D476" s="116"/>
      <c r="E476" s="116"/>
      <c r="F476" s="116"/>
      <c r="G476" s="116"/>
      <c r="H476" s="116"/>
      <c r="I476" s="116"/>
      <c r="K476" s="135"/>
      <c r="L476" s="135"/>
      <c r="M476" s="135"/>
      <c r="N476" s="135"/>
      <c r="O476" s="135"/>
      <c r="P476" s="135"/>
      <c r="Q476" s="135"/>
      <c r="R476" s="135"/>
      <c r="S476" s="135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</row>
    <row r="477" spans="11:27" ht="5.25" customHeight="1">
      <c r="K477" s="135"/>
      <c r="L477" s="135"/>
      <c r="M477" s="135"/>
      <c r="N477" s="135"/>
      <c r="O477" s="135"/>
      <c r="P477" s="135"/>
      <c r="Q477" s="135"/>
      <c r="R477" s="135"/>
      <c r="S477" s="135"/>
      <c r="V477" s="117">
        <v>0</v>
      </c>
      <c r="W477" s="117">
        <v>0</v>
      </c>
      <c r="X477" s="117"/>
      <c r="Y477" s="117">
        <v>0</v>
      </c>
      <c r="Z477" s="117"/>
      <c r="AA477" s="117"/>
    </row>
    <row r="478" spans="22:27" ht="12" customHeight="1">
      <c r="V478" s="117"/>
      <c r="W478" s="117"/>
      <c r="X478" s="117"/>
      <c r="Y478" s="117"/>
      <c r="Z478" s="117"/>
      <c r="AA478" s="117"/>
    </row>
    <row r="479" spans="22:27" ht="13.5" customHeight="1">
      <c r="V479" s="114">
        <v>402000</v>
      </c>
      <c r="W479" s="117">
        <v>0</v>
      </c>
      <c r="X479" s="117"/>
      <c r="Y479" s="117">
        <v>402000</v>
      </c>
      <c r="Z479" s="117"/>
      <c r="AA479" s="117"/>
    </row>
    <row r="480" ht="3" customHeight="1"/>
    <row r="481" spans="3:30" ht="16.5" customHeight="1">
      <c r="C481" s="116" t="s">
        <v>186</v>
      </c>
      <c r="D481" s="116"/>
      <c r="E481" s="116"/>
      <c r="F481" s="116"/>
      <c r="G481" s="116"/>
      <c r="H481" s="116"/>
      <c r="I481" s="116"/>
      <c r="K481" s="116" t="s">
        <v>187</v>
      </c>
      <c r="L481" s="116"/>
      <c r="M481" s="116"/>
      <c r="N481" s="116"/>
      <c r="O481" s="116"/>
      <c r="P481" s="116"/>
      <c r="Q481" s="116"/>
      <c r="R481" s="116"/>
      <c r="S481" s="116"/>
      <c r="U481" s="114">
        <v>12800000</v>
      </c>
      <c r="V481" s="114">
        <v>0</v>
      </c>
      <c r="W481" s="117">
        <v>0</v>
      </c>
      <c r="X481" s="117"/>
      <c r="Y481" s="117">
        <v>0</v>
      </c>
      <c r="Z481" s="117"/>
      <c r="AA481" s="117"/>
      <c r="AB481" s="114">
        <v>4125000</v>
      </c>
      <c r="AC481" s="117">
        <v>8675000</v>
      </c>
      <c r="AD481" s="117"/>
    </row>
    <row r="482" spans="22:27" ht="16.5" customHeight="1">
      <c r="V482" s="114">
        <v>0</v>
      </c>
      <c r="W482" s="117">
        <v>0</v>
      </c>
      <c r="X482" s="117"/>
      <c r="Y482" s="117">
        <v>0</v>
      </c>
      <c r="Z482" s="117"/>
      <c r="AA482" s="117"/>
    </row>
    <row r="483" spans="22:27" ht="13.5" customHeight="1">
      <c r="V483" s="114">
        <v>4125000</v>
      </c>
      <c r="W483" s="117">
        <v>0</v>
      </c>
      <c r="X483" s="117"/>
      <c r="Y483" s="117">
        <v>4125000</v>
      </c>
      <c r="Z483" s="117"/>
      <c r="AA483" s="117"/>
    </row>
    <row r="484" ht="3" customHeight="1"/>
    <row r="485" spans="3:30" ht="11.25" customHeight="1">
      <c r="C485" s="116" t="s">
        <v>244</v>
      </c>
      <c r="D485" s="116"/>
      <c r="E485" s="116"/>
      <c r="F485" s="116"/>
      <c r="G485" s="116"/>
      <c r="H485" s="116"/>
      <c r="I485" s="116"/>
      <c r="K485" s="135" t="s">
        <v>245</v>
      </c>
      <c r="L485" s="135"/>
      <c r="M485" s="135"/>
      <c r="N485" s="135"/>
      <c r="O485" s="135"/>
      <c r="P485" s="135"/>
      <c r="Q485" s="135"/>
      <c r="R485" s="135"/>
      <c r="S485" s="135"/>
      <c r="U485" s="117">
        <v>1800000</v>
      </c>
      <c r="V485" s="117">
        <v>0</v>
      </c>
      <c r="W485" s="117">
        <v>0</v>
      </c>
      <c r="X485" s="117"/>
      <c r="Y485" s="117">
        <v>0</v>
      </c>
      <c r="Z485" s="117"/>
      <c r="AA485" s="117"/>
      <c r="AB485" s="117">
        <v>0</v>
      </c>
      <c r="AC485" s="117">
        <v>1800000</v>
      </c>
      <c r="AD485" s="117"/>
    </row>
    <row r="486" spans="3:30" ht="6" customHeight="1">
      <c r="C486" s="116"/>
      <c r="D486" s="116"/>
      <c r="E486" s="116"/>
      <c r="F486" s="116"/>
      <c r="G486" s="116"/>
      <c r="H486" s="116"/>
      <c r="I486" s="116"/>
      <c r="K486" s="135"/>
      <c r="L486" s="135"/>
      <c r="M486" s="135"/>
      <c r="N486" s="135"/>
      <c r="O486" s="135"/>
      <c r="P486" s="135"/>
      <c r="Q486" s="135"/>
      <c r="R486" s="135"/>
      <c r="S486" s="135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</row>
    <row r="487" spans="11:27" ht="5.25" customHeight="1">
      <c r="K487" s="135"/>
      <c r="L487" s="135"/>
      <c r="M487" s="135"/>
      <c r="N487" s="135"/>
      <c r="O487" s="135"/>
      <c r="P487" s="135"/>
      <c r="Q487" s="135"/>
      <c r="R487" s="135"/>
      <c r="S487" s="135"/>
      <c r="V487" s="117">
        <v>0</v>
      </c>
      <c r="W487" s="117">
        <v>0</v>
      </c>
      <c r="X487" s="117"/>
      <c r="Y487" s="117">
        <v>0</v>
      </c>
      <c r="Z487" s="117"/>
      <c r="AA487" s="117"/>
    </row>
    <row r="488" spans="22:27" ht="12" customHeight="1">
      <c r="V488" s="117"/>
      <c r="W488" s="117"/>
      <c r="X488" s="117"/>
      <c r="Y488" s="117"/>
      <c r="Z488" s="117"/>
      <c r="AA488" s="117"/>
    </row>
    <row r="489" spans="22:27" ht="13.5" customHeight="1">
      <c r="V489" s="114">
        <v>0</v>
      </c>
      <c r="W489" s="117">
        <v>0</v>
      </c>
      <c r="X489" s="117"/>
      <c r="Y489" s="117">
        <v>0</v>
      </c>
      <c r="Z489" s="117"/>
      <c r="AA489" s="117"/>
    </row>
    <row r="490" ht="3" customHeight="1"/>
    <row r="491" spans="3:30" ht="16.5" customHeight="1">
      <c r="C491" s="116" t="s">
        <v>246</v>
      </c>
      <c r="D491" s="116"/>
      <c r="E491" s="116"/>
      <c r="F491" s="116"/>
      <c r="G491" s="116"/>
      <c r="H491" s="116"/>
      <c r="I491" s="116"/>
      <c r="K491" s="116" t="s">
        <v>247</v>
      </c>
      <c r="L491" s="116"/>
      <c r="M491" s="116"/>
      <c r="N491" s="116"/>
      <c r="O491" s="116"/>
      <c r="P491" s="116"/>
      <c r="Q491" s="116"/>
      <c r="R491" s="116"/>
      <c r="S491" s="116"/>
      <c r="U491" s="114">
        <v>15000000</v>
      </c>
      <c r="V491" s="114">
        <v>0</v>
      </c>
      <c r="W491" s="117">
        <v>0</v>
      </c>
      <c r="X491" s="117"/>
      <c r="Y491" s="117">
        <v>0</v>
      </c>
      <c r="Z491" s="117"/>
      <c r="AA491" s="117"/>
      <c r="AB491" s="114">
        <v>0</v>
      </c>
      <c r="AC491" s="117">
        <v>15000000</v>
      </c>
      <c r="AD491" s="117"/>
    </row>
    <row r="492" spans="22:27" ht="16.5" customHeight="1">
      <c r="V492" s="114">
        <v>0</v>
      </c>
      <c r="W492" s="117">
        <v>0</v>
      </c>
      <c r="X492" s="117"/>
      <c r="Y492" s="117">
        <v>0</v>
      </c>
      <c r="Z492" s="117"/>
      <c r="AA492" s="117"/>
    </row>
    <row r="493" spans="22:27" ht="13.5" customHeight="1">
      <c r="V493" s="114">
        <v>0</v>
      </c>
      <c r="W493" s="117">
        <v>0</v>
      </c>
      <c r="X493" s="117"/>
      <c r="Y493" s="117">
        <v>0</v>
      </c>
      <c r="Z493" s="117"/>
      <c r="AA493" s="117"/>
    </row>
    <row r="494" ht="6" customHeight="1"/>
    <row r="495" spans="2:30" ht="16.5" customHeight="1">
      <c r="B495" s="130" t="s">
        <v>146</v>
      </c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U495" s="114">
        <v>34000000</v>
      </c>
      <c r="V495" s="114">
        <v>0</v>
      </c>
      <c r="W495" s="117">
        <v>0</v>
      </c>
      <c r="X495" s="117"/>
      <c r="Y495" s="117">
        <v>0</v>
      </c>
      <c r="Z495" s="117"/>
      <c r="AA495" s="117"/>
      <c r="AB495" s="114">
        <v>4527000</v>
      </c>
      <c r="AC495" s="117">
        <v>29473000</v>
      </c>
      <c r="AD495" s="117"/>
    </row>
    <row r="496" spans="22:27" ht="16.5" customHeight="1">
      <c r="V496" s="114">
        <v>0</v>
      </c>
      <c r="W496" s="117">
        <v>0</v>
      </c>
      <c r="X496" s="117"/>
      <c r="Y496" s="117">
        <v>0</v>
      </c>
      <c r="Z496" s="117"/>
      <c r="AA496" s="117"/>
    </row>
    <row r="497" spans="22:27" ht="16.5" customHeight="1">
      <c r="V497" s="114">
        <v>4527000</v>
      </c>
      <c r="W497" s="117">
        <v>0</v>
      </c>
      <c r="X497" s="117"/>
      <c r="Y497" s="117">
        <v>4527000</v>
      </c>
      <c r="Z497" s="117"/>
      <c r="AA497" s="117"/>
    </row>
    <row r="498" ht="9" customHeight="1"/>
    <row r="499" spans="3:31" ht="13.5" customHeight="1">
      <c r="C499" s="130" t="s">
        <v>118</v>
      </c>
      <c r="D499" s="130"/>
      <c r="E499" s="130"/>
      <c r="F499" s="130"/>
      <c r="H499" s="131" t="s">
        <v>91</v>
      </c>
      <c r="I499" s="116" t="s">
        <v>256</v>
      </c>
      <c r="J499" s="116"/>
      <c r="K499" s="116"/>
      <c r="L499" s="116"/>
      <c r="M499" s="116"/>
      <c r="O499" s="119" t="s">
        <v>65</v>
      </c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</row>
    <row r="500" spans="3:31" ht="13.5" customHeight="1">
      <c r="C500" s="130" t="s">
        <v>120</v>
      </c>
      <c r="D500" s="130"/>
      <c r="E500" s="130"/>
      <c r="F500" s="130"/>
      <c r="H500" s="131" t="s">
        <v>91</v>
      </c>
      <c r="I500" s="116" t="s">
        <v>257</v>
      </c>
      <c r="J500" s="116"/>
      <c r="K500" s="116"/>
      <c r="L500" s="116"/>
      <c r="M500" s="116"/>
      <c r="O500" s="119" t="s">
        <v>67</v>
      </c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</row>
    <row r="501" ht="3" customHeight="1"/>
    <row r="502" spans="3:30" ht="16.5" customHeight="1">
      <c r="C502" s="116" t="s">
        <v>186</v>
      </c>
      <c r="D502" s="116"/>
      <c r="E502" s="116"/>
      <c r="F502" s="116"/>
      <c r="G502" s="116"/>
      <c r="H502" s="116"/>
      <c r="I502" s="116"/>
      <c r="K502" s="116" t="s">
        <v>187</v>
      </c>
      <c r="L502" s="116"/>
      <c r="M502" s="116"/>
      <c r="N502" s="116"/>
      <c r="O502" s="116"/>
      <c r="P502" s="116"/>
      <c r="Q502" s="116"/>
      <c r="R502" s="116"/>
      <c r="S502" s="116"/>
      <c r="U502" s="114">
        <v>2650000</v>
      </c>
      <c r="V502" s="114">
        <v>0</v>
      </c>
      <c r="W502" s="117">
        <v>0</v>
      </c>
      <c r="X502" s="117"/>
      <c r="Y502" s="117">
        <v>0</v>
      </c>
      <c r="Z502" s="117"/>
      <c r="AA502" s="117"/>
      <c r="AB502" s="114">
        <v>2650000</v>
      </c>
      <c r="AC502" s="117">
        <v>0</v>
      </c>
      <c r="AD502" s="117"/>
    </row>
    <row r="503" spans="22:27" ht="16.5" customHeight="1">
      <c r="V503" s="114">
        <v>0</v>
      </c>
      <c r="W503" s="117">
        <v>0</v>
      </c>
      <c r="X503" s="117"/>
      <c r="Y503" s="117">
        <v>0</v>
      </c>
      <c r="Z503" s="117"/>
      <c r="AA503" s="117"/>
    </row>
    <row r="504" spans="22:27" ht="13.5" customHeight="1">
      <c r="V504" s="114">
        <v>2650000</v>
      </c>
      <c r="W504" s="117">
        <v>0</v>
      </c>
      <c r="X504" s="117"/>
      <c r="Y504" s="117">
        <v>2650000</v>
      </c>
      <c r="Z504" s="117"/>
      <c r="AA504" s="117"/>
    </row>
    <row r="505" ht="3" customHeight="1"/>
    <row r="506" spans="3:30" ht="11.25" customHeight="1">
      <c r="C506" s="116" t="s">
        <v>244</v>
      </c>
      <c r="D506" s="116"/>
      <c r="E506" s="116"/>
      <c r="F506" s="116"/>
      <c r="G506" s="116"/>
      <c r="H506" s="116"/>
      <c r="I506" s="116"/>
      <c r="K506" s="135" t="s">
        <v>245</v>
      </c>
      <c r="L506" s="135"/>
      <c r="M506" s="135"/>
      <c r="N506" s="135"/>
      <c r="O506" s="135"/>
      <c r="P506" s="135"/>
      <c r="Q506" s="135"/>
      <c r="R506" s="135"/>
      <c r="S506" s="135"/>
      <c r="U506" s="117">
        <v>500000</v>
      </c>
      <c r="V506" s="117">
        <v>0</v>
      </c>
      <c r="W506" s="117">
        <v>0</v>
      </c>
      <c r="X506" s="117"/>
      <c r="Y506" s="117">
        <v>0</v>
      </c>
      <c r="Z506" s="117"/>
      <c r="AA506" s="117"/>
      <c r="AB506" s="117">
        <v>500000</v>
      </c>
      <c r="AC506" s="117">
        <v>0</v>
      </c>
      <c r="AD506" s="117"/>
    </row>
    <row r="507" spans="3:30" ht="6" customHeight="1">
      <c r="C507" s="116"/>
      <c r="D507" s="116"/>
      <c r="E507" s="116"/>
      <c r="F507" s="116"/>
      <c r="G507" s="116"/>
      <c r="H507" s="116"/>
      <c r="I507" s="116"/>
      <c r="K507" s="135"/>
      <c r="L507" s="135"/>
      <c r="M507" s="135"/>
      <c r="N507" s="135"/>
      <c r="O507" s="135"/>
      <c r="P507" s="135"/>
      <c r="Q507" s="135"/>
      <c r="R507" s="135"/>
      <c r="S507" s="135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</row>
    <row r="508" spans="11:27" ht="5.25" customHeight="1">
      <c r="K508" s="135"/>
      <c r="L508" s="135"/>
      <c r="M508" s="135"/>
      <c r="N508" s="135"/>
      <c r="O508" s="135"/>
      <c r="P508" s="135"/>
      <c r="Q508" s="135"/>
      <c r="R508" s="135"/>
      <c r="S508" s="135"/>
      <c r="V508" s="117">
        <v>0</v>
      </c>
      <c r="W508" s="117">
        <v>0</v>
      </c>
      <c r="X508" s="117"/>
      <c r="Y508" s="117">
        <v>0</v>
      </c>
      <c r="Z508" s="117"/>
      <c r="AA508" s="117"/>
    </row>
    <row r="509" spans="22:27" ht="12" customHeight="1">
      <c r="V509" s="117"/>
      <c r="W509" s="117"/>
      <c r="X509" s="117"/>
      <c r="Y509" s="117"/>
      <c r="Z509" s="117"/>
      <c r="AA509" s="117"/>
    </row>
    <row r="510" spans="22:27" ht="13.5" customHeight="1">
      <c r="V510" s="114">
        <v>500000</v>
      </c>
      <c r="W510" s="117">
        <v>0</v>
      </c>
      <c r="X510" s="117"/>
      <c r="Y510" s="117">
        <v>500000</v>
      </c>
      <c r="Z510" s="117"/>
      <c r="AA510" s="117"/>
    </row>
    <row r="511" ht="3" customHeight="1"/>
    <row r="512" spans="3:30" ht="16.5" customHeight="1">
      <c r="C512" s="116" t="s">
        <v>246</v>
      </c>
      <c r="D512" s="116"/>
      <c r="E512" s="116"/>
      <c r="F512" s="116"/>
      <c r="G512" s="116"/>
      <c r="H512" s="116"/>
      <c r="I512" s="116"/>
      <c r="K512" s="116" t="s">
        <v>247</v>
      </c>
      <c r="L512" s="116"/>
      <c r="M512" s="116"/>
      <c r="N512" s="116"/>
      <c r="O512" s="116"/>
      <c r="P512" s="116"/>
      <c r="Q512" s="116"/>
      <c r="R512" s="116"/>
      <c r="S512" s="116"/>
      <c r="U512" s="114">
        <v>21825000</v>
      </c>
      <c r="V512" s="114">
        <v>0</v>
      </c>
      <c r="W512" s="117">
        <v>0</v>
      </c>
      <c r="X512" s="117"/>
      <c r="Y512" s="117">
        <v>0</v>
      </c>
      <c r="Z512" s="117"/>
      <c r="AA512" s="117"/>
      <c r="AB512" s="114">
        <v>1500000</v>
      </c>
      <c r="AC512" s="117">
        <v>20325000</v>
      </c>
      <c r="AD512" s="117"/>
    </row>
    <row r="513" spans="22:27" ht="16.5" customHeight="1">
      <c r="V513" s="114">
        <v>0</v>
      </c>
      <c r="W513" s="117">
        <v>0</v>
      </c>
      <c r="X513" s="117"/>
      <c r="Y513" s="117">
        <v>0</v>
      </c>
      <c r="Z513" s="117"/>
      <c r="AA513" s="117"/>
    </row>
    <row r="514" spans="22:27" ht="13.5" customHeight="1">
      <c r="V514" s="114">
        <v>0</v>
      </c>
      <c r="W514" s="117">
        <v>1500000</v>
      </c>
      <c r="X514" s="117"/>
      <c r="Y514" s="117">
        <v>1500000</v>
      </c>
      <c r="Z514" s="117"/>
      <c r="AA514" s="117"/>
    </row>
    <row r="515" ht="3" customHeight="1"/>
    <row r="516" spans="3:30" ht="16.5" customHeight="1">
      <c r="C516" s="116" t="s">
        <v>253</v>
      </c>
      <c r="D516" s="116"/>
      <c r="E516" s="116"/>
      <c r="F516" s="116"/>
      <c r="G516" s="116"/>
      <c r="H516" s="116"/>
      <c r="I516" s="116"/>
      <c r="K516" s="116" t="s">
        <v>254</v>
      </c>
      <c r="L516" s="116"/>
      <c r="M516" s="116"/>
      <c r="N516" s="116"/>
      <c r="O516" s="116"/>
      <c r="P516" s="116"/>
      <c r="Q516" s="116"/>
      <c r="R516" s="116"/>
      <c r="S516" s="116"/>
      <c r="U516" s="114">
        <v>3750000</v>
      </c>
      <c r="V516" s="114">
        <v>0</v>
      </c>
      <c r="W516" s="117">
        <v>0</v>
      </c>
      <c r="X516" s="117"/>
      <c r="Y516" s="117">
        <v>0</v>
      </c>
      <c r="Z516" s="117"/>
      <c r="AA516" s="117"/>
      <c r="AB516" s="114">
        <v>3750000</v>
      </c>
      <c r="AC516" s="117">
        <v>0</v>
      </c>
      <c r="AD516" s="117"/>
    </row>
    <row r="517" spans="22:27" ht="16.5" customHeight="1">
      <c r="V517" s="114">
        <v>0</v>
      </c>
      <c r="W517" s="117">
        <v>0</v>
      </c>
      <c r="X517" s="117"/>
      <c r="Y517" s="117">
        <v>0</v>
      </c>
      <c r="Z517" s="117"/>
      <c r="AA517" s="117"/>
    </row>
    <row r="518" spans="22:27" ht="13.5" customHeight="1">
      <c r="V518" s="114">
        <v>3750000</v>
      </c>
      <c r="W518" s="117">
        <v>0</v>
      </c>
      <c r="X518" s="117"/>
      <c r="Y518" s="117">
        <v>3750000</v>
      </c>
      <c r="Z518" s="117"/>
      <c r="AA518" s="117"/>
    </row>
    <row r="519" ht="6" customHeight="1"/>
    <row r="520" spans="2:30" ht="16.5" customHeight="1">
      <c r="B520" s="130" t="s">
        <v>146</v>
      </c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U520" s="114">
        <v>28725000</v>
      </c>
      <c r="V520" s="114">
        <v>0</v>
      </c>
      <c r="W520" s="117">
        <v>0</v>
      </c>
      <c r="X520" s="117"/>
      <c r="Y520" s="117">
        <v>0</v>
      </c>
      <c r="Z520" s="117"/>
      <c r="AA520" s="117"/>
      <c r="AB520" s="114">
        <v>8400000</v>
      </c>
      <c r="AC520" s="117">
        <v>20325000</v>
      </c>
      <c r="AD520" s="117"/>
    </row>
    <row r="521" spans="22:27" ht="16.5" customHeight="1">
      <c r="V521" s="114">
        <v>0</v>
      </c>
      <c r="W521" s="117">
        <v>0</v>
      </c>
      <c r="X521" s="117"/>
      <c r="Y521" s="117">
        <v>0</v>
      </c>
      <c r="Z521" s="117"/>
      <c r="AA521" s="117"/>
    </row>
    <row r="522" spans="22:27" ht="16.5" customHeight="1">
      <c r="V522" s="114">
        <v>6900000</v>
      </c>
      <c r="W522" s="117">
        <v>1500000</v>
      </c>
      <c r="X522" s="117"/>
      <c r="Y522" s="117">
        <v>8400000</v>
      </c>
      <c r="Z522" s="117"/>
      <c r="AA522" s="117"/>
    </row>
    <row r="523" ht="9" customHeight="1"/>
    <row r="524" spans="3:31" ht="13.5" customHeight="1">
      <c r="C524" s="130" t="s">
        <v>118</v>
      </c>
      <c r="D524" s="130"/>
      <c r="E524" s="130"/>
      <c r="F524" s="130"/>
      <c r="H524" s="131" t="s">
        <v>91</v>
      </c>
      <c r="I524" s="116" t="s">
        <v>256</v>
      </c>
      <c r="J524" s="116"/>
      <c r="K524" s="116"/>
      <c r="L524" s="116"/>
      <c r="M524" s="116"/>
      <c r="O524" s="119" t="s">
        <v>65</v>
      </c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</row>
    <row r="525" spans="3:31" ht="13.5" customHeight="1">
      <c r="C525" s="130" t="s">
        <v>120</v>
      </c>
      <c r="D525" s="130"/>
      <c r="E525" s="130"/>
      <c r="F525" s="130"/>
      <c r="H525" s="131" t="s">
        <v>91</v>
      </c>
      <c r="I525" s="116" t="s">
        <v>258</v>
      </c>
      <c r="J525" s="116"/>
      <c r="K525" s="116"/>
      <c r="L525" s="116"/>
      <c r="M525" s="116"/>
      <c r="O525" s="119" t="s">
        <v>68</v>
      </c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</row>
    <row r="526" ht="3" customHeight="1"/>
    <row r="527" ht="3" customHeight="1"/>
    <row r="528" spans="3:30" ht="16.5" customHeight="1">
      <c r="C528" s="116" t="s">
        <v>186</v>
      </c>
      <c r="D528" s="116"/>
      <c r="E528" s="116"/>
      <c r="F528" s="116"/>
      <c r="G528" s="116"/>
      <c r="H528" s="116"/>
      <c r="I528" s="116"/>
      <c r="K528" s="116" t="s">
        <v>187</v>
      </c>
      <c r="L528" s="116"/>
      <c r="M528" s="116"/>
      <c r="N528" s="116"/>
      <c r="O528" s="116"/>
      <c r="P528" s="116"/>
      <c r="Q528" s="116"/>
      <c r="R528" s="116"/>
      <c r="S528" s="116"/>
      <c r="U528" s="114">
        <v>10600000</v>
      </c>
      <c r="V528" s="114">
        <v>0</v>
      </c>
      <c r="W528" s="117">
        <v>0</v>
      </c>
      <c r="X528" s="117"/>
      <c r="Y528" s="117">
        <v>0</v>
      </c>
      <c r="Z528" s="117"/>
      <c r="AA528" s="117"/>
      <c r="AB528" s="114">
        <v>0</v>
      </c>
      <c r="AC528" s="117">
        <v>10600000</v>
      </c>
      <c r="AD528" s="117"/>
    </row>
    <row r="529" spans="22:27" ht="16.5" customHeight="1">
      <c r="V529" s="114">
        <v>0</v>
      </c>
      <c r="W529" s="117">
        <v>0</v>
      </c>
      <c r="X529" s="117"/>
      <c r="Y529" s="117">
        <v>0</v>
      </c>
      <c r="Z529" s="117"/>
      <c r="AA529" s="117"/>
    </row>
    <row r="530" spans="22:27" ht="13.5" customHeight="1">
      <c r="V530" s="114">
        <v>0</v>
      </c>
      <c r="W530" s="117">
        <v>0</v>
      </c>
      <c r="X530" s="117"/>
      <c r="Y530" s="117">
        <v>0</v>
      </c>
      <c r="Z530" s="117"/>
      <c r="AA530" s="117"/>
    </row>
    <row r="531" ht="3" customHeight="1"/>
    <row r="532" spans="3:30" ht="16.5" customHeight="1">
      <c r="C532" s="116" t="s">
        <v>259</v>
      </c>
      <c r="D532" s="116"/>
      <c r="E532" s="116"/>
      <c r="F532" s="116"/>
      <c r="G532" s="116"/>
      <c r="H532" s="116"/>
      <c r="I532" s="116"/>
      <c r="K532" s="116" t="s">
        <v>260</v>
      </c>
      <c r="L532" s="116"/>
      <c r="M532" s="116"/>
      <c r="N532" s="116"/>
      <c r="O532" s="116"/>
      <c r="P532" s="116"/>
      <c r="Q532" s="116"/>
      <c r="R532" s="116"/>
      <c r="S532" s="116"/>
      <c r="U532" s="114">
        <v>5000000</v>
      </c>
      <c r="V532" s="114">
        <v>0</v>
      </c>
      <c r="W532" s="117">
        <v>0</v>
      </c>
      <c r="X532" s="117"/>
      <c r="Y532" s="117">
        <v>0</v>
      </c>
      <c r="Z532" s="117"/>
      <c r="AA532" s="117"/>
      <c r="AB532" s="114">
        <v>0</v>
      </c>
      <c r="AC532" s="117">
        <v>5000000</v>
      </c>
      <c r="AD532" s="117"/>
    </row>
    <row r="533" spans="22:27" ht="16.5" customHeight="1">
      <c r="V533" s="114">
        <v>0</v>
      </c>
      <c r="W533" s="117">
        <v>0</v>
      </c>
      <c r="X533" s="117"/>
      <c r="Y533" s="117">
        <v>0</v>
      </c>
      <c r="Z533" s="117"/>
      <c r="AA533" s="117"/>
    </row>
    <row r="534" spans="22:27" ht="13.5" customHeight="1">
      <c r="V534" s="114">
        <v>0</v>
      </c>
      <c r="W534" s="117">
        <v>0</v>
      </c>
      <c r="X534" s="117"/>
      <c r="Y534" s="117">
        <v>0</v>
      </c>
      <c r="Z534" s="117"/>
      <c r="AA534" s="117"/>
    </row>
    <row r="535" ht="3" customHeight="1"/>
    <row r="536" spans="3:30" ht="16.5" customHeight="1">
      <c r="C536" s="116" t="s">
        <v>246</v>
      </c>
      <c r="D536" s="116"/>
      <c r="E536" s="116"/>
      <c r="F536" s="116"/>
      <c r="G536" s="116"/>
      <c r="H536" s="116"/>
      <c r="I536" s="116"/>
      <c r="K536" s="116" t="s">
        <v>247</v>
      </c>
      <c r="L536" s="116"/>
      <c r="M536" s="116"/>
      <c r="N536" s="116"/>
      <c r="O536" s="116"/>
      <c r="P536" s="116"/>
      <c r="Q536" s="116"/>
      <c r="R536" s="116"/>
      <c r="S536" s="116"/>
      <c r="U536" s="114">
        <v>18175000</v>
      </c>
      <c r="V536" s="114">
        <v>0</v>
      </c>
      <c r="W536" s="117">
        <v>0</v>
      </c>
      <c r="X536" s="117"/>
      <c r="Y536" s="117">
        <v>0</v>
      </c>
      <c r="Z536" s="117"/>
      <c r="AA536" s="117"/>
      <c r="AB536" s="114">
        <v>0</v>
      </c>
      <c r="AC536" s="117">
        <v>18175000</v>
      </c>
      <c r="AD536" s="117"/>
    </row>
    <row r="537" spans="22:27" ht="16.5" customHeight="1">
      <c r="V537" s="114">
        <v>0</v>
      </c>
      <c r="W537" s="117">
        <v>0</v>
      </c>
      <c r="X537" s="117"/>
      <c r="Y537" s="117">
        <v>0</v>
      </c>
      <c r="Z537" s="117"/>
      <c r="AA537" s="117"/>
    </row>
    <row r="538" spans="22:27" ht="13.5" customHeight="1">
      <c r="V538" s="114">
        <v>0</v>
      </c>
      <c r="W538" s="117">
        <v>0</v>
      </c>
      <c r="X538" s="117"/>
      <c r="Y538" s="117">
        <v>0</v>
      </c>
      <c r="Z538" s="117"/>
      <c r="AA538" s="117"/>
    </row>
    <row r="539" ht="6" customHeight="1"/>
    <row r="540" spans="2:30" ht="16.5" customHeight="1">
      <c r="B540" s="130" t="s">
        <v>146</v>
      </c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U540" s="114">
        <v>33775000</v>
      </c>
      <c r="V540" s="114">
        <v>0</v>
      </c>
      <c r="W540" s="117">
        <v>0</v>
      </c>
      <c r="X540" s="117"/>
      <c r="Y540" s="117">
        <v>0</v>
      </c>
      <c r="Z540" s="117"/>
      <c r="AA540" s="117"/>
      <c r="AB540" s="114">
        <v>0</v>
      </c>
      <c r="AC540" s="117">
        <v>33775000</v>
      </c>
      <c r="AD540" s="117"/>
    </row>
    <row r="541" spans="22:27" ht="16.5" customHeight="1">
      <c r="V541" s="114">
        <v>0</v>
      </c>
      <c r="W541" s="117">
        <v>0</v>
      </c>
      <c r="X541" s="117"/>
      <c r="Y541" s="117">
        <v>0</v>
      </c>
      <c r="Z541" s="117"/>
      <c r="AA541" s="117"/>
    </row>
    <row r="542" spans="22:27" ht="16.5" customHeight="1">
      <c r="V542" s="114">
        <v>0</v>
      </c>
      <c r="W542" s="117">
        <v>0</v>
      </c>
      <c r="X542" s="117"/>
      <c r="Y542" s="117">
        <v>0</v>
      </c>
      <c r="Z542" s="117"/>
      <c r="AA542" s="117"/>
    </row>
    <row r="543" ht="9" customHeight="1"/>
    <row r="544" spans="3:31" ht="13.5" customHeight="1">
      <c r="C544" s="130" t="s">
        <v>118</v>
      </c>
      <c r="D544" s="130"/>
      <c r="E544" s="130"/>
      <c r="F544" s="130"/>
      <c r="H544" s="131" t="s">
        <v>91</v>
      </c>
      <c r="I544" s="116" t="s">
        <v>261</v>
      </c>
      <c r="J544" s="116"/>
      <c r="K544" s="116"/>
      <c r="L544" s="116"/>
      <c r="M544" s="116"/>
      <c r="O544" s="119" t="s">
        <v>70</v>
      </c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</row>
    <row r="545" spans="3:31" ht="13.5" customHeight="1">
      <c r="C545" s="130" t="s">
        <v>120</v>
      </c>
      <c r="D545" s="130"/>
      <c r="E545" s="130"/>
      <c r="F545" s="130"/>
      <c r="H545" s="131" t="s">
        <v>91</v>
      </c>
      <c r="I545" s="116" t="s">
        <v>262</v>
      </c>
      <c r="J545" s="116"/>
      <c r="K545" s="116"/>
      <c r="L545" s="116"/>
      <c r="M545" s="116"/>
      <c r="O545" s="130" t="s">
        <v>263</v>
      </c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</row>
    <row r="546" spans="15:31" ht="8.25" customHeight="1"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</row>
    <row r="547" ht="3" customHeight="1"/>
    <row r="548" ht="3" customHeight="1"/>
    <row r="549" spans="3:30" ht="16.5" customHeight="1">
      <c r="C549" s="116" t="s">
        <v>230</v>
      </c>
      <c r="D549" s="116"/>
      <c r="E549" s="116"/>
      <c r="F549" s="116"/>
      <c r="G549" s="116"/>
      <c r="H549" s="116"/>
      <c r="I549" s="116"/>
      <c r="K549" s="116" t="s">
        <v>231</v>
      </c>
      <c r="L549" s="116"/>
      <c r="M549" s="116"/>
      <c r="N549" s="116"/>
      <c r="O549" s="116"/>
      <c r="P549" s="116"/>
      <c r="Q549" s="116"/>
      <c r="R549" s="116"/>
      <c r="S549" s="116"/>
      <c r="U549" s="114">
        <v>8400000</v>
      </c>
      <c r="V549" s="114">
        <v>0</v>
      </c>
      <c r="W549" s="117">
        <v>0</v>
      </c>
      <c r="X549" s="117"/>
      <c r="Y549" s="117">
        <v>0</v>
      </c>
      <c r="Z549" s="117"/>
      <c r="AA549" s="117"/>
      <c r="AB549" s="114">
        <v>0</v>
      </c>
      <c r="AC549" s="117">
        <v>8400000</v>
      </c>
      <c r="AD549" s="117"/>
    </row>
    <row r="550" spans="22:27" ht="16.5" customHeight="1">
      <c r="V550" s="114">
        <v>0</v>
      </c>
      <c r="W550" s="117">
        <v>0</v>
      </c>
      <c r="X550" s="117"/>
      <c r="Y550" s="117">
        <v>0</v>
      </c>
      <c r="Z550" s="117"/>
      <c r="AA550" s="117"/>
    </row>
    <row r="551" spans="22:27" ht="13.5" customHeight="1">
      <c r="V551" s="114">
        <v>0</v>
      </c>
      <c r="W551" s="117">
        <v>0</v>
      </c>
      <c r="X551" s="117"/>
      <c r="Y551" s="117">
        <v>0</v>
      </c>
      <c r="Z551" s="117"/>
      <c r="AA551" s="117"/>
    </row>
    <row r="552" ht="3" customHeight="1"/>
    <row r="553" spans="3:30" ht="11.25" customHeight="1">
      <c r="C553" s="116" t="s">
        <v>191</v>
      </c>
      <c r="D553" s="116"/>
      <c r="E553" s="116"/>
      <c r="F553" s="116"/>
      <c r="G553" s="116"/>
      <c r="H553" s="116"/>
      <c r="I553" s="116"/>
      <c r="K553" s="135" t="s">
        <v>192</v>
      </c>
      <c r="L553" s="135"/>
      <c r="M553" s="135"/>
      <c r="N553" s="135"/>
      <c r="O553" s="135"/>
      <c r="P553" s="135"/>
      <c r="Q553" s="135"/>
      <c r="R553" s="135"/>
      <c r="S553" s="135"/>
      <c r="U553" s="117">
        <v>500000</v>
      </c>
      <c r="V553" s="117">
        <v>0</v>
      </c>
      <c r="W553" s="117">
        <v>0</v>
      </c>
      <c r="X553" s="117"/>
      <c r="Y553" s="117">
        <v>0</v>
      </c>
      <c r="Z553" s="117"/>
      <c r="AA553" s="117"/>
      <c r="AB553" s="117">
        <v>0</v>
      </c>
      <c r="AC553" s="117">
        <v>500000</v>
      </c>
      <c r="AD553" s="117"/>
    </row>
    <row r="554" spans="3:30" ht="6" customHeight="1">
      <c r="C554" s="116"/>
      <c r="D554" s="116"/>
      <c r="E554" s="116"/>
      <c r="F554" s="116"/>
      <c r="G554" s="116"/>
      <c r="H554" s="116"/>
      <c r="I554" s="116"/>
      <c r="K554" s="135"/>
      <c r="L554" s="135"/>
      <c r="M554" s="135"/>
      <c r="N554" s="135"/>
      <c r="O554" s="135"/>
      <c r="P554" s="135"/>
      <c r="Q554" s="135"/>
      <c r="R554" s="135"/>
      <c r="S554" s="135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</row>
    <row r="555" spans="11:27" ht="5.25" customHeight="1">
      <c r="K555" s="135"/>
      <c r="L555" s="135"/>
      <c r="M555" s="135"/>
      <c r="N555" s="135"/>
      <c r="O555" s="135"/>
      <c r="P555" s="135"/>
      <c r="Q555" s="135"/>
      <c r="R555" s="135"/>
      <c r="S555" s="135"/>
      <c r="V555" s="117">
        <v>0</v>
      </c>
      <c r="W555" s="117">
        <v>0</v>
      </c>
      <c r="X555" s="117"/>
      <c r="Y555" s="117">
        <v>0</v>
      </c>
      <c r="Z555" s="117"/>
      <c r="AA555" s="117"/>
    </row>
    <row r="556" spans="22:27" ht="12" customHeight="1">
      <c r="V556" s="117"/>
      <c r="W556" s="117"/>
      <c r="X556" s="117"/>
      <c r="Y556" s="117"/>
      <c r="Z556" s="117"/>
      <c r="AA556" s="117"/>
    </row>
    <row r="557" spans="22:27" ht="13.5" customHeight="1">
      <c r="V557" s="114">
        <v>0</v>
      </c>
      <c r="W557" s="117">
        <v>0</v>
      </c>
      <c r="X557" s="117"/>
      <c r="Y557" s="117">
        <v>0</v>
      </c>
      <c r="Z557" s="117"/>
      <c r="AA557" s="117"/>
    </row>
    <row r="558" ht="3" customHeight="1"/>
    <row r="559" spans="3:30" ht="16.5" customHeight="1">
      <c r="C559" s="116" t="s">
        <v>186</v>
      </c>
      <c r="D559" s="116"/>
      <c r="E559" s="116"/>
      <c r="F559" s="116"/>
      <c r="G559" s="116"/>
      <c r="H559" s="116"/>
      <c r="I559" s="116"/>
      <c r="K559" s="116" t="s">
        <v>187</v>
      </c>
      <c r="L559" s="116"/>
      <c r="M559" s="116"/>
      <c r="N559" s="116"/>
      <c r="O559" s="116"/>
      <c r="P559" s="116"/>
      <c r="Q559" s="116"/>
      <c r="R559" s="116"/>
      <c r="S559" s="116"/>
      <c r="U559" s="114">
        <v>5900000</v>
      </c>
      <c r="V559" s="114">
        <v>0</v>
      </c>
      <c r="W559" s="117">
        <v>0</v>
      </c>
      <c r="X559" s="117"/>
      <c r="Y559" s="117">
        <v>0</v>
      </c>
      <c r="Z559" s="117"/>
      <c r="AA559" s="117"/>
      <c r="AB559" s="114">
        <v>0</v>
      </c>
      <c r="AC559" s="117">
        <v>5900000</v>
      </c>
      <c r="AD559" s="117"/>
    </row>
    <row r="560" spans="22:27" ht="16.5" customHeight="1">
      <c r="V560" s="114">
        <v>0</v>
      </c>
      <c r="W560" s="117">
        <v>0</v>
      </c>
      <c r="X560" s="117"/>
      <c r="Y560" s="117">
        <v>0</v>
      </c>
      <c r="Z560" s="117"/>
      <c r="AA560" s="117"/>
    </row>
    <row r="561" spans="22:27" ht="13.5" customHeight="1">
      <c r="V561" s="114">
        <v>0</v>
      </c>
      <c r="W561" s="117">
        <v>0</v>
      </c>
      <c r="X561" s="117"/>
      <c r="Y561" s="117">
        <v>0</v>
      </c>
      <c r="Z561" s="117"/>
      <c r="AA561" s="117"/>
    </row>
    <row r="562" ht="3" customHeight="1"/>
    <row r="563" spans="3:30" ht="16.5" customHeight="1">
      <c r="C563" s="116" t="s">
        <v>253</v>
      </c>
      <c r="D563" s="116"/>
      <c r="E563" s="116"/>
      <c r="F563" s="116"/>
      <c r="G563" s="116"/>
      <c r="H563" s="116"/>
      <c r="I563" s="116"/>
      <c r="K563" s="116" t="s">
        <v>254</v>
      </c>
      <c r="L563" s="116"/>
      <c r="M563" s="116"/>
      <c r="N563" s="116"/>
      <c r="O563" s="116"/>
      <c r="P563" s="116"/>
      <c r="Q563" s="116"/>
      <c r="R563" s="116"/>
      <c r="S563" s="116"/>
      <c r="U563" s="114">
        <v>8725000</v>
      </c>
      <c r="V563" s="114">
        <v>0</v>
      </c>
      <c r="W563" s="117">
        <v>0</v>
      </c>
      <c r="X563" s="117"/>
      <c r="Y563" s="117">
        <v>0</v>
      </c>
      <c r="Z563" s="117"/>
      <c r="AA563" s="117"/>
      <c r="AB563" s="114">
        <v>0</v>
      </c>
      <c r="AC563" s="117">
        <v>8725000</v>
      </c>
      <c r="AD563" s="117"/>
    </row>
    <row r="564" spans="22:27" ht="16.5" customHeight="1">
      <c r="V564" s="114">
        <v>0</v>
      </c>
      <c r="W564" s="117">
        <v>0</v>
      </c>
      <c r="X564" s="117"/>
      <c r="Y564" s="117">
        <v>0</v>
      </c>
      <c r="Z564" s="117"/>
      <c r="AA564" s="117"/>
    </row>
    <row r="565" spans="22:27" ht="13.5" customHeight="1">
      <c r="V565" s="114">
        <v>0</v>
      </c>
      <c r="W565" s="117">
        <v>0</v>
      </c>
      <c r="X565" s="117"/>
      <c r="Y565" s="117">
        <v>0</v>
      </c>
      <c r="Z565" s="117"/>
      <c r="AA565" s="117"/>
    </row>
    <row r="566" ht="6" customHeight="1"/>
    <row r="567" spans="2:30" ht="16.5" customHeight="1">
      <c r="B567" s="130" t="s">
        <v>146</v>
      </c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U567" s="114">
        <v>23525000</v>
      </c>
      <c r="V567" s="114">
        <v>0</v>
      </c>
      <c r="W567" s="117">
        <v>0</v>
      </c>
      <c r="X567" s="117"/>
      <c r="Y567" s="117">
        <v>0</v>
      </c>
      <c r="Z567" s="117"/>
      <c r="AA567" s="117"/>
      <c r="AB567" s="114">
        <v>0</v>
      </c>
      <c r="AC567" s="117">
        <v>23525000</v>
      </c>
      <c r="AD567" s="117"/>
    </row>
    <row r="568" spans="22:27" ht="16.5" customHeight="1">
      <c r="V568" s="114">
        <v>0</v>
      </c>
      <c r="W568" s="117">
        <v>0</v>
      </c>
      <c r="X568" s="117"/>
      <c r="Y568" s="117">
        <v>0</v>
      </c>
      <c r="Z568" s="117"/>
      <c r="AA568" s="117"/>
    </row>
    <row r="569" spans="22:27" ht="16.5" customHeight="1">
      <c r="V569" s="114">
        <v>0</v>
      </c>
      <c r="W569" s="117">
        <v>0</v>
      </c>
      <c r="X569" s="117"/>
      <c r="Y569" s="117">
        <v>0</v>
      </c>
      <c r="Z569" s="117"/>
      <c r="AA569" s="117"/>
    </row>
    <row r="570" ht="9" customHeight="1"/>
    <row r="571" spans="3:31" ht="13.5" customHeight="1">
      <c r="C571" s="130" t="s">
        <v>118</v>
      </c>
      <c r="D571" s="130"/>
      <c r="E571" s="130"/>
      <c r="F571" s="130"/>
      <c r="H571" s="131" t="s">
        <v>91</v>
      </c>
      <c r="I571" s="116" t="s">
        <v>261</v>
      </c>
      <c r="J571" s="116"/>
      <c r="K571" s="116"/>
      <c r="L571" s="116"/>
      <c r="M571" s="116"/>
      <c r="O571" s="119" t="s">
        <v>70</v>
      </c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</row>
    <row r="572" spans="3:31" ht="13.5" customHeight="1">
      <c r="C572" s="130" t="s">
        <v>120</v>
      </c>
      <c r="D572" s="130"/>
      <c r="E572" s="130"/>
      <c r="F572" s="130"/>
      <c r="H572" s="131" t="s">
        <v>91</v>
      </c>
      <c r="I572" s="116" t="s">
        <v>264</v>
      </c>
      <c r="J572" s="116"/>
      <c r="K572" s="116"/>
      <c r="L572" s="116"/>
      <c r="M572" s="116"/>
      <c r="O572" s="119" t="s">
        <v>265</v>
      </c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</row>
    <row r="573" ht="3" customHeight="1"/>
    <row r="574" ht="3" customHeight="1"/>
    <row r="575" spans="3:30" ht="11.25" customHeight="1">
      <c r="C575" s="116" t="s">
        <v>191</v>
      </c>
      <c r="D575" s="116"/>
      <c r="E575" s="116"/>
      <c r="F575" s="116"/>
      <c r="G575" s="116"/>
      <c r="H575" s="116"/>
      <c r="I575" s="116"/>
      <c r="K575" s="135" t="s">
        <v>192</v>
      </c>
      <c r="L575" s="135"/>
      <c r="M575" s="135"/>
      <c r="N575" s="135"/>
      <c r="O575" s="135"/>
      <c r="P575" s="135"/>
      <c r="Q575" s="135"/>
      <c r="R575" s="135"/>
      <c r="S575" s="135"/>
      <c r="U575" s="117">
        <v>510000</v>
      </c>
      <c r="V575" s="117">
        <v>0</v>
      </c>
      <c r="W575" s="117">
        <v>0</v>
      </c>
      <c r="X575" s="117"/>
      <c r="Y575" s="117">
        <v>0</v>
      </c>
      <c r="Z575" s="117"/>
      <c r="AA575" s="117"/>
      <c r="AB575" s="117">
        <v>0</v>
      </c>
      <c r="AC575" s="117">
        <v>510000</v>
      </c>
      <c r="AD575" s="117"/>
    </row>
    <row r="576" spans="3:30" ht="6" customHeight="1">
      <c r="C576" s="116"/>
      <c r="D576" s="116"/>
      <c r="E576" s="116"/>
      <c r="F576" s="116"/>
      <c r="G576" s="116"/>
      <c r="H576" s="116"/>
      <c r="I576" s="116"/>
      <c r="K576" s="135"/>
      <c r="L576" s="135"/>
      <c r="M576" s="135"/>
      <c r="N576" s="135"/>
      <c r="O576" s="135"/>
      <c r="P576" s="135"/>
      <c r="Q576" s="135"/>
      <c r="R576" s="135"/>
      <c r="S576" s="135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</row>
    <row r="577" spans="11:27" ht="5.25" customHeight="1">
      <c r="K577" s="135"/>
      <c r="L577" s="135"/>
      <c r="M577" s="135"/>
      <c r="N577" s="135"/>
      <c r="O577" s="135"/>
      <c r="P577" s="135"/>
      <c r="Q577" s="135"/>
      <c r="R577" s="135"/>
      <c r="S577" s="135"/>
      <c r="V577" s="117">
        <v>0</v>
      </c>
      <c r="W577" s="117">
        <v>0</v>
      </c>
      <c r="X577" s="117"/>
      <c r="Y577" s="117">
        <v>0</v>
      </c>
      <c r="Z577" s="117"/>
      <c r="AA577" s="117"/>
    </row>
    <row r="578" spans="22:27" ht="12" customHeight="1">
      <c r="V578" s="117"/>
      <c r="W578" s="117"/>
      <c r="X578" s="117"/>
      <c r="Y578" s="117"/>
      <c r="Z578" s="117"/>
      <c r="AA578" s="117"/>
    </row>
    <row r="579" spans="22:27" ht="13.5" customHeight="1">
      <c r="V579" s="114">
        <v>0</v>
      </c>
      <c r="W579" s="117">
        <v>0</v>
      </c>
      <c r="X579" s="117"/>
      <c r="Y579" s="117">
        <v>0</v>
      </c>
      <c r="Z579" s="117"/>
      <c r="AA579" s="117"/>
    </row>
    <row r="580" ht="3" customHeight="1"/>
    <row r="581" spans="3:30" ht="11.25" customHeight="1">
      <c r="C581" s="116" t="s">
        <v>251</v>
      </c>
      <c r="D581" s="116"/>
      <c r="E581" s="116"/>
      <c r="F581" s="116"/>
      <c r="G581" s="116"/>
      <c r="H581" s="116"/>
      <c r="I581" s="116"/>
      <c r="K581" s="135" t="s">
        <v>252</v>
      </c>
      <c r="L581" s="135"/>
      <c r="M581" s="135"/>
      <c r="N581" s="135"/>
      <c r="O581" s="135"/>
      <c r="P581" s="135"/>
      <c r="Q581" s="135"/>
      <c r="R581" s="135"/>
      <c r="S581" s="135"/>
      <c r="U581" s="117">
        <v>6500000</v>
      </c>
      <c r="V581" s="117">
        <v>0</v>
      </c>
      <c r="W581" s="117">
        <v>0</v>
      </c>
      <c r="X581" s="117"/>
      <c r="Y581" s="117">
        <v>0</v>
      </c>
      <c r="Z581" s="117"/>
      <c r="AA581" s="117"/>
      <c r="AB581" s="117">
        <v>0</v>
      </c>
      <c r="AC581" s="117">
        <v>6500000</v>
      </c>
      <c r="AD581" s="117"/>
    </row>
    <row r="582" spans="3:30" ht="6" customHeight="1">
      <c r="C582" s="116"/>
      <c r="D582" s="116"/>
      <c r="E582" s="116"/>
      <c r="F582" s="116"/>
      <c r="G582" s="116"/>
      <c r="H582" s="116"/>
      <c r="I582" s="116"/>
      <c r="K582" s="135"/>
      <c r="L582" s="135"/>
      <c r="M582" s="135"/>
      <c r="N582" s="135"/>
      <c r="O582" s="135"/>
      <c r="P582" s="135"/>
      <c r="Q582" s="135"/>
      <c r="R582" s="135"/>
      <c r="S582" s="135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</row>
    <row r="583" spans="11:27" ht="5.25" customHeight="1">
      <c r="K583" s="135"/>
      <c r="L583" s="135"/>
      <c r="M583" s="135"/>
      <c r="N583" s="135"/>
      <c r="O583" s="135"/>
      <c r="P583" s="135"/>
      <c r="Q583" s="135"/>
      <c r="R583" s="135"/>
      <c r="S583" s="135"/>
      <c r="V583" s="117">
        <v>0</v>
      </c>
      <c r="W583" s="117">
        <v>0</v>
      </c>
      <c r="X583" s="117"/>
      <c r="Y583" s="117">
        <v>0</v>
      </c>
      <c r="Z583" s="117"/>
      <c r="AA583" s="117"/>
    </row>
    <row r="584" spans="22:27" ht="12" customHeight="1">
      <c r="V584" s="117"/>
      <c r="W584" s="117"/>
      <c r="X584" s="117"/>
      <c r="Y584" s="117"/>
      <c r="Z584" s="117"/>
      <c r="AA584" s="117"/>
    </row>
    <row r="585" spans="22:27" ht="13.5" customHeight="1">
      <c r="V585" s="114">
        <v>0</v>
      </c>
      <c r="W585" s="117">
        <v>0</v>
      </c>
      <c r="X585" s="117"/>
      <c r="Y585" s="117">
        <v>0</v>
      </c>
      <c r="Z585" s="117"/>
      <c r="AA585" s="117"/>
    </row>
    <row r="586" ht="3" customHeight="1"/>
    <row r="587" spans="3:30" ht="16.5" customHeight="1">
      <c r="C587" s="116" t="s">
        <v>186</v>
      </c>
      <c r="D587" s="116"/>
      <c r="E587" s="116"/>
      <c r="F587" s="116"/>
      <c r="G587" s="116"/>
      <c r="H587" s="116"/>
      <c r="I587" s="116"/>
      <c r="K587" s="116" t="s">
        <v>187</v>
      </c>
      <c r="L587" s="116"/>
      <c r="M587" s="116"/>
      <c r="N587" s="116"/>
      <c r="O587" s="116"/>
      <c r="P587" s="116"/>
      <c r="Q587" s="116"/>
      <c r="R587" s="116"/>
      <c r="S587" s="116"/>
      <c r="U587" s="114">
        <v>4240000</v>
      </c>
      <c r="V587" s="114">
        <v>0</v>
      </c>
      <c r="W587" s="117">
        <v>0</v>
      </c>
      <c r="X587" s="117"/>
      <c r="Y587" s="117">
        <v>0</v>
      </c>
      <c r="Z587" s="117"/>
      <c r="AA587" s="117"/>
      <c r="AB587" s="114">
        <v>0</v>
      </c>
      <c r="AC587" s="117">
        <v>4240000</v>
      </c>
      <c r="AD587" s="117"/>
    </row>
    <row r="588" spans="22:27" ht="16.5" customHeight="1">
      <c r="V588" s="114">
        <v>0</v>
      </c>
      <c r="W588" s="117">
        <v>0</v>
      </c>
      <c r="X588" s="117"/>
      <c r="Y588" s="117">
        <v>0</v>
      </c>
      <c r="Z588" s="117"/>
      <c r="AA588" s="117"/>
    </row>
    <row r="589" spans="22:27" ht="13.5" customHeight="1">
      <c r="V589" s="114">
        <v>0</v>
      </c>
      <c r="W589" s="117">
        <v>0</v>
      </c>
      <c r="X589" s="117"/>
      <c r="Y589" s="117">
        <v>0</v>
      </c>
      <c r="Z589" s="117"/>
      <c r="AA589" s="117"/>
    </row>
    <row r="590" spans="3:30" ht="11.25" customHeight="1">
      <c r="C590" s="116" t="s">
        <v>244</v>
      </c>
      <c r="D590" s="116"/>
      <c r="E590" s="116"/>
      <c r="F590" s="116"/>
      <c r="G590" s="116"/>
      <c r="H590" s="116"/>
      <c r="I590" s="116"/>
      <c r="K590" s="135" t="s">
        <v>245</v>
      </c>
      <c r="L590" s="135"/>
      <c r="M590" s="135"/>
      <c r="N590" s="135"/>
      <c r="O590" s="135"/>
      <c r="P590" s="135"/>
      <c r="Q590" s="135"/>
      <c r="R590" s="135"/>
      <c r="S590" s="135"/>
      <c r="U590" s="117">
        <v>1500000</v>
      </c>
      <c r="V590" s="117">
        <v>0</v>
      </c>
      <c r="W590" s="117">
        <v>0</v>
      </c>
      <c r="X590" s="117"/>
      <c r="Y590" s="117">
        <v>0</v>
      </c>
      <c r="Z590" s="117"/>
      <c r="AA590" s="117"/>
      <c r="AB590" s="117">
        <v>0</v>
      </c>
      <c r="AC590" s="117">
        <v>1500000</v>
      </c>
      <c r="AD590" s="117"/>
    </row>
    <row r="591" spans="3:30" ht="6" customHeight="1">
      <c r="C591" s="116"/>
      <c r="D591" s="116"/>
      <c r="E591" s="116"/>
      <c r="F591" s="116"/>
      <c r="G591" s="116"/>
      <c r="H591" s="116"/>
      <c r="I591" s="116"/>
      <c r="K591" s="135"/>
      <c r="L591" s="135"/>
      <c r="M591" s="135"/>
      <c r="N591" s="135"/>
      <c r="O591" s="135"/>
      <c r="P591" s="135"/>
      <c r="Q591" s="135"/>
      <c r="R591" s="135"/>
      <c r="S591" s="135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</row>
    <row r="592" spans="11:27" ht="5.25" customHeight="1">
      <c r="K592" s="135"/>
      <c r="L592" s="135"/>
      <c r="M592" s="135"/>
      <c r="N592" s="135"/>
      <c r="O592" s="135"/>
      <c r="P592" s="135"/>
      <c r="Q592" s="135"/>
      <c r="R592" s="135"/>
      <c r="S592" s="135"/>
      <c r="V592" s="117">
        <v>0</v>
      </c>
      <c r="W592" s="117">
        <v>0</v>
      </c>
      <c r="X592" s="117"/>
      <c r="Y592" s="117">
        <v>0</v>
      </c>
      <c r="Z592" s="117"/>
      <c r="AA592" s="117"/>
    </row>
    <row r="593" spans="22:27" ht="12" customHeight="1">
      <c r="V593" s="117"/>
      <c r="W593" s="117"/>
      <c r="X593" s="117"/>
      <c r="Y593" s="117"/>
      <c r="Z593" s="117"/>
      <c r="AA593" s="117"/>
    </row>
    <row r="594" spans="22:27" ht="13.5" customHeight="1">
      <c r="V594" s="114">
        <v>0</v>
      </c>
      <c r="W594" s="117">
        <v>0</v>
      </c>
      <c r="X594" s="117"/>
      <c r="Y594" s="117">
        <v>0</v>
      </c>
      <c r="Z594" s="117"/>
      <c r="AA594" s="117"/>
    </row>
    <row r="595" ht="3" customHeight="1"/>
    <row r="596" spans="3:30" ht="16.5" customHeight="1">
      <c r="C596" s="116" t="s">
        <v>253</v>
      </c>
      <c r="D596" s="116"/>
      <c r="E596" s="116"/>
      <c r="F596" s="116"/>
      <c r="G596" s="116"/>
      <c r="H596" s="116"/>
      <c r="I596" s="116"/>
      <c r="K596" s="116" t="s">
        <v>254</v>
      </c>
      <c r="L596" s="116"/>
      <c r="M596" s="116"/>
      <c r="N596" s="116"/>
      <c r="O596" s="116"/>
      <c r="P596" s="116"/>
      <c r="Q596" s="116"/>
      <c r="R596" s="116"/>
      <c r="S596" s="116"/>
      <c r="U596" s="114">
        <v>6000000</v>
      </c>
      <c r="V596" s="114">
        <v>0</v>
      </c>
      <c r="W596" s="117">
        <v>0</v>
      </c>
      <c r="X596" s="117"/>
      <c r="Y596" s="117">
        <v>0</v>
      </c>
      <c r="Z596" s="117"/>
      <c r="AA596" s="117"/>
      <c r="AB596" s="114">
        <v>0</v>
      </c>
      <c r="AC596" s="117">
        <v>6000000</v>
      </c>
      <c r="AD596" s="117"/>
    </row>
    <row r="597" spans="22:27" ht="16.5" customHeight="1">
      <c r="V597" s="114">
        <v>0</v>
      </c>
      <c r="W597" s="117">
        <v>0</v>
      </c>
      <c r="X597" s="117"/>
      <c r="Y597" s="117">
        <v>0</v>
      </c>
      <c r="Z597" s="117"/>
      <c r="AA597" s="117"/>
    </row>
    <row r="598" spans="22:27" ht="13.5" customHeight="1">
      <c r="V598" s="114">
        <v>0</v>
      </c>
      <c r="W598" s="117">
        <v>0</v>
      </c>
      <c r="X598" s="117"/>
      <c r="Y598" s="117">
        <v>0</v>
      </c>
      <c r="Z598" s="117"/>
      <c r="AA598" s="117"/>
    </row>
    <row r="599" ht="6" customHeight="1"/>
    <row r="600" spans="2:30" ht="16.5" customHeight="1">
      <c r="B600" s="130" t="s">
        <v>146</v>
      </c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U600" s="114">
        <v>18750000</v>
      </c>
      <c r="V600" s="114">
        <v>0</v>
      </c>
      <c r="W600" s="117">
        <v>0</v>
      </c>
      <c r="X600" s="117"/>
      <c r="Y600" s="117">
        <v>0</v>
      </c>
      <c r="Z600" s="117"/>
      <c r="AA600" s="117"/>
      <c r="AB600" s="114">
        <v>0</v>
      </c>
      <c r="AC600" s="117">
        <v>18750000</v>
      </c>
      <c r="AD600" s="117"/>
    </row>
    <row r="601" spans="22:27" ht="16.5" customHeight="1">
      <c r="V601" s="114">
        <v>0</v>
      </c>
      <c r="W601" s="117">
        <v>0</v>
      </c>
      <c r="X601" s="117"/>
      <c r="Y601" s="117">
        <v>0</v>
      </c>
      <c r="Z601" s="117"/>
      <c r="AA601" s="117"/>
    </row>
    <row r="602" spans="22:27" ht="16.5" customHeight="1">
      <c r="V602" s="114">
        <v>0</v>
      </c>
      <c r="W602" s="117">
        <v>0</v>
      </c>
      <c r="X602" s="117"/>
      <c r="Y602" s="117">
        <v>0</v>
      </c>
      <c r="Z602" s="117"/>
      <c r="AA602" s="117"/>
    </row>
    <row r="603" ht="9" customHeight="1"/>
    <row r="604" spans="3:31" ht="13.5" customHeight="1">
      <c r="C604" s="130" t="s">
        <v>118</v>
      </c>
      <c r="D604" s="130"/>
      <c r="E604" s="130"/>
      <c r="F604" s="130"/>
      <c r="H604" s="131" t="s">
        <v>91</v>
      </c>
      <c r="I604" s="116" t="s">
        <v>266</v>
      </c>
      <c r="J604" s="116"/>
      <c r="K604" s="116"/>
      <c r="L604" s="116"/>
      <c r="M604" s="116"/>
      <c r="O604" s="119" t="s">
        <v>74</v>
      </c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</row>
    <row r="605" spans="3:31" ht="13.5" customHeight="1">
      <c r="C605" s="130" t="s">
        <v>120</v>
      </c>
      <c r="D605" s="130"/>
      <c r="E605" s="130"/>
      <c r="F605" s="130"/>
      <c r="H605" s="131" t="s">
        <v>91</v>
      </c>
      <c r="I605" s="116" t="s">
        <v>267</v>
      </c>
      <c r="J605" s="116"/>
      <c r="K605" s="116"/>
      <c r="L605" s="116"/>
      <c r="M605" s="116"/>
      <c r="O605" s="119" t="s">
        <v>82</v>
      </c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</row>
    <row r="606" ht="3" customHeight="1"/>
    <row r="607" ht="3" customHeight="1"/>
    <row r="608" spans="3:30" ht="11.25" customHeight="1">
      <c r="C608" s="116" t="s">
        <v>191</v>
      </c>
      <c r="D608" s="116"/>
      <c r="E608" s="116"/>
      <c r="F608" s="116"/>
      <c r="G608" s="116"/>
      <c r="H608" s="116"/>
      <c r="I608" s="116"/>
      <c r="K608" s="135" t="s">
        <v>192</v>
      </c>
      <c r="L608" s="135"/>
      <c r="M608" s="135"/>
      <c r="N608" s="135"/>
      <c r="O608" s="135"/>
      <c r="P608" s="135"/>
      <c r="Q608" s="135"/>
      <c r="R608" s="135"/>
      <c r="S608" s="135"/>
      <c r="U608" s="117">
        <v>770000</v>
      </c>
      <c r="V608" s="117">
        <v>0</v>
      </c>
      <c r="W608" s="117">
        <v>0</v>
      </c>
      <c r="X608" s="117"/>
      <c r="Y608" s="117">
        <v>0</v>
      </c>
      <c r="Z608" s="117"/>
      <c r="AA608" s="117"/>
      <c r="AB608" s="117">
        <v>0</v>
      </c>
      <c r="AC608" s="117">
        <v>770000</v>
      </c>
      <c r="AD608" s="117"/>
    </row>
    <row r="609" spans="3:30" ht="6" customHeight="1">
      <c r="C609" s="116"/>
      <c r="D609" s="116"/>
      <c r="E609" s="116"/>
      <c r="F609" s="116"/>
      <c r="G609" s="116"/>
      <c r="H609" s="116"/>
      <c r="I609" s="116"/>
      <c r="K609" s="135"/>
      <c r="L609" s="135"/>
      <c r="M609" s="135"/>
      <c r="N609" s="135"/>
      <c r="O609" s="135"/>
      <c r="P609" s="135"/>
      <c r="Q609" s="135"/>
      <c r="R609" s="135"/>
      <c r="S609" s="135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</row>
    <row r="610" spans="11:27" ht="5.25" customHeight="1">
      <c r="K610" s="135"/>
      <c r="L610" s="135"/>
      <c r="M610" s="135"/>
      <c r="N610" s="135"/>
      <c r="O610" s="135"/>
      <c r="P610" s="135"/>
      <c r="Q610" s="135"/>
      <c r="R610" s="135"/>
      <c r="S610" s="135"/>
      <c r="V610" s="117">
        <v>0</v>
      </c>
      <c r="W610" s="117">
        <v>0</v>
      </c>
      <c r="X610" s="117"/>
      <c r="Y610" s="117">
        <v>0</v>
      </c>
      <c r="Z610" s="117"/>
      <c r="AA610" s="117"/>
    </row>
    <row r="611" spans="22:27" ht="12" customHeight="1">
      <c r="V611" s="117"/>
      <c r="W611" s="117"/>
      <c r="X611" s="117"/>
      <c r="Y611" s="117"/>
      <c r="Z611" s="117"/>
      <c r="AA611" s="117"/>
    </row>
    <row r="612" spans="22:27" ht="13.5" customHeight="1">
      <c r="V612" s="114">
        <v>0</v>
      </c>
      <c r="W612" s="117">
        <v>0</v>
      </c>
      <c r="X612" s="117"/>
      <c r="Y612" s="117">
        <v>0</v>
      </c>
      <c r="Z612" s="117"/>
      <c r="AA612" s="117"/>
    </row>
    <row r="613" ht="3" customHeight="1"/>
    <row r="614" spans="3:30" ht="16.5" customHeight="1">
      <c r="C614" s="116" t="s">
        <v>186</v>
      </c>
      <c r="D614" s="116"/>
      <c r="E614" s="116"/>
      <c r="F614" s="116"/>
      <c r="G614" s="116"/>
      <c r="H614" s="116"/>
      <c r="I614" s="116"/>
      <c r="K614" s="116" t="s">
        <v>187</v>
      </c>
      <c r="L614" s="116"/>
      <c r="M614" s="116"/>
      <c r="N614" s="116"/>
      <c r="O614" s="116"/>
      <c r="P614" s="116"/>
      <c r="Q614" s="116"/>
      <c r="R614" s="116"/>
      <c r="S614" s="116"/>
      <c r="U614" s="114">
        <v>10455000</v>
      </c>
      <c r="V614" s="114">
        <v>0</v>
      </c>
      <c r="W614" s="117">
        <v>0</v>
      </c>
      <c r="X614" s="117"/>
      <c r="Y614" s="117">
        <v>0</v>
      </c>
      <c r="Z614" s="117"/>
      <c r="AA614" s="117"/>
      <c r="AB614" s="114">
        <v>0</v>
      </c>
      <c r="AC614" s="117">
        <v>10455000</v>
      </c>
      <c r="AD614" s="117"/>
    </row>
    <row r="615" spans="22:27" ht="16.5" customHeight="1">
      <c r="V615" s="114">
        <v>0</v>
      </c>
      <c r="W615" s="117">
        <v>0</v>
      </c>
      <c r="X615" s="117"/>
      <c r="Y615" s="117">
        <v>0</v>
      </c>
      <c r="Z615" s="117"/>
      <c r="AA615" s="117"/>
    </row>
    <row r="616" spans="22:27" ht="13.5" customHeight="1">
      <c r="V616" s="114">
        <v>0</v>
      </c>
      <c r="W616" s="117">
        <v>0</v>
      </c>
      <c r="X616" s="117"/>
      <c r="Y616" s="117">
        <v>0</v>
      </c>
      <c r="Z616" s="117"/>
      <c r="AA616" s="117"/>
    </row>
    <row r="617" ht="3" customHeight="1"/>
    <row r="618" spans="3:30" ht="11.25" customHeight="1">
      <c r="C618" s="116" t="s">
        <v>244</v>
      </c>
      <c r="D618" s="116"/>
      <c r="E618" s="116"/>
      <c r="F618" s="116"/>
      <c r="G618" s="116"/>
      <c r="H618" s="116"/>
      <c r="I618" s="116"/>
      <c r="K618" s="135" t="s">
        <v>245</v>
      </c>
      <c r="L618" s="135"/>
      <c r="M618" s="135"/>
      <c r="N618" s="135"/>
      <c r="O618" s="135"/>
      <c r="P618" s="135"/>
      <c r="Q618" s="135"/>
      <c r="R618" s="135"/>
      <c r="S618" s="135"/>
      <c r="U618" s="117">
        <v>1650000</v>
      </c>
      <c r="V618" s="117">
        <v>0</v>
      </c>
      <c r="W618" s="117">
        <v>0</v>
      </c>
      <c r="X618" s="117"/>
      <c r="Y618" s="117">
        <v>0</v>
      </c>
      <c r="Z618" s="117"/>
      <c r="AA618" s="117"/>
      <c r="AB618" s="117">
        <v>0</v>
      </c>
      <c r="AC618" s="117">
        <v>1650000</v>
      </c>
      <c r="AD618" s="117"/>
    </row>
    <row r="619" spans="3:30" ht="6" customHeight="1">
      <c r="C619" s="116"/>
      <c r="D619" s="116"/>
      <c r="E619" s="116"/>
      <c r="F619" s="116"/>
      <c r="G619" s="116"/>
      <c r="H619" s="116"/>
      <c r="I619" s="116"/>
      <c r="K619" s="135"/>
      <c r="L619" s="135"/>
      <c r="M619" s="135"/>
      <c r="N619" s="135"/>
      <c r="O619" s="135"/>
      <c r="P619" s="135"/>
      <c r="Q619" s="135"/>
      <c r="R619" s="135"/>
      <c r="S619" s="135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</row>
    <row r="620" spans="11:27" ht="5.25" customHeight="1">
      <c r="K620" s="135"/>
      <c r="L620" s="135"/>
      <c r="M620" s="135"/>
      <c r="N620" s="135"/>
      <c r="O620" s="135"/>
      <c r="P620" s="135"/>
      <c r="Q620" s="135"/>
      <c r="R620" s="135"/>
      <c r="S620" s="135"/>
      <c r="V620" s="117">
        <v>0</v>
      </c>
      <c r="W620" s="117">
        <v>0</v>
      </c>
      <c r="X620" s="117"/>
      <c r="Y620" s="117">
        <v>0</v>
      </c>
      <c r="Z620" s="117"/>
      <c r="AA620" s="117"/>
    </row>
    <row r="621" spans="22:27" ht="12" customHeight="1">
      <c r="V621" s="117"/>
      <c r="W621" s="117"/>
      <c r="X621" s="117"/>
      <c r="Y621" s="117"/>
      <c r="Z621" s="117"/>
      <c r="AA621" s="117"/>
    </row>
    <row r="622" spans="22:27" ht="13.5" customHeight="1">
      <c r="V622" s="114">
        <v>0</v>
      </c>
      <c r="W622" s="117">
        <v>0</v>
      </c>
      <c r="X622" s="117"/>
      <c r="Y622" s="117">
        <v>0</v>
      </c>
      <c r="Z622" s="117"/>
      <c r="AA622" s="117"/>
    </row>
    <row r="623" ht="3" customHeight="1"/>
    <row r="624" spans="3:30" ht="16.5" customHeight="1">
      <c r="C624" s="116" t="s">
        <v>246</v>
      </c>
      <c r="D624" s="116"/>
      <c r="E624" s="116"/>
      <c r="F624" s="116"/>
      <c r="G624" s="116"/>
      <c r="H624" s="116"/>
      <c r="I624" s="116"/>
      <c r="K624" s="116" t="s">
        <v>247</v>
      </c>
      <c r="L624" s="116"/>
      <c r="M624" s="116"/>
      <c r="N624" s="116"/>
      <c r="O624" s="116"/>
      <c r="P624" s="116"/>
      <c r="Q624" s="116"/>
      <c r="R624" s="116"/>
      <c r="S624" s="116"/>
      <c r="U624" s="114">
        <v>19875000</v>
      </c>
      <c r="V624" s="114">
        <v>0</v>
      </c>
      <c r="W624" s="117">
        <v>0</v>
      </c>
      <c r="X624" s="117"/>
      <c r="Y624" s="117">
        <v>0</v>
      </c>
      <c r="Z624" s="117"/>
      <c r="AA624" s="117"/>
      <c r="AB624" s="114">
        <v>0</v>
      </c>
      <c r="AC624" s="117">
        <v>19875000</v>
      </c>
      <c r="AD624" s="117"/>
    </row>
    <row r="625" spans="22:27" ht="16.5" customHeight="1">
      <c r="V625" s="114">
        <v>0</v>
      </c>
      <c r="W625" s="117">
        <v>0</v>
      </c>
      <c r="X625" s="117"/>
      <c r="Y625" s="117">
        <v>0</v>
      </c>
      <c r="Z625" s="117"/>
      <c r="AA625" s="117"/>
    </row>
    <row r="626" spans="22:27" ht="13.5" customHeight="1">
      <c r="V626" s="114">
        <v>0</v>
      </c>
      <c r="W626" s="117">
        <v>0</v>
      </c>
      <c r="X626" s="117"/>
      <c r="Y626" s="117">
        <v>0</v>
      </c>
      <c r="Z626" s="117"/>
      <c r="AA626" s="117"/>
    </row>
    <row r="627" ht="3" customHeight="1"/>
    <row r="628" spans="3:30" ht="16.5" customHeight="1">
      <c r="C628" s="116" t="s">
        <v>253</v>
      </c>
      <c r="D628" s="116"/>
      <c r="E628" s="116"/>
      <c r="F628" s="116"/>
      <c r="G628" s="116"/>
      <c r="H628" s="116"/>
      <c r="I628" s="116"/>
      <c r="K628" s="116" t="s">
        <v>254</v>
      </c>
      <c r="L628" s="116"/>
      <c r="M628" s="116"/>
      <c r="N628" s="116"/>
      <c r="O628" s="116"/>
      <c r="P628" s="116"/>
      <c r="Q628" s="116"/>
      <c r="R628" s="116"/>
      <c r="S628" s="116"/>
      <c r="U628" s="114">
        <v>2100000</v>
      </c>
      <c r="V628" s="114">
        <v>0</v>
      </c>
      <c r="W628" s="117">
        <v>0</v>
      </c>
      <c r="X628" s="117"/>
      <c r="Y628" s="117">
        <v>0</v>
      </c>
      <c r="Z628" s="117"/>
      <c r="AA628" s="117"/>
      <c r="AB628" s="114">
        <v>0</v>
      </c>
      <c r="AC628" s="117">
        <v>2100000</v>
      </c>
      <c r="AD628" s="117"/>
    </row>
    <row r="629" spans="22:27" ht="16.5" customHeight="1">
      <c r="V629" s="114">
        <v>0</v>
      </c>
      <c r="W629" s="117">
        <v>0</v>
      </c>
      <c r="X629" s="117"/>
      <c r="Y629" s="117">
        <v>0</v>
      </c>
      <c r="Z629" s="117"/>
      <c r="AA629" s="117"/>
    </row>
    <row r="630" spans="22:27" ht="13.5" customHeight="1">
      <c r="V630" s="114">
        <v>0</v>
      </c>
      <c r="W630" s="117">
        <v>0</v>
      </c>
      <c r="X630" s="117"/>
      <c r="Y630" s="117">
        <v>0</v>
      </c>
      <c r="Z630" s="117"/>
      <c r="AA630" s="117"/>
    </row>
    <row r="631" ht="6" customHeight="1"/>
    <row r="632" spans="2:30" ht="16.5" customHeight="1">
      <c r="B632" s="130" t="s">
        <v>146</v>
      </c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U632" s="114">
        <v>34850000</v>
      </c>
      <c r="V632" s="114">
        <v>0</v>
      </c>
      <c r="W632" s="117">
        <v>0</v>
      </c>
      <c r="X632" s="117"/>
      <c r="Y632" s="117">
        <v>0</v>
      </c>
      <c r="Z632" s="117"/>
      <c r="AA632" s="117"/>
      <c r="AB632" s="114">
        <v>0</v>
      </c>
      <c r="AC632" s="117">
        <v>34850000</v>
      </c>
      <c r="AD632" s="117"/>
    </row>
    <row r="633" spans="22:27" ht="16.5" customHeight="1">
      <c r="V633" s="114">
        <v>0</v>
      </c>
      <c r="W633" s="117">
        <v>0</v>
      </c>
      <c r="X633" s="117"/>
      <c r="Y633" s="117">
        <v>0</v>
      </c>
      <c r="Z633" s="117"/>
      <c r="AA633" s="117"/>
    </row>
    <row r="634" spans="22:27" ht="16.5" customHeight="1">
      <c r="V634" s="114">
        <v>0</v>
      </c>
      <c r="W634" s="117">
        <v>0</v>
      </c>
      <c r="X634" s="117"/>
      <c r="Y634" s="117">
        <v>0</v>
      </c>
      <c r="Z634" s="117"/>
      <c r="AA634" s="117"/>
    </row>
    <row r="635" ht="6" customHeight="1"/>
    <row r="636" spans="2:30" ht="16.5" customHeight="1">
      <c r="B636" s="130" t="s">
        <v>268</v>
      </c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U636" s="114">
        <v>2896980819</v>
      </c>
      <c r="V636" s="114">
        <v>186659440</v>
      </c>
      <c r="W636" s="117">
        <v>69354380</v>
      </c>
      <c r="X636" s="117"/>
      <c r="Y636" s="117">
        <v>256013820</v>
      </c>
      <c r="Z636" s="117"/>
      <c r="AA636" s="117"/>
      <c r="AB636" s="114">
        <v>656118366</v>
      </c>
      <c r="AC636" s="117">
        <v>2240862453</v>
      </c>
      <c r="AD636" s="117"/>
    </row>
    <row r="637" spans="22:27" ht="16.5" customHeight="1">
      <c r="V637" s="114">
        <v>158137359</v>
      </c>
      <c r="W637" s="117">
        <v>69433981</v>
      </c>
      <c r="X637" s="117"/>
      <c r="Y637" s="117">
        <v>227571340</v>
      </c>
      <c r="Z637" s="117"/>
      <c r="AA637" s="117"/>
    </row>
    <row r="638" spans="22:27" ht="13.5" customHeight="1">
      <c r="V638" s="114">
        <v>85453206</v>
      </c>
      <c r="W638" s="117">
        <v>87080000</v>
      </c>
      <c r="X638" s="117"/>
      <c r="Y638" s="117">
        <v>172533206</v>
      </c>
      <c r="Z638" s="117"/>
      <c r="AA638" s="117"/>
    </row>
    <row r="639" ht="16.5" customHeight="1"/>
    <row r="640" spans="4:13" ht="13.5" customHeight="1">
      <c r="D640" s="119" t="s">
        <v>269</v>
      </c>
      <c r="E640" s="119"/>
      <c r="F640" s="119"/>
      <c r="G640" s="119"/>
      <c r="H640" s="119"/>
      <c r="I640" s="119"/>
      <c r="J640" s="119"/>
      <c r="K640" s="119"/>
      <c r="L640" s="119"/>
      <c r="M640" s="119"/>
    </row>
    <row r="641" spans="5:19" ht="13.5" customHeight="1">
      <c r="E641" s="136" t="s">
        <v>270</v>
      </c>
      <c r="F641" s="116" t="s">
        <v>271</v>
      </c>
      <c r="G641" s="116"/>
      <c r="H641" s="116"/>
      <c r="I641" s="116"/>
      <c r="J641" s="116"/>
      <c r="K641" s="116"/>
      <c r="L641" s="116"/>
      <c r="M641" s="116"/>
      <c r="O641" s="118">
        <v>657766666</v>
      </c>
      <c r="P641" s="118"/>
      <c r="Q641" s="118"/>
      <c r="R641" s="118"/>
      <c r="S641" s="118"/>
    </row>
    <row r="642" spans="5:19" ht="13.5" customHeight="1">
      <c r="E642" s="136" t="s">
        <v>270</v>
      </c>
      <c r="F642" s="116" t="s">
        <v>272</v>
      </c>
      <c r="G642" s="116"/>
      <c r="H642" s="116"/>
      <c r="I642" s="116"/>
      <c r="J642" s="116"/>
      <c r="K642" s="116"/>
      <c r="L642" s="116"/>
      <c r="M642" s="116"/>
      <c r="O642" s="118">
        <v>1391750</v>
      </c>
      <c r="P642" s="118"/>
      <c r="Q642" s="118"/>
      <c r="R642" s="118"/>
      <c r="S642" s="118"/>
    </row>
    <row r="643" spans="5:19" ht="13.5" customHeight="1">
      <c r="E643" s="136" t="s">
        <v>270</v>
      </c>
      <c r="F643" s="116" t="s">
        <v>293</v>
      </c>
      <c r="G643" s="116"/>
      <c r="H643" s="116"/>
      <c r="I643" s="116"/>
      <c r="J643" s="116"/>
      <c r="K643" s="116"/>
      <c r="L643" s="116"/>
      <c r="M643" s="116"/>
      <c r="O643" s="118">
        <v>279409</v>
      </c>
      <c r="P643" s="118"/>
      <c r="Q643" s="118"/>
      <c r="R643" s="118"/>
      <c r="S643" s="118"/>
    </row>
    <row r="644" spans="5:19" ht="13.5" customHeight="1">
      <c r="E644" s="136" t="s">
        <v>270</v>
      </c>
      <c r="F644" s="116" t="s">
        <v>273</v>
      </c>
      <c r="G644" s="116"/>
      <c r="H644" s="116"/>
      <c r="I644" s="116"/>
      <c r="J644" s="116"/>
      <c r="K644" s="116"/>
      <c r="L644" s="116"/>
      <c r="M644" s="116"/>
      <c r="O644" s="118">
        <v>1524015</v>
      </c>
      <c r="P644" s="118"/>
      <c r="Q644" s="118"/>
      <c r="R644" s="118"/>
      <c r="S644" s="118"/>
    </row>
    <row r="645" spans="5:19" ht="13.5" customHeight="1">
      <c r="E645" s="136" t="s">
        <v>270</v>
      </c>
      <c r="F645" s="116" t="s">
        <v>274</v>
      </c>
      <c r="G645" s="116"/>
      <c r="H645" s="116"/>
      <c r="I645" s="116"/>
      <c r="J645" s="116"/>
      <c r="K645" s="116"/>
      <c r="L645" s="116"/>
      <c r="M645" s="116"/>
      <c r="O645" s="118">
        <v>1688364</v>
      </c>
      <c r="P645" s="118"/>
      <c r="Q645" s="118"/>
      <c r="R645" s="118"/>
      <c r="S645" s="118"/>
    </row>
    <row r="646" spans="5:19" ht="13.5" customHeight="1">
      <c r="E646" s="136" t="s">
        <v>270</v>
      </c>
      <c r="F646" s="116" t="s">
        <v>275</v>
      </c>
      <c r="G646" s="116"/>
      <c r="H646" s="116"/>
      <c r="I646" s="116"/>
      <c r="J646" s="116"/>
      <c r="K646" s="116"/>
      <c r="L646" s="116"/>
      <c r="M646" s="116"/>
      <c r="O646" s="118">
        <v>3065400</v>
      </c>
      <c r="P646" s="118"/>
      <c r="Q646" s="118"/>
      <c r="R646" s="118"/>
      <c r="S646" s="118"/>
    </row>
    <row r="647" spans="5:19" ht="16.5" customHeight="1">
      <c r="E647" s="136" t="s">
        <v>270</v>
      </c>
      <c r="F647" s="116" t="s">
        <v>276</v>
      </c>
      <c r="G647" s="116"/>
      <c r="H647" s="116"/>
      <c r="I647" s="116"/>
      <c r="J647" s="116"/>
      <c r="K647" s="116"/>
      <c r="L647" s="116"/>
      <c r="M647" s="116"/>
      <c r="O647" s="118">
        <v>0</v>
      </c>
      <c r="P647" s="118"/>
      <c r="Q647" s="118"/>
      <c r="R647" s="118"/>
      <c r="S647" s="118"/>
    </row>
    <row r="648" spans="4:19" ht="13.5" customHeight="1">
      <c r="D648" s="130" t="s">
        <v>277</v>
      </c>
      <c r="E648" s="130"/>
      <c r="F648" s="130"/>
      <c r="G648" s="130"/>
      <c r="H648" s="130"/>
      <c r="I648" s="130"/>
      <c r="J648" s="130"/>
      <c r="K648" s="130"/>
      <c r="L648" s="130"/>
      <c r="M648" s="130"/>
      <c r="O648" s="118">
        <v>665715604</v>
      </c>
      <c r="P648" s="118"/>
      <c r="Q648" s="118"/>
      <c r="R648" s="118"/>
      <c r="S648" s="118"/>
    </row>
    <row r="649" ht="12" customHeight="1"/>
    <row r="650" spans="4:13" ht="3" customHeight="1">
      <c r="D650" s="119" t="s">
        <v>278</v>
      </c>
      <c r="E650" s="119"/>
      <c r="F650" s="119"/>
      <c r="G650" s="119"/>
      <c r="H650" s="119"/>
      <c r="I650" s="119"/>
      <c r="J650" s="119"/>
      <c r="K650" s="119"/>
      <c r="L650" s="119"/>
      <c r="M650" s="119"/>
    </row>
    <row r="651" spans="4:13" ht="9.75" customHeight="1"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</row>
    <row r="652" spans="5:19" ht="13.5" customHeight="1">
      <c r="E652" s="136" t="s">
        <v>270</v>
      </c>
      <c r="F652" s="116" t="s">
        <v>279</v>
      </c>
      <c r="G652" s="116"/>
      <c r="H652" s="116"/>
      <c r="I652" s="116"/>
      <c r="J652" s="116"/>
      <c r="K652" s="116"/>
      <c r="L652" s="116"/>
      <c r="M652" s="116"/>
      <c r="O652" s="118">
        <v>656118366</v>
      </c>
      <c r="P652" s="118"/>
      <c r="Q652" s="118"/>
      <c r="R652" s="118"/>
      <c r="S652" s="118"/>
    </row>
    <row r="653" spans="5:19" ht="13.5" customHeight="1">
      <c r="E653" s="136" t="s">
        <v>270</v>
      </c>
      <c r="F653" s="116" t="s">
        <v>272</v>
      </c>
      <c r="G653" s="116"/>
      <c r="H653" s="116"/>
      <c r="I653" s="116"/>
      <c r="J653" s="116"/>
      <c r="K653" s="116"/>
      <c r="L653" s="116"/>
      <c r="M653" s="116"/>
      <c r="O653" s="118">
        <v>1391750</v>
      </c>
      <c r="P653" s="118"/>
      <c r="Q653" s="118"/>
      <c r="R653" s="118"/>
      <c r="S653" s="118"/>
    </row>
    <row r="654" spans="5:19" ht="13.5" customHeight="1">
      <c r="E654" s="136" t="s">
        <v>270</v>
      </c>
      <c r="F654" s="116" t="s">
        <v>293</v>
      </c>
      <c r="G654" s="116"/>
      <c r="H654" s="116"/>
      <c r="I654" s="116"/>
      <c r="J654" s="116"/>
      <c r="K654" s="116"/>
      <c r="L654" s="116"/>
      <c r="M654" s="116"/>
      <c r="O654" s="118">
        <v>279409</v>
      </c>
      <c r="P654" s="118"/>
      <c r="Q654" s="118"/>
      <c r="R654" s="118"/>
      <c r="S654" s="118"/>
    </row>
    <row r="655" spans="5:19" ht="13.5" customHeight="1">
      <c r="E655" s="136" t="s">
        <v>270</v>
      </c>
      <c r="F655" s="116" t="s">
        <v>273</v>
      </c>
      <c r="G655" s="116"/>
      <c r="H655" s="116"/>
      <c r="I655" s="116"/>
      <c r="J655" s="116"/>
      <c r="K655" s="116"/>
      <c r="L655" s="116"/>
      <c r="M655" s="116"/>
      <c r="O655" s="118">
        <v>1524015</v>
      </c>
      <c r="P655" s="118"/>
      <c r="Q655" s="118"/>
      <c r="R655" s="118"/>
      <c r="S655" s="118"/>
    </row>
    <row r="656" spans="5:19" ht="13.5" customHeight="1">
      <c r="E656" s="136" t="s">
        <v>270</v>
      </c>
      <c r="F656" s="116" t="s">
        <v>274</v>
      </c>
      <c r="G656" s="116"/>
      <c r="H656" s="116"/>
      <c r="I656" s="116"/>
      <c r="J656" s="116"/>
      <c r="K656" s="116"/>
      <c r="L656" s="116"/>
      <c r="M656" s="116"/>
      <c r="O656" s="118">
        <v>1688364</v>
      </c>
      <c r="P656" s="118"/>
      <c r="Q656" s="118"/>
      <c r="R656" s="118"/>
      <c r="S656" s="118"/>
    </row>
    <row r="657" spans="5:19" ht="13.5" customHeight="1">
      <c r="E657" s="136" t="s">
        <v>270</v>
      </c>
      <c r="F657" s="116" t="s">
        <v>275</v>
      </c>
      <c r="G657" s="116"/>
      <c r="H657" s="116"/>
      <c r="I657" s="116"/>
      <c r="J657" s="116"/>
      <c r="K657" s="116"/>
      <c r="L657" s="116"/>
      <c r="M657" s="116"/>
      <c r="O657" s="118">
        <v>3065400</v>
      </c>
      <c r="P657" s="118"/>
      <c r="Q657" s="118"/>
      <c r="R657" s="118"/>
      <c r="S657" s="118"/>
    </row>
    <row r="658" spans="5:19" ht="16.5" customHeight="1">
      <c r="E658" s="136" t="s">
        <v>270</v>
      </c>
      <c r="F658" s="116" t="s">
        <v>276</v>
      </c>
      <c r="G658" s="116"/>
      <c r="H658" s="116"/>
      <c r="I658" s="116"/>
      <c r="J658" s="116"/>
      <c r="K658" s="116"/>
      <c r="L658" s="116"/>
      <c r="M658" s="116"/>
      <c r="O658" s="118">
        <v>0</v>
      </c>
      <c r="P658" s="118"/>
      <c r="Q658" s="118"/>
      <c r="R658" s="118"/>
      <c r="S658" s="118"/>
    </row>
    <row r="659" spans="4:19" ht="13.5" customHeight="1">
      <c r="D659" s="130" t="s">
        <v>280</v>
      </c>
      <c r="E659" s="130"/>
      <c r="F659" s="130"/>
      <c r="G659" s="130"/>
      <c r="H659" s="130"/>
      <c r="I659" s="130"/>
      <c r="J659" s="130"/>
      <c r="K659" s="130"/>
      <c r="L659" s="130"/>
      <c r="M659" s="130"/>
      <c r="O659" s="118">
        <v>664067304</v>
      </c>
      <c r="P659" s="118"/>
      <c r="Q659" s="118"/>
      <c r="R659" s="118"/>
      <c r="S659" s="118"/>
    </row>
    <row r="660" ht="12" customHeight="1"/>
    <row r="661" ht="6.75" customHeight="1"/>
    <row r="662" spans="4:19" ht="14.25" customHeight="1">
      <c r="D662" s="130" t="s">
        <v>281</v>
      </c>
      <c r="E662" s="130"/>
      <c r="F662" s="130"/>
      <c r="G662" s="130"/>
      <c r="H662" s="130"/>
      <c r="I662" s="130"/>
      <c r="J662" s="130"/>
      <c r="K662" s="130"/>
      <c r="L662" s="130"/>
      <c r="M662" s="130"/>
      <c r="O662" s="118">
        <v>1648300</v>
      </c>
      <c r="P662" s="118"/>
      <c r="Q662" s="118"/>
      <c r="R662" s="118"/>
      <c r="S662" s="118"/>
    </row>
    <row r="663" ht="15" customHeight="1"/>
    <row r="664" spans="4:29" ht="13.5" customHeight="1">
      <c r="D664" s="135" t="s">
        <v>282</v>
      </c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AA664" s="116" t="s">
        <v>294</v>
      </c>
      <c r="AB664" s="116"/>
      <c r="AC664" s="116"/>
    </row>
    <row r="665" spans="4:29" ht="13.5" customHeight="1">
      <c r="D665" s="119" t="s">
        <v>295</v>
      </c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AA665" s="119" t="s">
        <v>296</v>
      </c>
      <c r="AB665" s="119"/>
      <c r="AC665" s="119"/>
    </row>
    <row r="666" ht="45" customHeight="1"/>
    <row r="667" spans="4:29" ht="16.5" customHeight="1">
      <c r="D667" s="116" t="s">
        <v>103</v>
      </c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AA667" s="116" t="s">
        <v>291</v>
      </c>
      <c r="AB667" s="116"/>
      <c r="AC667" s="116"/>
    </row>
    <row r="668" spans="4:29" ht="13.5" customHeight="1">
      <c r="D668" s="135" t="s">
        <v>285</v>
      </c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AA668" s="135" t="s">
        <v>297</v>
      </c>
      <c r="AB668" s="135"/>
      <c r="AC668" s="135"/>
    </row>
    <row r="669" ht="33" customHeight="1"/>
    <row r="670" spans="1:30" ht="3" customHeight="1">
      <c r="A670" s="138"/>
      <c r="Z670" s="135" t="s">
        <v>287</v>
      </c>
      <c r="AA670" s="135"/>
      <c r="AB670" s="135"/>
      <c r="AC670" s="135"/>
      <c r="AD670" s="135"/>
    </row>
    <row r="671" spans="1:30" ht="13.5" customHeight="1">
      <c r="A671" s="138"/>
      <c r="C671" s="139" t="s">
        <v>288</v>
      </c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Z671" s="135"/>
      <c r="AA671" s="135"/>
      <c r="AB671" s="135"/>
      <c r="AC671" s="135"/>
      <c r="AD671" s="135"/>
    </row>
    <row r="672" ht="9.75" customHeight="1">
      <c r="A672" s="138"/>
    </row>
    <row r="673" ht="6.75" customHeight="1">
      <c r="A673" s="138"/>
    </row>
  </sheetData>
  <sheetProtection/>
  <printOptions/>
  <pageMargins left="0.16597222222222222" right="0.16597222222222222" top="0.1638888888888889" bottom="0.1638888888888889" header="0" footer="0"/>
  <pageSetup fitToHeight="0" fitToWidth="0" orientation="landscape" paperSize="1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671"/>
  <sheetViews>
    <sheetView showGridLines="0" showOutlineSymbols="0" zoomScalePageLayoutView="0" workbookViewId="0" topLeftCell="A10">
      <pane xSplit="21" ySplit="19" topLeftCell="V580" activePane="bottomRight" state="frozen"/>
      <selection pane="topLeft" activeCell="A10" sqref="A10"/>
      <selection pane="topRight" activeCell="V10" sqref="V10"/>
      <selection pane="bottomLeft" activeCell="A29" sqref="A29"/>
      <selection pane="bottomRight" activeCell="AB29" sqref="AB29:AB632"/>
    </sheetView>
  </sheetViews>
  <sheetFormatPr defaultColWidth="6.8515625" defaultRowHeight="12.75" customHeight="1"/>
  <cols>
    <col min="1" max="1" width="8.00390625" style="124" customWidth="1"/>
    <col min="2" max="2" width="1.1484375" style="124" customWidth="1"/>
    <col min="3" max="5" width="1.7109375" style="124" customWidth="1"/>
    <col min="6" max="6" width="2.28125" style="124" customWidth="1"/>
    <col min="7" max="8" width="1.1484375" style="124" customWidth="1"/>
    <col min="9" max="9" width="2.8515625" style="124" customWidth="1"/>
    <col min="10" max="10" width="2.28125" style="124" customWidth="1"/>
    <col min="11" max="11" width="21.57421875" style="124" customWidth="1"/>
    <col min="12" max="12" width="1.1484375" style="124" customWidth="1"/>
    <col min="13" max="13" width="4.140625" style="124" customWidth="1"/>
    <col min="14" max="14" width="1.1484375" style="124" customWidth="1"/>
    <col min="15" max="15" width="2.8515625" style="124" customWidth="1"/>
    <col min="16" max="16" width="4.00390625" style="124" customWidth="1"/>
    <col min="17" max="17" width="1.7109375" style="124" customWidth="1"/>
    <col min="18" max="18" width="8.57421875" style="124" customWidth="1"/>
    <col min="19" max="19" width="1.1484375" style="124" customWidth="1"/>
    <col min="20" max="20" width="0.42578125" style="124" customWidth="1"/>
    <col min="21" max="21" width="31.00390625" style="124" customWidth="1"/>
    <col min="22" max="22" width="15.421875" style="124" customWidth="1"/>
    <col min="23" max="23" width="10.8515625" style="124" bestFit="1" customWidth="1"/>
    <col min="24" max="24" width="13.7109375" style="124" customWidth="1"/>
    <col min="25" max="25" width="12.140625" style="124" bestFit="1" customWidth="1"/>
    <col min="26" max="26" width="6.8515625" style="124" customWidth="1"/>
    <col min="27" max="27" width="2.28125" style="124" customWidth="1"/>
    <col min="28" max="28" width="15.421875" style="125" customWidth="1"/>
    <col min="29" max="29" width="13.140625" style="124" customWidth="1"/>
    <col min="30" max="30" width="1.7109375" style="124" customWidth="1"/>
    <col min="31" max="31" width="1.1484375" style="124" customWidth="1"/>
    <col min="32" max="32" width="5.7109375" style="124" customWidth="1"/>
    <col min="33" max="16384" width="6.8515625" style="124" customWidth="1"/>
  </cols>
  <sheetData>
    <row r="1" ht="33.75" customHeight="1">
      <c r="A1" s="123"/>
    </row>
    <row r="2" ht="3" customHeight="1"/>
    <row r="3" spans="7:31" ht="16.5" customHeight="1">
      <c r="G3" s="126" t="s">
        <v>87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6"/>
      <c r="AD3" s="126"/>
      <c r="AE3" s="126"/>
    </row>
    <row r="4" spans="7:31" ht="20.25" customHeight="1">
      <c r="G4" s="128" t="s">
        <v>88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  <c r="AC4" s="128"/>
      <c r="AD4" s="128"/>
      <c r="AE4" s="128"/>
    </row>
    <row r="5" spans="7:31" ht="20.25" customHeight="1">
      <c r="G5" s="115" t="s">
        <v>89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20"/>
      <c r="AC5" s="115"/>
      <c r="AD5" s="115"/>
      <c r="AE5" s="115"/>
    </row>
    <row r="6" ht="9.75" customHeight="1"/>
    <row r="7" ht="3" customHeight="1"/>
    <row r="8" spans="2:30" ht="13.5" customHeight="1">
      <c r="B8" s="130" t="s">
        <v>90</v>
      </c>
      <c r="C8" s="130"/>
      <c r="D8" s="130"/>
      <c r="E8" s="130"/>
      <c r="F8" s="130"/>
      <c r="G8" s="130"/>
      <c r="H8" s="130"/>
      <c r="I8" s="130"/>
      <c r="J8" s="130"/>
      <c r="K8" s="130"/>
      <c r="L8" s="131" t="s">
        <v>91</v>
      </c>
      <c r="M8" s="116" t="s">
        <v>92</v>
      </c>
      <c r="N8" s="116"/>
      <c r="O8" s="116"/>
      <c r="P8" s="116" t="s">
        <v>93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21"/>
      <c r="AC8" s="116"/>
      <c r="AD8" s="116"/>
    </row>
    <row r="9" spans="2:30" ht="13.5" customHeight="1">
      <c r="B9" s="130" t="s">
        <v>94</v>
      </c>
      <c r="C9" s="130"/>
      <c r="D9" s="130"/>
      <c r="E9" s="130"/>
      <c r="F9" s="130"/>
      <c r="G9" s="130"/>
      <c r="H9" s="130"/>
      <c r="I9" s="130"/>
      <c r="J9" s="130"/>
      <c r="K9" s="130"/>
      <c r="L9" s="131" t="s">
        <v>91</v>
      </c>
      <c r="M9" s="116" t="s">
        <v>95</v>
      </c>
      <c r="N9" s="116"/>
      <c r="O9" s="116"/>
      <c r="P9" s="116" t="s">
        <v>96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21"/>
      <c r="AC9" s="116"/>
      <c r="AD9" s="116"/>
    </row>
    <row r="10" spans="2:30" ht="13.5" customHeight="1">
      <c r="B10" s="130" t="s">
        <v>97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 t="s">
        <v>91</v>
      </c>
      <c r="M10" s="116" t="s">
        <v>98</v>
      </c>
      <c r="N10" s="116"/>
      <c r="O10" s="116"/>
      <c r="P10" s="116" t="s">
        <v>99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1"/>
      <c r="AC10" s="116"/>
      <c r="AD10" s="116"/>
    </row>
    <row r="11" spans="2:30" ht="13.5" customHeight="1">
      <c r="B11" s="130" t="s">
        <v>100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1" t="s">
        <v>91</v>
      </c>
      <c r="M11" s="116" t="s">
        <v>101</v>
      </c>
      <c r="N11" s="116"/>
      <c r="O11" s="116"/>
      <c r="P11" s="116" t="s">
        <v>99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21"/>
      <c r="AC11" s="116"/>
      <c r="AD11" s="116"/>
    </row>
    <row r="12" spans="2:30" ht="13.5" customHeight="1">
      <c r="B12" s="130" t="s">
        <v>102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 t="s">
        <v>91</v>
      </c>
      <c r="R12" s="116" t="s">
        <v>103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21"/>
      <c r="AC12" s="116"/>
      <c r="AD12" s="116"/>
    </row>
    <row r="13" spans="2:17" ht="13.5" customHeight="1">
      <c r="B13" s="130" t="s">
        <v>104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 t="s">
        <v>91</v>
      </c>
    </row>
    <row r="14" spans="2:19" ht="13.5" customHeight="1">
      <c r="B14" s="130" t="s">
        <v>105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 t="s">
        <v>91</v>
      </c>
      <c r="M14" s="116" t="s">
        <v>106</v>
      </c>
      <c r="N14" s="116"/>
      <c r="O14" s="116"/>
      <c r="P14" s="116"/>
      <c r="Q14" s="116"/>
      <c r="R14" s="116"/>
      <c r="S14" s="116"/>
    </row>
    <row r="15" ht="3" customHeight="1"/>
    <row r="16" ht="3" customHeight="1"/>
    <row r="17" spans="22:27" ht="16.5" customHeight="1">
      <c r="V17" s="132" t="s">
        <v>107</v>
      </c>
      <c r="W17" s="130" t="s">
        <v>108</v>
      </c>
      <c r="X17" s="130"/>
      <c r="Y17" s="130" t="s">
        <v>109</v>
      </c>
      <c r="Z17" s="130"/>
      <c r="AA17" s="130"/>
    </row>
    <row r="18" spans="2:34" ht="11.25" customHeight="1">
      <c r="B18" s="130" t="s">
        <v>110</v>
      </c>
      <c r="C18" s="130"/>
      <c r="D18" s="130"/>
      <c r="E18" s="130"/>
      <c r="F18" s="130"/>
      <c r="G18" s="130"/>
      <c r="H18" s="130"/>
      <c r="I18" s="130"/>
      <c r="U18" s="130" t="s">
        <v>111</v>
      </c>
      <c r="V18" s="130"/>
      <c r="W18" s="130" t="s">
        <v>112</v>
      </c>
      <c r="X18" s="130"/>
      <c r="Y18" s="130"/>
      <c r="Z18" s="130"/>
      <c r="AA18" s="130"/>
      <c r="AB18" s="133"/>
      <c r="AC18" s="150" t="s">
        <v>113</v>
      </c>
      <c r="AD18" s="130"/>
      <c r="AE18" s="130" t="s">
        <v>114</v>
      </c>
      <c r="AF18" s="130"/>
      <c r="AG18" s="130"/>
      <c r="AH18" s="130"/>
    </row>
    <row r="19" spans="2:34" ht="7.5" customHeight="1">
      <c r="B19" s="130"/>
      <c r="C19" s="130"/>
      <c r="D19" s="130"/>
      <c r="E19" s="130"/>
      <c r="F19" s="130"/>
      <c r="G19" s="130"/>
      <c r="H19" s="130"/>
      <c r="I19" s="130"/>
      <c r="J19" s="130" t="s">
        <v>115</v>
      </c>
      <c r="K19" s="130"/>
      <c r="L19" s="130"/>
      <c r="M19" s="130"/>
      <c r="N19" s="130"/>
      <c r="O19" s="130"/>
      <c r="P19" s="130"/>
      <c r="Q19" s="130"/>
      <c r="R19" s="130"/>
      <c r="S19" s="130"/>
      <c r="U19" s="130"/>
      <c r="V19" s="130"/>
      <c r="W19" s="130"/>
      <c r="X19" s="130"/>
      <c r="Y19" s="130"/>
      <c r="Z19" s="130"/>
      <c r="AA19" s="130"/>
      <c r="AB19" s="133"/>
      <c r="AC19" s="130"/>
      <c r="AD19" s="130"/>
      <c r="AE19" s="130"/>
      <c r="AF19" s="130"/>
      <c r="AG19" s="130"/>
      <c r="AH19" s="130"/>
    </row>
    <row r="20" spans="2:34" ht="8.25" customHeight="1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U20" s="130"/>
      <c r="V20" s="130"/>
      <c r="W20" s="130" t="s">
        <v>116</v>
      </c>
      <c r="X20" s="130"/>
      <c r="Y20" s="130"/>
      <c r="Z20" s="130"/>
      <c r="AA20" s="130"/>
      <c r="AB20" s="133"/>
      <c r="AC20" s="130"/>
      <c r="AD20" s="130"/>
      <c r="AE20" s="130"/>
      <c r="AF20" s="130"/>
      <c r="AG20" s="130"/>
      <c r="AH20" s="130"/>
    </row>
    <row r="21" spans="23:30" ht="6.75" customHeight="1">
      <c r="W21" s="130"/>
      <c r="X21" s="130"/>
      <c r="Y21" s="130"/>
      <c r="Z21" s="130"/>
      <c r="AA21" s="130"/>
      <c r="AB21" s="133"/>
      <c r="AC21" s="130"/>
      <c r="AD21" s="130"/>
    </row>
    <row r="22" spans="22:30" ht="3" customHeight="1">
      <c r="V22" s="130" t="s">
        <v>117</v>
      </c>
      <c r="W22" s="130"/>
      <c r="X22" s="130"/>
      <c r="Y22" s="130"/>
      <c r="Z22" s="130"/>
      <c r="AA22" s="130"/>
      <c r="AC22" s="130"/>
      <c r="AD22" s="130"/>
    </row>
    <row r="23" spans="22:27" ht="9.75" customHeight="1">
      <c r="V23" s="130"/>
      <c r="W23" s="130"/>
      <c r="X23" s="130"/>
      <c r="Y23" s="130"/>
      <c r="Z23" s="130"/>
      <c r="AA23" s="130"/>
    </row>
    <row r="24" ht="9" customHeight="1"/>
    <row r="25" spans="3:31" ht="13.5" customHeight="1">
      <c r="C25" s="130" t="s">
        <v>118</v>
      </c>
      <c r="D25" s="130"/>
      <c r="E25" s="130"/>
      <c r="F25" s="130"/>
      <c r="H25" s="131" t="s">
        <v>91</v>
      </c>
      <c r="I25" s="116" t="s">
        <v>119</v>
      </c>
      <c r="J25" s="116"/>
      <c r="K25" s="116"/>
      <c r="L25" s="116"/>
      <c r="M25" s="116"/>
      <c r="O25" s="119" t="s">
        <v>33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34"/>
      <c r="AC25" s="119"/>
      <c r="AD25" s="119"/>
      <c r="AE25" s="119"/>
    </row>
    <row r="26" spans="3:31" ht="13.5" customHeight="1">
      <c r="C26" s="130" t="s">
        <v>120</v>
      </c>
      <c r="D26" s="130"/>
      <c r="E26" s="130"/>
      <c r="F26" s="130"/>
      <c r="H26" s="131" t="s">
        <v>91</v>
      </c>
      <c r="I26" s="116" t="s">
        <v>121</v>
      </c>
      <c r="J26" s="116"/>
      <c r="K26" s="116"/>
      <c r="L26" s="116"/>
      <c r="M26" s="116"/>
      <c r="O26" s="119" t="s">
        <v>35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34"/>
      <c r="AC26" s="119"/>
      <c r="AD26" s="119"/>
      <c r="AE26" s="119"/>
    </row>
    <row r="27" ht="3" customHeight="1"/>
    <row r="28" ht="3" customHeight="1"/>
    <row r="29" spans="3:30" ht="16.5" customHeight="1">
      <c r="C29" s="116" t="s">
        <v>122</v>
      </c>
      <c r="D29" s="116"/>
      <c r="E29" s="116"/>
      <c r="F29" s="116"/>
      <c r="G29" s="116"/>
      <c r="H29" s="116"/>
      <c r="I29" s="116"/>
      <c r="K29" s="116" t="s">
        <v>123</v>
      </c>
      <c r="L29" s="116"/>
      <c r="M29" s="116"/>
      <c r="N29" s="116"/>
      <c r="O29" s="116"/>
      <c r="P29" s="116"/>
      <c r="Q29" s="116"/>
      <c r="R29" s="116"/>
      <c r="S29" s="116"/>
      <c r="U29" s="114">
        <v>1067366510</v>
      </c>
      <c r="V29" s="114">
        <v>123212000</v>
      </c>
      <c r="W29" s="117">
        <v>63447440</v>
      </c>
      <c r="X29" s="117"/>
      <c r="Y29" s="117">
        <v>186659440</v>
      </c>
      <c r="Z29" s="117"/>
      <c r="AA29" s="117"/>
      <c r="AB29" s="122">
        <f>Sheet1!AB29</f>
        <v>256013820</v>
      </c>
      <c r="AC29" s="117">
        <v>880707070</v>
      </c>
      <c r="AD29" s="117"/>
    </row>
    <row r="30" spans="22:28" ht="16.5" customHeight="1">
      <c r="V30" s="114">
        <v>0</v>
      </c>
      <c r="W30" s="117">
        <v>0</v>
      </c>
      <c r="X30" s="117"/>
      <c r="Y30" s="117">
        <v>0</v>
      </c>
      <c r="Z30" s="117"/>
      <c r="AA30" s="117"/>
      <c r="AB30" s="122">
        <f>Sheet1!AB30</f>
        <v>0</v>
      </c>
    </row>
    <row r="31" spans="22:28" ht="13.5" customHeight="1">
      <c r="V31" s="114">
        <v>0</v>
      </c>
      <c r="W31" s="117">
        <v>0</v>
      </c>
      <c r="X31" s="117"/>
      <c r="Y31" s="117">
        <v>0</v>
      </c>
      <c r="Z31" s="117"/>
      <c r="AA31" s="117"/>
      <c r="AB31" s="122">
        <f>Sheet1!AB31</f>
        <v>0</v>
      </c>
    </row>
    <row r="32" ht="3" customHeight="1">
      <c r="AB32" s="122">
        <f>Sheet1!AB32</f>
        <v>0</v>
      </c>
    </row>
    <row r="33" spans="3:30" ht="16.5" customHeight="1">
      <c r="C33" s="116" t="s">
        <v>124</v>
      </c>
      <c r="D33" s="116"/>
      <c r="E33" s="116"/>
      <c r="F33" s="116"/>
      <c r="G33" s="116"/>
      <c r="H33" s="116"/>
      <c r="I33" s="116"/>
      <c r="K33" s="116" t="s">
        <v>125</v>
      </c>
      <c r="L33" s="116"/>
      <c r="M33" s="116"/>
      <c r="N33" s="116"/>
      <c r="O33" s="116"/>
      <c r="P33" s="116"/>
      <c r="Q33" s="116"/>
      <c r="R33" s="116"/>
      <c r="S33" s="116"/>
      <c r="U33" s="114">
        <v>95400000</v>
      </c>
      <c r="V33" s="114">
        <v>0</v>
      </c>
      <c r="W33" s="117">
        <v>0</v>
      </c>
      <c r="X33" s="117"/>
      <c r="Y33" s="117">
        <v>0</v>
      </c>
      <c r="Z33" s="117"/>
      <c r="AA33" s="117"/>
      <c r="AB33" s="122">
        <f>Sheet1!AB33</f>
        <v>23171222</v>
      </c>
      <c r="AC33" s="117">
        <v>78670726</v>
      </c>
      <c r="AD33" s="117"/>
    </row>
    <row r="34" spans="22:28" ht="16.5" customHeight="1">
      <c r="V34" s="114">
        <v>11032988</v>
      </c>
      <c r="W34" s="117">
        <v>5696286</v>
      </c>
      <c r="X34" s="117"/>
      <c r="Y34" s="117">
        <v>16729274</v>
      </c>
      <c r="Z34" s="117"/>
      <c r="AA34" s="117"/>
      <c r="AB34" s="122">
        <f>Sheet1!AB34</f>
        <v>0</v>
      </c>
    </row>
    <row r="35" spans="22:28" ht="13.5" customHeight="1">
      <c r="V35" s="114">
        <v>0</v>
      </c>
      <c r="W35" s="117">
        <v>0</v>
      </c>
      <c r="X35" s="117"/>
      <c r="Y35" s="117">
        <v>0</v>
      </c>
      <c r="Z35" s="117"/>
      <c r="AA35" s="117"/>
      <c r="AB35" s="122">
        <f>Sheet1!AB35</f>
        <v>0</v>
      </c>
    </row>
    <row r="36" ht="3" customHeight="1">
      <c r="AB36" s="122">
        <f>Sheet1!AB36</f>
        <v>0</v>
      </c>
    </row>
    <row r="37" spans="3:30" ht="16.5" customHeight="1">
      <c r="C37" s="116" t="s">
        <v>126</v>
      </c>
      <c r="D37" s="116"/>
      <c r="E37" s="116"/>
      <c r="F37" s="116"/>
      <c r="G37" s="116"/>
      <c r="H37" s="116"/>
      <c r="I37" s="116"/>
      <c r="K37" s="116" t="s">
        <v>127</v>
      </c>
      <c r="L37" s="116"/>
      <c r="M37" s="116"/>
      <c r="N37" s="116"/>
      <c r="O37" s="116"/>
      <c r="P37" s="116"/>
      <c r="Q37" s="116"/>
      <c r="R37" s="116"/>
      <c r="S37" s="116"/>
      <c r="U37" s="114">
        <v>85320000</v>
      </c>
      <c r="V37" s="114">
        <v>0</v>
      </c>
      <c r="W37" s="117">
        <v>0</v>
      </c>
      <c r="X37" s="117"/>
      <c r="Y37" s="117">
        <v>0</v>
      </c>
      <c r="Z37" s="117"/>
      <c r="AA37" s="117"/>
      <c r="AB37" s="122">
        <f>Sheet1!AB37</f>
        <v>17600000</v>
      </c>
      <c r="AC37" s="117">
        <v>72120000</v>
      </c>
      <c r="AD37" s="117"/>
    </row>
    <row r="38" spans="22:28" ht="16.5" customHeight="1">
      <c r="V38" s="114">
        <v>8800000</v>
      </c>
      <c r="W38" s="117">
        <v>4400000</v>
      </c>
      <c r="X38" s="117"/>
      <c r="Y38" s="117">
        <v>13200000</v>
      </c>
      <c r="Z38" s="117"/>
      <c r="AA38" s="117"/>
      <c r="AB38" s="122">
        <f>Sheet1!AB38</f>
        <v>0</v>
      </c>
    </row>
    <row r="39" spans="22:28" ht="13.5" customHeight="1">
      <c r="V39" s="114">
        <v>0</v>
      </c>
      <c r="W39" s="117">
        <v>0</v>
      </c>
      <c r="X39" s="117"/>
      <c r="Y39" s="117">
        <v>0</v>
      </c>
      <c r="Z39" s="117"/>
      <c r="AA39" s="117"/>
      <c r="AB39" s="122">
        <f>Sheet1!AB39</f>
        <v>0</v>
      </c>
    </row>
    <row r="40" ht="3" customHeight="1">
      <c r="AB40" s="122">
        <f>Sheet1!AB40</f>
        <v>0</v>
      </c>
    </row>
    <row r="41" spans="3:30" ht="16.5" customHeight="1">
      <c r="C41" s="116" t="s">
        <v>128</v>
      </c>
      <c r="D41" s="116"/>
      <c r="E41" s="116"/>
      <c r="F41" s="116"/>
      <c r="G41" s="116"/>
      <c r="H41" s="116"/>
      <c r="I41" s="116"/>
      <c r="K41" s="116" t="s">
        <v>129</v>
      </c>
      <c r="L41" s="116"/>
      <c r="M41" s="116"/>
      <c r="N41" s="116"/>
      <c r="O41" s="116"/>
      <c r="P41" s="116"/>
      <c r="Q41" s="116"/>
      <c r="R41" s="116"/>
      <c r="S41" s="116"/>
      <c r="U41" s="114">
        <v>35340000</v>
      </c>
      <c r="V41" s="114">
        <v>0</v>
      </c>
      <c r="W41" s="117">
        <v>0</v>
      </c>
      <c r="X41" s="117"/>
      <c r="Y41" s="117">
        <v>0</v>
      </c>
      <c r="Z41" s="117"/>
      <c r="AA41" s="117"/>
      <c r="AB41" s="122">
        <f>Sheet1!AB41</f>
        <v>7945000</v>
      </c>
      <c r="AC41" s="117">
        <v>29745000</v>
      </c>
      <c r="AD41" s="117"/>
    </row>
    <row r="42" spans="22:28" ht="16.5" customHeight="1">
      <c r="V42" s="114">
        <v>3610000</v>
      </c>
      <c r="W42" s="117">
        <v>1985000</v>
      </c>
      <c r="X42" s="117"/>
      <c r="Y42" s="117">
        <v>5595000</v>
      </c>
      <c r="Z42" s="117"/>
      <c r="AA42" s="117"/>
      <c r="AB42" s="122">
        <f>Sheet1!AB42</f>
        <v>0</v>
      </c>
    </row>
    <row r="43" spans="22:28" ht="13.5" customHeight="1">
      <c r="V43" s="114">
        <v>0</v>
      </c>
      <c r="W43" s="117">
        <v>0</v>
      </c>
      <c r="X43" s="117"/>
      <c r="Y43" s="117">
        <v>0</v>
      </c>
      <c r="Z43" s="117"/>
      <c r="AA43" s="117"/>
      <c r="AB43" s="122">
        <f>Sheet1!AB43</f>
        <v>0</v>
      </c>
    </row>
    <row r="44" ht="3" customHeight="1">
      <c r="AB44" s="122">
        <f>Sheet1!AB44</f>
        <v>0</v>
      </c>
    </row>
    <row r="45" spans="3:30" ht="16.5" customHeight="1">
      <c r="C45" s="116" t="s">
        <v>130</v>
      </c>
      <c r="D45" s="116"/>
      <c r="E45" s="116"/>
      <c r="F45" s="116"/>
      <c r="G45" s="116"/>
      <c r="H45" s="116"/>
      <c r="I45" s="116"/>
      <c r="K45" s="116" t="s">
        <v>131</v>
      </c>
      <c r="L45" s="116"/>
      <c r="M45" s="116"/>
      <c r="N45" s="116"/>
      <c r="O45" s="116"/>
      <c r="P45" s="116"/>
      <c r="Q45" s="116"/>
      <c r="R45" s="116"/>
      <c r="S45" s="116"/>
      <c r="U45" s="114">
        <v>51708000</v>
      </c>
      <c r="V45" s="114">
        <v>0</v>
      </c>
      <c r="W45" s="117">
        <v>0</v>
      </c>
      <c r="X45" s="117"/>
      <c r="Y45" s="117">
        <v>0</v>
      </c>
      <c r="Z45" s="117"/>
      <c r="AA45" s="117"/>
      <c r="AB45" s="122">
        <f>Sheet1!AB45</f>
        <v>15715140</v>
      </c>
      <c r="AC45" s="117">
        <v>40410480</v>
      </c>
      <c r="AD45" s="117"/>
    </row>
    <row r="46" spans="22:28" ht="16.5" customHeight="1">
      <c r="V46" s="114">
        <v>7386840</v>
      </c>
      <c r="W46" s="117">
        <v>3910680</v>
      </c>
      <c r="X46" s="117"/>
      <c r="Y46" s="117">
        <v>11297520</v>
      </c>
      <c r="Z46" s="117"/>
      <c r="AA46" s="117"/>
      <c r="AB46" s="122">
        <f>Sheet1!AB46</f>
        <v>0</v>
      </c>
    </row>
    <row r="47" spans="22:28" ht="13.5" customHeight="1">
      <c r="V47" s="114">
        <v>0</v>
      </c>
      <c r="W47" s="117">
        <v>0</v>
      </c>
      <c r="X47" s="117"/>
      <c r="Y47" s="117">
        <v>0</v>
      </c>
      <c r="Z47" s="117"/>
      <c r="AA47" s="117"/>
      <c r="AB47" s="122">
        <f>Sheet1!AB47</f>
        <v>0</v>
      </c>
    </row>
    <row r="48" ht="3" customHeight="1">
      <c r="AB48" s="122">
        <f>Sheet1!AB48</f>
        <v>0</v>
      </c>
    </row>
    <row r="49" spans="3:30" ht="16.5" customHeight="1">
      <c r="C49" s="116" t="s">
        <v>132</v>
      </c>
      <c r="D49" s="116"/>
      <c r="E49" s="116"/>
      <c r="F49" s="116"/>
      <c r="G49" s="116"/>
      <c r="H49" s="116"/>
      <c r="I49" s="116"/>
      <c r="K49" s="116" t="s">
        <v>133</v>
      </c>
      <c r="L49" s="116"/>
      <c r="M49" s="116"/>
      <c r="N49" s="116"/>
      <c r="O49" s="116"/>
      <c r="P49" s="116"/>
      <c r="Q49" s="116"/>
      <c r="R49" s="116"/>
      <c r="S49" s="116"/>
      <c r="U49" s="114">
        <v>25000000</v>
      </c>
      <c r="V49" s="114">
        <v>0</v>
      </c>
      <c r="W49" s="117">
        <v>0</v>
      </c>
      <c r="X49" s="117"/>
      <c r="Y49" s="117">
        <v>0</v>
      </c>
      <c r="Z49" s="117"/>
      <c r="AA49" s="117"/>
      <c r="AB49" s="122">
        <f>Sheet1!AB49</f>
        <v>466221</v>
      </c>
      <c r="AC49" s="117">
        <v>24637775</v>
      </c>
      <c r="AD49" s="117"/>
    </row>
    <row r="50" spans="22:28" ht="16.5" customHeight="1">
      <c r="V50" s="114">
        <v>258229</v>
      </c>
      <c r="W50" s="117">
        <v>103996</v>
      </c>
      <c r="X50" s="117"/>
      <c r="Y50" s="117">
        <v>362225</v>
      </c>
      <c r="Z50" s="117"/>
      <c r="AA50" s="117"/>
      <c r="AB50" s="122">
        <f>Sheet1!AB50</f>
        <v>0</v>
      </c>
    </row>
    <row r="51" spans="22:28" ht="13.5" customHeight="1">
      <c r="V51" s="114">
        <v>0</v>
      </c>
      <c r="W51" s="117">
        <v>0</v>
      </c>
      <c r="X51" s="117"/>
      <c r="Y51" s="117">
        <v>0</v>
      </c>
      <c r="Z51" s="117"/>
      <c r="AA51" s="117"/>
      <c r="AB51" s="122">
        <f>Sheet1!AB51</f>
        <v>0</v>
      </c>
    </row>
    <row r="52" spans="3:30" ht="16.5" customHeight="1">
      <c r="C52" s="116" t="s">
        <v>134</v>
      </c>
      <c r="D52" s="116"/>
      <c r="E52" s="116"/>
      <c r="F52" s="116"/>
      <c r="G52" s="116"/>
      <c r="H52" s="116"/>
      <c r="I52" s="116"/>
      <c r="K52" s="116" t="s">
        <v>135</v>
      </c>
      <c r="L52" s="116"/>
      <c r="M52" s="116"/>
      <c r="N52" s="116"/>
      <c r="O52" s="116"/>
      <c r="P52" s="116"/>
      <c r="Q52" s="116"/>
      <c r="R52" s="116"/>
      <c r="S52" s="116"/>
      <c r="U52" s="114">
        <v>300000</v>
      </c>
      <c r="V52" s="114">
        <v>0</v>
      </c>
      <c r="W52" s="117">
        <v>0</v>
      </c>
      <c r="X52" s="117"/>
      <c r="Y52" s="117">
        <v>0</v>
      </c>
      <c r="Z52" s="117"/>
      <c r="AA52" s="117"/>
      <c r="AB52" s="122">
        <f>Sheet1!AB52</f>
        <v>3722</v>
      </c>
      <c r="AC52" s="117">
        <v>297199</v>
      </c>
      <c r="AD52" s="117"/>
    </row>
    <row r="53" spans="22:28" ht="16.5" customHeight="1">
      <c r="V53" s="114">
        <v>1922</v>
      </c>
      <c r="W53" s="117">
        <v>879</v>
      </c>
      <c r="X53" s="117"/>
      <c r="Y53" s="117">
        <v>2801</v>
      </c>
      <c r="Z53" s="117"/>
      <c r="AA53" s="117"/>
      <c r="AB53" s="122">
        <f>Sheet1!AB53</f>
        <v>0</v>
      </c>
    </row>
    <row r="54" spans="22:28" ht="13.5" customHeight="1">
      <c r="V54" s="114">
        <v>0</v>
      </c>
      <c r="W54" s="117">
        <v>0</v>
      </c>
      <c r="X54" s="117"/>
      <c r="Y54" s="117">
        <v>0</v>
      </c>
      <c r="Z54" s="117"/>
      <c r="AA54" s="117"/>
      <c r="AB54" s="122">
        <f>Sheet1!AB54</f>
        <v>0</v>
      </c>
    </row>
    <row r="55" ht="3" customHeight="1">
      <c r="AB55" s="122">
        <f>Sheet1!AB55</f>
        <v>0</v>
      </c>
    </row>
    <row r="56" spans="3:30" ht="16.5" customHeight="1">
      <c r="C56" s="116" t="s">
        <v>136</v>
      </c>
      <c r="D56" s="116"/>
      <c r="E56" s="116"/>
      <c r="F56" s="116"/>
      <c r="G56" s="116"/>
      <c r="H56" s="116"/>
      <c r="I56" s="116"/>
      <c r="K56" s="116" t="s">
        <v>137</v>
      </c>
      <c r="L56" s="116"/>
      <c r="M56" s="116"/>
      <c r="N56" s="116"/>
      <c r="O56" s="116"/>
      <c r="P56" s="116"/>
      <c r="Q56" s="116"/>
      <c r="R56" s="116"/>
      <c r="S56" s="116"/>
      <c r="U56" s="114">
        <v>80380000</v>
      </c>
      <c r="V56" s="114">
        <v>0</v>
      </c>
      <c r="W56" s="117">
        <v>0</v>
      </c>
      <c r="X56" s="117"/>
      <c r="Y56" s="117">
        <v>0</v>
      </c>
      <c r="Z56" s="117"/>
      <c r="AA56" s="117"/>
      <c r="AB56" s="122">
        <f>Sheet1!AB56</f>
        <v>15886637</v>
      </c>
      <c r="AC56" s="117">
        <v>69085651</v>
      </c>
      <c r="AD56" s="117"/>
    </row>
    <row r="57" spans="22:28" ht="16.5" customHeight="1">
      <c r="V57" s="114">
        <v>7047284</v>
      </c>
      <c r="W57" s="117">
        <v>4247065</v>
      </c>
      <c r="X57" s="117"/>
      <c r="Y57" s="117">
        <v>11294349</v>
      </c>
      <c r="Z57" s="117"/>
      <c r="AA57" s="117"/>
      <c r="AB57" s="122">
        <f>Sheet1!AB57</f>
        <v>0</v>
      </c>
    </row>
    <row r="58" spans="22:28" ht="13.5" customHeight="1">
      <c r="V58" s="114">
        <v>0</v>
      </c>
      <c r="W58" s="117">
        <v>0</v>
      </c>
      <c r="X58" s="117"/>
      <c r="Y58" s="117">
        <v>0</v>
      </c>
      <c r="Z58" s="117"/>
      <c r="AA58" s="117"/>
      <c r="AB58" s="122">
        <f>Sheet1!AB58</f>
        <v>0</v>
      </c>
    </row>
    <row r="59" ht="3" customHeight="1">
      <c r="AB59" s="122">
        <f>Sheet1!AB59</f>
        <v>0</v>
      </c>
    </row>
    <row r="60" spans="3:30" ht="16.5" customHeight="1">
      <c r="C60" s="116" t="s">
        <v>138</v>
      </c>
      <c r="D60" s="116"/>
      <c r="E60" s="116"/>
      <c r="F60" s="116"/>
      <c r="G60" s="116"/>
      <c r="H60" s="116"/>
      <c r="I60" s="116"/>
      <c r="K60" s="116" t="s">
        <v>139</v>
      </c>
      <c r="L60" s="116"/>
      <c r="M60" s="116"/>
      <c r="N60" s="116"/>
      <c r="O60" s="116"/>
      <c r="P60" s="116"/>
      <c r="Q60" s="116"/>
      <c r="R60" s="116"/>
      <c r="S60" s="116"/>
      <c r="U60" s="114">
        <v>3000000</v>
      </c>
      <c r="V60" s="114">
        <v>0</v>
      </c>
      <c r="W60" s="117">
        <v>0</v>
      </c>
      <c r="X60" s="117"/>
      <c r="Y60" s="117">
        <v>0</v>
      </c>
      <c r="Z60" s="117"/>
      <c r="AA60" s="117"/>
      <c r="AB60" s="122">
        <f>Sheet1!AB60</f>
        <v>614438</v>
      </c>
      <c r="AC60" s="117">
        <v>2552013</v>
      </c>
      <c r="AD60" s="117"/>
    </row>
    <row r="61" spans="22:28" ht="16.5" customHeight="1">
      <c r="V61" s="114">
        <v>295712</v>
      </c>
      <c r="W61" s="117">
        <v>152275</v>
      </c>
      <c r="X61" s="117"/>
      <c r="Y61" s="117">
        <v>447987</v>
      </c>
      <c r="Z61" s="117"/>
      <c r="AA61" s="117"/>
      <c r="AB61" s="122">
        <f>Sheet1!AB61</f>
        <v>0</v>
      </c>
    </row>
    <row r="62" spans="22:28" ht="13.5" customHeight="1">
      <c r="V62" s="114">
        <v>0</v>
      </c>
      <c r="W62" s="117">
        <v>0</v>
      </c>
      <c r="X62" s="117"/>
      <c r="Y62" s="117">
        <v>0</v>
      </c>
      <c r="Z62" s="117"/>
      <c r="AA62" s="117"/>
      <c r="AB62" s="122">
        <f>Sheet1!AB62</f>
        <v>0</v>
      </c>
    </row>
    <row r="63" ht="3" customHeight="1">
      <c r="AB63" s="122">
        <f>Sheet1!AB63</f>
        <v>0</v>
      </c>
    </row>
    <row r="64" spans="3:30" ht="16.5" customHeight="1">
      <c r="C64" s="116" t="s">
        <v>140</v>
      </c>
      <c r="D64" s="116"/>
      <c r="E64" s="116"/>
      <c r="F64" s="116"/>
      <c r="G64" s="116"/>
      <c r="H64" s="116"/>
      <c r="I64" s="116"/>
      <c r="K64" s="116" t="s">
        <v>141</v>
      </c>
      <c r="L64" s="116"/>
      <c r="M64" s="116"/>
      <c r="N64" s="116"/>
      <c r="O64" s="116"/>
      <c r="P64" s="116"/>
      <c r="Q64" s="116"/>
      <c r="R64" s="116"/>
      <c r="S64" s="116"/>
      <c r="U64" s="114">
        <v>6689900</v>
      </c>
      <c r="V64" s="114">
        <v>0</v>
      </c>
      <c r="W64" s="117">
        <v>0</v>
      </c>
      <c r="X64" s="117"/>
      <c r="Y64" s="117">
        <v>0</v>
      </c>
      <c r="Z64" s="117"/>
      <c r="AA64" s="117"/>
      <c r="AB64" s="122">
        <f>Sheet1!AB64</f>
        <v>1843302</v>
      </c>
      <c r="AC64" s="117">
        <v>5345950</v>
      </c>
      <c r="AD64" s="117"/>
    </row>
    <row r="65" spans="22:28" ht="16.5" customHeight="1">
      <c r="V65" s="114">
        <v>887128</v>
      </c>
      <c r="W65" s="117">
        <v>456822</v>
      </c>
      <c r="X65" s="117"/>
      <c r="Y65" s="117">
        <v>1343950</v>
      </c>
      <c r="Z65" s="117"/>
      <c r="AA65" s="117"/>
      <c r="AB65" s="122">
        <f>Sheet1!AB65</f>
        <v>0</v>
      </c>
    </row>
    <row r="66" spans="22:28" ht="13.5" customHeight="1">
      <c r="V66" s="114">
        <v>0</v>
      </c>
      <c r="W66" s="117">
        <v>0</v>
      </c>
      <c r="X66" s="117"/>
      <c r="Y66" s="117">
        <v>0</v>
      </c>
      <c r="Z66" s="117"/>
      <c r="AA66" s="117"/>
      <c r="AB66" s="122">
        <f>Sheet1!AB66</f>
        <v>0</v>
      </c>
    </row>
    <row r="67" ht="3" customHeight="1">
      <c r="AB67" s="122">
        <f>Sheet1!AB67</f>
        <v>0</v>
      </c>
    </row>
    <row r="68" spans="3:30" ht="11.25" customHeight="1">
      <c r="C68" s="116" t="s">
        <v>142</v>
      </c>
      <c r="D68" s="116"/>
      <c r="E68" s="116"/>
      <c r="F68" s="116"/>
      <c r="G68" s="116"/>
      <c r="H68" s="116"/>
      <c r="I68" s="116"/>
      <c r="K68" s="135" t="s">
        <v>143</v>
      </c>
      <c r="L68" s="135"/>
      <c r="M68" s="135"/>
      <c r="N68" s="135"/>
      <c r="O68" s="135"/>
      <c r="P68" s="135"/>
      <c r="Q68" s="135"/>
      <c r="R68" s="135"/>
      <c r="S68" s="135"/>
      <c r="U68" s="117">
        <v>5623490</v>
      </c>
      <c r="V68" s="117">
        <v>0</v>
      </c>
      <c r="W68" s="117">
        <v>0</v>
      </c>
      <c r="X68" s="117"/>
      <c r="Y68" s="117">
        <v>0</v>
      </c>
      <c r="Z68" s="117"/>
      <c r="AA68" s="117"/>
      <c r="AB68" s="122">
        <f>Sheet1!AB68</f>
        <v>0</v>
      </c>
      <c r="AC68" s="117">
        <v>5623490</v>
      </c>
      <c r="AD68" s="117"/>
    </row>
    <row r="69" spans="3:30" ht="6" customHeight="1">
      <c r="C69" s="116"/>
      <c r="D69" s="116"/>
      <c r="E69" s="116"/>
      <c r="F69" s="116"/>
      <c r="G69" s="116"/>
      <c r="H69" s="116"/>
      <c r="I69" s="116"/>
      <c r="K69" s="135"/>
      <c r="L69" s="135"/>
      <c r="M69" s="135"/>
      <c r="N69" s="135"/>
      <c r="O69" s="135"/>
      <c r="P69" s="135"/>
      <c r="Q69" s="135"/>
      <c r="R69" s="135"/>
      <c r="S69" s="135"/>
      <c r="U69" s="117"/>
      <c r="V69" s="117"/>
      <c r="W69" s="117"/>
      <c r="X69" s="117"/>
      <c r="Y69" s="117"/>
      <c r="Z69" s="117"/>
      <c r="AA69" s="117"/>
      <c r="AB69" s="122">
        <f>Sheet1!AB69</f>
        <v>0</v>
      </c>
      <c r="AC69" s="117"/>
      <c r="AD69" s="117"/>
    </row>
    <row r="70" spans="11:28" ht="5.25" customHeight="1">
      <c r="K70" s="135"/>
      <c r="L70" s="135"/>
      <c r="M70" s="135"/>
      <c r="N70" s="135"/>
      <c r="O70" s="135"/>
      <c r="P70" s="135"/>
      <c r="Q70" s="135"/>
      <c r="R70" s="135"/>
      <c r="S70" s="135"/>
      <c r="V70" s="117">
        <v>0</v>
      </c>
      <c r="W70" s="117">
        <v>0</v>
      </c>
      <c r="X70" s="117"/>
      <c r="Y70" s="117">
        <v>0</v>
      </c>
      <c r="Z70" s="117"/>
      <c r="AA70" s="117"/>
      <c r="AB70" s="122">
        <f>Sheet1!AB70</f>
        <v>0</v>
      </c>
    </row>
    <row r="71" spans="22:28" ht="12" customHeight="1">
      <c r="V71" s="117"/>
      <c r="W71" s="117"/>
      <c r="X71" s="117"/>
      <c r="Y71" s="117"/>
      <c r="Z71" s="117"/>
      <c r="AA71" s="117"/>
      <c r="AB71" s="122">
        <f>Sheet1!AB71</f>
        <v>0</v>
      </c>
    </row>
    <row r="72" spans="22:28" ht="13.5" customHeight="1">
      <c r="V72" s="114">
        <v>0</v>
      </c>
      <c r="W72" s="117">
        <v>0</v>
      </c>
      <c r="X72" s="117"/>
      <c r="Y72" s="117">
        <v>0</v>
      </c>
      <c r="Z72" s="117"/>
      <c r="AA72" s="117"/>
      <c r="AB72" s="122">
        <f>Sheet1!AB72</f>
        <v>0</v>
      </c>
    </row>
    <row r="73" ht="3" customHeight="1">
      <c r="AB73" s="122">
        <f>Sheet1!AB73</f>
        <v>0</v>
      </c>
    </row>
    <row r="74" spans="3:30" ht="11.25" customHeight="1">
      <c r="C74" s="116" t="s">
        <v>144</v>
      </c>
      <c r="D74" s="116"/>
      <c r="E74" s="116"/>
      <c r="F74" s="116"/>
      <c r="G74" s="116"/>
      <c r="H74" s="116"/>
      <c r="I74" s="116"/>
      <c r="K74" s="135" t="s">
        <v>145</v>
      </c>
      <c r="L74" s="135"/>
      <c r="M74" s="135"/>
      <c r="N74" s="135"/>
      <c r="O74" s="135"/>
      <c r="P74" s="135"/>
      <c r="Q74" s="135"/>
      <c r="R74" s="135"/>
      <c r="S74" s="135"/>
      <c r="U74" s="117">
        <v>506304100</v>
      </c>
      <c r="V74" s="117">
        <v>0</v>
      </c>
      <c r="W74" s="117">
        <v>0</v>
      </c>
      <c r="X74" s="117"/>
      <c r="Y74" s="117">
        <v>0</v>
      </c>
      <c r="Z74" s="117"/>
      <c r="AA74" s="117"/>
      <c r="AB74" s="122">
        <f>Sheet1!AB74</f>
        <v>97120400</v>
      </c>
      <c r="AC74" s="117">
        <v>443006100</v>
      </c>
      <c r="AD74" s="117"/>
    </row>
    <row r="75" spans="3:30" ht="4.5" customHeight="1">
      <c r="C75" s="116"/>
      <c r="D75" s="116"/>
      <c r="E75" s="116"/>
      <c r="F75" s="116"/>
      <c r="G75" s="116"/>
      <c r="H75" s="116"/>
      <c r="I75" s="116"/>
      <c r="K75" s="135"/>
      <c r="L75" s="135"/>
      <c r="M75" s="135"/>
      <c r="N75" s="135"/>
      <c r="O75" s="135"/>
      <c r="P75" s="135"/>
      <c r="Q75" s="135"/>
      <c r="R75" s="135"/>
      <c r="S75" s="135"/>
      <c r="U75" s="117"/>
      <c r="V75" s="117"/>
      <c r="W75" s="117"/>
      <c r="X75" s="117"/>
      <c r="Y75" s="117"/>
      <c r="Z75" s="117"/>
      <c r="AA75" s="117"/>
      <c r="AB75" s="122">
        <f>Sheet1!AB75</f>
        <v>0</v>
      </c>
      <c r="AC75" s="117"/>
      <c r="AD75" s="117"/>
    </row>
    <row r="76" spans="11:28" ht="14.25" customHeight="1">
      <c r="K76" s="135"/>
      <c r="L76" s="135"/>
      <c r="M76" s="135"/>
      <c r="N76" s="135"/>
      <c r="O76" s="135"/>
      <c r="P76" s="135"/>
      <c r="Q76" s="135"/>
      <c r="R76" s="135"/>
      <c r="S76" s="135"/>
      <c r="V76" s="117">
        <v>31088600</v>
      </c>
      <c r="W76" s="117">
        <v>32209400</v>
      </c>
      <c r="X76" s="117"/>
      <c r="Y76" s="117">
        <v>63298000</v>
      </c>
      <c r="Z76" s="117"/>
      <c r="AA76" s="117"/>
      <c r="AB76" s="122">
        <f>Sheet1!AB76</f>
        <v>0</v>
      </c>
    </row>
    <row r="77" spans="22:28" ht="12" customHeight="1">
      <c r="V77" s="117"/>
      <c r="W77" s="117"/>
      <c r="X77" s="117"/>
      <c r="Y77" s="117"/>
      <c r="Z77" s="117"/>
      <c r="AA77" s="117"/>
      <c r="AB77" s="122">
        <f>Sheet1!AB77</f>
        <v>0</v>
      </c>
    </row>
    <row r="78" spans="22:28" ht="13.5" customHeight="1">
      <c r="V78" s="114">
        <v>0</v>
      </c>
      <c r="W78" s="117">
        <v>0</v>
      </c>
      <c r="X78" s="117"/>
      <c r="Y78" s="117">
        <v>0</v>
      </c>
      <c r="Z78" s="117"/>
      <c r="AA78" s="117"/>
      <c r="AB78" s="122">
        <f>Sheet1!AB78</f>
        <v>0</v>
      </c>
    </row>
    <row r="79" ht="6" customHeight="1">
      <c r="AB79" s="122">
        <f>Sheet1!AB79</f>
        <v>0</v>
      </c>
    </row>
    <row r="80" spans="2:30" ht="16.5" customHeight="1">
      <c r="B80" s="130" t="s">
        <v>146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U80" s="114">
        <v>1962432000</v>
      </c>
      <c r="V80" s="114">
        <v>123212000</v>
      </c>
      <c r="W80" s="117">
        <v>63447440</v>
      </c>
      <c r="X80" s="117"/>
      <c r="Y80" s="117">
        <v>186659440</v>
      </c>
      <c r="Z80" s="117"/>
      <c r="AA80" s="117"/>
      <c r="AB80" s="122">
        <f>Sheet1!AB80</f>
        <v>436379902</v>
      </c>
      <c r="AC80" s="117">
        <v>1652201454</v>
      </c>
      <c r="AD80" s="117"/>
    </row>
    <row r="81" spans="22:28" ht="16.5" customHeight="1">
      <c r="V81" s="114">
        <v>70408703</v>
      </c>
      <c r="W81" s="117">
        <v>53162403</v>
      </c>
      <c r="X81" s="117"/>
      <c r="Y81" s="117">
        <v>123571106</v>
      </c>
      <c r="Z81" s="117"/>
      <c r="AA81" s="117"/>
      <c r="AB81" s="122">
        <f>Sheet1!AB81</f>
        <v>0</v>
      </c>
    </row>
    <row r="82" spans="22:28" ht="16.5" customHeight="1">
      <c r="V82" s="114">
        <v>0</v>
      </c>
      <c r="W82" s="117">
        <v>0</v>
      </c>
      <c r="X82" s="117"/>
      <c r="Y82" s="117">
        <v>0</v>
      </c>
      <c r="Z82" s="117"/>
      <c r="AA82" s="117"/>
      <c r="AB82" s="122">
        <f>Sheet1!AB82</f>
        <v>0</v>
      </c>
    </row>
    <row r="83" ht="9" customHeight="1">
      <c r="AB83" s="122">
        <f>Sheet1!AB83</f>
        <v>0</v>
      </c>
    </row>
    <row r="84" spans="3:31" ht="13.5" customHeight="1">
      <c r="C84" s="130" t="s">
        <v>118</v>
      </c>
      <c r="D84" s="130"/>
      <c r="E84" s="130"/>
      <c r="F84" s="130"/>
      <c r="H84" s="131" t="s">
        <v>91</v>
      </c>
      <c r="I84" s="116" t="s">
        <v>119</v>
      </c>
      <c r="J84" s="116"/>
      <c r="K84" s="116"/>
      <c r="L84" s="116"/>
      <c r="M84" s="116"/>
      <c r="O84" s="119" t="s">
        <v>33</v>
      </c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22">
        <f>Sheet1!AB84</f>
        <v>0</v>
      </c>
      <c r="AC84" s="119"/>
      <c r="AD84" s="119"/>
      <c r="AE84" s="119"/>
    </row>
    <row r="85" spans="3:31" ht="13.5" customHeight="1">
      <c r="C85" s="130" t="s">
        <v>120</v>
      </c>
      <c r="D85" s="130"/>
      <c r="E85" s="130"/>
      <c r="F85" s="130"/>
      <c r="H85" s="131" t="s">
        <v>91</v>
      </c>
      <c r="I85" s="116" t="s">
        <v>147</v>
      </c>
      <c r="J85" s="116"/>
      <c r="K85" s="116"/>
      <c r="L85" s="116"/>
      <c r="M85" s="116"/>
      <c r="O85" s="119" t="s">
        <v>37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22">
        <f>Sheet1!AB85</f>
        <v>0</v>
      </c>
      <c r="AC85" s="119"/>
      <c r="AD85" s="119"/>
      <c r="AE85" s="119"/>
    </row>
    <row r="86" ht="3" customHeight="1">
      <c r="AB86" s="122">
        <f>Sheet1!AB86</f>
        <v>0</v>
      </c>
    </row>
    <row r="87" ht="3" customHeight="1">
      <c r="AB87" s="122">
        <f>Sheet1!AB87</f>
        <v>0</v>
      </c>
    </row>
    <row r="88" spans="3:30" ht="11.25" customHeight="1">
      <c r="C88" s="116" t="s">
        <v>148</v>
      </c>
      <c r="D88" s="116"/>
      <c r="E88" s="116"/>
      <c r="F88" s="116"/>
      <c r="G88" s="116"/>
      <c r="H88" s="116"/>
      <c r="I88" s="116"/>
      <c r="K88" s="135" t="s">
        <v>149</v>
      </c>
      <c r="L88" s="135"/>
      <c r="M88" s="135"/>
      <c r="N88" s="135"/>
      <c r="O88" s="135"/>
      <c r="P88" s="135"/>
      <c r="Q88" s="135"/>
      <c r="R88" s="135"/>
      <c r="S88" s="135"/>
      <c r="U88" s="117">
        <v>11400000</v>
      </c>
      <c r="V88" s="117">
        <v>0</v>
      </c>
      <c r="W88" s="117">
        <v>0</v>
      </c>
      <c r="X88" s="117"/>
      <c r="Y88" s="117">
        <v>0</v>
      </c>
      <c r="Z88" s="117"/>
      <c r="AA88" s="117"/>
      <c r="AB88" s="122">
        <f>Sheet1!AB88</f>
        <v>3800000</v>
      </c>
      <c r="AC88" s="117">
        <v>8550000</v>
      </c>
      <c r="AD88" s="117"/>
    </row>
    <row r="89" spans="3:30" ht="6" customHeight="1">
      <c r="C89" s="116"/>
      <c r="D89" s="116"/>
      <c r="E89" s="116"/>
      <c r="F89" s="116"/>
      <c r="G89" s="116"/>
      <c r="H89" s="116"/>
      <c r="I89" s="116"/>
      <c r="K89" s="135"/>
      <c r="L89" s="135"/>
      <c r="M89" s="135"/>
      <c r="N89" s="135"/>
      <c r="O89" s="135"/>
      <c r="P89" s="135"/>
      <c r="Q89" s="135"/>
      <c r="R89" s="135"/>
      <c r="S89" s="135"/>
      <c r="U89" s="117"/>
      <c r="V89" s="117"/>
      <c r="W89" s="117"/>
      <c r="X89" s="117"/>
      <c r="Y89" s="117"/>
      <c r="Z89" s="117"/>
      <c r="AA89" s="117"/>
      <c r="AB89" s="122">
        <f>Sheet1!AB89</f>
        <v>0</v>
      </c>
      <c r="AC89" s="117"/>
      <c r="AD89" s="117"/>
    </row>
    <row r="90" spans="11:28" ht="5.25" customHeight="1">
      <c r="K90" s="135"/>
      <c r="L90" s="135"/>
      <c r="M90" s="135"/>
      <c r="N90" s="135"/>
      <c r="O90" s="135"/>
      <c r="P90" s="135"/>
      <c r="Q90" s="135"/>
      <c r="R90" s="135"/>
      <c r="S90" s="135"/>
      <c r="V90" s="117">
        <v>0</v>
      </c>
      <c r="W90" s="117">
        <v>0</v>
      </c>
      <c r="X90" s="117"/>
      <c r="Y90" s="117">
        <v>0</v>
      </c>
      <c r="Z90" s="117"/>
      <c r="AA90" s="117"/>
      <c r="AB90" s="122">
        <f>Sheet1!AB90</f>
        <v>0</v>
      </c>
    </row>
    <row r="91" spans="22:28" ht="12" customHeight="1">
      <c r="V91" s="117"/>
      <c r="W91" s="117"/>
      <c r="X91" s="117"/>
      <c r="Y91" s="117"/>
      <c r="Z91" s="117"/>
      <c r="AA91" s="117"/>
      <c r="AB91" s="122">
        <f>Sheet1!AB91</f>
        <v>0</v>
      </c>
    </row>
    <row r="92" spans="22:28" ht="13.5" customHeight="1">
      <c r="V92" s="114">
        <v>950000</v>
      </c>
      <c r="W92" s="117">
        <v>1900000</v>
      </c>
      <c r="X92" s="117"/>
      <c r="Y92" s="117">
        <v>2850000</v>
      </c>
      <c r="Z92" s="117"/>
      <c r="AA92" s="117"/>
      <c r="AB92" s="122">
        <f>Sheet1!AB92</f>
        <v>0</v>
      </c>
    </row>
    <row r="93" ht="3" customHeight="1">
      <c r="AB93" s="122">
        <f>Sheet1!AB93</f>
        <v>0</v>
      </c>
    </row>
    <row r="94" spans="3:30" ht="11.25" customHeight="1">
      <c r="C94" s="116" t="s">
        <v>150</v>
      </c>
      <c r="D94" s="116"/>
      <c r="E94" s="116"/>
      <c r="F94" s="116"/>
      <c r="G94" s="116"/>
      <c r="H94" s="116"/>
      <c r="I94" s="116"/>
      <c r="K94" s="135" t="s">
        <v>151</v>
      </c>
      <c r="L94" s="135"/>
      <c r="M94" s="135"/>
      <c r="N94" s="135"/>
      <c r="O94" s="135"/>
      <c r="P94" s="135"/>
      <c r="Q94" s="135"/>
      <c r="R94" s="135"/>
      <c r="S94" s="135"/>
      <c r="U94" s="117">
        <v>3000000</v>
      </c>
      <c r="V94" s="117">
        <v>0</v>
      </c>
      <c r="W94" s="117">
        <v>0</v>
      </c>
      <c r="X94" s="117"/>
      <c r="Y94" s="117">
        <v>0</v>
      </c>
      <c r="Z94" s="117"/>
      <c r="AA94" s="117"/>
      <c r="AB94" s="122">
        <f>Sheet1!AB94</f>
        <v>1000000</v>
      </c>
      <c r="AC94" s="117">
        <v>2250000</v>
      </c>
      <c r="AD94" s="117"/>
    </row>
    <row r="95" spans="3:30" ht="6" customHeight="1">
      <c r="C95" s="116"/>
      <c r="D95" s="116"/>
      <c r="E95" s="116"/>
      <c r="F95" s="116"/>
      <c r="G95" s="116"/>
      <c r="H95" s="116"/>
      <c r="I95" s="116"/>
      <c r="K95" s="135"/>
      <c r="L95" s="135"/>
      <c r="M95" s="135"/>
      <c r="N95" s="135"/>
      <c r="O95" s="135"/>
      <c r="P95" s="135"/>
      <c r="Q95" s="135"/>
      <c r="R95" s="135"/>
      <c r="S95" s="135"/>
      <c r="U95" s="117"/>
      <c r="V95" s="117"/>
      <c r="W95" s="117"/>
      <c r="X95" s="117"/>
      <c r="Y95" s="117"/>
      <c r="Z95" s="117"/>
      <c r="AA95" s="117"/>
      <c r="AB95" s="122">
        <f>Sheet1!AB95</f>
        <v>0</v>
      </c>
      <c r="AC95" s="117"/>
      <c r="AD95" s="117"/>
    </row>
    <row r="96" spans="11:28" ht="5.25" customHeight="1">
      <c r="K96" s="135"/>
      <c r="L96" s="135"/>
      <c r="M96" s="135"/>
      <c r="N96" s="135"/>
      <c r="O96" s="135"/>
      <c r="P96" s="135"/>
      <c r="Q96" s="135"/>
      <c r="R96" s="135"/>
      <c r="S96" s="135"/>
      <c r="V96" s="117">
        <v>0</v>
      </c>
      <c r="W96" s="117">
        <v>0</v>
      </c>
      <c r="X96" s="117"/>
      <c r="Y96" s="117">
        <v>0</v>
      </c>
      <c r="Z96" s="117"/>
      <c r="AA96" s="117"/>
      <c r="AB96" s="122">
        <f>Sheet1!AB96</f>
        <v>0</v>
      </c>
    </row>
    <row r="97" spans="22:28" ht="12" customHeight="1">
      <c r="V97" s="117"/>
      <c r="W97" s="117"/>
      <c r="X97" s="117"/>
      <c r="Y97" s="117"/>
      <c r="Z97" s="117"/>
      <c r="AA97" s="117"/>
      <c r="AB97" s="122">
        <f>Sheet1!AB97</f>
        <v>0</v>
      </c>
    </row>
    <row r="98" spans="22:28" ht="13.5" customHeight="1">
      <c r="V98" s="114">
        <v>250000</v>
      </c>
      <c r="W98" s="117">
        <v>500000</v>
      </c>
      <c r="X98" s="117"/>
      <c r="Y98" s="117">
        <v>750000</v>
      </c>
      <c r="Z98" s="117"/>
      <c r="AA98" s="117"/>
      <c r="AB98" s="122">
        <f>Sheet1!AB98</f>
        <v>0</v>
      </c>
    </row>
    <row r="99" spans="3:30" ht="16.5" customHeight="1">
      <c r="C99" s="116" t="s">
        <v>152</v>
      </c>
      <c r="D99" s="116"/>
      <c r="E99" s="116"/>
      <c r="F99" s="116"/>
      <c r="G99" s="116"/>
      <c r="H99" s="116"/>
      <c r="I99" s="116"/>
      <c r="K99" s="116" t="s">
        <v>153</v>
      </c>
      <c r="L99" s="116"/>
      <c r="M99" s="116"/>
      <c r="N99" s="116"/>
      <c r="O99" s="116"/>
      <c r="P99" s="116"/>
      <c r="Q99" s="116"/>
      <c r="R99" s="116"/>
      <c r="S99" s="116"/>
      <c r="U99" s="114">
        <v>68400000</v>
      </c>
      <c r="V99" s="114">
        <v>0</v>
      </c>
      <c r="W99" s="117">
        <v>0</v>
      </c>
      <c r="X99" s="117"/>
      <c r="Y99" s="117">
        <v>0</v>
      </c>
      <c r="Z99" s="117"/>
      <c r="AA99" s="117"/>
      <c r="AB99" s="122">
        <f>Sheet1!AB99</f>
        <v>25800000</v>
      </c>
      <c r="AC99" s="117">
        <v>49800000</v>
      </c>
      <c r="AD99" s="117"/>
    </row>
    <row r="100" spans="22:28" ht="16.5" customHeight="1">
      <c r="V100" s="114">
        <v>0</v>
      </c>
      <c r="W100" s="117">
        <v>18600000</v>
      </c>
      <c r="X100" s="117"/>
      <c r="Y100" s="117">
        <v>18600000</v>
      </c>
      <c r="Z100" s="117"/>
      <c r="AA100" s="117"/>
      <c r="AB100" s="122">
        <f>Sheet1!AB100</f>
        <v>0</v>
      </c>
    </row>
    <row r="101" spans="22:28" ht="13.5" customHeight="1">
      <c r="V101" s="114">
        <v>0</v>
      </c>
      <c r="W101" s="117">
        <v>0</v>
      </c>
      <c r="X101" s="117"/>
      <c r="Y101" s="117">
        <v>0</v>
      </c>
      <c r="Z101" s="117"/>
      <c r="AA101" s="117"/>
      <c r="AB101" s="122">
        <f>Sheet1!AB101</f>
        <v>0</v>
      </c>
    </row>
    <row r="102" ht="3" customHeight="1">
      <c r="AB102" s="122">
        <f>Sheet1!AB102</f>
        <v>0</v>
      </c>
    </row>
    <row r="103" spans="3:30" ht="16.5" customHeight="1">
      <c r="C103" s="116" t="s">
        <v>154</v>
      </c>
      <c r="D103" s="116"/>
      <c r="E103" s="116"/>
      <c r="F103" s="116"/>
      <c r="G103" s="116"/>
      <c r="H103" s="116"/>
      <c r="I103" s="116"/>
      <c r="K103" s="116" t="s">
        <v>155</v>
      </c>
      <c r="L103" s="116"/>
      <c r="M103" s="116"/>
      <c r="N103" s="116"/>
      <c r="O103" s="116"/>
      <c r="P103" s="116"/>
      <c r="Q103" s="116"/>
      <c r="R103" s="116"/>
      <c r="S103" s="116"/>
      <c r="U103" s="114">
        <v>22000000</v>
      </c>
      <c r="V103" s="114">
        <v>0</v>
      </c>
      <c r="W103" s="117">
        <v>0</v>
      </c>
      <c r="X103" s="117"/>
      <c r="Y103" s="117">
        <v>0</v>
      </c>
      <c r="Z103" s="117"/>
      <c r="AA103" s="117"/>
      <c r="AB103" s="122">
        <f>Sheet1!AB103</f>
        <v>8800000</v>
      </c>
      <c r="AC103" s="117">
        <v>15400000</v>
      </c>
      <c r="AD103" s="117"/>
    </row>
    <row r="104" spans="22:28" ht="16.5" customHeight="1">
      <c r="V104" s="114">
        <v>0</v>
      </c>
      <c r="W104" s="117">
        <v>6600000</v>
      </c>
      <c r="X104" s="117"/>
      <c r="Y104" s="117">
        <v>6600000</v>
      </c>
      <c r="Z104" s="117"/>
      <c r="AA104" s="117"/>
      <c r="AB104" s="122">
        <f>Sheet1!AB104</f>
        <v>0</v>
      </c>
    </row>
    <row r="105" spans="22:28" ht="13.5" customHeight="1">
      <c r="V105" s="114">
        <v>0</v>
      </c>
      <c r="W105" s="117">
        <v>0</v>
      </c>
      <c r="X105" s="117"/>
      <c r="Y105" s="117">
        <v>0</v>
      </c>
      <c r="Z105" s="117"/>
      <c r="AA105" s="117"/>
      <c r="AB105" s="122">
        <f>Sheet1!AB105</f>
        <v>0</v>
      </c>
    </row>
    <row r="106" ht="3" customHeight="1">
      <c r="AB106" s="122">
        <f>Sheet1!AB106</f>
        <v>0</v>
      </c>
    </row>
    <row r="107" spans="3:30" ht="16.5" customHeight="1">
      <c r="C107" s="116" t="s">
        <v>156</v>
      </c>
      <c r="D107" s="116"/>
      <c r="E107" s="116"/>
      <c r="F107" s="116"/>
      <c r="G107" s="116"/>
      <c r="H107" s="116"/>
      <c r="I107" s="116"/>
      <c r="K107" s="116" t="s">
        <v>157</v>
      </c>
      <c r="L107" s="116"/>
      <c r="M107" s="116"/>
      <c r="N107" s="116"/>
      <c r="O107" s="116"/>
      <c r="P107" s="116"/>
      <c r="Q107" s="116"/>
      <c r="R107" s="116"/>
      <c r="S107" s="116"/>
      <c r="U107" s="114">
        <v>22000000</v>
      </c>
      <c r="V107" s="114">
        <v>0</v>
      </c>
      <c r="W107" s="117">
        <v>0</v>
      </c>
      <c r="X107" s="117"/>
      <c r="Y107" s="117">
        <v>0</v>
      </c>
      <c r="Z107" s="117"/>
      <c r="AA107" s="117"/>
      <c r="AB107" s="122">
        <f>Sheet1!AB107</f>
        <v>8800000</v>
      </c>
      <c r="AC107" s="117">
        <v>15400000</v>
      </c>
      <c r="AD107" s="117"/>
    </row>
    <row r="108" spans="22:28" ht="16.5" customHeight="1">
      <c r="V108" s="114">
        <v>0</v>
      </c>
      <c r="W108" s="117">
        <v>6600000</v>
      </c>
      <c r="X108" s="117"/>
      <c r="Y108" s="117">
        <v>6600000</v>
      </c>
      <c r="Z108" s="117"/>
      <c r="AA108" s="117"/>
      <c r="AB108" s="122">
        <f>Sheet1!AB108</f>
        <v>0</v>
      </c>
    </row>
    <row r="109" spans="22:28" ht="13.5" customHeight="1">
      <c r="V109" s="114">
        <v>0</v>
      </c>
      <c r="W109" s="117">
        <v>0</v>
      </c>
      <c r="X109" s="117"/>
      <c r="Y109" s="117">
        <v>0</v>
      </c>
      <c r="Z109" s="117"/>
      <c r="AA109" s="117"/>
      <c r="AB109" s="122">
        <f>Sheet1!AB109</f>
        <v>0</v>
      </c>
    </row>
    <row r="110" ht="3" customHeight="1">
      <c r="AB110" s="122">
        <f>Sheet1!AB110</f>
        <v>0</v>
      </c>
    </row>
    <row r="111" spans="3:30" ht="16.5" customHeight="1">
      <c r="C111" s="116" t="s">
        <v>158</v>
      </c>
      <c r="D111" s="116"/>
      <c r="E111" s="116"/>
      <c r="F111" s="116"/>
      <c r="G111" s="116"/>
      <c r="H111" s="116"/>
      <c r="I111" s="116"/>
      <c r="K111" s="116" t="s">
        <v>159</v>
      </c>
      <c r="L111" s="116"/>
      <c r="M111" s="116"/>
      <c r="N111" s="116"/>
      <c r="O111" s="116"/>
      <c r="P111" s="116"/>
      <c r="Q111" s="116"/>
      <c r="R111" s="116"/>
      <c r="S111" s="116"/>
      <c r="U111" s="114">
        <v>3600000</v>
      </c>
      <c r="V111" s="114">
        <v>0</v>
      </c>
      <c r="W111" s="117">
        <v>0</v>
      </c>
      <c r="X111" s="117"/>
      <c r="Y111" s="117">
        <v>0</v>
      </c>
      <c r="Z111" s="117"/>
      <c r="AA111" s="117"/>
      <c r="AB111" s="122">
        <f>Sheet1!AB111</f>
        <v>900000</v>
      </c>
      <c r="AC111" s="117">
        <v>3600000</v>
      </c>
      <c r="AD111" s="117"/>
    </row>
    <row r="112" spans="22:28" ht="16.5" customHeight="1">
      <c r="V112" s="114">
        <v>0</v>
      </c>
      <c r="W112" s="117">
        <v>0</v>
      </c>
      <c r="X112" s="117"/>
      <c r="Y112" s="117">
        <v>0</v>
      </c>
      <c r="Z112" s="117"/>
      <c r="AA112" s="117"/>
      <c r="AB112" s="122">
        <f>Sheet1!AB112</f>
        <v>0</v>
      </c>
    </row>
    <row r="113" spans="22:28" ht="13.5" customHeight="1">
      <c r="V113" s="114">
        <v>0</v>
      </c>
      <c r="W113" s="117">
        <v>0</v>
      </c>
      <c r="X113" s="117"/>
      <c r="Y113" s="117">
        <v>0</v>
      </c>
      <c r="Z113" s="117"/>
      <c r="AA113" s="117"/>
      <c r="AB113" s="122">
        <f>Sheet1!AB113</f>
        <v>0</v>
      </c>
    </row>
    <row r="114" ht="3" customHeight="1">
      <c r="AB114" s="122">
        <f>Sheet1!AB114</f>
        <v>0</v>
      </c>
    </row>
    <row r="115" spans="3:30" ht="16.5" customHeight="1">
      <c r="C115" s="116" t="s">
        <v>160</v>
      </c>
      <c r="D115" s="116"/>
      <c r="E115" s="116"/>
      <c r="F115" s="116"/>
      <c r="G115" s="116"/>
      <c r="H115" s="116"/>
      <c r="I115" s="116"/>
      <c r="K115" s="116" t="s">
        <v>161</v>
      </c>
      <c r="L115" s="116"/>
      <c r="M115" s="116"/>
      <c r="N115" s="116"/>
      <c r="O115" s="116"/>
      <c r="P115" s="116"/>
      <c r="Q115" s="116"/>
      <c r="R115" s="116"/>
      <c r="S115" s="116"/>
      <c r="U115" s="114">
        <v>12981636</v>
      </c>
      <c r="V115" s="114">
        <v>0</v>
      </c>
      <c r="W115" s="117">
        <v>0</v>
      </c>
      <c r="X115" s="117"/>
      <c r="Y115" s="117">
        <v>0</v>
      </c>
      <c r="Z115" s="117"/>
      <c r="AA115" s="117"/>
      <c r="AB115" s="122">
        <f>Sheet1!AB115</f>
        <v>3415674</v>
      </c>
      <c r="AC115" s="117">
        <v>10470111</v>
      </c>
      <c r="AD115" s="117"/>
    </row>
    <row r="116" spans="22:28" ht="16.5" customHeight="1">
      <c r="V116" s="114">
        <v>0</v>
      </c>
      <c r="W116" s="117">
        <v>2511525</v>
      </c>
      <c r="X116" s="117"/>
      <c r="Y116" s="117">
        <v>2511525</v>
      </c>
      <c r="Z116" s="117"/>
      <c r="AA116" s="117"/>
      <c r="AB116" s="122">
        <f>Sheet1!AB116</f>
        <v>0</v>
      </c>
    </row>
    <row r="117" spans="22:28" ht="13.5" customHeight="1">
      <c r="V117" s="114">
        <v>0</v>
      </c>
      <c r="W117" s="117">
        <v>0</v>
      </c>
      <c r="X117" s="117"/>
      <c r="Y117" s="117">
        <v>0</v>
      </c>
      <c r="Z117" s="117"/>
      <c r="AA117" s="117"/>
      <c r="AB117" s="122">
        <f>Sheet1!AB117</f>
        <v>0</v>
      </c>
    </row>
    <row r="118" ht="3" customHeight="1">
      <c r="AB118" s="122">
        <f>Sheet1!AB118</f>
        <v>0</v>
      </c>
    </row>
    <row r="119" spans="3:30" ht="11.25" customHeight="1">
      <c r="C119" s="116" t="s">
        <v>162</v>
      </c>
      <c r="D119" s="116"/>
      <c r="E119" s="116"/>
      <c r="F119" s="116"/>
      <c r="G119" s="116"/>
      <c r="H119" s="116"/>
      <c r="I119" s="116"/>
      <c r="K119" s="135" t="s">
        <v>163</v>
      </c>
      <c r="L119" s="135"/>
      <c r="M119" s="135"/>
      <c r="N119" s="135"/>
      <c r="O119" s="135"/>
      <c r="P119" s="135"/>
      <c r="Q119" s="135"/>
      <c r="R119" s="135"/>
      <c r="S119" s="135"/>
      <c r="U119" s="117">
        <v>630396</v>
      </c>
      <c r="V119" s="117">
        <v>0</v>
      </c>
      <c r="W119" s="117">
        <v>0</v>
      </c>
      <c r="X119" s="117"/>
      <c r="Y119" s="117">
        <v>0</v>
      </c>
      <c r="Z119" s="117"/>
      <c r="AA119" s="117"/>
      <c r="AB119" s="122">
        <f>Sheet1!AB119</f>
        <v>97396</v>
      </c>
      <c r="AC119" s="117">
        <v>566714</v>
      </c>
      <c r="AD119" s="117"/>
    </row>
    <row r="120" spans="3:30" ht="6" customHeight="1">
      <c r="C120" s="116"/>
      <c r="D120" s="116"/>
      <c r="E120" s="116"/>
      <c r="F120" s="116"/>
      <c r="G120" s="116"/>
      <c r="H120" s="116"/>
      <c r="I120" s="116"/>
      <c r="K120" s="135"/>
      <c r="L120" s="135"/>
      <c r="M120" s="135"/>
      <c r="N120" s="135"/>
      <c r="O120" s="135"/>
      <c r="P120" s="135"/>
      <c r="Q120" s="135"/>
      <c r="R120" s="135"/>
      <c r="S120" s="135"/>
      <c r="U120" s="117"/>
      <c r="V120" s="117"/>
      <c r="W120" s="117"/>
      <c r="X120" s="117"/>
      <c r="Y120" s="117"/>
      <c r="Z120" s="117"/>
      <c r="AA120" s="117"/>
      <c r="AB120" s="122">
        <f>Sheet1!AB120</f>
        <v>0</v>
      </c>
      <c r="AC120" s="117"/>
      <c r="AD120" s="117"/>
    </row>
    <row r="121" spans="11:28" ht="5.25" customHeight="1">
      <c r="K121" s="135"/>
      <c r="L121" s="135"/>
      <c r="M121" s="135"/>
      <c r="N121" s="135"/>
      <c r="O121" s="135"/>
      <c r="P121" s="135"/>
      <c r="Q121" s="135"/>
      <c r="R121" s="135"/>
      <c r="S121" s="135"/>
      <c r="V121" s="117">
        <v>0</v>
      </c>
      <c r="W121" s="117">
        <v>63682</v>
      </c>
      <c r="X121" s="117"/>
      <c r="Y121" s="117">
        <v>63682</v>
      </c>
      <c r="Z121" s="117"/>
      <c r="AA121" s="117"/>
      <c r="AB121" s="122">
        <f>Sheet1!AB121</f>
        <v>0</v>
      </c>
    </row>
    <row r="122" spans="22:28" ht="12" customHeight="1">
      <c r="V122" s="117"/>
      <c r="W122" s="117"/>
      <c r="X122" s="117"/>
      <c r="Y122" s="117"/>
      <c r="Z122" s="117"/>
      <c r="AA122" s="117"/>
      <c r="AB122" s="122">
        <f>Sheet1!AB122</f>
        <v>0</v>
      </c>
    </row>
    <row r="123" spans="22:28" ht="13.5" customHeight="1">
      <c r="V123" s="114">
        <v>0</v>
      </c>
      <c r="W123" s="117">
        <v>0</v>
      </c>
      <c r="X123" s="117"/>
      <c r="Y123" s="117">
        <v>0</v>
      </c>
      <c r="Z123" s="117"/>
      <c r="AA123" s="117"/>
      <c r="AB123" s="122">
        <f>Sheet1!AB123</f>
        <v>0</v>
      </c>
    </row>
    <row r="124" ht="3" customHeight="1">
      <c r="AB124" s="122">
        <f>Sheet1!AB124</f>
        <v>0</v>
      </c>
    </row>
    <row r="125" spans="3:30" ht="16.5" customHeight="1">
      <c r="C125" s="116" t="s">
        <v>164</v>
      </c>
      <c r="D125" s="116"/>
      <c r="E125" s="116"/>
      <c r="F125" s="116"/>
      <c r="G125" s="116"/>
      <c r="H125" s="116"/>
      <c r="I125" s="116"/>
      <c r="K125" s="116" t="s">
        <v>165</v>
      </c>
      <c r="L125" s="116"/>
      <c r="M125" s="116"/>
      <c r="N125" s="116"/>
      <c r="O125" s="116"/>
      <c r="P125" s="116"/>
      <c r="Q125" s="116"/>
      <c r="R125" s="116"/>
      <c r="S125" s="116"/>
      <c r="U125" s="114">
        <v>787968</v>
      </c>
      <c r="V125" s="114">
        <v>0</v>
      </c>
      <c r="W125" s="117">
        <v>0</v>
      </c>
      <c r="X125" s="117"/>
      <c r="Y125" s="117">
        <v>0</v>
      </c>
      <c r="Z125" s="117"/>
      <c r="AA125" s="117"/>
      <c r="AB125" s="122">
        <f>Sheet1!AB125</f>
        <v>292188</v>
      </c>
      <c r="AC125" s="117">
        <v>596922</v>
      </c>
      <c r="AD125" s="117"/>
    </row>
    <row r="126" spans="22:28" ht="16.5" customHeight="1">
      <c r="V126" s="114">
        <v>0</v>
      </c>
      <c r="W126" s="117">
        <v>191046</v>
      </c>
      <c r="X126" s="117"/>
      <c r="Y126" s="117">
        <v>191046</v>
      </c>
      <c r="Z126" s="117"/>
      <c r="AA126" s="117"/>
      <c r="AB126" s="122">
        <f>Sheet1!AB126</f>
        <v>0</v>
      </c>
    </row>
    <row r="127" spans="22:28" ht="13.5" customHeight="1">
      <c r="V127" s="114">
        <v>0</v>
      </c>
      <c r="W127" s="117">
        <v>0</v>
      </c>
      <c r="X127" s="117"/>
      <c r="Y127" s="117">
        <v>0</v>
      </c>
      <c r="Z127" s="117"/>
      <c r="AA127" s="117"/>
      <c r="AB127" s="122">
        <f>Sheet1!AB127</f>
        <v>0</v>
      </c>
    </row>
    <row r="128" ht="6" customHeight="1">
      <c r="AB128" s="122">
        <f>Sheet1!AB128</f>
        <v>0</v>
      </c>
    </row>
    <row r="129" spans="2:30" ht="16.5" customHeight="1">
      <c r="B129" s="130" t="s">
        <v>146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U129" s="114">
        <v>144800000</v>
      </c>
      <c r="V129" s="114">
        <v>0</v>
      </c>
      <c r="W129" s="117">
        <v>0</v>
      </c>
      <c r="X129" s="117"/>
      <c r="Y129" s="117">
        <v>0</v>
      </c>
      <c r="Z129" s="117"/>
      <c r="AA129" s="117"/>
      <c r="AB129" s="122">
        <f>Sheet1!AB129</f>
        <v>52905258</v>
      </c>
      <c r="AC129" s="117">
        <v>106633747</v>
      </c>
      <c r="AD129" s="117"/>
    </row>
    <row r="130" spans="22:28" ht="16.5" customHeight="1">
      <c r="V130" s="114">
        <v>0</v>
      </c>
      <c r="W130" s="117">
        <v>34566253</v>
      </c>
      <c r="X130" s="117"/>
      <c r="Y130" s="117">
        <v>34566253</v>
      </c>
      <c r="Z130" s="117"/>
      <c r="AA130" s="117"/>
      <c r="AB130" s="122">
        <f>Sheet1!AB130</f>
        <v>0</v>
      </c>
    </row>
    <row r="131" spans="22:28" ht="16.5" customHeight="1">
      <c r="V131" s="114">
        <v>1200000</v>
      </c>
      <c r="W131" s="117">
        <v>2400000</v>
      </c>
      <c r="X131" s="117"/>
      <c r="Y131" s="117">
        <v>3600000</v>
      </c>
      <c r="Z131" s="117"/>
      <c r="AA131" s="117"/>
      <c r="AB131" s="122">
        <f>Sheet1!AB131</f>
        <v>0</v>
      </c>
    </row>
    <row r="132" ht="9" customHeight="1">
      <c r="AB132" s="122">
        <f>Sheet1!AB132</f>
        <v>0</v>
      </c>
    </row>
    <row r="133" spans="3:31" ht="13.5" customHeight="1">
      <c r="C133" s="130" t="s">
        <v>118</v>
      </c>
      <c r="D133" s="130"/>
      <c r="E133" s="130"/>
      <c r="F133" s="130"/>
      <c r="H133" s="131" t="s">
        <v>91</v>
      </c>
      <c r="I133" s="116" t="s">
        <v>166</v>
      </c>
      <c r="J133" s="116"/>
      <c r="K133" s="116"/>
      <c r="L133" s="116"/>
      <c r="M133" s="116"/>
      <c r="O133" s="119" t="s">
        <v>40</v>
      </c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22">
        <f>Sheet1!AB133</f>
        <v>0</v>
      </c>
      <c r="AC133" s="119"/>
      <c r="AD133" s="119"/>
      <c r="AE133" s="119"/>
    </row>
    <row r="134" spans="3:31" ht="13.5" customHeight="1">
      <c r="C134" s="130" t="s">
        <v>120</v>
      </c>
      <c r="D134" s="130"/>
      <c r="E134" s="130"/>
      <c r="F134" s="130"/>
      <c r="H134" s="131" t="s">
        <v>91</v>
      </c>
      <c r="I134" s="116" t="s">
        <v>167</v>
      </c>
      <c r="J134" s="116"/>
      <c r="K134" s="116"/>
      <c r="L134" s="116"/>
      <c r="M134" s="116"/>
      <c r="O134" s="119" t="s">
        <v>41</v>
      </c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22">
        <f>Sheet1!AB134</f>
        <v>0</v>
      </c>
      <c r="AC134" s="119"/>
      <c r="AD134" s="119"/>
      <c r="AE134" s="119"/>
    </row>
    <row r="135" ht="3" customHeight="1">
      <c r="AB135" s="122">
        <f>Sheet1!AB135</f>
        <v>0</v>
      </c>
    </row>
    <row r="136" ht="3" customHeight="1">
      <c r="AB136" s="122">
        <f>Sheet1!AB136</f>
        <v>0</v>
      </c>
    </row>
    <row r="137" spans="3:30" ht="16.5" customHeight="1">
      <c r="C137" s="116" t="s">
        <v>168</v>
      </c>
      <c r="D137" s="116"/>
      <c r="E137" s="116"/>
      <c r="F137" s="116"/>
      <c r="G137" s="116"/>
      <c r="H137" s="116"/>
      <c r="I137" s="116"/>
      <c r="K137" s="116" t="s">
        <v>169</v>
      </c>
      <c r="L137" s="116"/>
      <c r="M137" s="116"/>
      <c r="N137" s="116"/>
      <c r="O137" s="116"/>
      <c r="P137" s="116"/>
      <c r="Q137" s="116"/>
      <c r="R137" s="116"/>
      <c r="S137" s="116"/>
      <c r="U137" s="114">
        <v>7600000</v>
      </c>
      <c r="V137" s="114">
        <v>0</v>
      </c>
      <c r="W137" s="117">
        <v>0</v>
      </c>
      <c r="X137" s="117"/>
      <c r="Y137" s="117">
        <v>0</v>
      </c>
      <c r="Z137" s="117"/>
      <c r="AA137" s="117"/>
      <c r="AB137" s="122">
        <f>Sheet1!AB137</f>
        <v>7600000</v>
      </c>
      <c r="AC137" s="117">
        <v>7600000</v>
      </c>
      <c r="AD137" s="117"/>
    </row>
    <row r="138" spans="22:28" ht="16.5" customHeight="1">
      <c r="V138" s="114">
        <v>0</v>
      </c>
      <c r="W138" s="117">
        <v>0</v>
      </c>
      <c r="X138" s="117"/>
      <c r="Y138" s="117">
        <v>0</v>
      </c>
      <c r="Z138" s="117"/>
      <c r="AA138" s="117"/>
      <c r="AB138" s="122">
        <f>Sheet1!AB138</f>
        <v>0</v>
      </c>
    </row>
    <row r="139" spans="22:28" ht="13.5" customHeight="1">
      <c r="V139" s="114">
        <v>0</v>
      </c>
      <c r="W139" s="117">
        <v>0</v>
      </c>
      <c r="X139" s="117"/>
      <c r="Y139" s="117">
        <v>0</v>
      </c>
      <c r="Z139" s="117"/>
      <c r="AA139" s="117"/>
      <c r="AB139" s="122">
        <f>Sheet1!AB139</f>
        <v>0</v>
      </c>
    </row>
    <row r="140" spans="3:30" ht="16.5" customHeight="1">
      <c r="C140" s="116" t="s">
        <v>170</v>
      </c>
      <c r="D140" s="116"/>
      <c r="E140" s="116"/>
      <c r="F140" s="116"/>
      <c r="G140" s="116"/>
      <c r="H140" s="116"/>
      <c r="I140" s="116"/>
      <c r="K140" s="116" t="s">
        <v>171</v>
      </c>
      <c r="L140" s="116"/>
      <c r="M140" s="116"/>
      <c r="N140" s="116"/>
      <c r="O140" s="116"/>
      <c r="P140" s="116"/>
      <c r="Q140" s="116"/>
      <c r="R140" s="116"/>
      <c r="S140" s="116"/>
      <c r="U140" s="114">
        <v>3900000</v>
      </c>
      <c r="V140" s="114">
        <v>0</v>
      </c>
      <c r="W140" s="117">
        <v>0</v>
      </c>
      <c r="X140" s="117"/>
      <c r="Y140" s="117">
        <v>0</v>
      </c>
      <c r="Z140" s="117"/>
      <c r="AA140" s="117"/>
      <c r="AB140" s="122">
        <f>Sheet1!AB140</f>
        <v>0</v>
      </c>
      <c r="AC140" s="117">
        <v>3900000</v>
      </c>
      <c r="AD140" s="117"/>
    </row>
    <row r="141" spans="22:28" ht="16.5" customHeight="1">
      <c r="V141" s="114">
        <v>0</v>
      </c>
      <c r="W141" s="117">
        <v>0</v>
      </c>
      <c r="X141" s="117"/>
      <c r="Y141" s="117">
        <v>0</v>
      </c>
      <c r="Z141" s="117"/>
      <c r="AA141" s="117"/>
      <c r="AB141" s="122">
        <f>Sheet1!AB141</f>
        <v>0</v>
      </c>
    </row>
    <row r="142" spans="22:28" ht="13.5" customHeight="1">
      <c r="V142" s="114">
        <v>0</v>
      </c>
      <c r="W142" s="117">
        <v>0</v>
      </c>
      <c r="X142" s="117"/>
      <c r="Y142" s="117">
        <v>0</v>
      </c>
      <c r="Z142" s="117"/>
      <c r="AA142" s="117"/>
      <c r="AB142" s="122">
        <f>Sheet1!AB142</f>
        <v>0</v>
      </c>
    </row>
    <row r="143" ht="6" customHeight="1">
      <c r="AB143" s="122">
        <f>Sheet1!AB143</f>
        <v>0</v>
      </c>
    </row>
    <row r="144" spans="2:30" ht="16.5" customHeight="1">
      <c r="B144" s="130" t="s">
        <v>146</v>
      </c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U144" s="114">
        <v>11500000</v>
      </c>
      <c r="V144" s="114">
        <v>0</v>
      </c>
      <c r="W144" s="117">
        <v>0</v>
      </c>
      <c r="X144" s="117"/>
      <c r="Y144" s="117">
        <v>0</v>
      </c>
      <c r="Z144" s="117"/>
      <c r="AA144" s="117"/>
      <c r="AB144" s="122">
        <f>Sheet1!AB144</f>
        <v>7600000</v>
      </c>
      <c r="AC144" s="117">
        <v>11500000</v>
      </c>
      <c r="AD144" s="117"/>
    </row>
    <row r="145" spans="22:28" ht="16.5" customHeight="1">
      <c r="V145" s="114">
        <v>0</v>
      </c>
      <c r="W145" s="117">
        <v>0</v>
      </c>
      <c r="X145" s="117"/>
      <c r="Y145" s="117">
        <v>0</v>
      </c>
      <c r="Z145" s="117"/>
      <c r="AA145" s="117"/>
      <c r="AB145" s="122">
        <f>Sheet1!AB145</f>
        <v>0</v>
      </c>
    </row>
    <row r="146" spans="22:28" ht="16.5" customHeight="1">
      <c r="V146" s="114">
        <v>0</v>
      </c>
      <c r="W146" s="117">
        <v>0</v>
      </c>
      <c r="X146" s="117"/>
      <c r="Y146" s="117">
        <v>0</v>
      </c>
      <c r="Z146" s="117"/>
      <c r="AA146" s="117"/>
      <c r="AB146" s="122">
        <f>Sheet1!AB146</f>
        <v>0</v>
      </c>
    </row>
    <row r="147" ht="9" customHeight="1">
      <c r="AB147" s="122">
        <f>Sheet1!AB147</f>
        <v>0</v>
      </c>
    </row>
    <row r="148" spans="3:31" ht="13.5" customHeight="1">
      <c r="C148" s="130" t="s">
        <v>118</v>
      </c>
      <c r="D148" s="130"/>
      <c r="E148" s="130"/>
      <c r="F148" s="130"/>
      <c r="H148" s="131" t="s">
        <v>91</v>
      </c>
      <c r="I148" s="116" t="s">
        <v>166</v>
      </c>
      <c r="J148" s="116"/>
      <c r="K148" s="116"/>
      <c r="L148" s="116"/>
      <c r="M148" s="116"/>
      <c r="O148" s="119" t="s">
        <v>40</v>
      </c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22">
        <f>Sheet1!AB148</f>
        <v>0</v>
      </c>
      <c r="AC148" s="119"/>
      <c r="AD148" s="119"/>
      <c r="AE148" s="119"/>
    </row>
    <row r="149" spans="3:31" ht="13.5" customHeight="1">
      <c r="C149" s="130" t="s">
        <v>120</v>
      </c>
      <c r="D149" s="130"/>
      <c r="E149" s="130"/>
      <c r="F149" s="130"/>
      <c r="H149" s="131" t="s">
        <v>91</v>
      </c>
      <c r="I149" s="116" t="s">
        <v>172</v>
      </c>
      <c r="J149" s="116"/>
      <c r="K149" s="116"/>
      <c r="L149" s="116"/>
      <c r="M149" s="116"/>
      <c r="O149" s="119" t="s">
        <v>173</v>
      </c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22">
        <f>Sheet1!AB149</f>
        <v>0</v>
      </c>
      <c r="AC149" s="119"/>
      <c r="AD149" s="119"/>
      <c r="AE149" s="119"/>
    </row>
    <row r="150" ht="3" customHeight="1">
      <c r="AB150" s="122">
        <f>Sheet1!AB150</f>
        <v>0</v>
      </c>
    </row>
    <row r="151" ht="3" customHeight="1">
      <c r="AB151" s="122">
        <f>Sheet1!AB151</f>
        <v>0</v>
      </c>
    </row>
    <row r="152" spans="3:30" ht="16.5" customHeight="1">
      <c r="C152" s="116" t="s">
        <v>174</v>
      </c>
      <c r="D152" s="116"/>
      <c r="E152" s="116"/>
      <c r="F152" s="116"/>
      <c r="G152" s="116"/>
      <c r="H152" s="116"/>
      <c r="I152" s="116"/>
      <c r="K152" s="116" t="s">
        <v>175</v>
      </c>
      <c r="L152" s="116"/>
      <c r="M152" s="116"/>
      <c r="N152" s="116"/>
      <c r="O152" s="116"/>
      <c r="P152" s="116"/>
      <c r="Q152" s="116"/>
      <c r="R152" s="116"/>
      <c r="S152" s="116"/>
      <c r="U152" s="114">
        <v>50280000</v>
      </c>
      <c r="V152" s="114">
        <v>0</v>
      </c>
      <c r="W152" s="117">
        <v>0</v>
      </c>
      <c r="X152" s="117"/>
      <c r="Y152" s="117">
        <v>0</v>
      </c>
      <c r="Z152" s="117"/>
      <c r="AA152" s="117"/>
      <c r="AB152" s="122">
        <f>Sheet1!AB152</f>
        <v>29865000</v>
      </c>
      <c r="AC152" s="117">
        <v>50280000</v>
      </c>
      <c r="AD152" s="117"/>
    </row>
    <row r="153" spans="22:28" ht="16.5" customHeight="1">
      <c r="V153" s="114">
        <v>0</v>
      </c>
      <c r="W153" s="117">
        <v>0</v>
      </c>
      <c r="X153" s="117"/>
      <c r="Y153" s="117">
        <v>0</v>
      </c>
      <c r="Z153" s="117"/>
      <c r="AA153" s="117"/>
      <c r="AB153" s="122">
        <f>Sheet1!AB153</f>
        <v>0</v>
      </c>
    </row>
    <row r="154" spans="22:28" ht="13.5" customHeight="1">
      <c r="V154" s="114">
        <v>0</v>
      </c>
      <c r="W154" s="117">
        <v>0</v>
      </c>
      <c r="X154" s="117"/>
      <c r="Y154" s="117">
        <v>0</v>
      </c>
      <c r="Z154" s="117"/>
      <c r="AA154" s="117"/>
      <c r="AB154" s="122">
        <f>Sheet1!AB154</f>
        <v>0</v>
      </c>
    </row>
    <row r="155" ht="3" customHeight="1">
      <c r="AB155" s="122">
        <f>Sheet1!AB155</f>
        <v>0</v>
      </c>
    </row>
    <row r="156" spans="3:30" ht="11.25" customHeight="1">
      <c r="C156" s="116" t="s">
        <v>176</v>
      </c>
      <c r="D156" s="116"/>
      <c r="E156" s="116"/>
      <c r="F156" s="116"/>
      <c r="G156" s="116"/>
      <c r="H156" s="116"/>
      <c r="I156" s="116"/>
      <c r="K156" s="135" t="s">
        <v>177</v>
      </c>
      <c r="L156" s="135"/>
      <c r="M156" s="135"/>
      <c r="N156" s="135"/>
      <c r="O156" s="135"/>
      <c r="P156" s="135"/>
      <c r="Q156" s="135"/>
      <c r="R156" s="135"/>
      <c r="S156" s="135"/>
      <c r="U156" s="117">
        <v>13120000</v>
      </c>
      <c r="V156" s="117">
        <v>0</v>
      </c>
      <c r="W156" s="117">
        <v>0</v>
      </c>
      <c r="X156" s="117"/>
      <c r="Y156" s="117">
        <v>0</v>
      </c>
      <c r="Z156" s="117"/>
      <c r="AA156" s="117"/>
      <c r="AB156" s="122">
        <f>Sheet1!AB156</f>
        <v>10360000</v>
      </c>
      <c r="AC156" s="117">
        <v>13120000</v>
      </c>
      <c r="AD156" s="117"/>
    </row>
    <row r="157" spans="3:30" ht="6" customHeight="1">
      <c r="C157" s="116"/>
      <c r="D157" s="116"/>
      <c r="E157" s="116"/>
      <c r="F157" s="116"/>
      <c r="G157" s="116"/>
      <c r="H157" s="116"/>
      <c r="I157" s="116"/>
      <c r="K157" s="135"/>
      <c r="L157" s="135"/>
      <c r="M157" s="135"/>
      <c r="N157" s="135"/>
      <c r="O157" s="135"/>
      <c r="P157" s="135"/>
      <c r="Q157" s="135"/>
      <c r="R157" s="135"/>
      <c r="S157" s="135"/>
      <c r="U157" s="117"/>
      <c r="V157" s="117"/>
      <c r="W157" s="117"/>
      <c r="X157" s="117"/>
      <c r="Y157" s="117"/>
      <c r="Z157" s="117"/>
      <c r="AA157" s="117"/>
      <c r="AB157" s="122">
        <f>Sheet1!AB157</f>
        <v>0</v>
      </c>
      <c r="AC157" s="117"/>
      <c r="AD157" s="117"/>
    </row>
    <row r="158" spans="11:28" ht="5.25" customHeight="1">
      <c r="K158" s="135"/>
      <c r="L158" s="135"/>
      <c r="M158" s="135"/>
      <c r="N158" s="135"/>
      <c r="O158" s="135"/>
      <c r="P158" s="135"/>
      <c r="Q158" s="135"/>
      <c r="R158" s="135"/>
      <c r="S158" s="135"/>
      <c r="V158" s="117">
        <v>0</v>
      </c>
      <c r="W158" s="117">
        <v>0</v>
      </c>
      <c r="X158" s="117"/>
      <c r="Y158" s="117">
        <v>0</v>
      </c>
      <c r="Z158" s="117"/>
      <c r="AA158" s="117"/>
      <c r="AB158" s="122">
        <f>Sheet1!AB158</f>
        <v>0</v>
      </c>
    </row>
    <row r="159" spans="22:28" ht="12" customHeight="1">
      <c r="V159" s="117"/>
      <c r="W159" s="117"/>
      <c r="X159" s="117"/>
      <c r="Y159" s="117"/>
      <c r="Z159" s="117"/>
      <c r="AA159" s="117"/>
      <c r="AB159" s="122">
        <f>Sheet1!AB159</f>
        <v>0</v>
      </c>
    </row>
    <row r="160" spans="22:28" ht="13.5" customHeight="1">
      <c r="V160" s="114">
        <v>0</v>
      </c>
      <c r="W160" s="117">
        <v>0</v>
      </c>
      <c r="X160" s="117"/>
      <c r="Y160" s="117">
        <v>0</v>
      </c>
      <c r="Z160" s="117"/>
      <c r="AA160" s="117"/>
      <c r="AB160" s="122">
        <f>Sheet1!AB160</f>
        <v>0</v>
      </c>
    </row>
    <row r="161" ht="6" customHeight="1">
      <c r="AB161" s="122">
        <f>Sheet1!AB161</f>
        <v>0</v>
      </c>
    </row>
    <row r="162" spans="2:30" ht="16.5" customHeight="1">
      <c r="B162" s="130" t="s">
        <v>146</v>
      </c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U162" s="114">
        <v>63400000</v>
      </c>
      <c r="V162" s="114">
        <v>0</v>
      </c>
      <c r="W162" s="117">
        <v>0</v>
      </c>
      <c r="X162" s="117"/>
      <c r="Y162" s="117">
        <v>0</v>
      </c>
      <c r="Z162" s="117"/>
      <c r="AA162" s="117"/>
      <c r="AB162" s="122">
        <f>Sheet1!AB162</f>
        <v>40225000</v>
      </c>
      <c r="AC162" s="117">
        <v>63400000</v>
      </c>
      <c r="AD162" s="117"/>
    </row>
    <row r="163" spans="22:28" ht="16.5" customHeight="1">
      <c r="V163" s="114">
        <v>0</v>
      </c>
      <c r="W163" s="117">
        <v>0</v>
      </c>
      <c r="X163" s="117"/>
      <c r="Y163" s="117">
        <v>0</v>
      </c>
      <c r="Z163" s="117"/>
      <c r="AA163" s="117"/>
      <c r="AB163" s="122">
        <f>Sheet1!AB163</f>
        <v>0</v>
      </c>
    </row>
    <row r="164" spans="22:28" ht="16.5" customHeight="1">
      <c r="V164" s="114">
        <v>0</v>
      </c>
      <c r="W164" s="117">
        <v>0</v>
      </c>
      <c r="X164" s="117"/>
      <c r="Y164" s="117">
        <v>0</v>
      </c>
      <c r="Z164" s="117"/>
      <c r="AA164" s="117"/>
      <c r="AB164" s="122">
        <f>Sheet1!AB164</f>
        <v>0</v>
      </c>
    </row>
    <row r="165" ht="9" customHeight="1">
      <c r="AB165" s="122">
        <f>Sheet1!AB165</f>
        <v>0</v>
      </c>
    </row>
    <row r="166" spans="3:31" ht="13.5" customHeight="1">
      <c r="C166" s="130" t="s">
        <v>118</v>
      </c>
      <c r="D166" s="130"/>
      <c r="E166" s="130"/>
      <c r="F166" s="130"/>
      <c r="H166" s="131" t="s">
        <v>91</v>
      </c>
      <c r="I166" s="116" t="s">
        <v>178</v>
      </c>
      <c r="J166" s="116"/>
      <c r="K166" s="116"/>
      <c r="L166" s="116"/>
      <c r="M166" s="116"/>
      <c r="O166" s="119" t="s">
        <v>43</v>
      </c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22">
        <f>Sheet1!AB166</f>
        <v>0</v>
      </c>
      <c r="AC166" s="119"/>
      <c r="AD166" s="119"/>
      <c r="AE166" s="119"/>
    </row>
    <row r="167" spans="3:31" ht="13.5" customHeight="1">
      <c r="C167" s="130" t="s">
        <v>120</v>
      </c>
      <c r="D167" s="130"/>
      <c r="E167" s="130"/>
      <c r="F167" s="130"/>
      <c r="H167" s="131" t="s">
        <v>91</v>
      </c>
      <c r="I167" s="116" t="s">
        <v>179</v>
      </c>
      <c r="J167" s="116"/>
      <c r="K167" s="116"/>
      <c r="L167" s="116"/>
      <c r="M167" s="116"/>
      <c r="O167" s="119" t="s">
        <v>45</v>
      </c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22">
        <f>Sheet1!AB167</f>
        <v>0</v>
      </c>
      <c r="AC167" s="119"/>
      <c r="AD167" s="119"/>
      <c r="AE167" s="119"/>
    </row>
    <row r="168" ht="3" customHeight="1">
      <c r="AB168" s="122">
        <f>Sheet1!AB168</f>
        <v>0</v>
      </c>
    </row>
    <row r="169" ht="3" customHeight="1">
      <c r="AB169" s="122">
        <f>Sheet1!AB169</f>
        <v>0</v>
      </c>
    </row>
    <row r="170" spans="3:30" ht="11.25" customHeight="1">
      <c r="C170" s="116" t="s">
        <v>180</v>
      </c>
      <c r="D170" s="116"/>
      <c r="E170" s="116"/>
      <c r="F170" s="116"/>
      <c r="G170" s="116"/>
      <c r="H170" s="116"/>
      <c r="I170" s="116"/>
      <c r="K170" s="135" t="s">
        <v>181</v>
      </c>
      <c r="L170" s="135"/>
      <c r="M170" s="135"/>
      <c r="N170" s="135"/>
      <c r="O170" s="135"/>
      <c r="P170" s="135"/>
      <c r="Q170" s="135"/>
      <c r="R170" s="135"/>
      <c r="S170" s="135"/>
      <c r="U170" s="117">
        <v>2601600</v>
      </c>
      <c r="V170" s="117">
        <v>0</v>
      </c>
      <c r="W170" s="117">
        <v>0</v>
      </c>
      <c r="X170" s="117"/>
      <c r="Y170" s="117">
        <v>0</v>
      </c>
      <c r="Z170" s="117"/>
      <c r="AA170" s="117"/>
      <c r="AB170" s="122">
        <f>Sheet1!AB170</f>
        <v>0</v>
      </c>
      <c r="AC170" s="117">
        <v>2601600</v>
      </c>
      <c r="AD170" s="117"/>
    </row>
    <row r="171" spans="3:30" ht="6" customHeight="1">
      <c r="C171" s="116"/>
      <c r="D171" s="116"/>
      <c r="E171" s="116"/>
      <c r="F171" s="116"/>
      <c r="G171" s="116"/>
      <c r="H171" s="116"/>
      <c r="I171" s="116"/>
      <c r="K171" s="135"/>
      <c r="L171" s="135"/>
      <c r="M171" s="135"/>
      <c r="N171" s="135"/>
      <c r="O171" s="135"/>
      <c r="P171" s="135"/>
      <c r="Q171" s="135"/>
      <c r="R171" s="135"/>
      <c r="S171" s="135"/>
      <c r="U171" s="117"/>
      <c r="V171" s="117"/>
      <c r="W171" s="117"/>
      <c r="X171" s="117"/>
      <c r="Y171" s="117"/>
      <c r="Z171" s="117"/>
      <c r="AA171" s="117"/>
      <c r="AB171" s="122">
        <f>Sheet1!AB171</f>
        <v>0</v>
      </c>
      <c r="AC171" s="117"/>
      <c r="AD171" s="117"/>
    </row>
    <row r="172" spans="11:28" ht="5.25" customHeight="1">
      <c r="K172" s="135"/>
      <c r="L172" s="135"/>
      <c r="M172" s="135"/>
      <c r="N172" s="135"/>
      <c r="O172" s="135"/>
      <c r="P172" s="135"/>
      <c r="Q172" s="135"/>
      <c r="R172" s="135"/>
      <c r="S172" s="135"/>
      <c r="V172" s="117">
        <v>0</v>
      </c>
      <c r="W172" s="117">
        <v>0</v>
      </c>
      <c r="X172" s="117"/>
      <c r="Y172" s="117">
        <v>0</v>
      </c>
      <c r="Z172" s="117"/>
      <c r="AA172" s="117"/>
      <c r="AB172" s="122">
        <f>Sheet1!AB172</f>
        <v>0</v>
      </c>
    </row>
    <row r="173" spans="22:28" ht="12" customHeight="1">
      <c r="V173" s="117"/>
      <c r="W173" s="117"/>
      <c r="X173" s="117"/>
      <c r="Y173" s="117"/>
      <c r="Z173" s="117"/>
      <c r="AA173" s="117"/>
      <c r="AB173" s="122">
        <f>Sheet1!AB173</f>
        <v>0</v>
      </c>
    </row>
    <row r="174" spans="22:28" ht="13.5" customHeight="1">
      <c r="V174" s="114">
        <v>0</v>
      </c>
      <c r="W174" s="117">
        <v>0</v>
      </c>
      <c r="X174" s="117"/>
      <c r="Y174" s="117">
        <v>0</v>
      </c>
      <c r="Z174" s="117"/>
      <c r="AA174" s="117"/>
      <c r="AB174" s="122">
        <f>Sheet1!AB174</f>
        <v>0</v>
      </c>
    </row>
    <row r="175" ht="6" customHeight="1">
      <c r="AB175" s="122">
        <f>Sheet1!AB175</f>
        <v>0</v>
      </c>
    </row>
    <row r="176" spans="2:30" ht="16.5" customHeight="1">
      <c r="B176" s="130" t="s">
        <v>146</v>
      </c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U176" s="114">
        <v>2601600</v>
      </c>
      <c r="V176" s="114">
        <v>0</v>
      </c>
      <c r="W176" s="117">
        <v>0</v>
      </c>
      <c r="X176" s="117"/>
      <c r="Y176" s="117">
        <v>0</v>
      </c>
      <c r="Z176" s="117"/>
      <c r="AA176" s="117"/>
      <c r="AB176" s="122">
        <f>Sheet1!AB176</f>
        <v>0</v>
      </c>
      <c r="AC176" s="117">
        <v>2601600</v>
      </c>
      <c r="AD176" s="117"/>
    </row>
    <row r="177" spans="22:28" ht="16.5" customHeight="1">
      <c r="V177" s="114">
        <v>0</v>
      </c>
      <c r="W177" s="117">
        <v>0</v>
      </c>
      <c r="X177" s="117"/>
      <c r="Y177" s="117">
        <v>0</v>
      </c>
      <c r="Z177" s="117"/>
      <c r="AA177" s="117"/>
      <c r="AB177" s="122">
        <f>Sheet1!AB177</f>
        <v>0</v>
      </c>
    </row>
    <row r="178" spans="22:28" ht="16.5" customHeight="1">
      <c r="V178" s="114">
        <v>0</v>
      </c>
      <c r="W178" s="117">
        <v>0</v>
      </c>
      <c r="X178" s="117"/>
      <c r="Y178" s="117">
        <v>0</v>
      </c>
      <c r="Z178" s="117"/>
      <c r="AA178" s="117"/>
      <c r="AB178" s="122">
        <f>Sheet1!AB178</f>
        <v>0</v>
      </c>
    </row>
    <row r="179" ht="9" customHeight="1">
      <c r="AB179" s="122">
        <f>Sheet1!AB179</f>
        <v>0</v>
      </c>
    </row>
    <row r="180" spans="3:31" ht="13.5" customHeight="1">
      <c r="C180" s="130" t="s">
        <v>118</v>
      </c>
      <c r="D180" s="130"/>
      <c r="E180" s="130"/>
      <c r="F180" s="130"/>
      <c r="H180" s="131" t="s">
        <v>91</v>
      </c>
      <c r="I180" s="116" t="s">
        <v>178</v>
      </c>
      <c r="J180" s="116"/>
      <c r="K180" s="116"/>
      <c r="L180" s="116"/>
      <c r="M180" s="116"/>
      <c r="O180" s="119" t="s">
        <v>43</v>
      </c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22">
        <f>Sheet1!AB180</f>
        <v>0</v>
      </c>
      <c r="AC180" s="119"/>
      <c r="AD180" s="119"/>
      <c r="AE180" s="119"/>
    </row>
    <row r="181" spans="3:31" ht="13.5" customHeight="1">
      <c r="C181" s="130" t="s">
        <v>120</v>
      </c>
      <c r="D181" s="130"/>
      <c r="E181" s="130"/>
      <c r="F181" s="130"/>
      <c r="H181" s="131" t="s">
        <v>91</v>
      </c>
      <c r="I181" s="116" t="s">
        <v>182</v>
      </c>
      <c r="J181" s="116"/>
      <c r="K181" s="116"/>
      <c r="L181" s="116"/>
      <c r="M181" s="116"/>
      <c r="O181" s="119" t="s">
        <v>46</v>
      </c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22">
        <f>Sheet1!AB181</f>
        <v>0</v>
      </c>
      <c r="AC181" s="119"/>
      <c r="AD181" s="119"/>
      <c r="AE181" s="119"/>
    </row>
    <row r="182" ht="3" customHeight="1">
      <c r="AB182" s="122">
        <f>Sheet1!AB182</f>
        <v>0</v>
      </c>
    </row>
    <row r="183" spans="3:30" ht="11.25" customHeight="1">
      <c r="C183" s="116" t="s">
        <v>183</v>
      </c>
      <c r="D183" s="116"/>
      <c r="E183" s="116"/>
      <c r="F183" s="116"/>
      <c r="G183" s="116"/>
      <c r="H183" s="116"/>
      <c r="I183" s="116"/>
      <c r="K183" s="135" t="s">
        <v>184</v>
      </c>
      <c r="L183" s="135"/>
      <c r="M183" s="135"/>
      <c r="N183" s="135"/>
      <c r="O183" s="135"/>
      <c r="P183" s="135"/>
      <c r="Q183" s="135"/>
      <c r="R183" s="135"/>
      <c r="S183" s="135"/>
      <c r="U183" s="117">
        <v>31415949</v>
      </c>
      <c r="V183" s="117">
        <v>0</v>
      </c>
      <c r="W183" s="117">
        <v>0</v>
      </c>
      <c r="X183" s="117"/>
      <c r="Y183" s="117">
        <v>0</v>
      </c>
      <c r="Z183" s="117"/>
      <c r="AA183" s="117"/>
      <c r="AB183" s="122">
        <f>Sheet1!AB183</f>
        <v>12000000</v>
      </c>
      <c r="AC183" s="117">
        <v>23377649</v>
      </c>
      <c r="AD183" s="117"/>
    </row>
    <row r="184" spans="3:30" ht="6" customHeight="1">
      <c r="C184" s="116"/>
      <c r="D184" s="116"/>
      <c r="E184" s="116"/>
      <c r="F184" s="116"/>
      <c r="G184" s="116"/>
      <c r="H184" s="116"/>
      <c r="I184" s="116"/>
      <c r="K184" s="135"/>
      <c r="L184" s="135"/>
      <c r="M184" s="135"/>
      <c r="N184" s="135"/>
      <c r="O184" s="135"/>
      <c r="P184" s="135"/>
      <c r="Q184" s="135"/>
      <c r="R184" s="135"/>
      <c r="S184" s="135"/>
      <c r="U184" s="117"/>
      <c r="V184" s="117"/>
      <c r="W184" s="117"/>
      <c r="X184" s="117"/>
      <c r="Y184" s="117"/>
      <c r="Z184" s="117"/>
      <c r="AA184" s="117"/>
      <c r="AB184" s="122">
        <f>Sheet1!AB184</f>
        <v>0</v>
      </c>
      <c r="AC184" s="117"/>
      <c r="AD184" s="117"/>
    </row>
    <row r="185" spans="11:28" ht="5.25" customHeight="1">
      <c r="K185" s="135"/>
      <c r="L185" s="135"/>
      <c r="M185" s="135"/>
      <c r="N185" s="135"/>
      <c r="O185" s="135"/>
      <c r="P185" s="135"/>
      <c r="Q185" s="135"/>
      <c r="R185" s="135"/>
      <c r="S185" s="135"/>
      <c r="V185" s="117">
        <v>0</v>
      </c>
      <c r="W185" s="117">
        <v>0</v>
      </c>
      <c r="X185" s="117"/>
      <c r="Y185" s="117">
        <v>0</v>
      </c>
      <c r="Z185" s="117"/>
      <c r="AA185" s="117"/>
      <c r="AB185" s="122">
        <f>Sheet1!AB185</f>
        <v>0</v>
      </c>
    </row>
    <row r="186" spans="22:28" ht="12" customHeight="1">
      <c r="V186" s="117"/>
      <c r="W186" s="117"/>
      <c r="X186" s="117"/>
      <c r="Y186" s="117"/>
      <c r="Z186" s="117"/>
      <c r="AA186" s="117"/>
      <c r="AB186" s="122">
        <f>Sheet1!AB186</f>
        <v>0</v>
      </c>
    </row>
    <row r="187" spans="22:28" ht="13.5" customHeight="1">
      <c r="V187" s="114">
        <v>5500000</v>
      </c>
      <c r="W187" s="117">
        <v>2538300</v>
      </c>
      <c r="X187" s="117"/>
      <c r="Y187" s="117">
        <v>8038300</v>
      </c>
      <c r="Z187" s="117"/>
      <c r="AA187" s="117"/>
      <c r="AB187" s="122">
        <f>Sheet1!AB187</f>
        <v>0</v>
      </c>
    </row>
    <row r="188" ht="6" customHeight="1">
      <c r="AB188" s="122">
        <f>Sheet1!AB188</f>
        <v>0</v>
      </c>
    </row>
    <row r="189" spans="2:30" ht="16.5" customHeight="1">
      <c r="B189" s="130" t="s">
        <v>146</v>
      </c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U189" s="114">
        <v>31415949</v>
      </c>
      <c r="V189" s="114">
        <v>0</v>
      </c>
      <c r="W189" s="117">
        <v>0</v>
      </c>
      <c r="X189" s="117"/>
      <c r="Y189" s="117">
        <v>0</v>
      </c>
      <c r="Z189" s="117"/>
      <c r="AA189" s="117"/>
      <c r="AB189" s="122">
        <f>Sheet1!AB189</f>
        <v>12000000</v>
      </c>
      <c r="AC189" s="117">
        <v>23377649</v>
      </c>
      <c r="AD189" s="117"/>
    </row>
    <row r="190" spans="22:28" ht="16.5" customHeight="1">
      <c r="V190" s="114">
        <v>0</v>
      </c>
      <c r="W190" s="117">
        <v>0</v>
      </c>
      <c r="X190" s="117"/>
      <c r="Y190" s="117">
        <v>0</v>
      </c>
      <c r="Z190" s="117"/>
      <c r="AA190" s="117"/>
      <c r="AB190" s="122">
        <f>Sheet1!AB190</f>
        <v>0</v>
      </c>
    </row>
    <row r="191" spans="22:28" ht="16.5" customHeight="1">
      <c r="V191" s="114">
        <v>5500000</v>
      </c>
      <c r="W191" s="117">
        <v>2538300</v>
      </c>
      <c r="X191" s="117"/>
      <c r="Y191" s="117">
        <v>8038300</v>
      </c>
      <c r="Z191" s="117"/>
      <c r="AA191" s="117"/>
      <c r="AB191" s="122">
        <f>Sheet1!AB191</f>
        <v>0</v>
      </c>
    </row>
    <row r="192" ht="9" customHeight="1">
      <c r="AB192" s="122">
        <f>Sheet1!AB192</f>
        <v>0</v>
      </c>
    </row>
    <row r="193" spans="3:31" ht="13.5" customHeight="1">
      <c r="C193" s="130" t="s">
        <v>118</v>
      </c>
      <c r="D193" s="130"/>
      <c r="E193" s="130"/>
      <c r="F193" s="130"/>
      <c r="H193" s="131" t="s">
        <v>91</v>
      </c>
      <c r="I193" s="116" t="s">
        <v>178</v>
      </c>
      <c r="J193" s="116"/>
      <c r="K193" s="116"/>
      <c r="L193" s="116"/>
      <c r="M193" s="116"/>
      <c r="O193" s="119" t="s">
        <v>43</v>
      </c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22">
        <f>Sheet1!AB193</f>
        <v>0</v>
      </c>
      <c r="AC193" s="119"/>
      <c r="AD193" s="119"/>
      <c r="AE193" s="119"/>
    </row>
    <row r="194" spans="3:31" ht="13.5" customHeight="1">
      <c r="C194" s="130" t="s">
        <v>120</v>
      </c>
      <c r="D194" s="130"/>
      <c r="E194" s="130"/>
      <c r="F194" s="130"/>
      <c r="H194" s="131" t="s">
        <v>91</v>
      </c>
      <c r="I194" s="116" t="s">
        <v>185</v>
      </c>
      <c r="J194" s="116"/>
      <c r="K194" s="116"/>
      <c r="L194" s="116"/>
      <c r="M194" s="116"/>
      <c r="O194" s="119" t="s">
        <v>47</v>
      </c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22">
        <f>Sheet1!AB194</f>
        <v>0</v>
      </c>
      <c r="AC194" s="119"/>
      <c r="AD194" s="119"/>
      <c r="AE194" s="119"/>
    </row>
    <row r="195" ht="3" customHeight="1">
      <c r="AB195" s="122">
        <f>Sheet1!AB195</f>
        <v>0</v>
      </c>
    </row>
    <row r="196" ht="3" customHeight="1">
      <c r="AB196" s="122">
        <f>Sheet1!AB196</f>
        <v>0</v>
      </c>
    </row>
    <row r="197" spans="3:30" ht="16.5" customHeight="1">
      <c r="C197" s="116" t="s">
        <v>186</v>
      </c>
      <c r="D197" s="116"/>
      <c r="E197" s="116"/>
      <c r="F197" s="116"/>
      <c r="G197" s="116"/>
      <c r="H197" s="116"/>
      <c r="I197" s="116"/>
      <c r="K197" s="116" t="s">
        <v>187</v>
      </c>
      <c r="L197" s="116"/>
      <c r="M197" s="116"/>
      <c r="N197" s="116"/>
      <c r="O197" s="116"/>
      <c r="P197" s="116"/>
      <c r="Q197" s="116"/>
      <c r="R197" s="116"/>
      <c r="S197" s="116"/>
      <c r="U197" s="114">
        <v>34450000</v>
      </c>
      <c r="V197" s="114">
        <v>0</v>
      </c>
      <c r="W197" s="117">
        <v>0</v>
      </c>
      <c r="X197" s="117"/>
      <c r="Y197" s="117">
        <v>0</v>
      </c>
      <c r="Z197" s="117"/>
      <c r="AA197" s="117"/>
      <c r="AB197" s="122">
        <f>Sheet1!AB197</f>
        <v>11925000</v>
      </c>
      <c r="AC197" s="117">
        <v>25440000</v>
      </c>
      <c r="AD197" s="117"/>
    </row>
    <row r="198" spans="22:28" ht="16.5" customHeight="1">
      <c r="V198" s="114">
        <v>0</v>
      </c>
      <c r="W198" s="117">
        <v>0</v>
      </c>
      <c r="X198" s="117"/>
      <c r="Y198" s="117">
        <v>0</v>
      </c>
      <c r="Z198" s="117"/>
      <c r="AA198" s="117"/>
      <c r="AB198" s="122">
        <f>Sheet1!AB198</f>
        <v>0</v>
      </c>
    </row>
    <row r="199" spans="22:28" ht="13.5" customHeight="1">
      <c r="V199" s="114">
        <v>7420000</v>
      </c>
      <c r="W199" s="117">
        <v>1590000</v>
      </c>
      <c r="X199" s="117"/>
      <c r="Y199" s="117">
        <v>9010000</v>
      </c>
      <c r="Z199" s="117"/>
      <c r="AA199" s="117"/>
      <c r="AB199" s="122">
        <f>Sheet1!AB199</f>
        <v>0</v>
      </c>
    </row>
    <row r="200" ht="3" customHeight="1">
      <c r="AB200" s="122">
        <f>Sheet1!AB200</f>
        <v>0</v>
      </c>
    </row>
    <row r="201" spans="3:30" ht="16.5" customHeight="1">
      <c r="C201" s="116" t="s">
        <v>188</v>
      </c>
      <c r="D201" s="116"/>
      <c r="E201" s="116"/>
      <c r="F201" s="116"/>
      <c r="G201" s="116"/>
      <c r="H201" s="116"/>
      <c r="I201" s="116"/>
      <c r="K201" s="116" t="s">
        <v>189</v>
      </c>
      <c r="L201" s="116"/>
      <c r="M201" s="116"/>
      <c r="N201" s="116"/>
      <c r="O201" s="116"/>
      <c r="P201" s="116"/>
      <c r="Q201" s="116"/>
      <c r="R201" s="116"/>
      <c r="S201" s="116"/>
      <c r="U201" s="114">
        <v>25070000</v>
      </c>
      <c r="V201" s="114">
        <v>0</v>
      </c>
      <c r="W201" s="117">
        <v>0</v>
      </c>
      <c r="X201" s="117"/>
      <c r="Y201" s="117">
        <v>0</v>
      </c>
      <c r="Z201" s="117"/>
      <c r="AA201" s="117"/>
      <c r="AB201" s="122">
        <f>Sheet1!AB201</f>
        <v>7074000</v>
      </c>
      <c r="AC201" s="117">
        <v>20076000</v>
      </c>
      <c r="AD201" s="117"/>
    </row>
    <row r="202" spans="22:28" ht="16.5" customHeight="1">
      <c r="V202" s="114">
        <v>0</v>
      </c>
      <c r="W202" s="117">
        <v>0</v>
      </c>
      <c r="X202" s="117"/>
      <c r="Y202" s="117">
        <v>0</v>
      </c>
      <c r="Z202" s="117"/>
      <c r="AA202" s="117"/>
      <c r="AB202" s="122">
        <f>Sheet1!AB202</f>
        <v>0</v>
      </c>
    </row>
    <row r="203" spans="22:28" ht="13.5" customHeight="1">
      <c r="V203" s="114">
        <v>3669000</v>
      </c>
      <c r="W203" s="117">
        <v>1325000</v>
      </c>
      <c r="X203" s="117"/>
      <c r="Y203" s="117">
        <v>4994000</v>
      </c>
      <c r="Z203" s="117"/>
      <c r="AA203" s="117"/>
      <c r="AB203" s="122">
        <f>Sheet1!AB203</f>
        <v>0</v>
      </c>
    </row>
    <row r="204" ht="6" customHeight="1">
      <c r="AB204" s="122">
        <f>Sheet1!AB204</f>
        <v>0</v>
      </c>
    </row>
    <row r="205" spans="2:30" ht="16.5" customHeight="1">
      <c r="B205" s="130" t="s">
        <v>146</v>
      </c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U205" s="114">
        <v>59520000</v>
      </c>
      <c r="V205" s="114">
        <v>0</v>
      </c>
      <c r="W205" s="117">
        <v>0</v>
      </c>
      <c r="X205" s="117"/>
      <c r="Y205" s="117">
        <v>0</v>
      </c>
      <c r="Z205" s="117"/>
      <c r="AA205" s="117"/>
      <c r="AB205" s="122">
        <f>Sheet1!AB205</f>
        <v>18999000</v>
      </c>
      <c r="AC205" s="117">
        <v>45516000</v>
      </c>
      <c r="AD205" s="117"/>
    </row>
    <row r="206" spans="22:28" ht="16.5" customHeight="1">
      <c r="V206" s="114">
        <v>0</v>
      </c>
      <c r="W206" s="117">
        <v>0</v>
      </c>
      <c r="X206" s="117"/>
      <c r="Y206" s="117">
        <v>0</v>
      </c>
      <c r="Z206" s="117"/>
      <c r="AA206" s="117"/>
      <c r="AB206" s="122">
        <f>Sheet1!AB206</f>
        <v>0</v>
      </c>
    </row>
    <row r="207" spans="22:28" ht="16.5" customHeight="1">
      <c r="V207" s="114">
        <v>11089000</v>
      </c>
      <c r="W207" s="117">
        <v>2915000</v>
      </c>
      <c r="X207" s="117"/>
      <c r="Y207" s="117">
        <v>14004000</v>
      </c>
      <c r="Z207" s="117"/>
      <c r="AA207" s="117"/>
      <c r="AB207" s="122">
        <f>Sheet1!AB207</f>
        <v>0</v>
      </c>
    </row>
    <row r="208" ht="9" customHeight="1">
      <c r="AB208" s="122">
        <f>Sheet1!AB208</f>
        <v>0</v>
      </c>
    </row>
    <row r="209" spans="3:31" ht="13.5" customHeight="1">
      <c r="C209" s="130" t="s">
        <v>118</v>
      </c>
      <c r="D209" s="130"/>
      <c r="E209" s="130"/>
      <c r="F209" s="130"/>
      <c r="H209" s="131" t="s">
        <v>91</v>
      </c>
      <c r="I209" s="116" t="s">
        <v>178</v>
      </c>
      <c r="J209" s="116"/>
      <c r="K209" s="116"/>
      <c r="L209" s="116"/>
      <c r="M209" s="116"/>
      <c r="O209" s="119" t="s">
        <v>43</v>
      </c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22">
        <f>Sheet1!AB209</f>
        <v>0</v>
      </c>
      <c r="AC209" s="119"/>
      <c r="AD209" s="119"/>
      <c r="AE209" s="119"/>
    </row>
    <row r="210" spans="3:31" ht="13.5" customHeight="1">
      <c r="C210" s="130" t="s">
        <v>120</v>
      </c>
      <c r="D210" s="130"/>
      <c r="E210" s="130"/>
      <c r="F210" s="130"/>
      <c r="H210" s="131" t="s">
        <v>91</v>
      </c>
      <c r="I210" s="116" t="s">
        <v>190</v>
      </c>
      <c r="J210" s="116"/>
      <c r="K210" s="116"/>
      <c r="L210" s="116"/>
      <c r="M210" s="116"/>
      <c r="O210" s="119" t="s">
        <v>58</v>
      </c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2">
        <f>Sheet1!AB210</f>
        <v>0</v>
      </c>
      <c r="AC210" s="119"/>
      <c r="AD210" s="119"/>
      <c r="AE210" s="119"/>
    </row>
    <row r="211" ht="3" customHeight="1">
      <c r="AB211" s="122">
        <f>Sheet1!AB211</f>
        <v>0</v>
      </c>
    </row>
    <row r="212" ht="3" customHeight="1">
      <c r="AB212" s="122">
        <f>Sheet1!AB212</f>
        <v>0</v>
      </c>
    </row>
    <row r="213" spans="3:30" ht="11.25" customHeight="1">
      <c r="C213" s="116" t="s">
        <v>191</v>
      </c>
      <c r="D213" s="116"/>
      <c r="E213" s="116"/>
      <c r="F213" s="116"/>
      <c r="G213" s="116"/>
      <c r="H213" s="116"/>
      <c r="I213" s="116"/>
      <c r="K213" s="135" t="s">
        <v>192</v>
      </c>
      <c r="L213" s="135"/>
      <c r="M213" s="135"/>
      <c r="N213" s="135"/>
      <c r="O213" s="135"/>
      <c r="P213" s="135"/>
      <c r="Q213" s="135"/>
      <c r="R213" s="135"/>
      <c r="S213" s="135"/>
      <c r="U213" s="117">
        <v>9500000</v>
      </c>
      <c r="V213" s="117">
        <v>0</v>
      </c>
      <c r="W213" s="117">
        <v>0</v>
      </c>
      <c r="X213" s="117"/>
      <c r="Y213" s="117">
        <v>0</v>
      </c>
      <c r="Z213" s="117"/>
      <c r="AA213" s="117"/>
      <c r="AB213" s="122">
        <f>Sheet1!AB213</f>
        <v>4750000</v>
      </c>
      <c r="AC213" s="117">
        <v>5050000</v>
      </c>
      <c r="AD213" s="117"/>
    </row>
    <row r="214" spans="3:30" ht="6" customHeight="1">
      <c r="C214" s="116"/>
      <c r="D214" s="116"/>
      <c r="E214" s="116"/>
      <c r="F214" s="116"/>
      <c r="G214" s="116"/>
      <c r="H214" s="116"/>
      <c r="I214" s="116"/>
      <c r="K214" s="135"/>
      <c r="L214" s="135"/>
      <c r="M214" s="135"/>
      <c r="N214" s="135"/>
      <c r="O214" s="135"/>
      <c r="P214" s="135"/>
      <c r="Q214" s="135"/>
      <c r="R214" s="135"/>
      <c r="S214" s="135"/>
      <c r="U214" s="117"/>
      <c r="V214" s="117"/>
      <c r="W214" s="117"/>
      <c r="X214" s="117"/>
      <c r="Y214" s="117"/>
      <c r="Z214" s="117"/>
      <c r="AA214" s="117"/>
      <c r="AB214" s="122">
        <f>Sheet1!AB214</f>
        <v>0</v>
      </c>
      <c r="AC214" s="117"/>
      <c r="AD214" s="117"/>
    </row>
    <row r="215" spans="11:28" ht="5.25" customHeight="1">
      <c r="K215" s="135"/>
      <c r="L215" s="135"/>
      <c r="M215" s="135"/>
      <c r="N215" s="135"/>
      <c r="O215" s="135"/>
      <c r="P215" s="135"/>
      <c r="Q215" s="135"/>
      <c r="R215" s="135"/>
      <c r="S215" s="135"/>
      <c r="V215" s="117">
        <v>0</v>
      </c>
      <c r="W215" s="117">
        <v>0</v>
      </c>
      <c r="X215" s="117"/>
      <c r="Y215" s="117">
        <v>0</v>
      </c>
      <c r="Z215" s="117"/>
      <c r="AA215" s="117"/>
      <c r="AB215" s="122">
        <f>Sheet1!AB215</f>
        <v>0</v>
      </c>
    </row>
    <row r="216" spans="22:28" ht="12" customHeight="1">
      <c r="V216" s="117"/>
      <c r="W216" s="117"/>
      <c r="X216" s="117"/>
      <c r="Y216" s="117"/>
      <c r="Z216" s="117"/>
      <c r="AA216" s="117"/>
      <c r="AB216" s="122">
        <f>Sheet1!AB216</f>
        <v>0</v>
      </c>
    </row>
    <row r="217" spans="22:28" ht="13.5" customHeight="1">
      <c r="V217" s="114">
        <v>1500000</v>
      </c>
      <c r="W217" s="117">
        <v>2950000</v>
      </c>
      <c r="X217" s="117"/>
      <c r="Y217" s="117">
        <v>4450000</v>
      </c>
      <c r="Z217" s="117"/>
      <c r="AA217" s="117"/>
      <c r="AB217" s="122">
        <f>Sheet1!AB217</f>
        <v>0</v>
      </c>
    </row>
    <row r="218" ht="6" customHeight="1">
      <c r="AB218" s="122">
        <f>Sheet1!AB218</f>
        <v>0</v>
      </c>
    </row>
    <row r="219" spans="2:30" ht="16.5" customHeight="1">
      <c r="B219" s="130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U219" s="114">
        <v>9500000</v>
      </c>
      <c r="V219" s="114">
        <v>0</v>
      </c>
      <c r="W219" s="117">
        <v>0</v>
      </c>
      <c r="X219" s="117"/>
      <c r="Y219" s="117">
        <v>0</v>
      </c>
      <c r="Z219" s="117"/>
      <c r="AA219" s="117"/>
      <c r="AB219" s="122">
        <f>Sheet1!AB219</f>
        <v>4750000</v>
      </c>
      <c r="AC219" s="117">
        <v>5050000</v>
      </c>
      <c r="AD219" s="117"/>
    </row>
    <row r="220" spans="22:28" ht="16.5" customHeight="1">
      <c r="V220" s="114">
        <v>0</v>
      </c>
      <c r="W220" s="117">
        <v>0</v>
      </c>
      <c r="X220" s="117"/>
      <c r="Y220" s="117">
        <v>0</v>
      </c>
      <c r="Z220" s="117"/>
      <c r="AA220" s="117"/>
      <c r="AB220" s="122">
        <f>Sheet1!AB220</f>
        <v>0</v>
      </c>
    </row>
    <row r="221" spans="22:28" ht="16.5" customHeight="1">
      <c r="V221" s="114">
        <v>1500000</v>
      </c>
      <c r="W221" s="117">
        <v>2950000</v>
      </c>
      <c r="X221" s="117"/>
      <c r="Y221" s="117">
        <v>4450000</v>
      </c>
      <c r="Z221" s="117"/>
      <c r="AA221" s="117"/>
      <c r="AB221" s="122">
        <f>Sheet1!AB221</f>
        <v>0</v>
      </c>
    </row>
    <row r="222" ht="9" customHeight="1">
      <c r="AB222" s="122">
        <f>Sheet1!AB222</f>
        <v>0</v>
      </c>
    </row>
    <row r="223" spans="3:31" ht="13.5" customHeight="1">
      <c r="C223" s="130" t="s">
        <v>118</v>
      </c>
      <c r="D223" s="130"/>
      <c r="E223" s="130"/>
      <c r="F223" s="130"/>
      <c r="H223" s="131" t="s">
        <v>91</v>
      </c>
      <c r="I223" s="116" t="s">
        <v>178</v>
      </c>
      <c r="J223" s="116"/>
      <c r="K223" s="116"/>
      <c r="L223" s="116"/>
      <c r="M223" s="116"/>
      <c r="O223" s="119" t="s">
        <v>43</v>
      </c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22">
        <f>Sheet1!AB223</f>
        <v>0</v>
      </c>
      <c r="AC223" s="119"/>
      <c r="AD223" s="119"/>
      <c r="AE223" s="119"/>
    </row>
    <row r="224" spans="3:31" ht="13.5" customHeight="1">
      <c r="C224" s="130" t="s">
        <v>120</v>
      </c>
      <c r="D224" s="130"/>
      <c r="E224" s="130"/>
      <c r="F224" s="130"/>
      <c r="H224" s="131" t="s">
        <v>91</v>
      </c>
      <c r="I224" s="116" t="s">
        <v>193</v>
      </c>
      <c r="J224" s="116"/>
      <c r="K224" s="116"/>
      <c r="L224" s="116"/>
      <c r="M224" s="116"/>
      <c r="O224" s="119" t="s">
        <v>75</v>
      </c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22">
        <f>Sheet1!AB224</f>
        <v>0</v>
      </c>
      <c r="AC224" s="119"/>
      <c r="AD224" s="119"/>
      <c r="AE224" s="119"/>
    </row>
    <row r="225" ht="3" customHeight="1">
      <c r="AB225" s="122">
        <f>Sheet1!AB225</f>
        <v>0</v>
      </c>
    </row>
    <row r="226" spans="3:30" ht="16.5" customHeight="1">
      <c r="C226" s="116" t="s">
        <v>194</v>
      </c>
      <c r="D226" s="116"/>
      <c r="E226" s="116"/>
      <c r="F226" s="116"/>
      <c r="G226" s="116"/>
      <c r="H226" s="116"/>
      <c r="I226" s="116"/>
      <c r="K226" s="116" t="s">
        <v>195</v>
      </c>
      <c r="L226" s="116"/>
      <c r="M226" s="116"/>
      <c r="N226" s="116"/>
      <c r="O226" s="116"/>
      <c r="P226" s="116"/>
      <c r="Q226" s="116"/>
      <c r="R226" s="116"/>
      <c r="S226" s="116"/>
      <c r="U226" s="114">
        <v>1560000</v>
      </c>
      <c r="V226" s="114">
        <v>0</v>
      </c>
      <c r="W226" s="117">
        <v>0</v>
      </c>
      <c r="X226" s="117"/>
      <c r="Y226" s="117">
        <v>0</v>
      </c>
      <c r="Z226" s="117"/>
      <c r="AA226" s="117"/>
      <c r="AB226" s="122">
        <f>Sheet1!AB226</f>
        <v>440000</v>
      </c>
      <c r="AC226" s="117">
        <v>1230000</v>
      </c>
      <c r="AD226" s="117"/>
    </row>
    <row r="227" spans="22:28" ht="16.5" customHeight="1">
      <c r="V227" s="114">
        <v>0</v>
      </c>
      <c r="W227" s="117">
        <v>0</v>
      </c>
      <c r="X227" s="117"/>
      <c r="Y227" s="117">
        <v>0</v>
      </c>
      <c r="Z227" s="117"/>
      <c r="AA227" s="117"/>
      <c r="AB227" s="122">
        <f>Sheet1!AB227</f>
        <v>0</v>
      </c>
    </row>
    <row r="228" spans="22:28" ht="13.5" customHeight="1">
      <c r="V228" s="114">
        <v>220000</v>
      </c>
      <c r="W228" s="117">
        <v>110000</v>
      </c>
      <c r="X228" s="117"/>
      <c r="Y228" s="117">
        <v>330000</v>
      </c>
      <c r="Z228" s="117"/>
      <c r="AA228" s="117"/>
      <c r="AB228" s="122">
        <f>Sheet1!AB228</f>
        <v>0</v>
      </c>
    </row>
    <row r="229" ht="6" customHeight="1">
      <c r="AB229" s="122">
        <f>Sheet1!AB229</f>
        <v>0</v>
      </c>
    </row>
    <row r="230" spans="2:30" ht="16.5" customHeight="1">
      <c r="B230" s="130" t="s">
        <v>146</v>
      </c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U230" s="114">
        <v>1560000</v>
      </c>
      <c r="V230" s="114">
        <v>0</v>
      </c>
      <c r="W230" s="117">
        <v>0</v>
      </c>
      <c r="X230" s="117"/>
      <c r="Y230" s="117">
        <v>0</v>
      </c>
      <c r="Z230" s="117"/>
      <c r="AA230" s="117"/>
      <c r="AB230" s="122">
        <f>Sheet1!AB230</f>
        <v>440000</v>
      </c>
      <c r="AC230" s="117">
        <v>1230000</v>
      </c>
      <c r="AD230" s="117"/>
    </row>
    <row r="231" spans="22:28" ht="16.5" customHeight="1">
      <c r="V231" s="114">
        <v>0</v>
      </c>
      <c r="W231" s="117">
        <v>0</v>
      </c>
      <c r="X231" s="117"/>
      <c r="Y231" s="117">
        <v>0</v>
      </c>
      <c r="Z231" s="117"/>
      <c r="AA231" s="117"/>
      <c r="AB231" s="122">
        <f>Sheet1!AB231</f>
        <v>0</v>
      </c>
    </row>
    <row r="232" spans="22:28" ht="16.5" customHeight="1">
      <c r="V232" s="114">
        <v>220000</v>
      </c>
      <c r="W232" s="117">
        <v>110000</v>
      </c>
      <c r="X232" s="117"/>
      <c r="Y232" s="117">
        <v>330000</v>
      </c>
      <c r="Z232" s="117"/>
      <c r="AA232" s="117"/>
      <c r="AB232" s="122">
        <f>Sheet1!AB232</f>
        <v>0</v>
      </c>
    </row>
    <row r="233" ht="9" customHeight="1">
      <c r="AB233" s="122">
        <f>Sheet1!AB233</f>
        <v>0</v>
      </c>
    </row>
    <row r="234" spans="3:31" ht="13.5" customHeight="1">
      <c r="C234" s="130" t="s">
        <v>118</v>
      </c>
      <c r="D234" s="130"/>
      <c r="E234" s="130"/>
      <c r="F234" s="130"/>
      <c r="H234" s="131" t="s">
        <v>91</v>
      </c>
      <c r="I234" s="116" t="s">
        <v>178</v>
      </c>
      <c r="J234" s="116"/>
      <c r="K234" s="116"/>
      <c r="L234" s="116"/>
      <c r="M234" s="116"/>
      <c r="O234" s="119" t="s">
        <v>43</v>
      </c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22">
        <f>Sheet1!AB234</f>
        <v>0</v>
      </c>
      <c r="AC234" s="119"/>
      <c r="AD234" s="119"/>
      <c r="AE234" s="119"/>
    </row>
    <row r="235" spans="3:31" ht="13.5" customHeight="1">
      <c r="C235" s="130" t="s">
        <v>120</v>
      </c>
      <c r="D235" s="130"/>
      <c r="E235" s="130"/>
      <c r="F235" s="130"/>
      <c r="H235" s="131" t="s">
        <v>91</v>
      </c>
      <c r="I235" s="116" t="s">
        <v>196</v>
      </c>
      <c r="J235" s="116"/>
      <c r="K235" s="116"/>
      <c r="L235" s="116"/>
      <c r="M235" s="116"/>
      <c r="O235" s="119" t="s">
        <v>48</v>
      </c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22">
        <f>Sheet1!AB235</f>
        <v>0</v>
      </c>
      <c r="AC235" s="119"/>
      <c r="AD235" s="119"/>
      <c r="AE235" s="119"/>
    </row>
    <row r="236" ht="3" customHeight="1">
      <c r="AB236" s="122">
        <f>Sheet1!AB236</f>
        <v>0</v>
      </c>
    </row>
    <row r="237" ht="3" customHeight="1">
      <c r="AB237" s="122">
        <f>Sheet1!AB237</f>
        <v>0</v>
      </c>
    </row>
    <row r="238" spans="3:30" ht="16.5" customHeight="1">
      <c r="C238" s="116" t="s">
        <v>197</v>
      </c>
      <c r="D238" s="116"/>
      <c r="E238" s="116"/>
      <c r="F238" s="116"/>
      <c r="G238" s="116"/>
      <c r="H238" s="116"/>
      <c r="I238" s="116"/>
      <c r="K238" s="116" t="s">
        <v>198</v>
      </c>
      <c r="L238" s="116"/>
      <c r="M238" s="116"/>
      <c r="N238" s="116"/>
      <c r="O238" s="116"/>
      <c r="P238" s="116"/>
      <c r="Q238" s="116"/>
      <c r="R238" s="116"/>
      <c r="S238" s="116"/>
      <c r="U238" s="114">
        <v>22350000</v>
      </c>
      <c r="V238" s="114">
        <v>0</v>
      </c>
      <c r="W238" s="117">
        <v>0</v>
      </c>
      <c r="X238" s="117"/>
      <c r="Y238" s="117">
        <v>0</v>
      </c>
      <c r="Z238" s="117"/>
      <c r="AA238" s="117"/>
      <c r="AB238" s="122">
        <f>Sheet1!AB238</f>
        <v>15900000</v>
      </c>
      <c r="AC238" s="117">
        <v>8400000</v>
      </c>
      <c r="AD238" s="117"/>
    </row>
    <row r="239" spans="22:28" ht="16.5" customHeight="1">
      <c r="V239" s="114">
        <v>0</v>
      </c>
      <c r="W239" s="117">
        <v>0</v>
      </c>
      <c r="X239" s="117"/>
      <c r="Y239" s="117">
        <v>0</v>
      </c>
      <c r="Z239" s="117"/>
      <c r="AA239" s="117"/>
      <c r="AB239" s="122">
        <f>Sheet1!AB239</f>
        <v>0</v>
      </c>
    </row>
    <row r="240" spans="22:28" ht="13.5" customHeight="1">
      <c r="V240" s="114">
        <v>4500000</v>
      </c>
      <c r="W240" s="117">
        <v>9450000</v>
      </c>
      <c r="X240" s="117"/>
      <c r="Y240" s="117">
        <v>13950000</v>
      </c>
      <c r="Z240" s="117"/>
      <c r="AA240" s="117"/>
      <c r="AB240" s="122">
        <f>Sheet1!AB240</f>
        <v>0</v>
      </c>
    </row>
    <row r="241" ht="3" customHeight="1">
      <c r="AB241" s="122">
        <f>Sheet1!AB241</f>
        <v>0</v>
      </c>
    </row>
    <row r="242" spans="3:30" ht="11.25" customHeight="1">
      <c r="C242" s="116" t="s">
        <v>176</v>
      </c>
      <c r="D242" s="116"/>
      <c r="E242" s="116"/>
      <c r="F242" s="116"/>
      <c r="G242" s="116"/>
      <c r="H242" s="116"/>
      <c r="I242" s="116"/>
      <c r="K242" s="135" t="s">
        <v>177</v>
      </c>
      <c r="L242" s="135"/>
      <c r="M242" s="135"/>
      <c r="N242" s="135"/>
      <c r="O242" s="135"/>
      <c r="P242" s="135"/>
      <c r="Q242" s="135"/>
      <c r="R242" s="135"/>
      <c r="S242" s="135"/>
      <c r="U242" s="117">
        <v>47650000</v>
      </c>
      <c r="V242" s="117">
        <v>0</v>
      </c>
      <c r="W242" s="117">
        <v>0</v>
      </c>
      <c r="X242" s="117"/>
      <c r="Y242" s="117">
        <v>0</v>
      </c>
      <c r="Z242" s="117"/>
      <c r="AA242" s="117"/>
      <c r="AB242" s="122">
        <f>Sheet1!AB242</f>
        <v>14430000</v>
      </c>
      <c r="AC242" s="117">
        <v>42100000</v>
      </c>
      <c r="AD242" s="117"/>
    </row>
    <row r="243" spans="3:30" ht="6" customHeight="1">
      <c r="C243" s="116"/>
      <c r="D243" s="116"/>
      <c r="E243" s="116"/>
      <c r="F243" s="116"/>
      <c r="G243" s="116"/>
      <c r="H243" s="116"/>
      <c r="I243" s="116"/>
      <c r="K243" s="135"/>
      <c r="L243" s="135"/>
      <c r="M243" s="135"/>
      <c r="N243" s="135"/>
      <c r="O243" s="135"/>
      <c r="P243" s="135"/>
      <c r="Q243" s="135"/>
      <c r="R243" s="135"/>
      <c r="S243" s="135"/>
      <c r="U243" s="117"/>
      <c r="V243" s="117"/>
      <c r="W243" s="117"/>
      <c r="X243" s="117"/>
      <c r="Y243" s="117"/>
      <c r="Z243" s="117"/>
      <c r="AA243" s="117"/>
      <c r="AB243" s="122">
        <f>Sheet1!AB243</f>
        <v>0</v>
      </c>
      <c r="AC243" s="117"/>
      <c r="AD243" s="117"/>
    </row>
    <row r="244" spans="11:28" ht="5.25" customHeight="1">
      <c r="K244" s="135"/>
      <c r="L244" s="135"/>
      <c r="M244" s="135"/>
      <c r="N244" s="135"/>
      <c r="O244" s="135"/>
      <c r="P244" s="135"/>
      <c r="Q244" s="135"/>
      <c r="R244" s="135"/>
      <c r="S244" s="135"/>
      <c r="V244" s="117">
        <v>0</v>
      </c>
      <c r="W244" s="117">
        <v>0</v>
      </c>
      <c r="X244" s="117"/>
      <c r="Y244" s="117">
        <v>0</v>
      </c>
      <c r="Z244" s="117"/>
      <c r="AA244" s="117"/>
      <c r="AB244" s="122">
        <f>Sheet1!AB244</f>
        <v>0</v>
      </c>
    </row>
    <row r="245" spans="22:28" ht="12" customHeight="1">
      <c r="V245" s="117"/>
      <c r="W245" s="117"/>
      <c r="X245" s="117"/>
      <c r="Y245" s="117"/>
      <c r="Z245" s="117"/>
      <c r="AA245" s="117"/>
      <c r="AB245" s="122">
        <f>Sheet1!AB245</f>
        <v>0</v>
      </c>
    </row>
    <row r="246" spans="22:28" ht="13.5" customHeight="1">
      <c r="V246" s="114">
        <v>0</v>
      </c>
      <c r="W246" s="117">
        <v>5550000</v>
      </c>
      <c r="X246" s="117"/>
      <c r="Y246" s="117">
        <v>5550000</v>
      </c>
      <c r="Z246" s="117"/>
      <c r="AA246" s="117"/>
      <c r="AB246" s="122">
        <f>Sheet1!AB246</f>
        <v>0</v>
      </c>
    </row>
    <row r="247" ht="6" customHeight="1">
      <c r="AB247" s="122">
        <f>Sheet1!AB247</f>
        <v>0</v>
      </c>
    </row>
    <row r="248" spans="2:30" ht="16.5" customHeight="1">
      <c r="B248" s="130" t="s">
        <v>146</v>
      </c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U248" s="114">
        <v>70000000</v>
      </c>
      <c r="V248" s="114">
        <v>0</v>
      </c>
      <c r="W248" s="117">
        <v>0</v>
      </c>
      <c r="X248" s="117"/>
      <c r="Y248" s="117">
        <v>0</v>
      </c>
      <c r="Z248" s="117"/>
      <c r="AA248" s="117"/>
      <c r="AB248" s="122">
        <f>Sheet1!AB248</f>
        <v>30330000</v>
      </c>
      <c r="AC248" s="117">
        <v>50500000</v>
      </c>
      <c r="AD248" s="117"/>
    </row>
    <row r="249" spans="22:28" ht="16.5" customHeight="1">
      <c r="V249" s="114">
        <v>0</v>
      </c>
      <c r="W249" s="117">
        <v>0</v>
      </c>
      <c r="X249" s="117"/>
      <c r="Y249" s="117">
        <v>0</v>
      </c>
      <c r="Z249" s="117"/>
      <c r="AA249" s="117"/>
      <c r="AB249" s="122">
        <f>Sheet1!AB249</f>
        <v>0</v>
      </c>
    </row>
    <row r="250" spans="22:28" ht="16.5" customHeight="1">
      <c r="V250" s="114">
        <v>4500000</v>
      </c>
      <c r="W250" s="117">
        <v>15000000</v>
      </c>
      <c r="X250" s="117"/>
      <c r="Y250" s="117">
        <v>19500000</v>
      </c>
      <c r="Z250" s="117"/>
      <c r="AA250" s="117"/>
      <c r="AB250" s="122">
        <f>Sheet1!AB250</f>
        <v>0</v>
      </c>
    </row>
    <row r="251" ht="9" customHeight="1">
      <c r="AB251" s="122">
        <f>Sheet1!AB251</f>
        <v>0</v>
      </c>
    </row>
    <row r="252" spans="3:31" ht="13.5" customHeight="1">
      <c r="C252" s="130" t="s">
        <v>118</v>
      </c>
      <c r="D252" s="130"/>
      <c r="E252" s="130"/>
      <c r="F252" s="130"/>
      <c r="H252" s="131" t="s">
        <v>91</v>
      </c>
      <c r="I252" s="116" t="s">
        <v>199</v>
      </c>
      <c r="J252" s="116"/>
      <c r="K252" s="116"/>
      <c r="L252" s="116"/>
      <c r="M252" s="116"/>
      <c r="O252" s="119" t="s">
        <v>49</v>
      </c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22">
        <f>Sheet1!AB252</f>
        <v>0</v>
      </c>
      <c r="AC252" s="119"/>
      <c r="AD252" s="119"/>
      <c r="AE252" s="119"/>
    </row>
    <row r="253" spans="3:31" ht="13.5" customHeight="1">
      <c r="C253" s="130" t="s">
        <v>120</v>
      </c>
      <c r="D253" s="130"/>
      <c r="E253" s="130"/>
      <c r="F253" s="130"/>
      <c r="H253" s="131" t="s">
        <v>91</v>
      </c>
      <c r="I253" s="116" t="s">
        <v>200</v>
      </c>
      <c r="J253" s="116"/>
      <c r="K253" s="116"/>
      <c r="L253" s="116"/>
      <c r="M253" s="116"/>
      <c r="O253" s="119" t="s">
        <v>51</v>
      </c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22">
        <f>Sheet1!AB253</f>
        <v>0</v>
      </c>
      <c r="AC253" s="119"/>
      <c r="AD253" s="119"/>
      <c r="AE253" s="119"/>
    </row>
    <row r="254" ht="3" customHeight="1">
      <c r="AB254" s="122">
        <f>Sheet1!AB254</f>
        <v>0</v>
      </c>
    </row>
    <row r="255" ht="3" customHeight="1">
      <c r="AB255" s="122">
        <f>Sheet1!AB255</f>
        <v>0</v>
      </c>
    </row>
    <row r="256" spans="3:30" ht="11.25" customHeight="1">
      <c r="C256" s="116" t="s">
        <v>201</v>
      </c>
      <c r="D256" s="116"/>
      <c r="E256" s="116"/>
      <c r="F256" s="116"/>
      <c r="G256" s="116"/>
      <c r="H256" s="116"/>
      <c r="I256" s="116"/>
      <c r="K256" s="135" t="s">
        <v>202</v>
      </c>
      <c r="L256" s="135"/>
      <c r="M256" s="135"/>
      <c r="N256" s="135"/>
      <c r="O256" s="135"/>
      <c r="P256" s="135"/>
      <c r="Q256" s="135"/>
      <c r="R256" s="135"/>
      <c r="S256" s="135"/>
      <c r="U256" s="117">
        <v>200000000</v>
      </c>
      <c r="V256" s="117">
        <v>0</v>
      </c>
      <c r="W256" s="117">
        <v>0</v>
      </c>
      <c r="X256" s="117"/>
      <c r="Y256" s="117">
        <v>0</v>
      </c>
      <c r="Z256" s="117"/>
      <c r="AA256" s="117"/>
      <c r="AB256" s="122">
        <f>Sheet1!AB256</f>
        <v>0</v>
      </c>
      <c r="AC256" s="117">
        <v>200000000</v>
      </c>
      <c r="AD256" s="117"/>
    </row>
    <row r="257" spans="3:30" ht="6" customHeight="1">
      <c r="C257" s="116"/>
      <c r="D257" s="116"/>
      <c r="E257" s="116"/>
      <c r="F257" s="116"/>
      <c r="G257" s="116"/>
      <c r="H257" s="116"/>
      <c r="I257" s="116"/>
      <c r="K257" s="135"/>
      <c r="L257" s="135"/>
      <c r="M257" s="135"/>
      <c r="N257" s="135"/>
      <c r="O257" s="135"/>
      <c r="P257" s="135"/>
      <c r="Q257" s="135"/>
      <c r="R257" s="135"/>
      <c r="S257" s="135"/>
      <c r="U257" s="117"/>
      <c r="V257" s="117"/>
      <c r="W257" s="117"/>
      <c r="X257" s="117"/>
      <c r="Y257" s="117"/>
      <c r="Z257" s="117"/>
      <c r="AA257" s="117"/>
      <c r="AB257" s="122">
        <f>Sheet1!AB257</f>
        <v>0</v>
      </c>
      <c r="AC257" s="117"/>
      <c r="AD257" s="117"/>
    </row>
    <row r="258" spans="11:28" ht="5.25" customHeight="1">
      <c r="K258" s="135"/>
      <c r="L258" s="135"/>
      <c r="M258" s="135"/>
      <c r="N258" s="135"/>
      <c r="O258" s="135"/>
      <c r="P258" s="135"/>
      <c r="Q258" s="135"/>
      <c r="R258" s="135"/>
      <c r="S258" s="135"/>
      <c r="V258" s="117">
        <v>0</v>
      </c>
      <c r="W258" s="117">
        <v>0</v>
      </c>
      <c r="X258" s="117"/>
      <c r="Y258" s="117">
        <v>0</v>
      </c>
      <c r="Z258" s="117"/>
      <c r="AA258" s="117"/>
      <c r="AB258" s="122">
        <f>Sheet1!AB258</f>
        <v>0</v>
      </c>
    </row>
    <row r="259" spans="22:28" ht="12" customHeight="1">
      <c r="V259" s="117"/>
      <c r="W259" s="117"/>
      <c r="X259" s="117"/>
      <c r="Y259" s="117"/>
      <c r="Z259" s="117"/>
      <c r="AA259" s="117"/>
      <c r="AB259" s="122">
        <f>Sheet1!AB259</f>
        <v>0</v>
      </c>
    </row>
    <row r="260" spans="22:28" ht="13.5" customHeight="1">
      <c r="V260" s="114">
        <v>0</v>
      </c>
      <c r="W260" s="117">
        <v>0</v>
      </c>
      <c r="X260" s="117"/>
      <c r="Y260" s="117">
        <v>0</v>
      </c>
      <c r="Z260" s="117"/>
      <c r="AA260" s="117"/>
      <c r="AB260" s="122">
        <f>Sheet1!AB260</f>
        <v>0</v>
      </c>
    </row>
    <row r="261" ht="6" customHeight="1">
      <c r="AB261" s="122">
        <f>Sheet1!AB261</f>
        <v>0</v>
      </c>
    </row>
    <row r="262" spans="2:30" ht="16.5" customHeight="1">
      <c r="B262" s="130" t="s">
        <v>146</v>
      </c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U262" s="114">
        <v>200000000</v>
      </c>
      <c r="V262" s="114">
        <v>0</v>
      </c>
      <c r="W262" s="117">
        <v>0</v>
      </c>
      <c r="X262" s="117"/>
      <c r="Y262" s="117">
        <v>0</v>
      </c>
      <c r="Z262" s="117"/>
      <c r="AA262" s="117"/>
      <c r="AB262" s="122">
        <f>Sheet1!AB262</f>
        <v>0</v>
      </c>
      <c r="AC262" s="117">
        <v>200000000</v>
      </c>
      <c r="AD262" s="117"/>
    </row>
    <row r="263" spans="22:28" ht="16.5" customHeight="1">
      <c r="V263" s="114">
        <v>0</v>
      </c>
      <c r="W263" s="117">
        <v>0</v>
      </c>
      <c r="X263" s="117"/>
      <c r="Y263" s="117">
        <v>0</v>
      </c>
      <c r="Z263" s="117"/>
      <c r="AA263" s="117"/>
      <c r="AB263" s="122">
        <f>Sheet1!AB263</f>
        <v>0</v>
      </c>
    </row>
    <row r="264" spans="22:28" ht="16.5" customHeight="1">
      <c r="V264" s="114">
        <v>0</v>
      </c>
      <c r="W264" s="117">
        <v>0</v>
      </c>
      <c r="X264" s="117"/>
      <c r="Y264" s="117">
        <v>0</v>
      </c>
      <c r="Z264" s="117"/>
      <c r="AA264" s="117"/>
      <c r="AB264" s="122">
        <f>Sheet1!AB264</f>
        <v>0</v>
      </c>
    </row>
    <row r="265" ht="9" customHeight="1">
      <c r="AB265" s="122">
        <f>Sheet1!AB265</f>
        <v>0</v>
      </c>
    </row>
    <row r="266" spans="3:31" ht="13.5" customHeight="1">
      <c r="C266" s="130" t="s">
        <v>118</v>
      </c>
      <c r="D266" s="130"/>
      <c r="E266" s="130"/>
      <c r="F266" s="130"/>
      <c r="H266" s="131" t="s">
        <v>91</v>
      </c>
      <c r="I266" s="116" t="s">
        <v>199</v>
      </c>
      <c r="J266" s="116"/>
      <c r="K266" s="116"/>
      <c r="L266" s="116"/>
      <c r="M266" s="116"/>
      <c r="O266" s="119" t="s">
        <v>49</v>
      </c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22">
        <f>Sheet1!AB266</f>
        <v>0</v>
      </c>
      <c r="AC266" s="119"/>
      <c r="AD266" s="119"/>
      <c r="AE266" s="119"/>
    </row>
    <row r="267" spans="3:31" ht="13.5" customHeight="1">
      <c r="C267" s="130" t="s">
        <v>120</v>
      </c>
      <c r="D267" s="130"/>
      <c r="E267" s="130"/>
      <c r="F267" s="130"/>
      <c r="H267" s="131" t="s">
        <v>91</v>
      </c>
      <c r="I267" s="116" t="s">
        <v>203</v>
      </c>
      <c r="J267" s="116"/>
      <c r="K267" s="116"/>
      <c r="L267" s="116"/>
      <c r="M267" s="116"/>
      <c r="O267" s="119" t="s">
        <v>76</v>
      </c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22">
        <f>Sheet1!AB267</f>
        <v>0</v>
      </c>
      <c r="AC267" s="119"/>
      <c r="AD267" s="119"/>
      <c r="AE267" s="119"/>
    </row>
    <row r="268" ht="3" customHeight="1">
      <c r="AB268" s="122">
        <f>Sheet1!AB268</f>
        <v>0</v>
      </c>
    </row>
    <row r="269" spans="3:30" ht="11.25" customHeight="1">
      <c r="C269" s="116" t="s">
        <v>204</v>
      </c>
      <c r="D269" s="116"/>
      <c r="E269" s="116"/>
      <c r="F269" s="116"/>
      <c r="G269" s="116"/>
      <c r="H269" s="116"/>
      <c r="I269" s="116"/>
      <c r="K269" s="135" t="s">
        <v>205</v>
      </c>
      <c r="L269" s="135"/>
      <c r="M269" s="135"/>
      <c r="N269" s="135"/>
      <c r="O269" s="135"/>
      <c r="P269" s="135"/>
      <c r="Q269" s="135"/>
      <c r="R269" s="135"/>
      <c r="S269" s="135"/>
      <c r="U269" s="117">
        <v>10600000</v>
      </c>
      <c r="V269" s="117">
        <v>0</v>
      </c>
      <c r="W269" s="117">
        <v>0</v>
      </c>
      <c r="X269" s="117"/>
      <c r="Y269" s="117">
        <v>0</v>
      </c>
      <c r="Z269" s="117"/>
      <c r="AA269" s="117"/>
      <c r="AB269" s="122">
        <f>Sheet1!AB269</f>
        <v>0</v>
      </c>
      <c r="AC269" s="117">
        <v>10600000</v>
      </c>
      <c r="AD269" s="117"/>
    </row>
    <row r="270" spans="3:30" ht="6" customHeight="1">
      <c r="C270" s="116"/>
      <c r="D270" s="116"/>
      <c r="E270" s="116"/>
      <c r="F270" s="116"/>
      <c r="G270" s="116"/>
      <c r="H270" s="116"/>
      <c r="I270" s="116"/>
      <c r="K270" s="135"/>
      <c r="L270" s="135"/>
      <c r="M270" s="135"/>
      <c r="N270" s="135"/>
      <c r="O270" s="135"/>
      <c r="P270" s="135"/>
      <c r="Q270" s="135"/>
      <c r="R270" s="135"/>
      <c r="S270" s="135"/>
      <c r="U270" s="117"/>
      <c r="V270" s="117"/>
      <c r="W270" s="117"/>
      <c r="X270" s="117"/>
      <c r="Y270" s="117"/>
      <c r="Z270" s="117"/>
      <c r="AA270" s="117"/>
      <c r="AB270" s="122">
        <f>Sheet1!AB270</f>
        <v>0</v>
      </c>
      <c r="AC270" s="117"/>
      <c r="AD270" s="117"/>
    </row>
    <row r="271" spans="11:28" ht="5.25" customHeight="1">
      <c r="K271" s="135"/>
      <c r="L271" s="135"/>
      <c r="M271" s="135"/>
      <c r="N271" s="135"/>
      <c r="O271" s="135"/>
      <c r="P271" s="135"/>
      <c r="Q271" s="135"/>
      <c r="R271" s="135"/>
      <c r="S271" s="135"/>
      <c r="V271" s="117">
        <v>0</v>
      </c>
      <c r="W271" s="117">
        <v>0</v>
      </c>
      <c r="X271" s="117"/>
      <c r="Y271" s="117">
        <v>0</v>
      </c>
      <c r="Z271" s="117"/>
      <c r="AA271" s="117"/>
      <c r="AB271" s="122">
        <f>Sheet1!AB271</f>
        <v>0</v>
      </c>
    </row>
    <row r="272" spans="22:28" ht="12" customHeight="1">
      <c r="V272" s="117"/>
      <c r="W272" s="117"/>
      <c r="X272" s="117"/>
      <c r="Y272" s="117"/>
      <c r="Z272" s="117"/>
      <c r="AA272" s="117"/>
      <c r="AB272" s="122">
        <f>Sheet1!AB272</f>
        <v>0</v>
      </c>
    </row>
    <row r="273" spans="22:28" ht="13.5" customHeight="1">
      <c r="V273" s="114">
        <v>0</v>
      </c>
      <c r="W273" s="117">
        <v>0</v>
      </c>
      <c r="X273" s="117"/>
      <c r="Y273" s="117">
        <v>0</v>
      </c>
      <c r="Z273" s="117"/>
      <c r="AA273" s="117"/>
      <c r="AB273" s="122">
        <f>Sheet1!AB273</f>
        <v>0</v>
      </c>
    </row>
    <row r="274" ht="6" customHeight="1">
      <c r="AB274" s="122">
        <f>Sheet1!AB274</f>
        <v>0</v>
      </c>
    </row>
    <row r="275" spans="2:30" ht="16.5" customHeight="1">
      <c r="B275" s="130" t="s">
        <v>146</v>
      </c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U275" s="114">
        <v>10600000</v>
      </c>
      <c r="V275" s="114">
        <v>0</v>
      </c>
      <c r="W275" s="117">
        <v>0</v>
      </c>
      <c r="X275" s="117"/>
      <c r="Y275" s="117">
        <v>0</v>
      </c>
      <c r="Z275" s="117"/>
      <c r="AA275" s="117"/>
      <c r="AB275" s="122">
        <f>Sheet1!AB275</f>
        <v>0</v>
      </c>
      <c r="AC275" s="117">
        <v>10600000</v>
      </c>
      <c r="AD275" s="117"/>
    </row>
    <row r="276" spans="22:28" ht="16.5" customHeight="1">
      <c r="V276" s="114">
        <v>0</v>
      </c>
      <c r="W276" s="117">
        <v>0</v>
      </c>
      <c r="X276" s="117"/>
      <c r="Y276" s="117">
        <v>0</v>
      </c>
      <c r="Z276" s="117"/>
      <c r="AA276" s="117"/>
      <c r="AB276" s="122">
        <f>Sheet1!AB276</f>
        <v>0</v>
      </c>
    </row>
    <row r="277" spans="22:28" ht="16.5" customHeight="1">
      <c r="V277" s="114">
        <v>0</v>
      </c>
      <c r="W277" s="117">
        <v>0</v>
      </c>
      <c r="X277" s="117"/>
      <c r="Y277" s="117">
        <v>0</v>
      </c>
      <c r="Z277" s="117"/>
      <c r="AA277" s="117"/>
      <c r="AB277" s="122">
        <f>Sheet1!AB277</f>
        <v>0</v>
      </c>
    </row>
    <row r="278" ht="9" customHeight="1">
      <c r="AB278" s="122">
        <f>Sheet1!AB278</f>
        <v>0</v>
      </c>
    </row>
    <row r="279" spans="3:31" ht="13.5" customHeight="1">
      <c r="C279" s="130" t="s">
        <v>118</v>
      </c>
      <c r="D279" s="130"/>
      <c r="E279" s="130"/>
      <c r="F279" s="130"/>
      <c r="H279" s="131" t="s">
        <v>91</v>
      </c>
      <c r="I279" s="116" t="s">
        <v>206</v>
      </c>
      <c r="J279" s="116"/>
      <c r="K279" s="116"/>
      <c r="L279" s="116"/>
      <c r="M279" s="116"/>
      <c r="O279" s="119" t="s">
        <v>53</v>
      </c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22">
        <f>Sheet1!AB279</f>
        <v>0</v>
      </c>
      <c r="AC279" s="119"/>
      <c r="AD279" s="119"/>
      <c r="AE279" s="119"/>
    </row>
    <row r="280" spans="3:31" ht="13.5" customHeight="1">
      <c r="C280" s="130" t="s">
        <v>120</v>
      </c>
      <c r="D280" s="130"/>
      <c r="E280" s="130"/>
      <c r="F280" s="130"/>
      <c r="H280" s="131" t="s">
        <v>91</v>
      </c>
      <c r="I280" s="116" t="s">
        <v>207</v>
      </c>
      <c r="J280" s="116"/>
      <c r="K280" s="116"/>
      <c r="L280" s="116"/>
      <c r="M280" s="116"/>
      <c r="O280" s="119" t="s">
        <v>54</v>
      </c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22">
        <f>Sheet1!AB280</f>
        <v>0</v>
      </c>
      <c r="AC280" s="119"/>
      <c r="AD280" s="119"/>
      <c r="AE280" s="119"/>
    </row>
    <row r="281" ht="3" customHeight="1">
      <c r="AB281" s="122">
        <f>Sheet1!AB281</f>
        <v>0</v>
      </c>
    </row>
    <row r="282" ht="3" customHeight="1">
      <c r="AB282" s="122">
        <f>Sheet1!AB282</f>
        <v>0</v>
      </c>
    </row>
    <row r="283" spans="3:30" ht="11.25" customHeight="1">
      <c r="C283" s="116" t="s">
        <v>208</v>
      </c>
      <c r="D283" s="116"/>
      <c r="E283" s="116"/>
      <c r="F283" s="116"/>
      <c r="G283" s="116"/>
      <c r="H283" s="116"/>
      <c r="I283" s="116"/>
      <c r="K283" s="135" t="s">
        <v>209</v>
      </c>
      <c r="L283" s="135"/>
      <c r="M283" s="135"/>
      <c r="N283" s="135"/>
      <c r="O283" s="135"/>
      <c r="P283" s="135"/>
      <c r="Q283" s="135"/>
      <c r="R283" s="135"/>
      <c r="S283" s="135"/>
      <c r="U283" s="117">
        <v>3450000</v>
      </c>
      <c r="V283" s="117">
        <v>0</v>
      </c>
      <c r="W283" s="117">
        <v>0</v>
      </c>
      <c r="X283" s="117"/>
      <c r="Y283" s="117">
        <v>0</v>
      </c>
      <c r="Z283" s="117"/>
      <c r="AA283" s="117"/>
      <c r="AB283" s="122">
        <f>Sheet1!AB283</f>
        <v>648000</v>
      </c>
      <c r="AC283" s="117">
        <v>2802000</v>
      </c>
      <c r="AD283" s="117"/>
    </row>
    <row r="284" spans="3:30" ht="6" customHeight="1">
      <c r="C284" s="116"/>
      <c r="D284" s="116"/>
      <c r="E284" s="116"/>
      <c r="F284" s="116"/>
      <c r="G284" s="116"/>
      <c r="H284" s="116"/>
      <c r="I284" s="116"/>
      <c r="K284" s="135"/>
      <c r="L284" s="135"/>
      <c r="M284" s="135"/>
      <c r="N284" s="135"/>
      <c r="O284" s="135"/>
      <c r="P284" s="135"/>
      <c r="Q284" s="135"/>
      <c r="R284" s="135"/>
      <c r="S284" s="135"/>
      <c r="U284" s="117"/>
      <c r="V284" s="117"/>
      <c r="W284" s="117"/>
      <c r="X284" s="117"/>
      <c r="Y284" s="117"/>
      <c r="Z284" s="117"/>
      <c r="AA284" s="117"/>
      <c r="AB284" s="122">
        <f>Sheet1!AB284</f>
        <v>0</v>
      </c>
      <c r="AC284" s="117"/>
      <c r="AD284" s="117"/>
    </row>
    <row r="285" spans="11:28" ht="5.25" customHeight="1">
      <c r="K285" s="135"/>
      <c r="L285" s="135"/>
      <c r="M285" s="135"/>
      <c r="N285" s="135"/>
      <c r="O285" s="135"/>
      <c r="P285" s="135"/>
      <c r="Q285" s="135"/>
      <c r="R285" s="135"/>
      <c r="S285" s="135"/>
      <c r="V285" s="117">
        <v>0</v>
      </c>
      <c r="W285" s="117">
        <v>0</v>
      </c>
      <c r="X285" s="117"/>
      <c r="Y285" s="117">
        <v>0</v>
      </c>
      <c r="Z285" s="117"/>
      <c r="AA285" s="117"/>
      <c r="AB285" s="122">
        <f>Sheet1!AB285</f>
        <v>0</v>
      </c>
    </row>
    <row r="286" spans="22:28" ht="12" customHeight="1">
      <c r="V286" s="117"/>
      <c r="W286" s="117"/>
      <c r="X286" s="117"/>
      <c r="Y286" s="117"/>
      <c r="Z286" s="117"/>
      <c r="AA286" s="117"/>
      <c r="AB286" s="122">
        <f>Sheet1!AB286</f>
        <v>0</v>
      </c>
    </row>
    <row r="287" spans="22:28" ht="13.5" customHeight="1">
      <c r="V287" s="114">
        <v>648000</v>
      </c>
      <c r="W287" s="117">
        <v>0</v>
      </c>
      <c r="X287" s="117"/>
      <c r="Y287" s="117">
        <v>648000</v>
      </c>
      <c r="Z287" s="117"/>
      <c r="AA287" s="117"/>
      <c r="AB287" s="122">
        <f>Sheet1!AB287</f>
        <v>0</v>
      </c>
    </row>
    <row r="288" ht="6" customHeight="1">
      <c r="AB288" s="122">
        <f>Sheet1!AB288</f>
        <v>0</v>
      </c>
    </row>
    <row r="289" spans="2:30" ht="16.5" customHeight="1">
      <c r="B289" s="130" t="s">
        <v>146</v>
      </c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U289" s="114">
        <v>3450000</v>
      </c>
      <c r="V289" s="114">
        <v>0</v>
      </c>
      <c r="W289" s="117">
        <v>0</v>
      </c>
      <c r="X289" s="117"/>
      <c r="Y289" s="117">
        <v>0</v>
      </c>
      <c r="Z289" s="117"/>
      <c r="AA289" s="117"/>
      <c r="AB289" s="122">
        <f>Sheet1!AB289</f>
        <v>648000</v>
      </c>
      <c r="AC289" s="117">
        <v>2802000</v>
      </c>
      <c r="AD289" s="117"/>
    </row>
    <row r="290" spans="22:28" ht="16.5" customHeight="1">
      <c r="V290" s="114">
        <v>0</v>
      </c>
      <c r="W290" s="117">
        <v>0</v>
      </c>
      <c r="X290" s="117"/>
      <c r="Y290" s="117">
        <v>0</v>
      </c>
      <c r="Z290" s="117"/>
      <c r="AA290" s="117"/>
      <c r="AB290" s="122">
        <f>Sheet1!AB290</f>
        <v>0</v>
      </c>
    </row>
    <row r="291" spans="22:28" ht="16.5" customHeight="1">
      <c r="V291" s="114">
        <v>648000</v>
      </c>
      <c r="W291" s="117">
        <v>0</v>
      </c>
      <c r="X291" s="117"/>
      <c r="Y291" s="117">
        <v>648000</v>
      </c>
      <c r="Z291" s="117"/>
      <c r="AA291" s="117"/>
      <c r="AB291" s="122">
        <f>Sheet1!AB291</f>
        <v>0</v>
      </c>
    </row>
    <row r="292" ht="9" customHeight="1">
      <c r="AB292" s="122">
        <f>Sheet1!AB292</f>
        <v>0</v>
      </c>
    </row>
    <row r="293" spans="3:31" ht="13.5" customHeight="1">
      <c r="C293" s="130" t="s">
        <v>118</v>
      </c>
      <c r="D293" s="130"/>
      <c r="E293" s="130"/>
      <c r="F293" s="130"/>
      <c r="H293" s="131" t="s">
        <v>91</v>
      </c>
      <c r="I293" s="116" t="s">
        <v>206</v>
      </c>
      <c r="J293" s="116"/>
      <c r="K293" s="116"/>
      <c r="L293" s="116"/>
      <c r="M293" s="116"/>
      <c r="O293" s="119" t="s">
        <v>53</v>
      </c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22">
        <f>Sheet1!AB293</f>
        <v>0</v>
      </c>
      <c r="AC293" s="119"/>
      <c r="AD293" s="119"/>
      <c r="AE293" s="119"/>
    </row>
    <row r="294" spans="3:31" ht="13.5" customHeight="1">
      <c r="C294" s="130" t="s">
        <v>120</v>
      </c>
      <c r="D294" s="130"/>
      <c r="E294" s="130"/>
      <c r="F294" s="130"/>
      <c r="H294" s="131" t="s">
        <v>91</v>
      </c>
      <c r="I294" s="116" t="s">
        <v>210</v>
      </c>
      <c r="J294" s="116"/>
      <c r="K294" s="116"/>
      <c r="L294" s="116"/>
      <c r="M294" s="116"/>
      <c r="O294" s="119" t="s">
        <v>55</v>
      </c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22">
        <f>Sheet1!AB294</f>
        <v>0</v>
      </c>
      <c r="AC294" s="119"/>
      <c r="AD294" s="119"/>
      <c r="AE294" s="119"/>
    </row>
    <row r="295" ht="3" customHeight="1">
      <c r="AB295" s="122">
        <f>Sheet1!AB295</f>
        <v>0</v>
      </c>
    </row>
    <row r="296" ht="3" customHeight="1">
      <c r="AB296" s="122">
        <f>Sheet1!AB296</f>
        <v>0</v>
      </c>
    </row>
    <row r="297" spans="3:30" ht="16.5" customHeight="1">
      <c r="C297" s="116" t="s">
        <v>211</v>
      </c>
      <c r="D297" s="116"/>
      <c r="E297" s="116"/>
      <c r="F297" s="116"/>
      <c r="G297" s="116"/>
      <c r="H297" s="116"/>
      <c r="I297" s="116"/>
      <c r="K297" s="116" t="s">
        <v>212</v>
      </c>
      <c r="L297" s="116"/>
      <c r="M297" s="116"/>
      <c r="N297" s="116"/>
      <c r="O297" s="116"/>
      <c r="P297" s="116"/>
      <c r="Q297" s="116"/>
      <c r="R297" s="116"/>
      <c r="S297" s="116"/>
      <c r="U297" s="114">
        <v>3500000</v>
      </c>
      <c r="V297" s="114">
        <v>0</v>
      </c>
      <c r="W297" s="117">
        <v>0</v>
      </c>
      <c r="X297" s="117"/>
      <c r="Y297" s="117">
        <v>0</v>
      </c>
      <c r="Z297" s="117"/>
      <c r="AA297" s="117"/>
      <c r="AB297" s="122">
        <f>Sheet1!AB297</f>
        <v>289506</v>
      </c>
      <c r="AC297" s="117">
        <v>3278994</v>
      </c>
      <c r="AD297" s="117"/>
    </row>
    <row r="298" spans="22:28" ht="16.5" customHeight="1">
      <c r="V298" s="114">
        <v>0</v>
      </c>
      <c r="W298" s="117">
        <v>0</v>
      </c>
      <c r="X298" s="117"/>
      <c r="Y298" s="117">
        <v>0</v>
      </c>
      <c r="Z298" s="117"/>
      <c r="AA298" s="117"/>
      <c r="AB298" s="122">
        <f>Sheet1!AB298</f>
        <v>0</v>
      </c>
    </row>
    <row r="299" spans="22:28" ht="13.5" customHeight="1">
      <c r="V299" s="114">
        <v>146731</v>
      </c>
      <c r="W299" s="117">
        <v>74275</v>
      </c>
      <c r="X299" s="117"/>
      <c r="Y299" s="117">
        <v>221006</v>
      </c>
      <c r="Z299" s="117"/>
      <c r="AA299" s="117"/>
      <c r="AB299" s="122">
        <f>Sheet1!AB299</f>
        <v>0</v>
      </c>
    </row>
    <row r="300" ht="3" customHeight="1">
      <c r="AB300" s="122">
        <f>Sheet1!AB300</f>
        <v>0</v>
      </c>
    </row>
    <row r="301" spans="3:30" ht="16.5" customHeight="1">
      <c r="C301" s="116" t="s">
        <v>213</v>
      </c>
      <c r="D301" s="116"/>
      <c r="E301" s="116"/>
      <c r="F301" s="116"/>
      <c r="G301" s="116"/>
      <c r="H301" s="116"/>
      <c r="I301" s="116"/>
      <c r="K301" s="116" t="s">
        <v>214</v>
      </c>
      <c r="L301" s="116"/>
      <c r="M301" s="116"/>
      <c r="N301" s="116"/>
      <c r="O301" s="116"/>
      <c r="P301" s="116"/>
      <c r="Q301" s="116"/>
      <c r="R301" s="116"/>
      <c r="S301" s="116"/>
      <c r="U301" s="114">
        <v>4000000</v>
      </c>
      <c r="V301" s="114">
        <v>0</v>
      </c>
      <c r="W301" s="117">
        <v>0</v>
      </c>
      <c r="X301" s="117"/>
      <c r="Y301" s="117">
        <v>0</v>
      </c>
      <c r="Z301" s="117"/>
      <c r="AA301" s="117"/>
      <c r="AB301" s="122">
        <f>Sheet1!AB301</f>
        <v>1060000</v>
      </c>
      <c r="AC301" s="117">
        <v>3205000</v>
      </c>
      <c r="AD301" s="117"/>
    </row>
    <row r="302" spans="22:28" ht="16.5" customHeight="1">
      <c r="V302" s="114">
        <v>0</v>
      </c>
      <c r="W302" s="117">
        <v>0</v>
      </c>
      <c r="X302" s="117"/>
      <c r="Y302" s="117">
        <v>0</v>
      </c>
      <c r="Z302" s="117"/>
      <c r="AA302" s="117"/>
      <c r="AB302" s="122">
        <f>Sheet1!AB302</f>
        <v>0</v>
      </c>
    </row>
    <row r="303" spans="22:28" ht="13.5" customHeight="1">
      <c r="V303" s="114">
        <v>530000</v>
      </c>
      <c r="W303" s="117">
        <v>265000</v>
      </c>
      <c r="X303" s="117"/>
      <c r="Y303" s="117">
        <v>795000</v>
      </c>
      <c r="Z303" s="117"/>
      <c r="AA303" s="117"/>
      <c r="AB303" s="122">
        <f>Sheet1!AB303</f>
        <v>0</v>
      </c>
    </row>
    <row r="304" ht="3" customHeight="1">
      <c r="AB304" s="122">
        <f>Sheet1!AB304</f>
        <v>0</v>
      </c>
    </row>
    <row r="305" spans="3:30" ht="16.5" customHeight="1">
      <c r="C305" s="116" t="s">
        <v>215</v>
      </c>
      <c r="D305" s="116"/>
      <c r="E305" s="116"/>
      <c r="F305" s="116"/>
      <c r="G305" s="116"/>
      <c r="H305" s="116"/>
      <c r="I305" s="116"/>
      <c r="K305" s="116" t="s">
        <v>216</v>
      </c>
      <c r="L305" s="116"/>
      <c r="M305" s="116"/>
      <c r="N305" s="116"/>
      <c r="O305" s="116"/>
      <c r="P305" s="116"/>
      <c r="Q305" s="116"/>
      <c r="R305" s="116"/>
      <c r="S305" s="116"/>
      <c r="U305" s="114">
        <v>37500000</v>
      </c>
      <c r="V305" s="114">
        <v>0</v>
      </c>
      <c r="W305" s="117">
        <v>0</v>
      </c>
      <c r="X305" s="117"/>
      <c r="Y305" s="117">
        <v>0</v>
      </c>
      <c r="Z305" s="117"/>
      <c r="AA305" s="117"/>
      <c r="AB305" s="122">
        <f>Sheet1!AB305</f>
        <v>8025500</v>
      </c>
      <c r="AC305" s="117">
        <v>31982000</v>
      </c>
      <c r="AD305" s="117"/>
    </row>
    <row r="306" spans="22:28" ht="16.5" customHeight="1">
      <c r="V306" s="114">
        <v>0</v>
      </c>
      <c r="W306" s="117">
        <v>0</v>
      </c>
      <c r="X306" s="117"/>
      <c r="Y306" s="117">
        <v>0</v>
      </c>
      <c r="Z306" s="117"/>
      <c r="AA306" s="117"/>
      <c r="AB306" s="122">
        <f>Sheet1!AB306</f>
        <v>0</v>
      </c>
    </row>
    <row r="307" spans="22:28" ht="13.5" customHeight="1">
      <c r="V307" s="114">
        <v>3513000</v>
      </c>
      <c r="W307" s="117">
        <v>2005000</v>
      </c>
      <c r="X307" s="117"/>
      <c r="Y307" s="117">
        <v>5518000</v>
      </c>
      <c r="Z307" s="117"/>
      <c r="AA307" s="117"/>
      <c r="AB307" s="122">
        <f>Sheet1!AB307</f>
        <v>0</v>
      </c>
    </row>
    <row r="308" ht="3" customHeight="1">
      <c r="AB308" s="122">
        <f>Sheet1!AB308</f>
        <v>0</v>
      </c>
    </row>
    <row r="309" spans="3:30" ht="11.25" customHeight="1">
      <c r="C309" s="116" t="s">
        <v>217</v>
      </c>
      <c r="D309" s="116"/>
      <c r="E309" s="116"/>
      <c r="F309" s="116"/>
      <c r="G309" s="116"/>
      <c r="H309" s="116"/>
      <c r="I309" s="116"/>
      <c r="K309" s="135" t="s">
        <v>218</v>
      </c>
      <c r="L309" s="135"/>
      <c r="M309" s="135"/>
      <c r="N309" s="135"/>
      <c r="O309" s="135"/>
      <c r="P309" s="135"/>
      <c r="Q309" s="135"/>
      <c r="R309" s="135"/>
      <c r="S309" s="135"/>
      <c r="U309" s="117">
        <v>10000000</v>
      </c>
      <c r="V309" s="117">
        <v>0</v>
      </c>
      <c r="W309" s="117">
        <v>0</v>
      </c>
      <c r="X309" s="117"/>
      <c r="Y309" s="117">
        <v>0</v>
      </c>
      <c r="Z309" s="117"/>
      <c r="AA309" s="117"/>
      <c r="AB309" s="122">
        <f>Sheet1!AB309</f>
        <v>1849200</v>
      </c>
      <c r="AC309" s="117">
        <v>8613100</v>
      </c>
      <c r="AD309" s="117"/>
    </row>
    <row r="310" spans="3:30" ht="6" customHeight="1">
      <c r="C310" s="116"/>
      <c r="D310" s="116"/>
      <c r="E310" s="116"/>
      <c r="F310" s="116"/>
      <c r="G310" s="116"/>
      <c r="H310" s="116"/>
      <c r="I310" s="116"/>
      <c r="K310" s="135"/>
      <c r="L310" s="135"/>
      <c r="M310" s="135"/>
      <c r="N310" s="135"/>
      <c r="O310" s="135"/>
      <c r="P310" s="135"/>
      <c r="Q310" s="135"/>
      <c r="R310" s="135"/>
      <c r="S310" s="135"/>
      <c r="U310" s="117"/>
      <c r="V310" s="117"/>
      <c r="W310" s="117"/>
      <c r="X310" s="117"/>
      <c r="Y310" s="117"/>
      <c r="Z310" s="117"/>
      <c r="AA310" s="117"/>
      <c r="AB310" s="122">
        <f>Sheet1!AB310</f>
        <v>0</v>
      </c>
      <c r="AC310" s="117"/>
      <c r="AD310" s="117"/>
    </row>
    <row r="311" spans="11:28" ht="5.25" customHeight="1">
      <c r="K311" s="135"/>
      <c r="L311" s="135"/>
      <c r="M311" s="135"/>
      <c r="N311" s="135"/>
      <c r="O311" s="135"/>
      <c r="P311" s="135"/>
      <c r="Q311" s="135"/>
      <c r="R311" s="135"/>
      <c r="S311" s="135"/>
      <c r="V311" s="117">
        <v>0</v>
      </c>
      <c r="W311" s="117">
        <v>0</v>
      </c>
      <c r="X311" s="117"/>
      <c r="Y311" s="117">
        <v>0</v>
      </c>
      <c r="Z311" s="117"/>
      <c r="AA311" s="117"/>
      <c r="AB311" s="122">
        <f>Sheet1!AB311</f>
        <v>0</v>
      </c>
    </row>
    <row r="312" spans="22:28" ht="12" customHeight="1">
      <c r="V312" s="117"/>
      <c r="W312" s="117"/>
      <c r="X312" s="117"/>
      <c r="Y312" s="117"/>
      <c r="Z312" s="117"/>
      <c r="AA312" s="117"/>
      <c r="AB312" s="122">
        <f>Sheet1!AB312</f>
        <v>0</v>
      </c>
    </row>
    <row r="313" spans="22:28" ht="13.5" customHeight="1">
      <c r="V313" s="114">
        <v>924600</v>
      </c>
      <c r="W313" s="117">
        <v>462300</v>
      </c>
      <c r="X313" s="117"/>
      <c r="Y313" s="117">
        <v>1386900</v>
      </c>
      <c r="Z313" s="117"/>
      <c r="AA313" s="117"/>
      <c r="AB313" s="122">
        <f>Sheet1!AB313</f>
        <v>0</v>
      </c>
    </row>
    <row r="314" ht="6" customHeight="1">
      <c r="AB314" s="122">
        <f>Sheet1!AB314</f>
        <v>0</v>
      </c>
    </row>
    <row r="315" spans="2:30" ht="16.5" customHeight="1">
      <c r="B315" s="130" t="s">
        <v>146</v>
      </c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U315" s="114">
        <v>55000000</v>
      </c>
      <c r="V315" s="114">
        <v>0</v>
      </c>
      <c r="W315" s="117">
        <v>0</v>
      </c>
      <c r="X315" s="117"/>
      <c r="Y315" s="117">
        <v>0</v>
      </c>
      <c r="Z315" s="117"/>
      <c r="AA315" s="117"/>
      <c r="AB315" s="122">
        <f>Sheet1!AB315</f>
        <v>11224206</v>
      </c>
      <c r="AC315" s="117">
        <v>47079094</v>
      </c>
      <c r="AD315" s="117"/>
    </row>
    <row r="316" spans="22:28" ht="16.5" customHeight="1">
      <c r="V316" s="114">
        <v>0</v>
      </c>
      <c r="W316" s="117">
        <v>0</v>
      </c>
      <c r="X316" s="117"/>
      <c r="Y316" s="117">
        <v>0</v>
      </c>
      <c r="Z316" s="117"/>
      <c r="AA316" s="117"/>
      <c r="AB316" s="122">
        <f>Sheet1!AB316</f>
        <v>0</v>
      </c>
    </row>
    <row r="317" spans="22:28" ht="16.5" customHeight="1">
      <c r="V317" s="114">
        <v>5114331</v>
      </c>
      <c r="W317" s="117">
        <v>2806575</v>
      </c>
      <c r="X317" s="117"/>
      <c r="Y317" s="117">
        <v>7920906</v>
      </c>
      <c r="Z317" s="117"/>
      <c r="AA317" s="117"/>
      <c r="AB317" s="122">
        <f>Sheet1!AB317</f>
        <v>0</v>
      </c>
    </row>
    <row r="318" ht="9" customHeight="1">
      <c r="AB318" s="122">
        <f>Sheet1!AB318</f>
        <v>0</v>
      </c>
    </row>
    <row r="319" spans="3:31" ht="13.5" customHeight="1">
      <c r="C319" s="130" t="s">
        <v>118</v>
      </c>
      <c r="D319" s="130"/>
      <c r="E319" s="130"/>
      <c r="F319" s="130"/>
      <c r="H319" s="131" t="s">
        <v>91</v>
      </c>
      <c r="I319" s="116" t="s">
        <v>219</v>
      </c>
      <c r="J319" s="116"/>
      <c r="K319" s="116"/>
      <c r="L319" s="116"/>
      <c r="M319" s="116"/>
      <c r="O319" s="119" t="s">
        <v>56</v>
      </c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22">
        <f>Sheet1!AB319</f>
        <v>0</v>
      </c>
      <c r="AC319" s="119"/>
      <c r="AD319" s="119"/>
      <c r="AE319" s="119"/>
    </row>
    <row r="320" spans="3:31" ht="13.5" customHeight="1">
      <c r="C320" s="130" t="s">
        <v>120</v>
      </c>
      <c r="D320" s="130"/>
      <c r="E320" s="130"/>
      <c r="F320" s="130"/>
      <c r="H320" s="131" t="s">
        <v>91</v>
      </c>
      <c r="I320" s="116" t="s">
        <v>220</v>
      </c>
      <c r="J320" s="116"/>
      <c r="K320" s="116"/>
      <c r="L320" s="116"/>
      <c r="M320" s="116"/>
      <c r="O320" s="119" t="s">
        <v>77</v>
      </c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22">
        <f>Sheet1!AB320</f>
        <v>0</v>
      </c>
      <c r="AC320" s="119"/>
      <c r="AD320" s="119"/>
      <c r="AE320" s="119"/>
    </row>
    <row r="321" ht="3" customHeight="1">
      <c r="AB321" s="122">
        <f>Sheet1!AB321</f>
        <v>0</v>
      </c>
    </row>
    <row r="322" ht="3" customHeight="1">
      <c r="AB322" s="122">
        <f>Sheet1!AB322</f>
        <v>0</v>
      </c>
    </row>
    <row r="323" spans="3:30" ht="16.5" customHeight="1">
      <c r="C323" s="116" t="s">
        <v>221</v>
      </c>
      <c r="D323" s="116"/>
      <c r="E323" s="116"/>
      <c r="F323" s="116"/>
      <c r="G323" s="116"/>
      <c r="H323" s="116"/>
      <c r="I323" s="116"/>
      <c r="K323" s="116" t="s">
        <v>222</v>
      </c>
      <c r="L323" s="116"/>
      <c r="M323" s="116"/>
      <c r="N323" s="116"/>
      <c r="O323" s="116"/>
      <c r="P323" s="116"/>
      <c r="Q323" s="116"/>
      <c r="R323" s="116"/>
      <c r="S323" s="116"/>
      <c r="U323" s="114">
        <v>24000000</v>
      </c>
      <c r="V323" s="114">
        <v>0</v>
      </c>
      <c r="W323" s="117">
        <v>0</v>
      </c>
      <c r="X323" s="117"/>
      <c r="Y323" s="117">
        <v>0</v>
      </c>
      <c r="Z323" s="117"/>
      <c r="AA323" s="117"/>
      <c r="AB323" s="122">
        <f>Sheet1!AB323</f>
        <v>7300000</v>
      </c>
      <c r="AC323" s="117">
        <v>18700000</v>
      </c>
      <c r="AD323" s="117"/>
    </row>
    <row r="324" spans="22:28" ht="16.5" customHeight="1">
      <c r="V324" s="114">
        <v>0</v>
      </c>
      <c r="W324" s="117">
        <v>0</v>
      </c>
      <c r="X324" s="117"/>
      <c r="Y324" s="117">
        <v>0</v>
      </c>
      <c r="Z324" s="117"/>
      <c r="AA324" s="117"/>
      <c r="AB324" s="122">
        <f>Sheet1!AB324</f>
        <v>0</v>
      </c>
    </row>
    <row r="325" spans="22:28" ht="13.5" customHeight="1">
      <c r="V325" s="114">
        <v>3300000</v>
      </c>
      <c r="W325" s="117">
        <v>2000000</v>
      </c>
      <c r="X325" s="117"/>
      <c r="Y325" s="117">
        <v>5300000</v>
      </c>
      <c r="Z325" s="117"/>
      <c r="AA325" s="117"/>
      <c r="AB325" s="122">
        <f>Sheet1!AB325</f>
        <v>0</v>
      </c>
    </row>
    <row r="326" ht="3" customHeight="1">
      <c r="AB326" s="122">
        <f>Sheet1!AB326</f>
        <v>0</v>
      </c>
    </row>
    <row r="327" spans="3:30" ht="11.25" customHeight="1">
      <c r="C327" s="116" t="s">
        <v>223</v>
      </c>
      <c r="D327" s="116"/>
      <c r="E327" s="116"/>
      <c r="F327" s="116"/>
      <c r="G327" s="116"/>
      <c r="H327" s="116"/>
      <c r="I327" s="116"/>
      <c r="K327" s="135" t="s">
        <v>224</v>
      </c>
      <c r="L327" s="135"/>
      <c r="M327" s="135"/>
      <c r="N327" s="135"/>
      <c r="O327" s="135"/>
      <c r="P327" s="135"/>
      <c r="Q327" s="135"/>
      <c r="R327" s="135"/>
      <c r="S327" s="135"/>
      <c r="U327" s="117">
        <v>5270000</v>
      </c>
      <c r="V327" s="117">
        <v>0</v>
      </c>
      <c r="W327" s="117">
        <v>0</v>
      </c>
      <c r="X327" s="117"/>
      <c r="Y327" s="117">
        <v>0</v>
      </c>
      <c r="Z327" s="117"/>
      <c r="AA327" s="117"/>
      <c r="AB327" s="122">
        <f>Sheet1!AB327</f>
        <v>5270000</v>
      </c>
      <c r="AC327" s="117">
        <v>2645000</v>
      </c>
      <c r="AD327" s="117"/>
    </row>
    <row r="328" spans="3:30" ht="6" customHeight="1">
      <c r="C328" s="116"/>
      <c r="D328" s="116"/>
      <c r="E328" s="116"/>
      <c r="F328" s="116"/>
      <c r="G328" s="116"/>
      <c r="H328" s="116"/>
      <c r="I328" s="116"/>
      <c r="K328" s="135"/>
      <c r="L328" s="135"/>
      <c r="M328" s="135"/>
      <c r="N328" s="135"/>
      <c r="O328" s="135"/>
      <c r="P328" s="135"/>
      <c r="Q328" s="135"/>
      <c r="R328" s="135"/>
      <c r="S328" s="135"/>
      <c r="U328" s="117"/>
      <c r="V328" s="117"/>
      <c r="W328" s="117"/>
      <c r="X328" s="117"/>
      <c r="Y328" s="117"/>
      <c r="Z328" s="117"/>
      <c r="AA328" s="117"/>
      <c r="AB328" s="122">
        <f>Sheet1!AB328</f>
        <v>0</v>
      </c>
      <c r="AC328" s="117"/>
      <c r="AD328" s="117"/>
    </row>
    <row r="329" spans="11:28" ht="5.25" customHeight="1">
      <c r="K329" s="135"/>
      <c r="L329" s="135"/>
      <c r="M329" s="135"/>
      <c r="N329" s="135"/>
      <c r="O329" s="135"/>
      <c r="P329" s="135"/>
      <c r="Q329" s="135"/>
      <c r="R329" s="135"/>
      <c r="S329" s="135"/>
      <c r="V329" s="117">
        <v>0</v>
      </c>
      <c r="W329" s="117">
        <v>0</v>
      </c>
      <c r="X329" s="117"/>
      <c r="Y329" s="117">
        <v>0</v>
      </c>
      <c r="Z329" s="117"/>
      <c r="AA329" s="117"/>
      <c r="AB329" s="122">
        <f>Sheet1!AB329</f>
        <v>0</v>
      </c>
    </row>
    <row r="330" spans="22:28" ht="12" customHeight="1">
      <c r="V330" s="117"/>
      <c r="W330" s="117"/>
      <c r="X330" s="117"/>
      <c r="Y330" s="117"/>
      <c r="Z330" s="117"/>
      <c r="AA330" s="117"/>
      <c r="AB330" s="122">
        <f>Sheet1!AB330</f>
        <v>0</v>
      </c>
    </row>
    <row r="331" spans="22:28" ht="13.5" customHeight="1">
      <c r="V331" s="114">
        <v>1350000</v>
      </c>
      <c r="W331" s="117">
        <v>1275000</v>
      </c>
      <c r="X331" s="117"/>
      <c r="Y331" s="117">
        <v>2625000</v>
      </c>
      <c r="Z331" s="117"/>
      <c r="AA331" s="117"/>
      <c r="AB331" s="122">
        <f>Sheet1!AB331</f>
        <v>0</v>
      </c>
    </row>
    <row r="332" ht="3" customHeight="1">
      <c r="AB332" s="122">
        <f>Sheet1!AB332</f>
        <v>0</v>
      </c>
    </row>
    <row r="333" spans="3:30" ht="16.5" customHeight="1">
      <c r="C333" s="116" t="s">
        <v>225</v>
      </c>
      <c r="D333" s="116"/>
      <c r="E333" s="116"/>
      <c r="F333" s="116"/>
      <c r="G333" s="116"/>
      <c r="H333" s="116"/>
      <c r="I333" s="116"/>
      <c r="K333" s="116" t="s">
        <v>226</v>
      </c>
      <c r="L333" s="116"/>
      <c r="M333" s="116"/>
      <c r="N333" s="116"/>
      <c r="O333" s="116"/>
      <c r="P333" s="116"/>
      <c r="Q333" s="116"/>
      <c r="R333" s="116"/>
      <c r="S333" s="116"/>
      <c r="U333" s="114">
        <v>7000000</v>
      </c>
      <c r="V333" s="114">
        <v>0</v>
      </c>
      <c r="W333" s="117">
        <v>0</v>
      </c>
      <c r="X333" s="117"/>
      <c r="Y333" s="117">
        <v>0</v>
      </c>
      <c r="Z333" s="117"/>
      <c r="AA333" s="117"/>
      <c r="AB333" s="122">
        <f>Sheet1!AB333</f>
        <v>0</v>
      </c>
      <c r="AC333" s="117">
        <v>7000000</v>
      </c>
      <c r="AD333" s="117"/>
    </row>
    <row r="334" spans="22:28" ht="16.5" customHeight="1">
      <c r="V334" s="114">
        <v>0</v>
      </c>
      <c r="W334" s="117">
        <v>0</v>
      </c>
      <c r="X334" s="117"/>
      <c r="Y334" s="117">
        <v>0</v>
      </c>
      <c r="Z334" s="117"/>
      <c r="AA334" s="117"/>
      <c r="AB334" s="122">
        <f>Sheet1!AB334</f>
        <v>0</v>
      </c>
    </row>
    <row r="335" spans="22:28" ht="13.5" customHeight="1">
      <c r="V335" s="114">
        <v>0</v>
      </c>
      <c r="W335" s="117">
        <v>0</v>
      </c>
      <c r="X335" s="117"/>
      <c r="Y335" s="117">
        <v>0</v>
      </c>
      <c r="Z335" s="117"/>
      <c r="AA335" s="117"/>
      <c r="AB335" s="122">
        <f>Sheet1!AB335</f>
        <v>0</v>
      </c>
    </row>
    <row r="336" ht="3" customHeight="1">
      <c r="AB336" s="122">
        <f>Sheet1!AB336</f>
        <v>0</v>
      </c>
    </row>
    <row r="337" spans="3:30" ht="13.5" customHeight="1">
      <c r="C337" s="116" t="s">
        <v>227</v>
      </c>
      <c r="D337" s="116"/>
      <c r="E337" s="116"/>
      <c r="F337" s="116"/>
      <c r="G337" s="116"/>
      <c r="H337" s="116"/>
      <c r="I337" s="116"/>
      <c r="K337" s="135" t="s">
        <v>228</v>
      </c>
      <c r="L337" s="135"/>
      <c r="M337" s="135"/>
      <c r="N337" s="135"/>
      <c r="O337" s="135"/>
      <c r="P337" s="135"/>
      <c r="Q337" s="135"/>
      <c r="R337" s="135"/>
      <c r="S337" s="135"/>
      <c r="U337" s="114">
        <v>17636270</v>
      </c>
      <c r="V337" s="114">
        <v>0</v>
      </c>
      <c r="W337" s="117">
        <v>0</v>
      </c>
      <c r="X337" s="117"/>
      <c r="Y337" s="117">
        <v>0</v>
      </c>
      <c r="Z337" s="117"/>
      <c r="AA337" s="117"/>
      <c r="AB337" s="122">
        <f>Sheet1!AB337</f>
        <v>0</v>
      </c>
      <c r="AC337" s="117">
        <v>17636270</v>
      </c>
      <c r="AD337" s="117"/>
    </row>
    <row r="338" spans="11:28" ht="8.25" customHeight="1">
      <c r="K338" s="135"/>
      <c r="L338" s="135"/>
      <c r="M338" s="135"/>
      <c r="N338" s="135"/>
      <c r="O338" s="135"/>
      <c r="P338" s="135"/>
      <c r="Q338" s="135"/>
      <c r="R338" s="135"/>
      <c r="S338" s="135"/>
      <c r="AB338" s="122">
        <f>Sheet1!AB338</f>
        <v>0</v>
      </c>
    </row>
    <row r="339" spans="11:28" ht="12" customHeight="1">
      <c r="K339" s="135"/>
      <c r="L339" s="135"/>
      <c r="M339" s="135"/>
      <c r="N339" s="135"/>
      <c r="O339" s="135"/>
      <c r="P339" s="135"/>
      <c r="Q339" s="135"/>
      <c r="R339" s="135"/>
      <c r="S339" s="135"/>
      <c r="V339" s="117">
        <v>0</v>
      </c>
      <c r="W339" s="117">
        <v>0</v>
      </c>
      <c r="X339" s="117"/>
      <c r="Y339" s="117">
        <v>0</v>
      </c>
      <c r="Z339" s="117"/>
      <c r="AA339" s="117"/>
      <c r="AB339" s="122">
        <f>Sheet1!AB339</f>
        <v>0</v>
      </c>
    </row>
    <row r="340" spans="22:28" ht="1.5" customHeight="1">
      <c r="V340" s="117"/>
      <c r="W340" s="117"/>
      <c r="X340" s="117"/>
      <c r="Y340" s="117"/>
      <c r="Z340" s="117"/>
      <c r="AA340" s="117"/>
      <c r="AB340" s="122">
        <f>Sheet1!AB340</f>
        <v>0</v>
      </c>
    </row>
    <row r="341" spans="22:28" ht="13.5" customHeight="1">
      <c r="V341" s="114">
        <v>0</v>
      </c>
      <c r="W341" s="117">
        <v>0</v>
      </c>
      <c r="X341" s="117"/>
      <c r="Y341" s="117">
        <v>0</v>
      </c>
      <c r="Z341" s="117"/>
      <c r="AA341" s="117"/>
      <c r="AB341" s="122">
        <f>Sheet1!AB341</f>
        <v>0</v>
      </c>
    </row>
    <row r="342" ht="10.5" customHeight="1">
      <c r="AB342" s="122">
        <f>Sheet1!AB342</f>
        <v>0</v>
      </c>
    </row>
    <row r="343" ht="6" customHeight="1">
      <c r="AB343" s="122">
        <f>Sheet1!AB343</f>
        <v>0</v>
      </c>
    </row>
    <row r="344" spans="2:30" ht="16.5" customHeight="1">
      <c r="B344" s="130" t="s">
        <v>146</v>
      </c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U344" s="114">
        <v>53906270</v>
      </c>
      <c r="V344" s="114">
        <v>0</v>
      </c>
      <c r="W344" s="117">
        <v>0</v>
      </c>
      <c r="X344" s="117"/>
      <c r="Y344" s="117">
        <v>0</v>
      </c>
      <c r="Z344" s="117"/>
      <c r="AA344" s="117"/>
      <c r="AB344" s="122">
        <f>Sheet1!AB344</f>
        <v>12570000</v>
      </c>
      <c r="AC344" s="117">
        <v>45981270</v>
      </c>
      <c r="AD344" s="117"/>
    </row>
    <row r="345" spans="22:28" ht="16.5" customHeight="1">
      <c r="V345" s="114">
        <v>0</v>
      </c>
      <c r="W345" s="117">
        <v>0</v>
      </c>
      <c r="X345" s="117"/>
      <c r="Y345" s="117">
        <v>0</v>
      </c>
      <c r="Z345" s="117"/>
      <c r="AA345" s="117"/>
      <c r="AB345" s="122">
        <f>Sheet1!AB345</f>
        <v>0</v>
      </c>
    </row>
    <row r="346" spans="22:28" ht="16.5" customHeight="1">
      <c r="V346" s="114">
        <v>4650000</v>
      </c>
      <c r="W346" s="117">
        <v>3275000</v>
      </c>
      <c r="X346" s="117"/>
      <c r="Y346" s="117">
        <v>7925000</v>
      </c>
      <c r="Z346" s="117"/>
      <c r="AA346" s="117"/>
      <c r="AB346" s="122">
        <f>Sheet1!AB346</f>
        <v>0</v>
      </c>
    </row>
    <row r="347" ht="9" customHeight="1">
      <c r="AB347" s="122">
        <f>Sheet1!AB347</f>
        <v>0</v>
      </c>
    </row>
    <row r="348" spans="3:31" ht="13.5" customHeight="1">
      <c r="C348" s="130" t="s">
        <v>118</v>
      </c>
      <c r="D348" s="130"/>
      <c r="E348" s="130"/>
      <c r="F348" s="130"/>
      <c r="H348" s="131" t="s">
        <v>91</v>
      </c>
      <c r="I348" s="116" t="s">
        <v>219</v>
      </c>
      <c r="J348" s="116"/>
      <c r="K348" s="116"/>
      <c r="L348" s="116"/>
      <c r="M348" s="116"/>
      <c r="O348" s="119" t="s">
        <v>56</v>
      </c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2">
        <f>Sheet1!AB348</f>
        <v>0</v>
      </c>
      <c r="AC348" s="119"/>
      <c r="AD348" s="119"/>
      <c r="AE348" s="119"/>
    </row>
    <row r="349" spans="3:31" ht="13.5" customHeight="1">
      <c r="C349" s="130" t="s">
        <v>120</v>
      </c>
      <c r="D349" s="130"/>
      <c r="E349" s="130"/>
      <c r="F349" s="130"/>
      <c r="H349" s="131" t="s">
        <v>91</v>
      </c>
      <c r="I349" s="116" t="s">
        <v>229</v>
      </c>
      <c r="J349" s="116"/>
      <c r="K349" s="116"/>
      <c r="L349" s="116"/>
      <c r="M349" s="116"/>
      <c r="O349" s="119" t="s">
        <v>59</v>
      </c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2">
        <f>Sheet1!AB349</f>
        <v>0</v>
      </c>
      <c r="AC349" s="119"/>
      <c r="AD349" s="119"/>
      <c r="AE349" s="119"/>
    </row>
    <row r="350" ht="3" customHeight="1">
      <c r="AB350" s="122">
        <f>Sheet1!AB350</f>
        <v>0</v>
      </c>
    </row>
    <row r="351" ht="3" customHeight="1">
      <c r="AB351" s="122">
        <f>Sheet1!AB351</f>
        <v>0</v>
      </c>
    </row>
    <row r="352" spans="3:30" ht="16.5" customHeight="1">
      <c r="C352" s="116" t="s">
        <v>230</v>
      </c>
      <c r="D352" s="116"/>
      <c r="E352" s="116"/>
      <c r="F352" s="116"/>
      <c r="G352" s="116"/>
      <c r="H352" s="116"/>
      <c r="I352" s="116"/>
      <c r="K352" s="116" t="s">
        <v>231</v>
      </c>
      <c r="L352" s="116"/>
      <c r="M352" s="116"/>
      <c r="N352" s="116"/>
      <c r="O352" s="116"/>
      <c r="P352" s="116"/>
      <c r="Q352" s="116"/>
      <c r="R352" s="116"/>
      <c r="S352" s="116"/>
      <c r="U352" s="114">
        <v>1345000</v>
      </c>
      <c r="V352" s="114">
        <v>0</v>
      </c>
      <c r="W352" s="117">
        <v>0</v>
      </c>
      <c r="X352" s="117"/>
      <c r="Y352" s="117">
        <v>0</v>
      </c>
      <c r="Z352" s="117"/>
      <c r="AA352" s="117"/>
      <c r="AB352" s="122">
        <f>Sheet1!AB352</f>
        <v>1320000</v>
      </c>
      <c r="AC352" s="117">
        <v>1345000</v>
      </c>
      <c r="AD352" s="117"/>
    </row>
    <row r="353" spans="22:28" ht="16.5" customHeight="1">
      <c r="V353" s="114">
        <v>0</v>
      </c>
      <c r="W353" s="117">
        <v>0</v>
      </c>
      <c r="X353" s="117"/>
      <c r="Y353" s="117">
        <v>0</v>
      </c>
      <c r="Z353" s="117"/>
      <c r="AA353" s="117"/>
      <c r="AB353" s="122">
        <f>Sheet1!AB353</f>
        <v>0</v>
      </c>
    </row>
    <row r="354" spans="22:28" ht="13.5" customHeight="1">
      <c r="V354" s="114">
        <v>0</v>
      </c>
      <c r="W354" s="117">
        <v>0</v>
      </c>
      <c r="X354" s="117"/>
      <c r="Y354" s="117">
        <v>0</v>
      </c>
      <c r="Z354" s="117"/>
      <c r="AA354" s="117"/>
      <c r="AB354" s="122">
        <f>Sheet1!AB354</f>
        <v>0</v>
      </c>
    </row>
    <row r="355" ht="3" customHeight="1">
      <c r="AB355" s="122">
        <f>Sheet1!AB355</f>
        <v>0</v>
      </c>
    </row>
    <row r="356" spans="3:30" ht="13.5" customHeight="1">
      <c r="C356" s="116" t="s">
        <v>232</v>
      </c>
      <c r="D356" s="116"/>
      <c r="E356" s="116"/>
      <c r="F356" s="116"/>
      <c r="G356" s="116"/>
      <c r="H356" s="116"/>
      <c r="I356" s="116"/>
      <c r="K356" s="135" t="s">
        <v>233</v>
      </c>
      <c r="L356" s="135"/>
      <c r="M356" s="135"/>
      <c r="N356" s="135"/>
      <c r="O356" s="135"/>
      <c r="P356" s="135"/>
      <c r="Q356" s="135"/>
      <c r="R356" s="135"/>
      <c r="S356" s="135"/>
      <c r="U356" s="114">
        <v>4325000</v>
      </c>
      <c r="V356" s="114">
        <v>0</v>
      </c>
      <c r="W356" s="117">
        <v>0</v>
      </c>
      <c r="X356" s="117"/>
      <c r="Y356" s="117">
        <v>0</v>
      </c>
      <c r="Z356" s="117"/>
      <c r="AA356" s="117"/>
      <c r="AB356" s="122">
        <f>Sheet1!AB356</f>
        <v>900000</v>
      </c>
      <c r="AC356" s="117">
        <v>4325000</v>
      </c>
      <c r="AD356" s="117"/>
    </row>
    <row r="357" spans="11:28" ht="8.25" customHeight="1">
      <c r="K357" s="135"/>
      <c r="L357" s="135"/>
      <c r="M357" s="135"/>
      <c r="N357" s="135"/>
      <c r="O357" s="135"/>
      <c r="P357" s="135"/>
      <c r="Q357" s="135"/>
      <c r="R357" s="135"/>
      <c r="S357" s="135"/>
      <c r="AB357" s="122">
        <f>Sheet1!AB357</f>
        <v>0</v>
      </c>
    </row>
    <row r="358" spans="11:28" ht="12" customHeight="1">
      <c r="K358" s="135"/>
      <c r="L358" s="135"/>
      <c r="M358" s="135"/>
      <c r="N358" s="135"/>
      <c r="O358" s="135"/>
      <c r="P358" s="135"/>
      <c r="Q358" s="135"/>
      <c r="R358" s="135"/>
      <c r="S358" s="135"/>
      <c r="V358" s="117">
        <v>0</v>
      </c>
      <c r="W358" s="117">
        <v>0</v>
      </c>
      <c r="X358" s="117"/>
      <c r="Y358" s="117">
        <v>0</v>
      </c>
      <c r="Z358" s="117"/>
      <c r="AA358" s="117"/>
      <c r="AB358" s="122">
        <f>Sheet1!AB358</f>
        <v>0</v>
      </c>
    </row>
    <row r="359" spans="22:28" ht="1.5" customHeight="1">
      <c r="V359" s="117"/>
      <c r="W359" s="117"/>
      <c r="X359" s="117"/>
      <c r="Y359" s="117"/>
      <c r="Z359" s="117"/>
      <c r="AA359" s="117"/>
      <c r="AB359" s="122">
        <f>Sheet1!AB359</f>
        <v>0</v>
      </c>
    </row>
    <row r="360" spans="22:28" ht="13.5" customHeight="1">
      <c r="V360" s="114">
        <v>0</v>
      </c>
      <c r="W360" s="117">
        <v>0</v>
      </c>
      <c r="X360" s="117"/>
      <c r="Y360" s="117">
        <v>0</v>
      </c>
      <c r="Z360" s="117"/>
      <c r="AA360" s="117"/>
      <c r="AB360" s="122">
        <f>Sheet1!AB360</f>
        <v>0</v>
      </c>
    </row>
    <row r="361" ht="10.5" customHeight="1">
      <c r="AB361" s="122">
        <f>Sheet1!AB361</f>
        <v>0</v>
      </c>
    </row>
    <row r="362" ht="6" customHeight="1">
      <c r="AB362" s="122">
        <f>Sheet1!AB362</f>
        <v>0</v>
      </c>
    </row>
    <row r="363" spans="2:30" ht="16.5" customHeight="1">
      <c r="B363" s="130" t="s">
        <v>146</v>
      </c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U363" s="114">
        <v>5670000</v>
      </c>
      <c r="V363" s="114">
        <v>0</v>
      </c>
      <c r="W363" s="117">
        <v>0</v>
      </c>
      <c r="X363" s="117"/>
      <c r="Y363" s="117">
        <v>0</v>
      </c>
      <c r="Z363" s="117"/>
      <c r="AA363" s="117"/>
      <c r="AB363" s="122">
        <f>Sheet1!AB363</f>
        <v>2220000</v>
      </c>
      <c r="AC363" s="117">
        <v>5670000</v>
      </c>
      <c r="AD363" s="117"/>
    </row>
    <row r="364" spans="22:28" ht="16.5" customHeight="1">
      <c r="V364" s="114">
        <v>0</v>
      </c>
      <c r="W364" s="117">
        <v>0</v>
      </c>
      <c r="X364" s="117"/>
      <c r="Y364" s="117">
        <v>0</v>
      </c>
      <c r="Z364" s="117"/>
      <c r="AA364" s="117"/>
      <c r="AB364" s="122">
        <f>Sheet1!AB364</f>
        <v>0</v>
      </c>
    </row>
    <row r="365" spans="22:28" ht="16.5" customHeight="1">
      <c r="V365" s="114">
        <v>0</v>
      </c>
      <c r="W365" s="117">
        <v>0</v>
      </c>
      <c r="X365" s="117"/>
      <c r="Y365" s="117">
        <v>0</v>
      </c>
      <c r="Z365" s="117"/>
      <c r="AA365" s="117"/>
      <c r="AB365" s="122">
        <f>Sheet1!AB365</f>
        <v>0</v>
      </c>
    </row>
    <row r="366" ht="9" customHeight="1">
      <c r="AB366" s="122">
        <f>Sheet1!AB366</f>
        <v>0</v>
      </c>
    </row>
    <row r="367" spans="3:31" ht="13.5" customHeight="1">
      <c r="C367" s="130" t="s">
        <v>118</v>
      </c>
      <c r="D367" s="130"/>
      <c r="E367" s="130"/>
      <c r="F367" s="130"/>
      <c r="H367" s="131" t="s">
        <v>91</v>
      </c>
      <c r="I367" s="116" t="s">
        <v>219</v>
      </c>
      <c r="J367" s="116"/>
      <c r="K367" s="116"/>
      <c r="L367" s="116"/>
      <c r="M367" s="116"/>
      <c r="O367" s="119" t="s">
        <v>56</v>
      </c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22">
        <f>Sheet1!AB367</f>
        <v>0</v>
      </c>
      <c r="AC367" s="119"/>
      <c r="AD367" s="119"/>
      <c r="AE367" s="119"/>
    </row>
    <row r="368" spans="3:31" ht="13.5" customHeight="1">
      <c r="C368" s="130" t="s">
        <v>120</v>
      </c>
      <c r="D368" s="130"/>
      <c r="E368" s="130"/>
      <c r="F368" s="130"/>
      <c r="H368" s="131" t="s">
        <v>91</v>
      </c>
      <c r="I368" s="116" t="s">
        <v>234</v>
      </c>
      <c r="J368" s="116"/>
      <c r="K368" s="116"/>
      <c r="L368" s="116"/>
      <c r="M368" s="116"/>
      <c r="O368" s="119" t="s">
        <v>78</v>
      </c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22">
        <f>Sheet1!AB368</f>
        <v>0</v>
      </c>
      <c r="AC368" s="119"/>
      <c r="AD368" s="119"/>
      <c r="AE368" s="119"/>
    </row>
    <row r="369" ht="3" customHeight="1">
      <c r="AB369" s="122">
        <f>Sheet1!AB369</f>
        <v>0</v>
      </c>
    </row>
    <row r="370" ht="3" customHeight="1">
      <c r="AB370" s="122">
        <f>Sheet1!AB370</f>
        <v>0</v>
      </c>
    </row>
    <row r="371" spans="3:30" ht="11.25" customHeight="1">
      <c r="C371" s="116" t="s">
        <v>235</v>
      </c>
      <c r="D371" s="116"/>
      <c r="E371" s="116"/>
      <c r="F371" s="116"/>
      <c r="G371" s="116"/>
      <c r="H371" s="116"/>
      <c r="I371" s="116"/>
      <c r="K371" s="135" t="s">
        <v>236</v>
      </c>
      <c r="L371" s="135"/>
      <c r="M371" s="135"/>
      <c r="N371" s="135"/>
      <c r="O371" s="135"/>
      <c r="P371" s="135"/>
      <c r="Q371" s="135"/>
      <c r="R371" s="135"/>
      <c r="S371" s="135"/>
      <c r="U371" s="117">
        <v>5220000</v>
      </c>
      <c r="V371" s="117">
        <v>0</v>
      </c>
      <c r="W371" s="117">
        <v>0</v>
      </c>
      <c r="X371" s="117"/>
      <c r="Y371" s="117">
        <v>0</v>
      </c>
      <c r="Z371" s="117"/>
      <c r="AA371" s="117"/>
      <c r="AB371" s="122">
        <f>Sheet1!AB371</f>
        <v>1200000</v>
      </c>
      <c r="AC371" s="117">
        <v>5220000</v>
      </c>
      <c r="AD371" s="117"/>
    </row>
    <row r="372" spans="3:30" ht="6" customHeight="1">
      <c r="C372" s="116"/>
      <c r="D372" s="116"/>
      <c r="E372" s="116"/>
      <c r="F372" s="116"/>
      <c r="G372" s="116"/>
      <c r="H372" s="116"/>
      <c r="I372" s="116"/>
      <c r="K372" s="135"/>
      <c r="L372" s="135"/>
      <c r="M372" s="135"/>
      <c r="N372" s="135"/>
      <c r="O372" s="135"/>
      <c r="P372" s="135"/>
      <c r="Q372" s="135"/>
      <c r="R372" s="135"/>
      <c r="S372" s="135"/>
      <c r="U372" s="117"/>
      <c r="V372" s="117"/>
      <c r="W372" s="117"/>
      <c r="X372" s="117"/>
      <c r="Y372" s="117"/>
      <c r="Z372" s="117"/>
      <c r="AA372" s="117"/>
      <c r="AB372" s="122">
        <f>Sheet1!AB372</f>
        <v>0</v>
      </c>
      <c r="AC372" s="117"/>
      <c r="AD372" s="117"/>
    </row>
    <row r="373" spans="11:28" ht="5.25" customHeight="1">
      <c r="K373" s="135"/>
      <c r="L373" s="135"/>
      <c r="M373" s="135"/>
      <c r="N373" s="135"/>
      <c r="O373" s="135"/>
      <c r="P373" s="135"/>
      <c r="Q373" s="135"/>
      <c r="R373" s="135"/>
      <c r="S373" s="135"/>
      <c r="V373" s="117">
        <v>0</v>
      </c>
      <c r="W373" s="117">
        <v>0</v>
      </c>
      <c r="X373" s="117"/>
      <c r="Y373" s="117">
        <v>0</v>
      </c>
      <c r="Z373" s="117"/>
      <c r="AA373" s="117"/>
      <c r="AB373" s="122">
        <f>Sheet1!AB373</f>
        <v>0</v>
      </c>
    </row>
    <row r="374" spans="22:28" ht="12" customHeight="1">
      <c r="V374" s="117"/>
      <c r="W374" s="117"/>
      <c r="X374" s="117"/>
      <c r="Y374" s="117"/>
      <c r="Z374" s="117"/>
      <c r="AA374" s="117"/>
      <c r="AB374" s="122">
        <f>Sheet1!AB374</f>
        <v>0</v>
      </c>
    </row>
    <row r="375" spans="22:28" ht="13.5" customHeight="1">
      <c r="V375" s="114">
        <v>0</v>
      </c>
      <c r="W375" s="117">
        <v>0</v>
      </c>
      <c r="X375" s="117"/>
      <c r="Y375" s="117">
        <v>0</v>
      </c>
      <c r="Z375" s="117"/>
      <c r="AA375" s="117"/>
      <c r="AB375" s="122">
        <f>Sheet1!AB375</f>
        <v>0</v>
      </c>
    </row>
    <row r="376" ht="3" customHeight="1">
      <c r="AB376" s="122">
        <f>Sheet1!AB376</f>
        <v>0</v>
      </c>
    </row>
    <row r="377" spans="3:30" ht="11.25" customHeight="1">
      <c r="C377" s="116" t="s">
        <v>237</v>
      </c>
      <c r="D377" s="116"/>
      <c r="E377" s="116"/>
      <c r="F377" s="116"/>
      <c r="G377" s="116"/>
      <c r="H377" s="116"/>
      <c r="I377" s="116"/>
      <c r="K377" s="135" t="s">
        <v>238</v>
      </c>
      <c r="L377" s="135"/>
      <c r="M377" s="135"/>
      <c r="N377" s="135"/>
      <c r="O377" s="135"/>
      <c r="P377" s="135"/>
      <c r="Q377" s="135"/>
      <c r="R377" s="135"/>
      <c r="S377" s="135"/>
      <c r="U377" s="117">
        <v>4880000</v>
      </c>
      <c r="V377" s="117">
        <v>0</v>
      </c>
      <c r="W377" s="117">
        <v>0</v>
      </c>
      <c r="X377" s="117"/>
      <c r="Y377" s="117">
        <v>0</v>
      </c>
      <c r="Z377" s="117"/>
      <c r="AA377" s="117"/>
      <c r="AB377" s="122">
        <f>Sheet1!AB377</f>
        <v>2850000</v>
      </c>
      <c r="AC377" s="117">
        <v>3530000</v>
      </c>
      <c r="AD377" s="117"/>
    </row>
    <row r="378" spans="3:30" ht="6" customHeight="1">
      <c r="C378" s="116"/>
      <c r="D378" s="116"/>
      <c r="E378" s="116"/>
      <c r="F378" s="116"/>
      <c r="G378" s="116"/>
      <c r="H378" s="116"/>
      <c r="I378" s="116"/>
      <c r="K378" s="135"/>
      <c r="L378" s="135"/>
      <c r="M378" s="135"/>
      <c r="N378" s="135"/>
      <c r="O378" s="135"/>
      <c r="P378" s="135"/>
      <c r="Q378" s="135"/>
      <c r="R378" s="135"/>
      <c r="S378" s="135"/>
      <c r="U378" s="117"/>
      <c r="V378" s="117"/>
      <c r="W378" s="117"/>
      <c r="X378" s="117"/>
      <c r="Y378" s="117"/>
      <c r="Z378" s="117"/>
      <c r="AA378" s="117"/>
      <c r="AB378" s="122">
        <f>Sheet1!AB378</f>
        <v>0</v>
      </c>
      <c r="AC378" s="117"/>
      <c r="AD378" s="117"/>
    </row>
    <row r="379" spans="11:28" ht="5.25" customHeight="1">
      <c r="K379" s="135"/>
      <c r="L379" s="135"/>
      <c r="M379" s="135"/>
      <c r="N379" s="135"/>
      <c r="O379" s="135"/>
      <c r="P379" s="135"/>
      <c r="Q379" s="135"/>
      <c r="R379" s="135"/>
      <c r="S379" s="135"/>
      <c r="V379" s="117">
        <v>0</v>
      </c>
      <c r="W379" s="117">
        <v>0</v>
      </c>
      <c r="X379" s="117"/>
      <c r="Y379" s="117">
        <v>0</v>
      </c>
      <c r="Z379" s="117"/>
      <c r="AA379" s="117"/>
      <c r="AB379" s="122">
        <f>Sheet1!AB379</f>
        <v>0</v>
      </c>
    </row>
    <row r="380" spans="22:28" ht="12" customHeight="1">
      <c r="V380" s="117"/>
      <c r="W380" s="117"/>
      <c r="X380" s="117"/>
      <c r="Y380" s="117"/>
      <c r="Z380" s="117"/>
      <c r="AA380" s="117"/>
      <c r="AB380" s="122">
        <f>Sheet1!AB380</f>
        <v>0</v>
      </c>
    </row>
    <row r="381" spans="22:28" ht="13.5" customHeight="1">
      <c r="V381" s="114">
        <v>1350000</v>
      </c>
      <c r="W381" s="117">
        <v>0</v>
      </c>
      <c r="X381" s="117"/>
      <c r="Y381" s="117">
        <v>1350000</v>
      </c>
      <c r="Z381" s="117"/>
      <c r="AA381" s="117"/>
      <c r="AB381" s="122">
        <f>Sheet1!AB381</f>
        <v>0</v>
      </c>
    </row>
    <row r="382" ht="3" customHeight="1">
      <c r="AB382" s="122">
        <f>Sheet1!AB382</f>
        <v>0</v>
      </c>
    </row>
    <row r="383" spans="3:30" ht="13.5" customHeight="1">
      <c r="C383" s="116" t="s">
        <v>239</v>
      </c>
      <c r="D383" s="116"/>
      <c r="E383" s="116"/>
      <c r="F383" s="116"/>
      <c r="G383" s="116"/>
      <c r="H383" s="116"/>
      <c r="I383" s="116"/>
      <c r="K383" s="135" t="s">
        <v>240</v>
      </c>
      <c r="L383" s="135"/>
      <c r="M383" s="135"/>
      <c r="N383" s="135"/>
      <c r="O383" s="135"/>
      <c r="P383" s="135"/>
      <c r="Q383" s="135"/>
      <c r="R383" s="135"/>
      <c r="S383" s="135"/>
      <c r="U383" s="114">
        <v>2400000</v>
      </c>
      <c r="V383" s="114">
        <v>0</v>
      </c>
      <c r="W383" s="117">
        <v>0</v>
      </c>
      <c r="X383" s="117"/>
      <c r="Y383" s="117">
        <v>0</v>
      </c>
      <c r="Z383" s="117"/>
      <c r="AA383" s="117"/>
      <c r="AB383" s="122">
        <f>Sheet1!AB383</f>
        <v>2100000</v>
      </c>
      <c r="AC383" s="117">
        <v>1300000</v>
      </c>
      <c r="AD383" s="117"/>
    </row>
    <row r="384" spans="11:28" ht="8.25" customHeight="1">
      <c r="K384" s="135"/>
      <c r="L384" s="135"/>
      <c r="M384" s="135"/>
      <c r="N384" s="135"/>
      <c r="O384" s="135"/>
      <c r="P384" s="135"/>
      <c r="Q384" s="135"/>
      <c r="R384" s="135"/>
      <c r="S384" s="135"/>
      <c r="AB384" s="122">
        <f>Sheet1!AB384</f>
        <v>0</v>
      </c>
    </row>
    <row r="385" spans="11:28" ht="12" customHeight="1">
      <c r="K385" s="135"/>
      <c r="L385" s="135"/>
      <c r="M385" s="135"/>
      <c r="N385" s="135"/>
      <c r="O385" s="135"/>
      <c r="P385" s="135"/>
      <c r="Q385" s="135"/>
      <c r="R385" s="135"/>
      <c r="S385" s="135"/>
      <c r="V385" s="117">
        <v>0</v>
      </c>
      <c r="W385" s="117">
        <v>0</v>
      </c>
      <c r="X385" s="117"/>
      <c r="Y385" s="117">
        <v>0</v>
      </c>
      <c r="Z385" s="117"/>
      <c r="AA385" s="117"/>
      <c r="AB385" s="122">
        <f>Sheet1!AB385</f>
        <v>0</v>
      </c>
    </row>
    <row r="386" spans="22:28" ht="1.5" customHeight="1">
      <c r="V386" s="117"/>
      <c r="W386" s="117"/>
      <c r="X386" s="117"/>
      <c r="Y386" s="117"/>
      <c r="Z386" s="117"/>
      <c r="AA386" s="117"/>
      <c r="AB386" s="122">
        <f>Sheet1!AB386</f>
        <v>0</v>
      </c>
    </row>
    <row r="387" spans="22:28" ht="13.5" customHeight="1">
      <c r="V387" s="114">
        <v>1100000</v>
      </c>
      <c r="W387" s="117">
        <v>0</v>
      </c>
      <c r="X387" s="117"/>
      <c r="Y387" s="117">
        <v>1100000</v>
      </c>
      <c r="Z387" s="117"/>
      <c r="AA387" s="117"/>
      <c r="AB387" s="122">
        <f>Sheet1!AB387</f>
        <v>0</v>
      </c>
    </row>
    <row r="388" ht="10.5" customHeight="1">
      <c r="AB388" s="122">
        <f>Sheet1!AB388</f>
        <v>0</v>
      </c>
    </row>
    <row r="389" ht="6" customHeight="1">
      <c r="AB389" s="122">
        <f>Sheet1!AB389</f>
        <v>0</v>
      </c>
    </row>
    <row r="390" spans="2:30" ht="16.5" customHeight="1">
      <c r="B390" s="130" t="s">
        <v>146</v>
      </c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U390" s="114">
        <v>12500000</v>
      </c>
      <c r="V390" s="114">
        <v>0</v>
      </c>
      <c r="W390" s="117">
        <v>0</v>
      </c>
      <c r="X390" s="117"/>
      <c r="Y390" s="117">
        <v>0</v>
      </c>
      <c r="Z390" s="117"/>
      <c r="AA390" s="117"/>
      <c r="AB390" s="122">
        <f>Sheet1!AB390</f>
        <v>6150000</v>
      </c>
      <c r="AC390" s="117">
        <v>10050000</v>
      </c>
      <c r="AD390" s="117"/>
    </row>
    <row r="391" spans="22:28" ht="16.5" customHeight="1">
      <c r="V391" s="114">
        <v>0</v>
      </c>
      <c r="W391" s="117">
        <v>0</v>
      </c>
      <c r="X391" s="117"/>
      <c r="Y391" s="117">
        <v>0</v>
      </c>
      <c r="Z391" s="117"/>
      <c r="AA391" s="117"/>
      <c r="AB391" s="122">
        <f>Sheet1!AB391</f>
        <v>0</v>
      </c>
    </row>
    <row r="392" spans="22:28" ht="16.5" customHeight="1">
      <c r="V392" s="114">
        <v>2450000</v>
      </c>
      <c r="W392" s="117">
        <v>0</v>
      </c>
      <c r="X392" s="117"/>
      <c r="Y392" s="117">
        <v>2450000</v>
      </c>
      <c r="Z392" s="117"/>
      <c r="AA392" s="117"/>
      <c r="AB392" s="122">
        <f>Sheet1!AB392</f>
        <v>0</v>
      </c>
    </row>
    <row r="393" ht="9" customHeight="1">
      <c r="AB393" s="122">
        <f>Sheet1!AB393</f>
        <v>0</v>
      </c>
    </row>
    <row r="394" spans="3:31" ht="13.5" customHeight="1">
      <c r="C394" s="130" t="s">
        <v>118</v>
      </c>
      <c r="D394" s="130"/>
      <c r="E394" s="130"/>
      <c r="F394" s="130"/>
      <c r="H394" s="131" t="s">
        <v>91</v>
      </c>
      <c r="I394" s="116" t="s">
        <v>241</v>
      </c>
      <c r="J394" s="116"/>
      <c r="K394" s="116"/>
      <c r="L394" s="116"/>
      <c r="M394" s="116"/>
      <c r="O394" s="119" t="s">
        <v>63</v>
      </c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22">
        <f>Sheet1!AB394</f>
        <v>0</v>
      </c>
      <c r="AC394" s="119"/>
      <c r="AD394" s="119"/>
      <c r="AE394" s="119"/>
    </row>
    <row r="395" spans="3:31" ht="13.5" customHeight="1">
      <c r="C395" s="130" t="s">
        <v>120</v>
      </c>
      <c r="D395" s="130"/>
      <c r="E395" s="130"/>
      <c r="F395" s="130"/>
      <c r="H395" s="131" t="s">
        <v>91</v>
      </c>
      <c r="I395" s="116" t="s">
        <v>242</v>
      </c>
      <c r="J395" s="116"/>
      <c r="K395" s="116"/>
      <c r="L395" s="116"/>
      <c r="M395" s="116"/>
      <c r="O395" s="119" t="s">
        <v>243</v>
      </c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22">
        <f>Sheet1!AB395</f>
        <v>0</v>
      </c>
      <c r="AC395" s="119"/>
      <c r="AD395" s="119"/>
      <c r="AE395" s="119"/>
    </row>
    <row r="396" ht="3" customHeight="1">
      <c r="AB396" s="122">
        <f>Sheet1!AB396</f>
        <v>0</v>
      </c>
    </row>
    <row r="397" ht="3" customHeight="1">
      <c r="AB397" s="122">
        <f>Sheet1!AB397</f>
        <v>0</v>
      </c>
    </row>
    <row r="398" spans="3:30" ht="16.5" customHeight="1">
      <c r="C398" s="116" t="s">
        <v>186</v>
      </c>
      <c r="D398" s="116"/>
      <c r="E398" s="116"/>
      <c r="F398" s="116"/>
      <c r="G398" s="116"/>
      <c r="H398" s="116"/>
      <c r="I398" s="116"/>
      <c r="K398" s="116" t="s">
        <v>187</v>
      </c>
      <c r="L398" s="116"/>
      <c r="M398" s="116"/>
      <c r="N398" s="116"/>
      <c r="O398" s="116"/>
      <c r="P398" s="116"/>
      <c r="Q398" s="116"/>
      <c r="R398" s="116"/>
      <c r="S398" s="116"/>
      <c r="U398" s="114">
        <v>5500000</v>
      </c>
      <c r="V398" s="114">
        <v>0</v>
      </c>
      <c r="W398" s="117">
        <v>0</v>
      </c>
      <c r="X398" s="117"/>
      <c r="Y398" s="117">
        <v>0</v>
      </c>
      <c r="Z398" s="117"/>
      <c r="AA398" s="117"/>
      <c r="AB398" s="122">
        <f>Sheet1!AB398</f>
        <v>0</v>
      </c>
      <c r="AC398" s="117">
        <v>5500000</v>
      </c>
      <c r="AD398" s="117"/>
    </row>
    <row r="399" spans="22:28" ht="16.5" customHeight="1">
      <c r="V399" s="114">
        <v>0</v>
      </c>
      <c r="W399" s="117">
        <v>0</v>
      </c>
      <c r="X399" s="117"/>
      <c r="Y399" s="117">
        <v>0</v>
      </c>
      <c r="Z399" s="117"/>
      <c r="AA399" s="117"/>
      <c r="AB399" s="122">
        <f>Sheet1!AB399</f>
        <v>0</v>
      </c>
    </row>
    <row r="400" spans="22:28" ht="13.5" customHeight="1">
      <c r="V400" s="114">
        <v>0</v>
      </c>
      <c r="W400" s="117">
        <v>0</v>
      </c>
      <c r="X400" s="117"/>
      <c r="Y400" s="117">
        <v>0</v>
      </c>
      <c r="Z400" s="117"/>
      <c r="AA400" s="117"/>
      <c r="AB400" s="122">
        <f>Sheet1!AB400</f>
        <v>0</v>
      </c>
    </row>
    <row r="401" ht="3" customHeight="1">
      <c r="AB401" s="122">
        <f>Sheet1!AB401</f>
        <v>0</v>
      </c>
    </row>
    <row r="402" spans="3:30" ht="11.25" customHeight="1">
      <c r="C402" s="116" t="s">
        <v>244</v>
      </c>
      <c r="D402" s="116"/>
      <c r="E402" s="116"/>
      <c r="F402" s="116"/>
      <c r="G402" s="116"/>
      <c r="H402" s="116"/>
      <c r="I402" s="116"/>
      <c r="K402" s="135" t="s">
        <v>245</v>
      </c>
      <c r="L402" s="135"/>
      <c r="M402" s="135"/>
      <c r="N402" s="135"/>
      <c r="O402" s="135"/>
      <c r="P402" s="135"/>
      <c r="Q402" s="135"/>
      <c r="R402" s="135"/>
      <c r="S402" s="135"/>
      <c r="U402" s="117">
        <v>1800000</v>
      </c>
      <c r="V402" s="117">
        <v>0</v>
      </c>
      <c r="W402" s="117">
        <v>0</v>
      </c>
      <c r="X402" s="117"/>
      <c r="Y402" s="117">
        <v>0</v>
      </c>
      <c r="Z402" s="117"/>
      <c r="AA402" s="117"/>
      <c r="AB402" s="122">
        <f>Sheet1!AB402</f>
        <v>0</v>
      </c>
      <c r="AC402" s="117">
        <v>1800000</v>
      </c>
      <c r="AD402" s="117"/>
    </row>
    <row r="403" spans="3:30" ht="6" customHeight="1">
      <c r="C403" s="116"/>
      <c r="D403" s="116"/>
      <c r="E403" s="116"/>
      <c r="F403" s="116"/>
      <c r="G403" s="116"/>
      <c r="H403" s="116"/>
      <c r="I403" s="116"/>
      <c r="K403" s="135"/>
      <c r="L403" s="135"/>
      <c r="M403" s="135"/>
      <c r="N403" s="135"/>
      <c r="O403" s="135"/>
      <c r="P403" s="135"/>
      <c r="Q403" s="135"/>
      <c r="R403" s="135"/>
      <c r="S403" s="135"/>
      <c r="U403" s="117"/>
      <c r="V403" s="117"/>
      <c r="W403" s="117"/>
      <c r="X403" s="117"/>
      <c r="Y403" s="117"/>
      <c r="Z403" s="117"/>
      <c r="AA403" s="117"/>
      <c r="AB403" s="122">
        <f>Sheet1!AB403</f>
        <v>0</v>
      </c>
      <c r="AC403" s="117"/>
      <c r="AD403" s="117"/>
    </row>
    <row r="404" spans="11:28" ht="5.25" customHeight="1">
      <c r="K404" s="135"/>
      <c r="L404" s="135"/>
      <c r="M404" s="135"/>
      <c r="N404" s="135"/>
      <c r="O404" s="135"/>
      <c r="P404" s="135"/>
      <c r="Q404" s="135"/>
      <c r="R404" s="135"/>
      <c r="S404" s="135"/>
      <c r="V404" s="117">
        <v>0</v>
      </c>
      <c r="W404" s="117">
        <v>0</v>
      </c>
      <c r="X404" s="117"/>
      <c r="Y404" s="117">
        <v>0</v>
      </c>
      <c r="Z404" s="117"/>
      <c r="AA404" s="117"/>
      <c r="AB404" s="122">
        <f>Sheet1!AB404</f>
        <v>0</v>
      </c>
    </row>
    <row r="405" spans="22:28" ht="12" customHeight="1">
      <c r="V405" s="117"/>
      <c r="W405" s="117"/>
      <c r="X405" s="117"/>
      <c r="Y405" s="117"/>
      <c r="Z405" s="117"/>
      <c r="AA405" s="117"/>
      <c r="AB405" s="122">
        <f>Sheet1!AB405</f>
        <v>0</v>
      </c>
    </row>
    <row r="406" spans="22:28" ht="13.5" customHeight="1">
      <c r="V406" s="114">
        <v>0</v>
      </c>
      <c r="W406" s="117">
        <v>0</v>
      </c>
      <c r="X406" s="117"/>
      <c r="Y406" s="117">
        <v>0</v>
      </c>
      <c r="Z406" s="117"/>
      <c r="AA406" s="117"/>
      <c r="AB406" s="122">
        <f>Sheet1!AB406</f>
        <v>0</v>
      </c>
    </row>
    <row r="407" ht="3" customHeight="1">
      <c r="AB407" s="122">
        <f>Sheet1!AB407</f>
        <v>0</v>
      </c>
    </row>
    <row r="408" spans="3:30" ht="16.5" customHeight="1">
      <c r="C408" s="116" t="s">
        <v>246</v>
      </c>
      <c r="D408" s="116"/>
      <c r="E408" s="116"/>
      <c r="F408" s="116"/>
      <c r="G408" s="116"/>
      <c r="H408" s="116"/>
      <c r="I408" s="116"/>
      <c r="K408" s="116" t="s">
        <v>247</v>
      </c>
      <c r="L408" s="116"/>
      <c r="M408" s="116"/>
      <c r="N408" s="116"/>
      <c r="O408" s="116"/>
      <c r="P408" s="116"/>
      <c r="Q408" s="116"/>
      <c r="R408" s="116"/>
      <c r="S408" s="116"/>
      <c r="U408" s="114">
        <v>6000000</v>
      </c>
      <c r="V408" s="114">
        <v>0</v>
      </c>
      <c r="W408" s="117">
        <v>0</v>
      </c>
      <c r="X408" s="117"/>
      <c r="Y408" s="117">
        <v>0</v>
      </c>
      <c r="Z408" s="117"/>
      <c r="AA408" s="117"/>
      <c r="AB408" s="122">
        <f>Sheet1!AB408</f>
        <v>0</v>
      </c>
      <c r="AC408" s="117">
        <v>6000000</v>
      </c>
      <c r="AD408" s="117"/>
    </row>
    <row r="409" spans="22:28" ht="16.5" customHeight="1">
      <c r="V409" s="114">
        <v>0</v>
      </c>
      <c r="W409" s="117">
        <v>0</v>
      </c>
      <c r="X409" s="117"/>
      <c r="Y409" s="117">
        <v>0</v>
      </c>
      <c r="Z409" s="117"/>
      <c r="AA409" s="117"/>
      <c r="AB409" s="122">
        <f>Sheet1!AB409</f>
        <v>0</v>
      </c>
    </row>
    <row r="410" spans="22:28" ht="13.5" customHeight="1">
      <c r="V410" s="114">
        <v>0</v>
      </c>
      <c r="W410" s="117">
        <v>0</v>
      </c>
      <c r="X410" s="117"/>
      <c r="Y410" s="117">
        <v>0</v>
      </c>
      <c r="Z410" s="117"/>
      <c r="AA410" s="117"/>
      <c r="AB410" s="122">
        <f>Sheet1!AB410</f>
        <v>0</v>
      </c>
    </row>
    <row r="411" ht="6" customHeight="1">
      <c r="AB411" s="122">
        <f>Sheet1!AB411</f>
        <v>0</v>
      </c>
    </row>
    <row r="412" spans="2:30" ht="16.5" customHeight="1">
      <c r="B412" s="130" t="s">
        <v>146</v>
      </c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U412" s="114">
        <v>13300000</v>
      </c>
      <c r="V412" s="114">
        <v>0</v>
      </c>
      <c r="W412" s="117">
        <v>0</v>
      </c>
      <c r="X412" s="117"/>
      <c r="Y412" s="117">
        <v>0</v>
      </c>
      <c r="Z412" s="117"/>
      <c r="AA412" s="117"/>
      <c r="AB412" s="122">
        <f>Sheet1!AB412</f>
        <v>0</v>
      </c>
      <c r="AC412" s="117">
        <v>13300000</v>
      </c>
      <c r="AD412" s="117"/>
    </row>
    <row r="413" spans="22:28" ht="16.5" customHeight="1">
      <c r="V413" s="114">
        <v>0</v>
      </c>
      <c r="W413" s="117">
        <v>0</v>
      </c>
      <c r="X413" s="117"/>
      <c r="Y413" s="117">
        <v>0</v>
      </c>
      <c r="Z413" s="117"/>
      <c r="AA413" s="117"/>
      <c r="AB413" s="122">
        <f>Sheet1!AB413</f>
        <v>0</v>
      </c>
    </row>
    <row r="414" spans="22:28" ht="16.5" customHeight="1">
      <c r="V414" s="114">
        <v>0</v>
      </c>
      <c r="W414" s="117">
        <v>0</v>
      </c>
      <c r="X414" s="117"/>
      <c r="Y414" s="117">
        <v>0</v>
      </c>
      <c r="Z414" s="117"/>
      <c r="AA414" s="117"/>
      <c r="AB414" s="122">
        <f>Sheet1!AB414</f>
        <v>0</v>
      </c>
    </row>
    <row r="415" ht="9" customHeight="1">
      <c r="AB415" s="122">
        <f>Sheet1!AB415</f>
        <v>0</v>
      </c>
    </row>
    <row r="416" spans="3:31" ht="13.5" customHeight="1">
      <c r="C416" s="130" t="s">
        <v>118</v>
      </c>
      <c r="D416" s="130"/>
      <c r="E416" s="130"/>
      <c r="F416" s="130"/>
      <c r="H416" s="131" t="s">
        <v>91</v>
      </c>
      <c r="I416" s="116" t="s">
        <v>248</v>
      </c>
      <c r="J416" s="116"/>
      <c r="K416" s="116"/>
      <c r="L416" s="116"/>
      <c r="M416" s="116"/>
      <c r="O416" s="119" t="s">
        <v>61</v>
      </c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22">
        <f>Sheet1!AB416</f>
        <v>0</v>
      </c>
      <c r="AC416" s="119"/>
      <c r="AD416" s="119"/>
      <c r="AE416" s="119"/>
    </row>
    <row r="417" spans="3:31" ht="13.5" customHeight="1">
      <c r="C417" s="130" t="s">
        <v>120</v>
      </c>
      <c r="D417" s="130"/>
      <c r="E417" s="130"/>
      <c r="F417" s="130"/>
      <c r="H417" s="131" t="s">
        <v>91</v>
      </c>
      <c r="I417" s="116" t="s">
        <v>249</v>
      </c>
      <c r="J417" s="116"/>
      <c r="K417" s="116"/>
      <c r="L417" s="116"/>
      <c r="M417" s="116"/>
      <c r="O417" s="119" t="s">
        <v>79</v>
      </c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22">
        <f>Sheet1!AB417</f>
        <v>0</v>
      </c>
      <c r="AC417" s="119"/>
      <c r="AD417" s="119"/>
      <c r="AE417" s="119"/>
    </row>
    <row r="418" ht="3" customHeight="1">
      <c r="AB418" s="122">
        <f>Sheet1!AB418</f>
        <v>0</v>
      </c>
    </row>
    <row r="419" ht="3" customHeight="1">
      <c r="AB419" s="122">
        <f>Sheet1!AB419</f>
        <v>0</v>
      </c>
    </row>
    <row r="420" spans="3:30" ht="11.25" customHeight="1">
      <c r="C420" s="116" t="s">
        <v>191</v>
      </c>
      <c r="D420" s="116"/>
      <c r="E420" s="116"/>
      <c r="F420" s="116"/>
      <c r="G420" s="116"/>
      <c r="H420" s="116"/>
      <c r="I420" s="116"/>
      <c r="K420" s="135" t="s">
        <v>192</v>
      </c>
      <c r="L420" s="135"/>
      <c r="M420" s="135"/>
      <c r="N420" s="135"/>
      <c r="O420" s="135"/>
      <c r="P420" s="135"/>
      <c r="Q420" s="135"/>
      <c r="R420" s="135"/>
      <c r="S420" s="135"/>
      <c r="U420" s="117">
        <v>250000</v>
      </c>
      <c r="V420" s="117">
        <v>0</v>
      </c>
      <c r="W420" s="117">
        <v>0</v>
      </c>
      <c r="X420" s="117"/>
      <c r="Y420" s="117">
        <v>0</v>
      </c>
      <c r="Z420" s="117"/>
      <c r="AA420" s="117"/>
      <c r="AB420" s="122">
        <f>Sheet1!AB420</f>
        <v>250000</v>
      </c>
      <c r="AC420" s="117">
        <v>0</v>
      </c>
      <c r="AD420" s="117"/>
    </row>
    <row r="421" spans="3:30" ht="6" customHeight="1">
      <c r="C421" s="116"/>
      <c r="D421" s="116"/>
      <c r="E421" s="116"/>
      <c r="F421" s="116"/>
      <c r="G421" s="116"/>
      <c r="H421" s="116"/>
      <c r="I421" s="116"/>
      <c r="K421" s="135"/>
      <c r="L421" s="135"/>
      <c r="M421" s="135"/>
      <c r="N421" s="135"/>
      <c r="O421" s="135"/>
      <c r="P421" s="135"/>
      <c r="Q421" s="135"/>
      <c r="R421" s="135"/>
      <c r="S421" s="135"/>
      <c r="U421" s="117"/>
      <c r="V421" s="117"/>
      <c r="W421" s="117"/>
      <c r="X421" s="117"/>
      <c r="Y421" s="117"/>
      <c r="Z421" s="117"/>
      <c r="AA421" s="117"/>
      <c r="AB421" s="122">
        <f>Sheet1!AB421</f>
        <v>0</v>
      </c>
      <c r="AC421" s="117"/>
      <c r="AD421" s="117"/>
    </row>
    <row r="422" spans="11:28" ht="5.25" customHeight="1">
      <c r="K422" s="135"/>
      <c r="L422" s="135"/>
      <c r="M422" s="135"/>
      <c r="N422" s="135"/>
      <c r="O422" s="135"/>
      <c r="P422" s="135"/>
      <c r="Q422" s="135"/>
      <c r="R422" s="135"/>
      <c r="S422" s="135"/>
      <c r="V422" s="117">
        <v>0</v>
      </c>
      <c r="W422" s="117">
        <v>0</v>
      </c>
      <c r="X422" s="117"/>
      <c r="Y422" s="117">
        <v>0</v>
      </c>
      <c r="Z422" s="117"/>
      <c r="AA422" s="117"/>
      <c r="AB422" s="122">
        <f>Sheet1!AB422</f>
        <v>0</v>
      </c>
    </row>
    <row r="423" spans="22:28" ht="12" customHeight="1">
      <c r="V423" s="117"/>
      <c r="W423" s="117"/>
      <c r="X423" s="117"/>
      <c r="Y423" s="117"/>
      <c r="Z423" s="117"/>
      <c r="AA423" s="117"/>
      <c r="AB423" s="122">
        <f>Sheet1!AB423</f>
        <v>0</v>
      </c>
    </row>
    <row r="424" spans="22:28" ht="13.5" customHeight="1">
      <c r="V424" s="114">
        <v>250000</v>
      </c>
      <c r="W424" s="117">
        <v>0</v>
      </c>
      <c r="X424" s="117"/>
      <c r="Y424" s="117">
        <v>250000</v>
      </c>
      <c r="Z424" s="117"/>
      <c r="AA424" s="117"/>
      <c r="AB424" s="122">
        <f>Sheet1!AB424</f>
        <v>0</v>
      </c>
    </row>
    <row r="425" ht="3" customHeight="1">
      <c r="AB425" s="122">
        <f>Sheet1!AB425</f>
        <v>0</v>
      </c>
    </row>
    <row r="426" spans="3:30" ht="16.5" customHeight="1">
      <c r="C426" s="116" t="s">
        <v>186</v>
      </c>
      <c r="D426" s="116"/>
      <c r="E426" s="116"/>
      <c r="F426" s="116"/>
      <c r="G426" s="116"/>
      <c r="H426" s="116"/>
      <c r="I426" s="116"/>
      <c r="K426" s="116" t="s">
        <v>187</v>
      </c>
      <c r="L426" s="116"/>
      <c r="M426" s="116"/>
      <c r="N426" s="116"/>
      <c r="O426" s="116"/>
      <c r="P426" s="116"/>
      <c r="Q426" s="116"/>
      <c r="R426" s="116"/>
      <c r="S426" s="116"/>
      <c r="U426" s="114">
        <v>5300000</v>
      </c>
      <c r="V426" s="114">
        <v>0</v>
      </c>
      <c r="W426" s="117">
        <v>0</v>
      </c>
      <c r="X426" s="117"/>
      <c r="Y426" s="117">
        <v>0</v>
      </c>
      <c r="Z426" s="117"/>
      <c r="AA426" s="117"/>
      <c r="AB426" s="122">
        <f>Sheet1!AB426</f>
        <v>5300000</v>
      </c>
      <c r="AC426" s="117">
        <v>1590000</v>
      </c>
      <c r="AD426" s="117"/>
    </row>
    <row r="427" spans="22:28" ht="16.5" customHeight="1">
      <c r="V427" s="114">
        <v>0</v>
      </c>
      <c r="W427" s="117">
        <v>0</v>
      </c>
      <c r="X427" s="117"/>
      <c r="Y427" s="117">
        <v>0</v>
      </c>
      <c r="Z427" s="117"/>
      <c r="AA427" s="117"/>
      <c r="AB427" s="122">
        <f>Sheet1!AB427</f>
        <v>0</v>
      </c>
    </row>
    <row r="428" spans="22:28" ht="13.5" customHeight="1">
      <c r="V428" s="114">
        <v>3710000</v>
      </c>
      <c r="W428" s="117">
        <v>0</v>
      </c>
      <c r="X428" s="117"/>
      <c r="Y428" s="117">
        <v>3710000</v>
      </c>
      <c r="Z428" s="117"/>
      <c r="AA428" s="117"/>
      <c r="AB428" s="122">
        <f>Sheet1!AB428</f>
        <v>0</v>
      </c>
    </row>
    <row r="429" ht="3" customHeight="1">
      <c r="AB429" s="122">
        <f>Sheet1!AB429</f>
        <v>0</v>
      </c>
    </row>
    <row r="430" spans="3:30" ht="11.25" customHeight="1">
      <c r="C430" s="116" t="s">
        <v>244</v>
      </c>
      <c r="D430" s="116"/>
      <c r="E430" s="116"/>
      <c r="F430" s="116"/>
      <c r="G430" s="116"/>
      <c r="H430" s="116"/>
      <c r="I430" s="116"/>
      <c r="K430" s="135" t="s">
        <v>245</v>
      </c>
      <c r="L430" s="135"/>
      <c r="M430" s="135"/>
      <c r="N430" s="135"/>
      <c r="O430" s="135"/>
      <c r="P430" s="135"/>
      <c r="Q430" s="135"/>
      <c r="R430" s="135"/>
      <c r="S430" s="135"/>
      <c r="U430" s="117">
        <v>1050000</v>
      </c>
      <c r="V430" s="117">
        <v>0</v>
      </c>
      <c r="W430" s="117">
        <v>0</v>
      </c>
      <c r="X430" s="117"/>
      <c r="Y430" s="117">
        <v>0</v>
      </c>
      <c r="Z430" s="117"/>
      <c r="AA430" s="117"/>
      <c r="AB430" s="122">
        <f>Sheet1!AB430</f>
        <v>1050000</v>
      </c>
      <c r="AC430" s="117">
        <v>0</v>
      </c>
      <c r="AD430" s="117"/>
    </row>
    <row r="431" spans="3:30" ht="6" customHeight="1">
      <c r="C431" s="116"/>
      <c r="D431" s="116"/>
      <c r="E431" s="116"/>
      <c r="F431" s="116"/>
      <c r="G431" s="116"/>
      <c r="H431" s="116"/>
      <c r="I431" s="116"/>
      <c r="K431" s="135"/>
      <c r="L431" s="135"/>
      <c r="M431" s="135"/>
      <c r="N431" s="135"/>
      <c r="O431" s="135"/>
      <c r="P431" s="135"/>
      <c r="Q431" s="135"/>
      <c r="R431" s="135"/>
      <c r="S431" s="135"/>
      <c r="U431" s="117"/>
      <c r="V431" s="117"/>
      <c r="W431" s="117"/>
      <c r="X431" s="117"/>
      <c r="Y431" s="117"/>
      <c r="Z431" s="117"/>
      <c r="AA431" s="117"/>
      <c r="AB431" s="122">
        <f>Sheet1!AB431</f>
        <v>0</v>
      </c>
      <c r="AC431" s="117"/>
      <c r="AD431" s="117"/>
    </row>
    <row r="432" spans="11:28" ht="5.25" customHeight="1">
      <c r="K432" s="135"/>
      <c r="L432" s="135"/>
      <c r="M432" s="135"/>
      <c r="N432" s="135"/>
      <c r="O432" s="135"/>
      <c r="P432" s="135"/>
      <c r="Q432" s="135"/>
      <c r="R432" s="135"/>
      <c r="S432" s="135"/>
      <c r="V432" s="117">
        <v>0</v>
      </c>
      <c r="W432" s="117">
        <v>0</v>
      </c>
      <c r="X432" s="117"/>
      <c r="Y432" s="117">
        <v>0</v>
      </c>
      <c r="Z432" s="117"/>
      <c r="AA432" s="117"/>
      <c r="AB432" s="122">
        <f>Sheet1!AB432</f>
        <v>0</v>
      </c>
    </row>
    <row r="433" spans="22:28" ht="12" customHeight="1">
      <c r="V433" s="117"/>
      <c r="W433" s="117"/>
      <c r="X433" s="117"/>
      <c r="Y433" s="117"/>
      <c r="Z433" s="117"/>
      <c r="AA433" s="117"/>
      <c r="AB433" s="122">
        <f>Sheet1!AB433</f>
        <v>0</v>
      </c>
    </row>
    <row r="434" spans="22:28" ht="13.5" customHeight="1">
      <c r="V434" s="114">
        <v>1050000</v>
      </c>
      <c r="W434" s="117">
        <v>0</v>
      </c>
      <c r="X434" s="117"/>
      <c r="Y434" s="117">
        <v>1050000</v>
      </c>
      <c r="Z434" s="117"/>
      <c r="AA434" s="117"/>
      <c r="AB434" s="122">
        <f>Sheet1!AB434</f>
        <v>0</v>
      </c>
    </row>
    <row r="435" ht="3" customHeight="1">
      <c r="AB435" s="122">
        <f>Sheet1!AB435</f>
        <v>0</v>
      </c>
    </row>
    <row r="436" spans="3:30" ht="16.5" customHeight="1">
      <c r="C436" s="116" t="s">
        <v>154</v>
      </c>
      <c r="D436" s="116"/>
      <c r="E436" s="116"/>
      <c r="F436" s="116"/>
      <c r="G436" s="116"/>
      <c r="H436" s="116"/>
      <c r="I436" s="116"/>
      <c r="K436" s="116" t="s">
        <v>155</v>
      </c>
      <c r="L436" s="116"/>
      <c r="M436" s="116"/>
      <c r="N436" s="116"/>
      <c r="O436" s="116"/>
      <c r="P436" s="116"/>
      <c r="Q436" s="116"/>
      <c r="R436" s="116"/>
      <c r="S436" s="116"/>
      <c r="U436" s="114">
        <v>150000</v>
      </c>
      <c r="V436" s="114">
        <v>0</v>
      </c>
      <c r="W436" s="117">
        <v>0</v>
      </c>
      <c r="X436" s="117"/>
      <c r="Y436" s="117">
        <v>0</v>
      </c>
      <c r="Z436" s="117"/>
      <c r="AA436" s="117"/>
      <c r="AB436" s="122">
        <f>Sheet1!AB436</f>
        <v>150000</v>
      </c>
      <c r="AC436" s="117">
        <v>0</v>
      </c>
      <c r="AD436" s="117"/>
    </row>
    <row r="437" spans="22:28" ht="16.5" customHeight="1">
      <c r="V437" s="114">
        <v>0</v>
      </c>
      <c r="W437" s="117">
        <v>0</v>
      </c>
      <c r="X437" s="117"/>
      <c r="Y437" s="117">
        <v>0</v>
      </c>
      <c r="Z437" s="117"/>
      <c r="AA437" s="117"/>
      <c r="AB437" s="122">
        <f>Sheet1!AB437</f>
        <v>0</v>
      </c>
    </row>
    <row r="438" spans="22:28" ht="13.5" customHeight="1">
      <c r="V438" s="114">
        <v>150000</v>
      </c>
      <c r="W438" s="117">
        <v>0</v>
      </c>
      <c r="X438" s="117"/>
      <c r="Y438" s="117">
        <v>150000</v>
      </c>
      <c r="Z438" s="117"/>
      <c r="AA438" s="117"/>
      <c r="AB438" s="122">
        <f>Sheet1!AB438</f>
        <v>0</v>
      </c>
    </row>
    <row r="439" ht="6" customHeight="1">
      <c r="AB439" s="122">
        <f>Sheet1!AB439</f>
        <v>0</v>
      </c>
    </row>
    <row r="440" spans="2:30" ht="16.5" customHeight="1">
      <c r="B440" s="130" t="s">
        <v>146</v>
      </c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U440" s="114">
        <v>6750000</v>
      </c>
      <c r="V440" s="114">
        <v>0</v>
      </c>
      <c r="W440" s="117">
        <v>0</v>
      </c>
      <c r="X440" s="117"/>
      <c r="Y440" s="117">
        <v>0</v>
      </c>
      <c r="Z440" s="117"/>
      <c r="AA440" s="117"/>
      <c r="AB440" s="122">
        <f>Sheet1!AB440</f>
        <v>6750000</v>
      </c>
      <c r="AC440" s="117">
        <v>1590000</v>
      </c>
      <c r="AD440" s="117"/>
    </row>
    <row r="441" spans="22:28" ht="16.5" customHeight="1">
      <c r="V441" s="114">
        <v>0</v>
      </c>
      <c r="W441" s="117">
        <v>0</v>
      </c>
      <c r="X441" s="117"/>
      <c r="Y441" s="117">
        <v>0</v>
      </c>
      <c r="Z441" s="117"/>
      <c r="AA441" s="117"/>
      <c r="AB441" s="122">
        <f>Sheet1!AB441</f>
        <v>0</v>
      </c>
    </row>
    <row r="442" spans="22:28" ht="16.5" customHeight="1">
      <c r="V442" s="114">
        <v>5160000</v>
      </c>
      <c r="W442" s="117">
        <v>0</v>
      </c>
      <c r="X442" s="117"/>
      <c r="Y442" s="117">
        <v>5160000</v>
      </c>
      <c r="Z442" s="117"/>
      <c r="AA442" s="117"/>
      <c r="AB442" s="122">
        <f>Sheet1!AB442</f>
        <v>0</v>
      </c>
    </row>
    <row r="443" ht="9" customHeight="1">
      <c r="AB443" s="122">
        <f>Sheet1!AB443</f>
        <v>0</v>
      </c>
    </row>
    <row r="444" spans="3:31" ht="13.5" customHeight="1">
      <c r="C444" s="130" t="s">
        <v>118</v>
      </c>
      <c r="D444" s="130"/>
      <c r="E444" s="130"/>
      <c r="F444" s="130"/>
      <c r="H444" s="131" t="s">
        <v>91</v>
      </c>
      <c r="I444" s="116" t="s">
        <v>248</v>
      </c>
      <c r="J444" s="116"/>
      <c r="K444" s="116"/>
      <c r="L444" s="116"/>
      <c r="M444" s="116"/>
      <c r="O444" s="119" t="s">
        <v>61</v>
      </c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22">
        <f>Sheet1!AB444</f>
        <v>0</v>
      </c>
      <c r="AC444" s="119"/>
      <c r="AD444" s="119"/>
      <c r="AE444" s="119"/>
    </row>
    <row r="445" spans="3:31" ht="13.5" customHeight="1">
      <c r="C445" s="130" t="s">
        <v>120</v>
      </c>
      <c r="D445" s="130"/>
      <c r="E445" s="130"/>
      <c r="F445" s="130"/>
      <c r="H445" s="131" t="s">
        <v>91</v>
      </c>
      <c r="I445" s="116" t="s">
        <v>250</v>
      </c>
      <c r="J445" s="116"/>
      <c r="K445" s="116"/>
      <c r="L445" s="116"/>
      <c r="M445" s="116"/>
      <c r="O445" s="119" t="s">
        <v>80</v>
      </c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22">
        <f>Sheet1!AB445</f>
        <v>0</v>
      </c>
      <c r="AC445" s="119"/>
      <c r="AD445" s="119"/>
      <c r="AE445" s="119"/>
    </row>
    <row r="446" ht="3" customHeight="1">
      <c r="AB446" s="122">
        <f>Sheet1!AB446</f>
        <v>0</v>
      </c>
    </row>
    <row r="447" ht="3" customHeight="1">
      <c r="AB447" s="122">
        <f>Sheet1!AB447</f>
        <v>0</v>
      </c>
    </row>
    <row r="448" spans="3:30" ht="11.25" customHeight="1">
      <c r="C448" s="116" t="s">
        <v>191</v>
      </c>
      <c r="D448" s="116"/>
      <c r="E448" s="116"/>
      <c r="F448" s="116"/>
      <c r="G448" s="116"/>
      <c r="H448" s="116"/>
      <c r="I448" s="116"/>
      <c r="K448" s="135" t="s">
        <v>192</v>
      </c>
      <c r="L448" s="135"/>
      <c r="M448" s="135"/>
      <c r="N448" s="135"/>
      <c r="O448" s="135"/>
      <c r="P448" s="135"/>
      <c r="Q448" s="135"/>
      <c r="R448" s="135"/>
      <c r="S448" s="135"/>
      <c r="U448" s="117">
        <v>260000</v>
      </c>
      <c r="V448" s="117">
        <v>0</v>
      </c>
      <c r="W448" s="117">
        <v>0</v>
      </c>
      <c r="X448" s="117"/>
      <c r="Y448" s="117">
        <v>0</v>
      </c>
      <c r="Z448" s="117"/>
      <c r="AA448" s="117"/>
      <c r="AB448" s="122">
        <f>Sheet1!AB448</f>
        <v>0</v>
      </c>
      <c r="AC448" s="117">
        <v>260000</v>
      </c>
      <c r="AD448" s="117"/>
    </row>
    <row r="449" spans="3:30" ht="6" customHeight="1">
      <c r="C449" s="116"/>
      <c r="D449" s="116"/>
      <c r="E449" s="116"/>
      <c r="F449" s="116"/>
      <c r="G449" s="116"/>
      <c r="H449" s="116"/>
      <c r="I449" s="116"/>
      <c r="K449" s="135"/>
      <c r="L449" s="135"/>
      <c r="M449" s="135"/>
      <c r="N449" s="135"/>
      <c r="O449" s="135"/>
      <c r="P449" s="135"/>
      <c r="Q449" s="135"/>
      <c r="R449" s="135"/>
      <c r="S449" s="135"/>
      <c r="U449" s="117"/>
      <c r="V449" s="117"/>
      <c r="W449" s="117"/>
      <c r="X449" s="117"/>
      <c r="Y449" s="117"/>
      <c r="Z449" s="117"/>
      <c r="AA449" s="117"/>
      <c r="AB449" s="122">
        <f>Sheet1!AB449</f>
        <v>0</v>
      </c>
      <c r="AC449" s="117"/>
      <c r="AD449" s="117"/>
    </row>
    <row r="450" spans="11:28" ht="5.25" customHeight="1">
      <c r="K450" s="135"/>
      <c r="L450" s="135"/>
      <c r="M450" s="135"/>
      <c r="N450" s="135"/>
      <c r="O450" s="135"/>
      <c r="P450" s="135"/>
      <c r="Q450" s="135"/>
      <c r="R450" s="135"/>
      <c r="S450" s="135"/>
      <c r="V450" s="117">
        <v>0</v>
      </c>
      <c r="W450" s="117">
        <v>0</v>
      </c>
      <c r="X450" s="117"/>
      <c r="Y450" s="117">
        <v>0</v>
      </c>
      <c r="Z450" s="117"/>
      <c r="AA450" s="117"/>
      <c r="AB450" s="122">
        <f>Sheet1!AB450</f>
        <v>0</v>
      </c>
    </row>
    <row r="451" spans="22:28" ht="12" customHeight="1">
      <c r="V451" s="117"/>
      <c r="W451" s="117"/>
      <c r="X451" s="117"/>
      <c r="Y451" s="117"/>
      <c r="Z451" s="117"/>
      <c r="AA451" s="117"/>
      <c r="AB451" s="122">
        <f>Sheet1!AB451</f>
        <v>0</v>
      </c>
    </row>
    <row r="452" spans="22:28" ht="13.5" customHeight="1">
      <c r="V452" s="114">
        <v>0</v>
      </c>
      <c r="W452" s="117">
        <v>0</v>
      </c>
      <c r="X452" s="117"/>
      <c r="Y452" s="117">
        <v>0</v>
      </c>
      <c r="Z452" s="117"/>
      <c r="AA452" s="117"/>
      <c r="AB452" s="122">
        <f>Sheet1!AB452</f>
        <v>0</v>
      </c>
    </row>
    <row r="453" ht="3" customHeight="1">
      <c r="AB453" s="122">
        <f>Sheet1!AB453</f>
        <v>0</v>
      </c>
    </row>
    <row r="454" spans="3:30" ht="11.25" customHeight="1">
      <c r="C454" s="116" t="s">
        <v>251</v>
      </c>
      <c r="D454" s="116"/>
      <c r="E454" s="116"/>
      <c r="F454" s="116"/>
      <c r="G454" s="116"/>
      <c r="H454" s="116"/>
      <c r="I454" s="116"/>
      <c r="K454" s="135" t="s">
        <v>252</v>
      </c>
      <c r="L454" s="135"/>
      <c r="M454" s="135"/>
      <c r="N454" s="135"/>
      <c r="O454" s="135"/>
      <c r="P454" s="135"/>
      <c r="Q454" s="135"/>
      <c r="R454" s="135"/>
      <c r="S454" s="135"/>
      <c r="U454" s="117">
        <v>600000</v>
      </c>
      <c r="V454" s="117">
        <v>0</v>
      </c>
      <c r="W454" s="117">
        <v>0</v>
      </c>
      <c r="X454" s="117"/>
      <c r="Y454" s="117">
        <v>0</v>
      </c>
      <c r="Z454" s="117"/>
      <c r="AA454" s="117"/>
      <c r="AB454" s="122">
        <f>Sheet1!AB454</f>
        <v>0</v>
      </c>
      <c r="AC454" s="117">
        <v>600000</v>
      </c>
      <c r="AD454" s="117"/>
    </row>
    <row r="455" spans="3:30" ht="6" customHeight="1">
      <c r="C455" s="116"/>
      <c r="D455" s="116"/>
      <c r="E455" s="116"/>
      <c r="F455" s="116"/>
      <c r="G455" s="116"/>
      <c r="H455" s="116"/>
      <c r="I455" s="116"/>
      <c r="K455" s="135"/>
      <c r="L455" s="135"/>
      <c r="M455" s="135"/>
      <c r="N455" s="135"/>
      <c r="O455" s="135"/>
      <c r="P455" s="135"/>
      <c r="Q455" s="135"/>
      <c r="R455" s="135"/>
      <c r="S455" s="135"/>
      <c r="U455" s="117"/>
      <c r="V455" s="117"/>
      <c r="W455" s="117"/>
      <c r="X455" s="117"/>
      <c r="Y455" s="117"/>
      <c r="Z455" s="117"/>
      <c r="AA455" s="117"/>
      <c r="AB455" s="122">
        <f>Sheet1!AB455</f>
        <v>0</v>
      </c>
      <c r="AC455" s="117"/>
      <c r="AD455" s="117"/>
    </row>
    <row r="456" spans="11:28" ht="5.25" customHeight="1">
      <c r="K456" s="135"/>
      <c r="L456" s="135"/>
      <c r="M456" s="135"/>
      <c r="N456" s="135"/>
      <c r="O456" s="135"/>
      <c r="P456" s="135"/>
      <c r="Q456" s="135"/>
      <c r="R456" s="135"/>
      <c r="S456" s="135"/>
      <c r="V456" s="117">
        <v>0</v>
      </c>
      <c r="W456" s="117">
        <v>0</v>
      </c>
      <c r="X456" s="117"/>
      <c r="Y456" s="117">
        <v>0</v>
      </c>
      <c r="Z456" s="117"/>
      <c r="AA456" s="117"/>
      <c r="AB456" s="122">
        <f>Sheet1!AB456</f>
        <v>0</v>
      </c>
    </row>
    <row r="457" spans="22:28" ht="12" customHeight="1">
      <c r="V457" s="117"/>
      <c r="W457" s="117"/>
      <c r="X457" s="117"/>
      <c r="Y457" s="117"/>
      <c r="Z457" s="117"/>
      <c r="AA457" s="117"/>
      <c r="AB457" s="122">
        <f>Sheet1!AB457</f>
        <v>0</v>
      </c>
    </row>
    <row r="458" spans="22:28" ht="13.5" customHeight="1">
      <c r="V458" s="114">
        <v>0</v>
      </c>
      <c r="W458" s="117">
        <v>0</v>
      </c>
      <c r="X458" s="117"/>
      <c r="Y458" s="117">
        <v>0</v>
      </c>
      <c r="Z458" s="117"/>
      <c r="AA458" s="117"/>
      <c r="AB458" s="122">
        <f>Sheet1!AB458</f>
        <v>0</v>
      </c>
    </row>
    <row r="459" spans="3:30" ht="16.5" customHeight="1">
      <c r="C459" s="116" t="s">
        <v>186</v>
      </c>
      <c r="D459" s="116"/>
      <c r="E459" s="116"/>
      <c r="F459" s="116"/>
      <c r="G459" s="116"/>
      <c r="H459" s="116"/>
      <c r="I459" s="116"/>
      <c r="K459" s="116" t="s">
        <v>187</v>
      </c>
      <c r="L459" s="116"/>
      <c r="M459" s="116"/>
      <c r="N459" s="116"/>
      <c r="O459" s="116"/>
      <c r="P459" s="116"/>
      <c r="Q459" s="116"/>
      <c r="R459" s="116"/>
      <c r="S459" s="116"/>
      <c r="U459" s="114">
        <v>1590000</v>
      </c>
      <c r="V459" s="114">
        <v>0</v>
      </c>
      <c r="W459" s="117">
        <v>0</v>
      </c>
      <c r="X459" s="117"/>
      <c r="Y459" s="117">
        <v>0</v>
      </c>
      <c r="Z459" s="117"/>
      <c r="AA459" s="117"/>
      <c r="AB459" s="122">
        <f>Sheet1!AB459</f>
        <v>0</v>
      </c>
      <c r="AC459" s="117">
        <v>1590000</v>
      </c>
      <c r="AD459" s="117"/>
    </row>
    <row r="460" spans="22:28" ht="16.5" customHeight="1">
      <c r="V460" s="114">
        <v>0</v>
      </c>
      <c r="W460" s="117">
        <v>0</v>
      </c>
      <c r="X460" s="117"/>
      <c r="Y460" s="117">
        <v>0</v>
      </c>
      <c r="Z460" s="117"/>
      <c r="AA460" s="117"/>
      <c r="AB460" s="122">
        <f>Sheet1!AB460</f>
        <v>0</v>
      </c>
    </row>
    <row r="461" spans="22:28" ht="13.5" customHeight="1">
      <c r="V461" s="114">
        <v>0</v>
      </c>
      <c r="W461" s="117">
        <v>0</v>
      </c>
      <c r="X461" s="117"/>
      <c r="Y461" s="117">
        <v>0</v>
      </c>
      <c r="Z461" s="117"/>
      <c r="AA461" s="117"/>
      <c r="AB461" s="122">
        <f>Sheet1!AB461</f>
        <v>0</v>
      </c>
    </row>
    <row r="462" ht="3" customHeight="1">
      <c r="AB462" s="122">
        <f>Sheet1!AB462</f>
        <v>0</v>
      </c>
    </row>
    <row r="463" spans="3:30" ht="16.5" customHeight="1">
      <c r="C463" s="116" t="s">
        <v>253</v>
      </c>
      <c r="D463" s="116"/>
      <c r="E463" s="116"/>
      <c r="F463" s="116"/>
      <c r="G463" s="116"/>
      <c r="H463" s="116"/>
      <c r="I463" s="116"/>
      <c r="K463" s="116" t="s">
        <v>254</v>
      </c>
      <c r="L463" s="116"/>
      <c r="M463" s="116"/>
      <c r="N463" s="116"/>
      <c r="O463" s="116"/>
      <c r="P463" s="116"/>
      <c r="Q463" s="116"/>
      <c r="R463" s="116"/>
      <c r="S463" s="116"/>
      <c r="U463" s="114">
        <v>3000000</v>
      </c>
      <c r="V463" s="114">
        <v>0</v>
      </c>
      <c r="W463" s="117">
        <v>0</v>
      </c>
      <c r="X463" s="117"/>
      <c r="Y463" s="117">
        <v>0</v>
      </c>
      <c r="Z463" s="117"/>
      <c r="AA463" s="117"/>
      <c r="AB463" s="122">
        <f>Sheet1!AB463</f>
        <v>0</v>
      </c>
      <c r="AC463" s="117">
        <v>3000000</v>
      </c>
      <c r="AD463" s="117"/>
    </row>
    <row r="464" spans="22:28" ht="16.5" customHeight="1">
      <c r="V464" s="114">
        <v>0</v>
      </c>
      <c r="W464" s="117">
        <v>0</v>
      </c>
      <c r="X464" s="117"/>
      <c r="Y464" s="117">
        <v>0</v>
      </c>
      <c r="Z464" s="117"/>
      <c r="AA464" s="117"/>
      <c r="AB464" s="122">
        <f>Sheet1!AB464</f>
        <v>0</v>
      </c>
    </row>
    <row r="465" spans="22:28" ht="13.5" customHeight="1">
      <c r="V465" s="114">
        <v>0</v>
      </c>
      <c r="W465" s="117">
        <v>0</v>
      </c>
      <c r="X465" s="117"/>
      <c r="Y465" s="117">
        <v>0</v>
      </c>
      <c r="Z465" s="117"/>
      <c r="AA465" s="117"/>
      <c r="AB465" s="122">
        <f>Sheet1!AB465</f>
        <v>0</v>
      </c>
    </row>
    <row r="466" ht="6" customHeight="1">
      <c r="AB466" s="122">
        <f>Sheet1!AB466</f>
        <v>0</v>
      </c>
    </row>
    <row r="467" spans="2:30" ht="16.5" customHeight="1">
      <c r="B467" s="130" t="s">
        <v>146</v>
      </c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U467" s="114">
        <v>5450000</v>
      </c>
      <c r="V467" s="114">
        <v>0</v>
      </c>
      <c r="W467" s="117">
        <v>0</v>
      </c>
      <c r="X467" s="117"/>
      <c r="Y467" s="117">
        <v>0</v>
      </c>
      <c r="Z467" s="117"/>
      <c r="AA467" s="117"/>
      <c r="AB467" s="122">
        <f>Sheet1!AB467</f>
        <v>0</v>
      </c>
      <c r="AC467" s="117">
        <v>5450000</v>
      </c>
      <c r="AD467" s="117"/>
    </row>
    <row r="468" spans="22:28" ht="16.5" customHeight="1">
      <c r="V468" s="114">
        <v>0</v>
      </c>
      <c r="W468" s="117">
        <v>0</v>
      </c>
      <c r="X468" s="117"/>
      <c r="Y468" s="117">
        <v>0</v>
      </c>
      <c r="Z468" s="117"/>
      <c r="AA468" s="117"/>
      <c r="AB468" s="122">
        <f>Sheet1!AB468</f>
        <v>0</v>
      </c>
    </row>
    <row r="469" spans="22:28" ht="16.5" customHeight="1">
      <c r="V469" s="114">
        <v>0</v>
      </c>
      <c r="W469" s="117">
        <v>0</v>
      </c>
      <c r="X469" s="117"/>
      <c r="Y469" s="117">
        <v>0</v>
      </c>
      <c r="Z469" s="117"/>
      <c r="AA469" s="117"/>
      <c r="AB469" s="122">
        <f>Sheet1!AB469</f>
        <v>0</v>
      </c>
    </row>
    <row r="470" ht="9" customHeight="1">
      <c r="AB470" s="122">
        <f>Sheet1!AB470</f>
        <v>0</v>
      </c>
    </row>
    <row r="471" spans="3:31" ht="13.5" customHeight="1">
      <c r="C471" s="130" t="s">
        <v>118</v>
      </c>
      <c r="D471" s="130"/>
      <c r="E471" s="130"/>
      <c r="F471" s="130"/>
      <c r="H471" s="131" t="s">
        <v>91</v>
      </c>
      <c r="I471" s="116" t="s">
        <v>248</v>
      </c>
      <c r="J471" s="116"/>
      <c r="K471" s="116"/>
      <c r="L471" s="116"/>
      <c r="M471" s="116"/>
      <c r="O471" s="119" t="s">
        <v>61</v>
      </c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22">
        <f>Sheet1!AB471</f>
        <v>0</v>
      </c>
      <c r="AC471" s="119"/>
      <c r="AD471" s="119"/>
      <c r="AE471" s="119"/>
    </row>
    <row r="472" spans="3:31" ht="13.5" customHeight="1">
      <c r="C472" s="130" t="s">
        <v>120</v>
      </c>
      <c r="D472" s="130"/>
      <c r="E472" s="130"/>
      <c r="F472" s="130"/>
      <c r="H472" s="131" t="s">
        <v>91</v>
      </c>
      <c r="I472" s="116" t="s">
        <v>255</v>
      </c>
      <c r="J472" s="116"/>
      <c r="K472" s="116"/>
      <c r="L472" s="116"/>
      <c r="M472" s="116"/>
      <c r="O472" s="119" t="s">
        <v>81</v>
      </c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22">
        <f>Sheet1!AB472</f>
        <v>0</v>
      </c>
      <c r="AC472" s="119"/>
      <c r="AD472" s="119"/>
      <c r="AE472" s="119"/>
    </row>
    <row r="473" ht="3" customHeight="1">
      <c r="AB473" s="122">
        <f>Sheet1!AB473</f>
        <v>0</v>
      </c>
    </row>
    <row r="474" ht="3" customHeight="1">
      <c r="AB474" s="122">
        <f>Sheet1!AB474</f>
        <v>0</v>
      </c>
    </row>
    <row r="475" spans="3:30" ht="11.25" customHeight="1">
      <c r="C475" s="116" t="s">
        <v>191</v>
      </c>
      <c r="D475" s="116"/>
      <c r="E475" s="116"/>
      <c r="F475" s="116"/>
      <c r="G475" s="116"/>
      <c r="H475" s="116"/>
      <c r="I475" s="116"/>
      <c r="K475" s="135" t="s">
        <v>192</v>
      </c>
      <c r="L475" s="135"/>
      <c r="M475" s="135"/>
      <c r="N475" s="135"/>
      <c r="O475" s="135"/>
      <c r="P475" s="135"/>
      <c r="Q475" s="135"/>
      <c r="R475" s="135"/>
      <c r="S475" s="135"/>
      <c r="U475" s="117">
        <v>4400000</v>
      </c>
      <c r="V475" s="117">
        <v>0</v>
      </c>
      <c r="W475" s="117">
        <v>0</v>
      </c>
      <c r="X475" s="117"/>
      <c r="Y475" s="117">
        <v>0</v>
      </c>
      <c r="Z475" s="117"/>
      <c r="AA475" s="117"/>
      <c r="AB475" s="122">
        <f>Sheet1!AB475</f>
        <v>402000</v>
      </c>
      <c r="AC475" s="117">
        <v>3998000</v>
      </c>
      <c r="AD475" s="117"/>
    </row>
    <row r="476" spans="3:30" ht="6" customHeight="1">
      <c r="C476" s="116"/>
      <c r="D476" s="116"/>
      <c r="E476" s="116"/>
      <c r="F476" s="116"/>
      <c r="G476" s="116"/>
      <c r="H476" s="116"/>
      <c r="I476" s="116"/>
      <c r="K476" s="135"/>
      <c r="L476" s="135"/>
      <c r="M476" s="135"/>
      <c r="N476" s="135"/>
      <c r="O476" s="135"/>
      <c r="P476" s="135"/>
      <c r="Q476" s="135"/>
      <c r="R476" s="135"/>
      <c r="S476" s="135"/>
      <c r="U476" s="117"/>
      <c r="V476" s="117"/>
      <c r="W476" s="117"/>
      <c r="X476" s="117"/>
      <c r="Y476" s="117"/>
      <c r="Z476" s="117"/>
      <c r="AA476" s="117"/>
      <c r="AB476" s="122">
        <f>Sheet1!AB476</f>
        <v>0</v>
      </c>
      <c r="AC476" s="117"/>
      <c r="AD476" s="117"/>
    </row>
    <row r="477" spans="11:28" ht="5.25" customHeight="1">
      <c r="K477" s="135"/>
      <c r="L477" s="135"/>
      <c r="M477" s="135"/>
      <c r="N477" s="135"/>
      <c r="O477" s="135"/>
      <c r="P477" s="135"/>
      <c r="Q477" s="135"/>
      <c r="R477" s="135"/>
      <c r="S477" s="135"/>
      <c r="V477" s="117">
        <v>0</v>
      </c>
      <c r="W477" s="117">
        <v>0</v>
      </c>
      <c r="X477" s="117"/>
      <c r="Y477" s="117">
        <v>0</v>
      </c>
      <c r="Z477" s="117"/>
      <c r="AA477" s="117"/>
      <c r="AB477" s="122">
        <f>Sheet1!AB477</f>
        <v>0</v>
      </c>
    </row>
    <row r="478" spans="22:28" ht="12" customHeight="1">
      <c r="V478" s="117"/>
      <c r="W478" s="117"/>
      <c r="X478" s="117"/>
      <c r="Y478" s="117"/>
      <c r="Z478" s="117"/>
      <c r="AA478" s="117"/>
      <c r="AB478" s="122">
        <f>Sheet1!AB478</f>
        <v>0</v>
      </c>
    </row>
    <row r="479" spans="22:28" ht="13.5" customHeight="1">
      <c r="V479" s="114">
        <v>0</v>
      </c>
      <c r="W479" s="117">
        <v>402000</v>
      </c>
      <c r="X479" s="117"/>
      <c r="Y479" s="117">
        <v>402000</v>
      </c>
      <c r="Z479" s="117"/>
      <c r="AA479" s="117"/>
      <c r="AB479" s="122">
        <f>Sheet1!AB479</f>
        <v>0</v>
      </c>
    </row>
    <row r="480" ht="3" customHeight="1">
      <c r="AB480" s="122">
        <f>Sheet1!AB480</f>
        <v>0</v>
      </c>
    </row>
    <row r="481" spans="3:30" ht="16.5" customHeight="1">
      <c r="C481" s="116" t="s">
        <v>186</v>
      </c>
      <c r="D481" s="116"/>
      <c r="E481" s="116"/>
      <c r="F481" s="116"/>
      <c r="G481" s="116"/>
      <c r="H481" s="116"/>
      <c r="I481" s="116"/>
      <c r="K481" s="116" t="s">
        <v>187</v>
      </c>
      <c r="L481" s="116"/>
      <c r="M481" s="116"/>
      <c r="N481" s="116"/>
      <c r="O481" s="116"/>
      <c r="P481" s="116"/>
      <c r="Q481" s="116"/>
      <c r="R481" s="116"/>
      <c r="S481" s="116"/>
      <c r="U481" s="114">
        <v>12800000</v>
      </c>
      <c r="V481" s="114">
        <v>0</v>
      </c>
      <c r="W481" s="117">
        <v>0</v>
      </c>
      <c r="X481" s="117"/>
      <c r="Y481" s="117">
        <v>0</v>
      </c>
      <c r="Z481" s="117"/>
      <c r="AA481" s="117"/>
      <c r="AB481" s="122">
        <f>Sheet1!AB481</f>
        <v>4125000</v>
      </c>
      <c r="AC481" s="117">
        <v>8675000</v>
      </c>
      <c r="AD481" s="117"/>
    </row>
    <row r="482" spans="22:28" ht="16.5" customHeight="1">
      <c r="V482" s="114">
        <v>0</v>
      </c>
      <c r="W482" s="117">
        <v>0</v>
      </c>
      <c r="X482" s="117"/>
      <c r="Y482" s="117">
        <v>0</v>
      </c>
      <c r="Z482" s="117"/>
      <c r="AA482" s="117"/>
      <c r="AB482" s="122">
        <f>Sheet1!AB482</f>
        <v>0</v>
      </c>
    </row>
    <row r="483" spans="22:28" ht="13.5" customHeight="1">
      <c r="V483" s="114">
        <v>900000</v>
      </c>
      <c r="W483" s="117">
        <v>3225000</v>
      </c>
      <c r="X483" s="117"/>
      <c r="Y483" s="117">
        <v>4125000</v>
      </c>
      <c r="Z483" s="117"/>
      <c r="AA483" s="117"/>
      <c r="AB483" s="122">
        <f>Sheet1!AB483</f>
        <v>0</v>
      </c>
    </row>
    <row r="484" ht="3" customHeight="1">
      <c r="AB484" s="122">
        <f>Sheet1!AB484</f>
        <v>0</v>
      </c>
    </row>
    <row r="485" spans="3:30" ht="11.25" customHeight="1">
      <c r="C485" s="116" t="s">
        <v>244</v>
      </c>
      <c r="D485" s="116"/>
      <c r="E485" s="116"/>
      <c r="F485" s="116"/>
      <c r="G485" s="116"/>
      <c r="H485" s="116"/>
      <c r="I485" s="116"/>
      <c r="K485" s="135" t="s">
        <v>245</v>
      </c>
      <c r="L485" s="135"/>
      <c r="M485" s="135"/>
      <c r="N485" s="135"/>
      <c r="O485" s="135"/>
      <c r="P485" s="135"/>
      <c r="Q485" s="135"/>
      <c r="R485" s="135"/>
      <c r="S485" s="135"/>
      <c r="U485" s="117">
        <v>1800000</v>
      </c>
      <c r="V485" s="117">
        <v>0</v>
      </c>
      <c r="W485" s="117">
        <v>0</v>
      </c>
      <c r="X485" s="117"/>
      <c r="Y485" s="117">
        <v>0</v>
      </c>
      <c r="Z485" s="117"/>
      <c r="AA485" s="117"/>
      <c r="AB485" s="122">
        <f>Sheet1!AB485</f>
        <v>0</v>
      </c>
      <c r="AC485" s="117">
        <v>1800000</v>
      </c>
      <c r="AD485" s="117"/>
    </row>
    <row r="486" spans="3:30" ht="6" customHeight="1">
      <c r="C486" s="116"/>
      <c r="D486" s="116"/>
      <c r="E486" s="116"/>
      <c r="F486" s="116"/>
      <c r="G486" s="116"/>
      <c r="H486" s="116"/>
      <c r="I486" s="116"/>
      <c r="K486" s="135"/>
      <c r="L486" s="135"/>
      <c r="M486" s="135"/>
      <c r="N486" s="135"/>
      <c r="O486" s="135"/>
      <c r="P486" s="135"/>
      <c r="Q486" s="135"/>
      <c r="R486" s="135"/>
      <c r="S486" s="135"/>
      <c r="U486" s="117"/>
      <c r="V486" s="117"/>
      <c r="W486" s="117"/>
      <c r="X486" s="117"/>
      <c r="Y486" s="117"/>
      <c r="Z486" s="117"/>
      <c r="AA486" s="117"/>
      <c r="AB486" s="122">
        <f>Sheet1!AB486</f>
        <v>0</v>
      </c>
      <c r="AC486" s="117"/>
      <c r="AD486" s="117"/>
    </row>
    <row r="487" spans="11:28" ht="5.25" customHeight="1">
      <c r="K487" s="135"/>
      <c r="L487" s="135"/>
      <c r="M487" s="135"/>
      <c r="N487" s="135"/>
      <c r="O487" s="135"/>
      <c r="P487" s="135"/>
      <c r="Q487" s="135"/>
      <c r="R487" s="135"/>
      <c r="S487" s="135"/>
      <c r="V487" s="117">
        <v>0</v>
      </c>
      <c r="W487" s="117">
        <v>0</v>
      </c>
      <c r="X487" s="117"/>
      <c r="Y487" s="117">
        <v>0</v>
      </c>
      <c r="Z487" s="117"/>
      <c r="AA487" s="117"/>
      <c r="AB487" s="122">
        <f>Sheet1!AB487</f>
        <v>0</v>
      </c>
    </row>
    <row r="488" spans="22:28" ht="12" customHeight="1">
      <c r="V488" s="117"/>
      <c r="W488" s="117"/>
      <c r="X488" s="117"/>
      <c r="Y488" s="117"/>
      <c r="Z488" s="117"/>
      <c r="AA488" s="117"/>
      <c r="AB488" s="122">
        <f>Sheet1!AB488</f>
        <v>0</v>
      </c>
    </row>
    <row r="489" spans="22:28" ht="13.5" customHeight="1">
      <c r="V489" s="114">
        <v>0</v>
      </c>
      <c r="W489" s="117">
        <v>0</v>
      </c>
      <c r="X489" s="117"/>
      <c r="Y489" s="117">
        <v>0</v>
      </c>
      <c r="Z489" s="117"/>
      <c r="AA489" s="117"/>
      <c r="AB489" s="122">
        <f>Sheet1!AB489</f>
        <v>0</v>
      </c>
    </row>
    <row r="490" ht="3" customHeight="1">
      <c r="AB490" s="122">
        <f>Sheet1!AB490</f>
        <v>0</v>
      </c>
    </row>
    <row r="491" spans="3:30" ht="16.5" customHeight="1">
      <c r="C491" s="116" t="s">
        <v>246</v>
      </c>
      <c r="D491" s="116"/>
      <c r="E491" s="116"/>
      <c r="F491" s="116"/>
      <c r="G491" s="116"/>
      <c r="H491" s="116"/>
      <c r="I491" s="116"/>
      <c r="K491" s="116" t="s">
        <v>247</v>
      </c>
      <c r="L491" s="116"/>
      <c r="M491" s="116"/>
      <c r="N491" s="116"/>
      <c r="O491" s="116"/>
      <c r="P491" s="116"/>
      <c r="Q491" s="116"/>
      <c r="R491" s="116"/>
      <c r="S491" s="116"/>
      <c r="U491" s="114">
        <v>15000000</v>
      </c>
      <c r="V491" s="114">
        <v>0</v>
      </c>
      <c r="W491" s="117">
        <v>0</v>
      </c>
      <c r="X491" s="117"/>
      <c r="Y491" s="117">
        <v>0</v>
      </c>
      <c r="Z491" s="117"/>
      <c r="AA491" s="117"/>
      <c r="AB491" s="122">
        <f>Sheet1!AB491</f>
        <v>0</v>
      </c>
      <c r="AC491" s="117">
        <v>15000000</v>
      </c>
      <c r="AD491" s="117"/>
    </row>
    <row r="492" spans="22:28" ht="16.5" customHeight="1">
      <c r="V492" s="114">
        <v>0</v>
      </c>
      <c r="W492" s="117">
        <v>0</v>
      </c>
      <c r="X492" s="117"/>
      <c r="Y492" s="117">
        <v>0</v>
      </c>
      <c r="Z492" s="117"/>
      <c r="AA492" s="117"/>
      <c r="AB492" s="122">
        <f>Sheet1!AB492</f>
        <v>0</v>
      </c>
    </row>
    <row r="493" spans="22:28" ht="13.5" customHeight="1">
      <c r="V493" s="114">
        <v>0</v>
      </c>
      <c r="W493" s="117">
        <v>0</v>
      </c>
      <c r="X493" s="117"/>
      <c r="Y493" s="117">
        <v>0</v>
      </c>
      <c r="Z493" s="117"/>
      <c r="AA493" s="117"/>
      <c r="AB493" s="122">
        <f>Sheet1!AB493</f>
        <v>0</v>
      </c>
    </row>
    <row r="494" ht="6" customHeight="1">
      <c r="AB494" s="122">
        <f>Sheet1!AB494</f>
        <v>0</v>
      </c>
    </row>
    <row r="495" spans="2:30" ht="16.5" customHeight="1">
      <c r="B495" s="130" t="s">
        <v>146</v>
      </c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U495" s="114">
        <v>34000000</v>
      </c>
      <c r="V495" s="114">
        <v>0</v>
      </c>
      <c r="W495" s="117">
        <v>0</v>
      </c>
      <c r="X495" s="117"/>
      <c r="Y495" s="117">
        <v>0</v>
      </c>
      <c r="Z495" s="117"/>
      <c r="AA495" s="117"/>
      <c r="AB495" s="122">
        <f>Sheet1!AB495</f>
        <v>4527000</v>
      </c>
      <c r="AC495" s="117">
        <v>29473000</v>
      </c>
      <c r="AD495" s="117"/>
    </row>
    <row r="496" spans="22:28" ht="16.5" customHeight="1">
      <c r="V496" s="114">
        <v>0</v>
      </c>
      <c r="W496" s="117">
        <v>0</v>
      </c>
      <c r="X496" s="117"/>
      <c r="Y496" s="117">
        <v>0</v>
      </c>
      <c r="Z496" s="117"/>
      <c r="AA496" s="117"/>
      <c r="AB496" s="122">
        <f>Sheet1!AB496</f>
        <v>0</v>
      </c>
    </row>
    <row r="497" spans="22:28" ht="16.5" customHeight="1">
      <c r="V497" s="114">
        <v>900000</v>
      </c>
      <c r="W497" s="117">
        <v>3627000</v>
      </c>
      <c r="X497" s="117"/>
      <c r="Y497" s="117">
        <v>4527000</v>
      </c>
      <c r="Z497" s="117"/>
      <c r="AA497" s="117"/>
      <c r="AB497" s="122">
        <f>Sheet1!AB497</f>
        <v>0</v>
      </c>
    </row>
    <row r="498" ht="9" customHeight="1">
      <c r="AB498" s="122">
        <f>Sheet1!AB498</f>
        <v>0</v>
      </c>
    </row>
    <row r="499" spans="3:31" ht="13.5" customHeight="1">
      <c r="C499" s="130" t="s">
        <v>118</v>
      </c>
      <c r="D499" s="130"/>
      <c r="E499" s="130"/>
      <c r="F499" s="130"/>
      <c r="H499" s="131" t="s">
        <v>91</v>
      </c>
      <c r="I499" s="116" t="s">
        <v>256</v>
      </c>
      <c r="J499" s="116"/>
      <c r="K499" s="116"/>
      <c r="L499" s="116"/>
      <c r="M499" s="116"/>
      <c r="O499" s="119" t="s">
        <v>65</v>
      </c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22">
        <f>Sheet1!AB499</f>
        <v>0</v>
      </c>
      <c r="AC499" s="119"/>
      <c r="AD499" s="119"/>
      <c r="AE499" s="119"/>
    </row>
    <row r="500" spans="3:31" ht="13.5" customHeight="1">
      <c r="C500" s="130" t="s">
        <v>120</v>
      </c>
      <c r="D500" s="130"/>
      <c r="E500" s="130"/>
      <c r="F500" s="130"/>
      <c r="H500" s="131" t="s">
        <v>91</v>
      </c>
      <c r="I500" s="116" t="s">
        <v>257</v>
      </c>
      <c r="J500" s="116"/>
      <c r="K500" s="116"/>
      <c r="L500" s="116"/>
      <c r="M500" s="116"/>
      <c r="O500" s="119" t="s">
        <v>67</v>
      </c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22">
        <f>Sheet1!AB500</f>
        <v>0</v>
      </c>
      <c r="AC500" s="119"/>
      <c r="AD500" s="119"/>
      <c r="AE500" s="119"/>
    </row>
    <row r="501" ht="3" customHeight="1">
      <c r="AB501" s="122">
        <f>Sheet1!AB501</f>
        <v>0</v>
      </c>
    </row>
    <row r="502" spans="3:30" ht="16.5" customHeight="1">
      <c r="C502" s="116" t="s">
        <v>186</v>
      </c>
      <c r="D502" s="116"/>
      <c r="E502" s="116"/>
      <c r="F502" s="116"/>
      <c r="G502" s="116"/>
      <c r="H502" s="116"/>
      <c r="I502" s="116"/>
      <c r="K502" s="116" t="s">
        <v>187</v>
      </c>
      <c r="L502" s="116"/>
      <c r="M502" s="116"/>
      <c r="N502" s="116"/>
      <c r="O502" s="116"/>
      <c r="P502" s="116"/>
      <c r="Q502" s="116"/>
      <c r="R502" s="116"/>
      <c r="S502" s="116"/>
      <c r="U502" s="114">
        <v>2650000</v>
      </c>
      <c r="V502" s="114">
        <v>0</v>
      </c>
      <c r="W502" s="117">
        <v>0</v>
      </c>
      <c r="X502" s="117"/>
      <c r="Y502" s="117">
        <v>0</v>
      </c>
      <c r="Z502" s="117"/>
      <c r="AA502" s="117"/>
      <c r="AB502" s="122">
        <f>Sheet1!AB502</f>
        <v>2650000</v>
      </c>
      <c r="AC502" s="117">
        <v>0</v>
      </c>
      <c r="AD502" s="117"/>
    </row>
    <row r="503" spans="22:28" ht="16.5" customHeight="1">
      <c r="V503" s="114">
        <v>0</v>
      </c>
      <c r="W503" s="117">
        <v>0</v>
      </c>
      <c r="X503" s="117"/>
      <c r="Y503" s="117">
        <v>0</v>
      </c>
      <c r="Z503" s="117"/>
      <c r="AA503" s="117"/>
      <c r="AB503" s="122">
        <f>Sheet1!AB503</f>
        <v>0</v>
      </c>
    </row>
    <row r="504" spans="22:28" ht="13.5" customHeight="1">
      <c r="V504" s="114">
        <v>0</v>
      </c>
      <c r="W504" s="117">
        <v>2650000</v>
      </c>
      <c r="X504" s="117"/>
      <c r="Y504" s="117">
        <v>2650000</v>
      </c>
      <c r="Z504" s="117"/>
      <c r="AA504" s="117"/>
      <c r="AB504" s="122">
        <f>Sheet1!AB504</f>
        <v>0</v>
      </c>
    </row>
    <row r="505" ht="3" customHeight="1">
      <c r="AB505" s="122">
        <f>Sheet1!AB505</f>
        <v>0</v>
      </c>
    </row>
    <row r="506" spans="3:30" ht="11.25" customHeight="1">
      <c r="C506" s="116" t="s">
        <v>244</v>
      </c>
      <c r="D506" s="116"/>
      <c r="E506" s="116"/>
      <c r="F506" s="116"/>
      <c r="G506" s="116"/>
      <c r="H506" s="116"/>
      <c r="I506" s="116"/>
      <c r="K506" s="135" t="s">
        <v>245</v>
      </c>
      <c r="L506" s="135"/>
      <c r="M506" s="135"/>
      <c r="N506" s="135"/>
      <c r="O506" s="135"/>
      <c r="P506" s="135"/>
      <c r="Q506" s="135"/>
      <c r="R506" s="135"/>
      <c r="S506" s="135"/>
      <c r="U506" s="117">
        <v>500000</v>
      </c>
      <c r="V506" s="117">
        <v>0</v>
      </c>
      <c r="W506" s="117">
        <v>0</v>
      </c>
      <c r="X506" s="117"/>
      <c r="Y506" s="117">
        <v>0</v>
      </c>
      <c r="Z506" s="117"/>
      <c r="AA506" s="117"/>
      <c r="AB506" s="122">
        <f>Sheet1!AB506</f>
        <v>500000</v>
      </c>
      <c r="AC506" s="117">
        <v>0</v>
      </c>
      <c r="AD506" s="117"/>
    </row>
    <row r="507" spans="3:30" ht="6" customHeight="1">
      <c r="C507" s="116"/>
      <c r="D507" s="116"/>
      <c r="E507" s="116"/>
      <c r="F507" s="116"/>
      <c r="G507" s="116"/>
      <c r="H507" s="116"/>
      <c r="I507" s="116"/>
      <c r="K507" s="135"/>
      <c r="L507" s="135"/>
      <c r="M507" s="135"/>
      <c r="N507" s="135"/>
      <c r="O507" s="135"/>
      <c r="P507" s="135"/>
      <c r="Q507" s="135"/>
      <c r="R507" s="135"/>
      <c r="S507" s="135"/>
      <c r="U507" s="117"/>
      <c r="V507" s="117"/>
      <c r="W507" s="117"/>
      <c r="X507" s="117"/>
      <c r="Y507" s="117"/>
      <c r="Z507" s="117"/>
      <c r="AA507" s="117"/>
      <c r="AB507" s="122">
        <f>Sheet1!AB507</f>
        <v>0</v>
      </c>
      <c r="AC507" s="117"/>
      <c r="AD507" s="117"/>
    </row>
    <row r="508" spans="11:28" ht="5.25" customHeight="1">
      <c r="K508" s="135"/>
      <c r="L508" s="135"/>
      <c r="M508" s="135"/>
      <c r="N508" s="135"/>
      <c r="O508" s="135"/>
      <c r="P508" s="135"/>
      <c r="Q508" s="135"/>
      <c r="R508" s="135"/>
      <c r="S508" s="135"/>
      <c r="V508" s="117">
        <v>0</v>
      </c>
      <c r="W508" s="117">
        <v>0</v>
      </c>
      <c r="X508" s="117"/>
      <c r="Y508" s="117">
        <v>0</v>
      </c>
      <c r="Z508" s="117"/>
      <c r="AA508" s="117"/>
      <c r="AB508" s="122">
        <f>Sheet1!AB508</f>
        <v>0</v>
      </c>
    </row>
    <row r="509" spans="22:28" ht="12" customHeight="1">
      <c r="V509" s="117"/>
      <c r="W509" s="117"/>
      <c r="X509" s="117"/>
      <c r="Y509" s="117"/>
      <c r="Z509" s="117"/>
      <c r="AA509" s="117"/>
      <c r="AB509" s="122">
        <f>Sheet1!AB509</f>
        <v>0</v>
      </c>
    </row>
    <row r="510" spans="22:28" ht="13.5" customHeight="1">
      <c r="V510" s="114">
        <v>0</v>
      </c>
      <c r="W510" s="117">
        <v>500000</v>
      </c>
      <c r="X510" s="117"/>
      <c r="Y510" s="117">
        <v>500000</v>
      </c>
      <c r="Z510" s="117"/>
      <c r="AA510" s="117"/>
      <c r="AB510" s="122">
        <f>Sheet1!AB510</f>
        <v>0</v>
      </c>
    </row>
    <row r="511" ht="3" customHeight="1">
      <c r="AB511" s="122">
        <f>Sheet1!AB511</f>
        <v>0</v>
      </c>
    </row>
    <row r="512" spans="3:30" ht="16.5" customHeight="1">
      <c r="C512" s="116" t="s">
        <v>246</v>
      </c>
      <c r="D512" s="116"/>
      <c r="E512" s="116"/>
      <c r="F512" s="116"/>
      <c r="G512" s="116"/>
      <c r="H512" s="116"/>
      <c r="I512" s="116"/>
      <c r="K512" s="116" t="s">
        <v>247</v>
      </c>
      <c r="L512" s="116"/>
      <c r="M512" s="116"/>
      <c r="N512" s="116"/>
      <c r="O512" s="116"/>
      <c r="P512" s="116"/>
      <c r="Q512" s="116"/>
      <c r="R512" s="116"/>
      <c r="S512" s="116"/>
      <c r="U512" s="114">
        <v>21825000</v>
      </c>
      <c r="V512" s="114">
        <v>0</v>
      </c>
      <c r="W512" s="117">
        <v>0</v>
      </c>
      <c r="X512" s="117"/>
      <c r="Y512" s="117">
        <v>0</v>
      </c>
      <c r="Z512" s="117"/>
      <c r="AA512" s="117"/>
      <c r="AB512" s="122">
        <f>Sheet1!AB512</f>
        <v>1500000</v>
      </c>
      <c r="AC512" s="117">
        <v>21825000</v>
      </c>
      <c r="AD512" s="117"/>
    </row>
    <row r="513" spans="22:28" ht="16.5" customHeight="1">
      <c r="V513" s="114">
        <v>0</v>
      </c>
      <c r="W513" s="117">
        <v>0</v>
      </c>
      <c r="X513" s="117"/>
      <c r="Y513" s="117">
        <v>0</v>
      </c>
      <c r="Z513" s="117"/>
      <c r="AA513" s="117"/>
      <c r="AB513" s="122">
        <f>Sheet1!AB513</f>
        <v>0</v>
      </c>
    </row>
    <row r="514" spans="22:28" ht="13.5" customHeight="1">
      <c r="V514" s="114">
        <v>0</v>
      </c>
      <c r="W514" s="117">
        <v>0</v>
      </c>
      <c r="X514" s="117"/>
      <c r="Y514" s="117">
        <v>0</v>
      </c>
      <c r="Z514" s="117"/>
      <c r="AA514" s="117"/>
      <c r="AB514" s="122">
        <f>Sheet1!AB514</f>
        <v>0</v>
      </c>
    </row>
    <row r="515" ht="3" customHeight="1">
      <c r="AB515" s="122">
        <f>Sheet1!AB515</f>
        <v>0</v>
      </c>
    </row>
    <row r="516" spans="3:30" ht="16.5" customHeight="1">
      <c r="C516" s="116" t="s">
        <v>253</v>
      </c>
      <c r="D516" s="116"/>
      <c r="E516" s="116"/>
      <c r="F516" s="116"/>
      <c r="G516" s="116"/>
      <c r="H516" s="116"/>
      <c r="I516" s="116"/>
      <c r="K516" s="116" t="s">
        <v>254</v>
      </c>
      <c r="L516" s="116"/>
      <c r="M516" s="116"/>
      <c r="N516" s="116"/>
      <c r="O516" s="116"/>
      <c r="P516" s="116"/>
      <c r="Q516" s="116"/>
      <c r="R516" s="116"/>
      <c r="S516" s="116"/>
      <c r="U516" s="114">
        <v>3750000</v>
      </c>
      <c r="V516" s="114">
        <v>0</v>
      </c>
      <c r="W516" s="117">
        <v>0</v>
      </c>
      <c r="X516" s="117"/>
      <c r="Y516" s="117">
        <v>0</v>
      </c>
      <c r="Z516" s="117"/>
      <c r="AA516" s="117"/>
      <c r="AB516" s="122">
        <f>Sheet1!AB516</f>
        <v>3750000</v>
      </c>
      <c r="AC516" s="117">
        <v>0</v>
      </c>
      <c r="AD516" s="117"/>
    </row>
    <row r="517" spans="22:28" ht="16.5" customHeight="1">
      <c r="V517" s="114">
        <v>0</v>
      </c>
      <c r="W517" s="117">
        <v>0</v>
      </c>
      <c r="X517" s="117"/>
      <c r="Y517" s="117">
        <v>0</v>
      </c>
      <c r="Z517" s="117"/>
      <c r="AA517" s="117"/>
      <c r="AB517" s="122">
        <f>Sheet1!AB517</f>
        <v>0</v>
      </c>
    </row>
    <row r="518" spans="22:28" ht="13.5" customHeight="1">
      <c r="V518" s="114">
        <v>0</v>
      </c>
      <c r="W518" s="117">
        <v>3750000</v>
      </c>
      <c r="X518" s="117"/>
      <c r="Y518" s="117">
        <v>3750000</v>
      </c>
      <c r="Z518" s="117"/>
      <c r="AA518" s="117"/>
      <c r="AB518" s="122">
        <f>Sheet1!AB518</f>
        <v>0</v>
      </c>
    </row>
    <row r="519" ht="6" customHeight="1">
      <c r="AB519" s="122">
        <f>Sheet1!AB519</f>
        <v>0</v>
      </c>
    </row>
    <row r="520" spans="2:30" ht="16.5" customHeight="1">
      <c r="B520" s="130" t="s">
        <v>146</v>
      </c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U520" s="114">
        <v>28725000</v>
      </c>
      <c r="V520" s="114">
        <v>0</v>
      </c>
      <c r="W520" s="117">
        <v>0</v>
      </c>
      <c r="X520" s="117"/>
      <c r="Y520" s="117">
        <v>0</v>
      </c>
      <c r="Z520" s="117"/>
      <c r="AA520" s="117"/>
      <c r="AB520" s="122">
        <f>Sheet1!AB520</f>
        <v>8400000</v>
      </c>
      <c r="AC520" s="117">
        <v>21825000</v>
      </c>
      <c r="AD520" s="117"/>
    </row>
    <row r="521" spans="22:28" ht="16.5" customHeight="1">
      <c r="V521" s="114">
        <v>0</v>
      </c>
      <c r="W521" s="117">
        <v>0</v>
      </c>
      <c r="X521" s="117"/>
      <c r="Y521" s="117">
        <v>0</v>
      </c>
      <c r="Z521" s="117"/>
      <c r="AA521" s="117"/>
      <c r="AB521" s="122">
        <f>Sheet1!AB521</f>
        <v>0</v>
      </c>
    </row>
    <row r="522" spans="22:28" ht="16.5" customHeight="1">
      <c r="V522" s="114">
        <v>0</v>
      </c>
      <c r="W522" s="117">
        <v>6900000</v>
      </c>
      <c r="X522" s="117"/>
      <c r="Y522" s="117">
        <v>6900000</v>
      </c>
      <c r="Z522" s="117"/>
      <c r="AA522" s="117"/>
      <c r="AB522" s="122">
        <f>Sheet1!AB522</f>
        <v>0</v>
      </c>
    </row>
    <row r="523" ht="9" customHeight="1">
      <c r="AB523" s="122">
        <f>Sheet1!AB523</f>
        <v>0</v>
      </c>
    </row>
    <row r="524" spans="3:31" ht="13.5" customHeight="1">
      <c r="C524" s="130" t="s">
        <v>118</v>
      </c>
      <c r="D524" s="130"/>
      <c r="E524" s="130"/>
      <c r="F524" s="130"/>
      <c r="H524" s="131" t="s">
        <v>91</v>
      </c>
      <c r="I524" s="116" t="s">
        <v>256</v>
      </c>
      <c r="J524" s="116"/>
      <c r="K524" s="116"/>
      <c r="L524" s="116"/>
      <c r="M524" s="116"/>
      <c r="O524" s="119" t="s">
        <v>65</v>
      </c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22">
        <f>Sheet1!AB524</f>
        <v>0</v>
      </c>
      <c r="AC524" s="119"/>
      <c r="AD524" s="119"/>
      <c r="AE524" s="119"/>
    </row>
    <row r="525" spans="3:31" ht="13.5" customHeight="1">
      <c r="C525" s="130" t="s">
        <v>120</v>
      </c>
      <c r="D525" s="130"/>
      <c r="E525" s="130"/>
      <c r="F525" s="130"/>
      <c r="H525" s="131" t="s">
        <v>91</v>
      </c>
      <c r="I525" s="116" t="s">
        <v>258</v>
      </c>
      <c r="J525" s="116"/>
      <c r="K525" s="116"/>
      <c r="L525" s="116"/>
      <c r="M525" s="116"/>
      <c r="O525" s="119" t="s">
        <v>68</v>
      </c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22">
        <f>Sheet1!AB525</f>
        <v>0</v>
      </c>
      <c r="AC525" s="119"/>
      <c r="AD525" s="119"/>
      <c r="AE525" s="119"/>
    </row>
    <row r="526" ht="3" customHeight="1">
      <c r="AB526" s="122">
        <f>Sheet1!AB526</f>
        <v>0</v>
      </c>
    </row>
    <row r="527" ht="3" customHeight="1">
      <c r="AB527" s="122">
        <f>Sheet1!AB527</f>
        <v>0</v>
      </c>
    </row>
    <row r="528" spans="3:30" ht="16.5" customHeight="1">
      <c r="C528" s="116" t="s">
        <v>186</v>
      </c>
      <c r="D528" s="116"/>
      <c r="E528" s="116"/>
      <c r="F528" s="116"/>
      <c r="G528" s="116"/>
      <c r="H528" s="116"/>
      <c r="I528" s="116"/>
      <c r="K528" s="116" t="s">
        <v>187</v>
      </c>
      <c r="L528" s="116"/>
      <c r="M528" s="116"/>
      <c r="N528" s="116"/>
      <c r="O528" s="116"/>
      <c r="P528" s="116"/>
      <c r="Q528" s="116"/>
      <c r="R528" s="116"/>
      <c r="S528" s="116"/>
      <c r="U528" s="114">
        <v>10600000</v>
      </c>
      <c r="V528" s="114">
        <v>0</v>
      </c>
      <c r="W528" s="117">
        <v>0</v>
      </c>
      <c r="X528" s="117"/>
      <c r="Y528" s="117">
        <v>0</v>
      </c>
      <c r="Z528" s="117"/>
      <c r="AA528" s="117"/>
      <c r="AB528" s="122">
        <f>Sheet1!AB528</f>
        <v>0</v>
      </c>
      <c r="AC528" s="117">
        <v>10600000</v>
      </c>
      <c r="AD528" s="117"/>
    </row>
    <row r="529" spans="22:28" ht="16.5" customHeight="1">
      <c r="V529" s="114">
        <v>0</v>
      </c>
      <c r="W529" s="117">
        <v>0</v>
      </c>
      <c r="X529" s="117"/>
      <c r="Y529" s="117">
        <v>0</v>
      </c>
      <c r="Z529" s="117"/>
      <c r="AA529" s="117"/>
      <c r="AB529" s="122">
        <f>Sheet1!AB529</f>
        <v>0</v>
      </c>
    </row>
    <row r="530" spans="22:28" ht="13.5" customHeight="1">
      <c r="V530" s="114">
        <v>0</v>
      </c>
      <c r="W530" s="117">
        <v>0</v>
      </c>
      <c r="X530" s="117"/>
      <c r="Y530" s="117">
        <v>0</v>
      </c>
      <c r="Z530" s="117"/>
      <c r="AA530" s="117"/>
      <c r="AB530" s="122">
        <f>Sheet1!AB530</f>
        <v>0</v>
      </c>
    </row>
    <row r="531" ht="3" customHeight="1">
      <c r="AB531" s="122">
        <f>Sheet1!AB531</f>
        <v>0</v>
      </c>
    </row>
    <row r="532" spans="3:30" ht="16.5" customHeight="1">
      <c r="C532" s="116" t="s">
        <v>259</v>
      </c>
      <c r="D532" s="116"/>
      <c r="E532" s="116"/>
      <c r="F532" s="116"/>
      <c r="G532" s="116"/>
      <c r="H532" s="116"/>
      <c r="I532" s="116"/>
      <c r="K532" s="116" t="s">
        <v>260</v>
      </c>
      <c r="L532" s="116"/>
      <c r="M532" s="116"/>
      <c r="N532" s="116"/>
      <c r="O532" s="116"/>
      <c r="P532" s="116"/>
      <c r="Q532" s="116"/>
      <c r="R532" s="116"/>
      <c r="S532" s="116"/>
      <c r="U532" s="114">
        <v>5000000</v>
      </c>
      <c r="V532" s="114">
        <v>0</v>
      </c>
      <c r="W532" s="117">
        <v>0</v>
      </c>
      <c r="X532" s="117"/>
      <c r="Y532" s="117">
        <v>0</v>
      </c>
      <c r="Z532" s="117"/>
      <c r="AA532" s="117"/>
      <c r="AB532" s="122">
        <f>Sheet1!AB532</f>
        <v>0</v>
      </c>
      <c r="AC532" s="117">
        <v>5000000</v>
      </c>
      <c r="AD532" s="117"/>
    </row>
    <row r="533" spans="22:28" ht="16.5" customHeight="1">
      <c r="V533" s="114">
        <v>0</v>
      </c>
      <c r="W533" s="117">
        <v>0</v>
      </c>
      <c r="X533" s="117"/>
      <c r="Y533" s="117">
        <v>0</v>
      </c>
      <c r="Z533" s="117"/>
      <c r="AA533" s="117"/>
      <c r="AB533" s="122">
        <f>Sheet1!AB533</f>
        <v>0</v>
      </c>
    </row>
    <row r="534" spans="22:28" ht="13.5" customHeight="1">
      <c r="V534" s="114">
        <v>0</v>
      </c>
      <c r="W534" s="117">
        <v>0</v>
      </c>
      <c r="X534" s="117"/>
      <c r="Y534" s="117">
        <v>0</v>
      </c>
      <c r="Z534" s="117"/>
      <c r="AA534" s="117"/>
      <c r="AB534" s="122">
        <f>Sheet1!AB534</f>
        <v>0</v>
      </c>
    </row>
    <row r="535" ht="3" customHeight="1">
      <c r="AB535" s="122">
        <f>Sheet1!AB535</f>
        <v>0</v>
      </c>
    </row>
    <row r="536" spans="3:30" ht="16.5" customHeight="1">
      <c r="C536" s="116" t="s">
        <v>246</v>
      </c>
      <c r="D536" s="116"/>
      <c r="E536" s="116"/>
      <c r="F536" s="116"/>
      <c r="G536" s="116"/>
      <c r="H536" s="116"/>
      <c r="I536" s="116"/>
      <c r="K536" s="116" t="s">
        <v>247</v>
      </c>
      <c r="L536" s="116"/>
      <c r="M536" s="116"/>
      <c r="N536" s="116"/>
      <c r="O536" s="116"/>
      <c r="P536" s="116"/>
      <c r="Q536" s="116"/>
      <c r="R536" s="116"/>
      <c r="S536" s="116"/>
      <c r="U536" s="114">
        <v>18175000</v>
      </c>
      <c r="V536" s="114">
        <v>0</v>
      </c>
      <c r="W536" s="117">
        <v>0</v>
      </c>
      <c r="X536" s="117"/>
      <c r="Y536" s="117">
        <v>0</v>
      </c>
      <c r="Z536" s="117"/>
      <c r="AA536" s="117"/>
      <c r="AB536" s="122">
        <f>Sheet1!AB536</f>
        <v>0</v>
      </c>
      <c r="AC536" s="117">
        <v>18175000</v>
      </c>
      <c r="AD536" s="117"/>
    </row>
    <row r="537" spans="22:28" ht="16.5" customHeight="1">
      <c r="V537" s="114">
        <v>0</v>
      </c>
      <c r="W537" s="117">
        <v>0</v>
      </c>
      <c r="X537" s="117"/>
      <c r="Y537" s="117">
        <v>0</v>
      </c>
      <c r="Z537" s="117"/>
      <c r="AA537" s="117"/>
      <c r="AB537" s="122">
        <f>Sheet1!AB537</f>
        <v>0</v>
      </c>
    </row>
    <row r="538" spans="22:28" ht="13.5" customHeight="1">
      <c r="V538" s="114">
        <v>0</v>
      </c>
      <c r="W538" s="117">
        <v>0</v>
      </c>
      <c r="X538" s="117"/>
      <c r="Y538" s="117">
        <v>0</v>
      </c>
      <c r="Z538" s="117"/>
      <c r="AA538" s="117"/>
      <c r="AB538" s="122">
        <f>Sheet1!AB538</f>
        <v>0</v>
      </c>
    </row>
    <row r="539" ht="6" customHeight="1">
      <c r="AB539" s="122">
        <f>Sheet1!AB539</f>
        <v>0</v>
      </c>
    </row>
    <row r="540" spans="2:30" ht="16.5" customHeight="1">
      <c r="B540" s="130" t="s">
        <v>146</v>
      </c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U540" s="114">
        <v>33775000</v>
      </c>
      <c r="V540" s="114">
        <v>0</v>
      </c>
      <c r="W540" s="117">
        <v>0</v>
      </c>
      <c r="X540" s="117"/>
      <c r="Y540" s="117">
        <v>0</v>
      </c>
      <c r="Z540" s="117"/>
      <c r="AA540" s="117"/>
      <c r="AB540" s="122">
        <f>Sheet1!AB540</f>
        <v>0</v>
      </c>
      <c r="AC540" s="117">
        <v>33775000</v>
      </c>
      <c r="AD540" s="117"/>
    </row>
    <row r="541" spans="22:28" ht="16.5" customHeight="1">
      <c r="V541" s="114">
        <v>0</v>
      </c>
      <c r="W541" s="117">
        <v>0</v>
      </c>
      <c r="X541" s="117"/>
      <c r="Y541" s="117">
        <v>0</v>
      </c>
      <c r="Z541" s="117"/>
      <c r="AA541" s="117"/>
      <c r="AB541" s="122">
        <f>Sheet1!AB541</f>
        <v>0</v>
      </c>
    </row>
    <row r="542" spans="22:28" ht="16.5" customHeight="1">
      <c r="V542" s="114">
        <v>0</v>
      </c>
      <c r="W542" s="117">
        <v>0</v>
      </c>
      <c r="X542" s="117"/>
      <c r="Y542" s="117">
        <v>0</v>
      </c>
      <c r="Z542" s="117"/>
      <c r="AA542" s="117"/>
      <c r="AB542" s="122">
        <f>Sheet1!AB542</f>
        <v>0</v>
      </c>
    </row>
    <row r="543" ht="9" customHeight="1">
      <c r="AB543" s="122">
        <f>Sheet1!AB543</f>
        <v>0</v>
      </c>
    </row>
    <row r="544" spans="3:31" ht="13.5" customHeight="1">
      <c r="C544" s="130" t="s">
        <v>118</v>
      </c>
      <c r="D544" s="130"/>
      <c r="E544" s="130"/>
      <c r="F544" s="130"/>
      <c r="H544" s="131" t="s">
        <v>91</v>
      </c>
      <c r="I544" s="116" t="s">
        <v>261</v>
      </c>
      <c r="J544" s="116"/>
      <c r="K544" s="116"/>
      <c r="L544" s="116"/>
      <c r="M544" s="116"/>
      <c r="O544" s="119" t="s">
        <v>70</v>
      </c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22">
        <f>Sheet1!AB544</f>
        <v>0</v>
      </c>
      <c r="AC544" s="119"/>
      <c r="AD544" s="119"/>
      <c r="AE544" s="119"/>
    </row>
    <row r="545" spans="3:31" ht="13.5" customHeight="1">
      <c r="C545" s="130" t="s">
        <v>120</v>
      </c>
      <c r="D545" s="130"/>
      <c r="E545" s="130"/>
      <c r="F545" s="130"/>
      <c r="H545" s="131" t="s">
        <v>91</v>
      </c>
      <c r="I545" s="116" t="s">
        <v>262</v>
      </c>
      <c r="J545" s="116"/>
      <c r="K545" s="116"/>
      <c r="L545" s="116"/>
      <c r="M545" s="116"/>
      <c r="O545" s="130" t="s">
        <v>263</v>
      </c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22">
        <f>Sheet1!AB545</f>
        <v>0</v>
      </c>
      <c r="AC545" s="130"/>
      <c r="AD545" s="130"/>
      <c r="AE545" s="130"/>
    </row>
    <row r="546" spans="15:31" ht="8.25" customHeight="1"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22">
        <f>Sheet1!AB546</f>
        <v>0</v>
      </c>
      <c r="AC546" s="130"/>
      <c r="AD546" s="130"/>
      <c r="AE546" s="130"/>
    </row>
    <row r="547" ht="3" customHeight="1">
      <c r="AB547" s="122">
        <f>Sheet1!AB547</f>
        <v>0</v>
      </c>
    </row>
    <row r="548" ht="3" customHeight="1">
      <c r="AB548" s="122">
        <f>Sheet1!AB548</f>
        <v>0</v>
      </c>
    </row>
    <row r="549" spans="3:30" ht="16.5" customHeight="1">
      <c r="C549" s="116" t="s">
        <v>230</v>
      </c>
      <c r="D549" s="116"/>
      <c r="E549" s="116"/>
      <c r="F549" s="116"/>
      <c r="G549" s="116"/>
      <c r="H549" s="116"/>
      <c r="I549" s="116"/>
      <c r="K549" s="116" t="s">
        <v>231</v>
      </c>
      <c r="L549" s="116"/>
      <c r="M549" s="116"/>
      <c r="N549" s="116"/>
      <c r="O549" s="116"/>
      <c r="P549" s="116"/>
      <c r="Q549" s="116"/>
      <c r="R549" s="116"/>
      <c r="S549" s="116"/>
      <c r="U549" s="114">
        <v>8400000</v>
      </c>
      <c r="V549" s="114">
        <v>0</v>
      </c>
      <c r="W549" s="117">
        <v>0</v>
      </c>
      <c r="X549" s="117"/>
      <c r="Y549" s="117">
        <v>0</v>
      </c>
      <c r="Z549" s="117"/>
      <c r="AA549" s="117"/>
      <c r="AB549" s="122">
        <f>Sheet1!AB549</f>
        <v>0</v>
      </c>
      <c r="AC549" s="117">
        <v>8400000</v>
      </c>
      <c r="AD549" s="117"/>
    </row>
    <row r="550" spans="22:28" ht="16.5" customHeight="1">
      <c r="V550" s="114">
        <v>0</v>
      </c>
      <c r="W550" s="117">
        <v>0</v>
      </c>
      <c r="X550" s="117"/>
      <c r="Y550" s="117">
        <v>0</v>
      </c>
      <c r="Z550" s="117"/>
      <c r="AA550" s="117"/>
      <c r="AB550" s="122">
        <f>Sheet1!AB550</f>
        <v>0</v>
      </c>
    </row>
    <row r="551" spans="22:28" ht="13.5" customHeight="1">
      <c r="V551" s="114">
        <v>0</v>
      </c>
      <c r="W551" s="117">
        <v>0</v>
      </c>
      <c r="X551" s="117"/>
      <c r="Y551" s="117">
        <v>0</v>
      </c>
      <c r="Z551" s="117"/>
      <c r="AA551" s="117"/>
      <c r="AB551" s="122">
        <f>Sheet1!AB551</f>
        <v>0</v>
      </c>
    </row>
    <row r="552" ht="3" customHeight="1">
      <c r="AB552" s="122">
        <f>Sheet1!AB552</f>
        <v>0</v>
      </c>
    </row>
    <row r="553" spans="3:30" ht="11.25" customHeight="1">
      <c r="C553" s="116" t="s">
        <v>191</v>
      </c>
      <c r="D553" s="116"/>
      <c r="E553" s="116"/>
      <c r="F553" s="116"/>
      <c r="G553" s="116"/>
      <c r="H553" s="116"/>
      <c r="I553" s="116"/>
      <c r="K553" s="135" t="s">
        <v>192</v>
      </c>
      <c r="L553" s="135"/>
      <c r="M553" s="135"/>
      <c r="N553" s="135"/>
      <c r="O553" s="135"/>
      <c r="P553" s="135"/>
      <c r="Q553" s="135"/>
      <c r="R553" s="135"/>
      <c r="S553" s="135"/>
      <c r="U553" s="117">
        <v>500000</v>
      </c>
      <c r="V553" s="117">
        <v>0</v>
      </c>
      <c r="W553" s="117">
        <v>0</v>
      </c>
      <c r="X553" s="117"/>
      <c r="Y553" s="117">
        <v>0</v>
      </c>
      <c r="Z553" s="117"/>
      <c r="AA553" s="117"/>
      <c r="AB553" s="122">
        <f>Sheet1!AB553</f>
        <v>0</v>
      </c>
      <c r="AC553" s="117">
        <v>500000</v>
      </c>
      <c r="AD553" s="117"/>
    </row>
    <row r="554" spans="3:30" ht="6" customHeight="1">
      <c r="C554" s="116"/>
      <c r="D554" s="116"/>
      <c r="E554" s="116"/>
      <c r="F554" s="116"/>
      <c r="G554" s="116"/>
      <c r="H554" s="116"/>
      <c r="I554" s="116"/>
      <c r="K554" s="135"/>
      <c r="L554" s="135"/>
      <c r="M554" s="135"/>
      <c r="N554" s="135"/>
      <c r="O554" s="135"/>
      <c r="P554" s="135"/>
      <c r="Q554" s="135"/>
      <c r="R554" s="135"/>
      <c r="S554" s="135"/>
      <c r="U554" s="117"/>
      <c r="V554" s="117"/>
      <c r="W554" s="117"/>
      <c r="X554" s="117"/>
      <c r="Y554" s="117"/>
      <c r="Z554" s="117"/>
      <c r="AA554" s="117"/>
      <c r="AB554" s="122">
        <f>Sheet1!AB554</f>
        <v>0</v>
      </c>
      <c r="AC554" s="117"/>
      <c r="AD554" s="117"/>
    </row>
    <row r="555" spans="11:28" ht="5.25" customHeight="1">
      <c r="K555" s="135"/>
      <c r="L555" s="135"/>
      <c r="M555" s="135"/>
      <c r="N555" s="135"/>
      <c r="O555" s="135"/>
      <c r="P555" s="135"/>
      <c r="Q555" s="135"/>
      <c r="R555" s="135"/>
      <c r="S555" s="135"/>
      <c r="V555" s="117">
        <v>0</v>
      </c>
      <c r="W555" s="117">
        <v>0</v>
      </c>
      <c r="X555" s="117"/>
      <c r="Y555" s="117">
        <v>0</v>
      </c>
      <c r="Z555" s="117"/>
      <c r="AA555" s="117"/>
      <c r="AB555" s="122">
        <f>Sheet1!AB555</f>
        <v>0</v>
      </c>
    </row>
    <row r="556" spans="22:28" ht="12" customHeight="1">
      <c r="V556" s="117"/>
      <c r="W556" s="117"/>
      <c r="X556" s="117"/>
      <c r="Y556" s="117"/>
      <c r="Z556" s="117"/>
      <c r="AA556" s="117"/>
      <c r="AB556" s="122">
        <f>Sheet1!AB556</f>
        <v>0</v>
      </c>
    </row>
    <row r="557" spans="22:28" ht="13.5" customHeight="1">
      <c r="V557" s="114">
        <v>0</v>
      </c>
      <c r="W557" s="117">
        <v>0</v>
      </c>
      <c r="X557" s="117"/>
      <c r="Y557" s="117">
        <v>0</v>
      </c>
      <c r="Z557" s="117"/>
      <c r="AA557" s="117"/>
      <c r="AB557" s="122">
        <f>Sheet1!AB557</f>
        <v>0</v>
      </c>
    </row>
    <row r="558" ht="3" customHeight="1">
      <c r="AB558" s="122">
        <f>Sheet1!AB558</f>
        <v>0</v>
      </c>
    </row>
    <row r="559" spans="3:30" ht="16.5" customHeight="1">
      <c r="C559" s="116" t="s">
        <v>186</v>
      </c>
      <c r="D559" s="116"/>
      <c r="E559" s="116"/>
      <c r="F559" s="116"/>
      <c r="G559" s="116"/>
      <c r="H559" s="116"/>
      <c r="I559" s="116"/>
      <c r="K559" s="116" t="s">
        <v>187</v>
      </c>
      <c r="L559" s="116"/>
      <c r="M559" s="116"/>
      <c r="N559" s="116"/>
      <c r="O559" s="116"/>
      <c r="P559" s="116"/>
      <c r="Q559" s="116"/>
      <c r="R559" s="116"/>
      <c r="S559" s="116"/>
      <c r="U559" s="114">
        <v>5900000</v>
      </c>
      <c r="V559" s="114">
        <v>0</v>
      </c>
      <c r="W559" s="117">
        <v>0</v>
      </c>
      <c r="X559" s="117"/>
      <c r="Y559" s="117">
        <v>0</v>
      </c>
      <c r="Z559" s="117"/>
      <c r="AA559" s="117"/>
      <c r="AB559" s="122">
        <f>Sheet1!AB559</f>
        <v>0</v>
      </c>
      <c r="AC559" s="117">
        <v>5900000</v>
      </c>
      <c r="AD559" s="117"/>
    </row>
    <row r="560" spans="22:28" ht="16.5" customHeight="1">
      <c r="V560" s="114">
        <v>0</v>
      </c>
      <c r="W560" s="117">
        <v>0</v>
      </c>
      <c r="X560" s="117"/>
      <c r="Y560" s="117">
        <v>0</v>
      </c>
      <c r="Z560" s="117"/>
      <c r="AA560" s="117"/>
      <c r="AB560" s="122">
        <f>Sheet1!AB560</f>
        <v>0</v>
      </c>
    </row>
    <row r="561" spans="22:28" ht="13.5" customHeight="1">
      <c r="V561" s="114">
        <v>0</v>
      </c>
      <c r="W561" s="117">
        <v>0</v>
      </c>
      <c r="X561" s="117"/>
      <c r="Y561" s="117">
        <v>0</v>
      </c>
      <c r="Z561" s="117"/>
      <c r="AA561" s="117"/>
      <c r="AB561" s="122">
        <f>Sheet1!AB561</f>
        <v>0</v>
      </c>
    </row>
    <row r="562" ht="3" customHeight="1">
      <c r="AB562" s="122">
        <f>Sheet1!AB562</f>
        <v>0</v>
      </c>
    </row>
    <row r="563" spans="3:30" ht="16.5" customHeight="1">
      <c r="C563" s="116" t="s">
        <v>253</v>
      </c>
      <c r="D563" s="116"/>
      <c r="E563" s="116"/>
      <c r="F563" s="116"/>
      <c r="G563" s="116"/>
      <c r="H563" s="116"/>
      <c r="I563" s="116"/>
      <c r="K563" s="116" t="s">
        <v>254</v>
      </c>
      <c r="L563" s="116"/>
      <c r="M563" s="116"/>
      <c r="N563" s="116"/>
      <c r="O563" s="116"/>
      <c r="P563" s="116"/>
      <c r="Q563" s="116"/>
      <c r="R563" s="116"/>
      <c r="S563" s="116"/>
      <c r="U563" s="114">
        <v>8725000</v>
      </c>
      <c r="V563" s="114">
        <v>0</v>
      </c>
      <c r="W563" s="117">
        <v>0</v>
      </c>
      <c r="X563" s="117"/>
      <c r="Y563" s="117">
        <v>0</v>
      </c>
      <c r="Z563" s="117"/>
      <c r="AA563" s="117"/>
      <c r="AB563" s="122">
        <f>Sheet1!AB563</f>
        <v>0</v>
      </c>
      <c r="AC563" s="117">
        <v>8725000</v>
      </c>
      <c r="AD563" s="117"/>
    </row>
    <row r="564" spans="22:28" ht="16.5" customHeight="1">
      <c r="V564" s="114">
        <v>0</v>
      </c>
      <c r="W564" s="117">
        <v>0</v>
      </c>
      <c r="X564" s="117"/>
      <c r="Y564" s="117">
        <v>0</v>
      </c>
      <c r="Z564" s="117"/>
      <c r="AA564" s="117"/>
      <c r="AB564" s="122">
        <f>Sheet1!AB564</f>
        <v>0</v>
      </c>
    </row>
    <row r="565" spans="22:28" ht="13.5" customHeight="1">
      <c r="V565" s="114">
        <v>0</v>
      </c>
      <c r="W565" s="117">
        <v>0</v>
      </c>
      <c r="X565" s="117"/>
      <c r="Y565" s="117">
        <v>0</v>
      </c>
      <c r="Z565" s="117"/>
      <c r="AA565" s="117"/>
      <c r="AB565" s="122">
        <f>Sheet1!AB565</f>
        <v>0</v>
      </c>
    </row>
    <row r="566" ht="6" customHeight="1">
      <c r="AB566" s="122">
        <f>Sheet1!AB566</f>
        <v>0</v>
      </c>
    </row>
    <row r="567" spans="2:30" ht="16.5" customHeight="1">
      <c r="B567" s="130" t="s">
        <v>146</v>
      </c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U567" s="114">
        <v>23525000</v>
      </c>
      <c r="V567" s="114">
        <v>0</v>
      </c>
      <c r="W567" s="117">
        <v>0</v>
      </c>
      <c r="X567" s="117"/>
      <c r="Y567" s="117">
        <v>0</v>
      </c>
      <c r="Z567" s="117"/>
      <c r="AA567" s="117"/>
      <c r="AB567" s="122">
        <f>Sheet1!AB567</f>
        <v>0</v>
      </c>
      <c r="AC567" s="117">
        <v>23525000</v>
      </c>
      <c r="AD567" s="117"/>
    </row>
    <row r="568" spans="22:28" ht="16.5" customHeight="1">
      <c r="V568" s="114">
        <v>0</v>
      </c>
      <c r="W568" s="117">
        <v>0</v>
      </c>
      <c r="X568" s="117"/>
      <c r="Y568" s="117">
        <v>0</v>
      </c>
      <c r="Z568" s="117"/>
      <c r="AA568" s="117"/>
      <c r="AB568" s="122">
        <f>Sheet1!AB568</f>
        <v>0</v>
      </c>
    </row>
    <row r="569" spans="22:28" ht="16.5" customHeight="1">
      <c r="V569" s="114">
        <v>0</v>
      </c>
      <c r="W569" s="117">
        <v>0</v>
      </c>
      <c r="X569" s="117"/>
      <c r="Y569" s="117">
        <v>0</v>
      </c>
      <c r="Z569" s="117"/>
      <c r="AA569" s="117"/>
      <c r="AB569" s="122">
        <f>Sheet1!AB569</f>
        <v>0</v>
      </c>
    </row>
    <row r="570" ht="9" customHeight="1">
      <c r="AB570" s="122">
        <f>Sheet1!AB570</f>
        <v>0</v>
      </c>
    </row>
    <row r="571" spans="3:31" ht="13.5" customHeight="1">
      <c r="C571" s="130" t="s">
        <v>118</v>
      </c>
      <c r="D571" s="130"/>
      <c r="E571" s="130"/>
      <c r="F571" s="130"/>
      <c r="H571" s="131" t="s">
        <v>91</v>
      </c>
      <c r="I571" s="116" t="s">
        <v>261</v>
      </c>
      <c r="J571" s="116"/>
      <c r="K571" s="116"/>
      <c r="L571" s="116"/>
      <c r="M571" s="116"/>
      <c r="O571" s="119" t="s">
        <v>70</v>
      </c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22">
        <f>Sheet1!AB571</f>
        <v>0</v>
      </c>
      <c r="AC571" s="119"/>
      <c r="AD571" s="119"/>
      <c r="AE571" s="119"/>
    </row>
    <row r="572" spans="3:31" ht="13.5" customHeight="1">
      <c r="C572" s="130" t="s">
        <v>120</v>
      </c>
      <c r="D572" s="130"/>
      <c r="E572" s="130"/>
      <c r="F572" s="130"/>
      <c r="H572" s="131" t="s">
        <v>91</v>
      </c>
      <c r="I572" s="116" t="s">
        <v>264</v>
      </c>
      <c r="J572" s="116"/>
      <c r="K572" s="116"/>
      <c r="L572" s="116"/>
      <c r="M572" s="116"/>
      <c r="O572" s="119" t="s">
        <v>265</v>
      </c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22">
        <f>Sheet1!AB572</f>
        <v>0</v>
      </c>
      <c r="AC572" s="119"/>
      <c r="AD572" s="119"/>
      <c r="AE572" s="119"/>
    </row>
    <row r="573" ht="3" customHeight="1">
      <c r="AB573" s="122">
        <f>Sheet1!AB573</f>
        <v>0</v>
      </c>
    </row>
    <row r="574" ht="3" customHeight="1">
      <c r="AB574" s="122">
        <f>Sheet1!AB574</f>
        <v>0</v>
      </c>
    </row>
    <row r="575" spans="3:30" ht="11.25" customHeight="1">
      <c r="C575" s="116" t="s">
        <v>191</v>
      </c>
      <c r="D575" s="116"/>
      <c r="E575" s="116"/>
      <c r="F575" s="116"/>
      <c r="G575" s="116"/>
      <c r="H575" s="116"/>
      <c r="I575" s="116"/>
      <c r="K575" s="135" t="s">
        <v>192</v>
      </c>
      <c r="L575" s="135"/>
      <c r="M575" s="135"/>
      <c r="N575" s="135"/>
      <c r="O575" s="135"/>
      <c r="P575" s="135"/>
      <c r="Q575" s="135"/>
      <c r="R575" s="135"/>
      <c r="S575" s="135"/>
      <c r="U575" s="117">
        <v>510000</v>
      </c>
      <c r="V575" s="117">
        <v>0</v>
      </c>
      <c r="W575" s="117">
        <v>0</v>
      </c>
      <c r="X575" s="117"/>
      <c r="Y575" s="117">
        <v>0</v>
      </c>
      <c r="Z575" s="117"/>
      <c r="AA575" s="117"/>
      <c r="AB575" s="122">
        <f>Sheet1!AB575</f>
        <v>0</v>
      </c>
      <c r="AC575" s="117">
        <v>510000</v>
      </c>
      <c r="AD575" s="117"/>
    </row>
    <row r="576" spans="3:30" ht="6" customHeight="1">
      <c r="C576" s="116"/>
      <c r="D576" s="116"/>
      <c r="E576" s="116"/>
      <c r="F576" s="116"/>
      <c r="G576" s="116"/>
      <c r="H576" s="116"/>
      <c r="I576" s="116"/>
      <c r="K576" s="135"/>
      <c r="L576" s="135"/>
      <c r="M576" s="135"/>
      <c r="N576" s="135"/>
      <c r="O576" s="135"/>
      <c r="P576" s="135"/>
      <c r="Q576" s="135"/>
      <c r="R576" s="135"/>
      <c r="S576" s="135"/>
      <c r="U576" s="117"/>
      <c r="V576" s="117"/>
      <c r="W576" s="117"/>
      <c r="X576" s="117"/>
      <c r="Y576" s="117"/>
      <c r="Z576" s="117"/>
      <c r="AA576" s="117"/>
      <c r="AB576" s="122">
        <f>Sheet1!AB576</f>
        <v>0</v>
      </c>
      <c r="AC576" s="117"/>
      <c r="AD576" s="117"/>
    </row>
    <row r="577" spans="11:28" ht="5.25" customHeight="1">
      <c r="K577" s="135"/>
      <c r="L577" s="135"/>
      <c r="M577" s="135"/>
      <c r="N577" s="135"/>
      <c r="O577" s="135"/>
      <c r="P577" s="135"/>
      <c r="Q577" s="135"/>
      <c r="R577" s="135"/>
      <c r="S577" s="135"/>
      <c r="V577" s="117">
        <v>0</v>
      </c>
      <c r="W577" s="117">
        <v>0</v>
      </c>
      <c r="X577" s="117"/>
      <c r="Y577" s="117">
        <v>0</v>
      </c>
      <c r="Z577" s="117"/>
      <c r="AA577" s="117"/>
      <c r="AB577" s="122">
        <f>Sheet1!AB577</f>
        <v>0</v>
      </c>
    </row>
    <row r="578" spans="22:28" ht="12" customHeight="1">
      <c r="V578" s="117"/>
      <c r="W578" s="117"/>
      <c r="X578" s="117"/>
      <c r="Y578" s="117"/>
      <c r="Z578" s="117"/>
      <c r="AA578" s="117"/>
      <c r="AB578" s="122">
        <f>Sheet1!AB578</f>
        <v>0</v>
      </c>
    </row>
    <row r="579" spans="22:28" ht="13.5" customHeight="1">
      <c r="V579" s="114">
        <v>0</v>
      </c>
      <c r="W579" s="117">
        <v>0</v>
      </c>
      <c r="X579" s="117"/>
      <c r="Y579" s="117">
        <v>0</v>
      </c>
      <c r="Z579" s="117"/>
      <c r="AA579" s="117"/>
      <c r="AB579" s="122">
        <f>Sheet1!AB579</f>
        <v>0</v>
      </c>
    </row>
    <row r="580" ht="3" customHeight="1">
      <c r="AB580" s="122">
        <f>Sheet1!AB580</f>
        <v>0</v>
      </c>
    </row>
    <row r="581" spans="3:30" ht="11.25" customHeight="1">
      <c r="C581" s="116" t="s">
        <v>251</v>
      </c>
      <c r="D581" s="116"/>
      <c r="E581" s="116"/>
      <c r="F581" s="116"/>
      <c r="G581" s="116"/>
      <c r="H581" s="116"/>
      <c r="I581" s="116"/>
      <c r="K581" s="135" t="s">
        <v>252</v>
      </c>
      <c r="L581" s="135"/>
      <c r="M581" s="135"/>
      <c r="N581" s="135"/>
      <c r="O581" s="135"/>
      <c r="P581" s="135"/>
      <c r="Q581" s="135"/>
      <c r="R581" s="135"/>
      <c r="S581" s="135"/>
      <c r="U581" s="117">
        <v>6500000</v>
      </c>
      <c r="V581" s="117">
        <v>0</v>
      </c>
      <c r="W581" s="117">
        <v>0</v>
      </c>
      <c r="X581" s="117"/>
      <c r="Y581" s="117">
        <v>0</v>
      </c>
      <c r="Z581" s="117"/>
      <c r="AA581" s="117"/>
      <c r="AB581" s="122">
        <f>Sheet1!AB581</f>
        <v>0</v>
      </c>
      <c r="AC581" s="117">
        <v>6500000</v>
      </c>
      <c r="AD581" s="117"/>
    </row>
    <row r="582" spans="3:30" ht="6" customHeight="1">
      <c r="C582" s="116"/>
      <c r="D582" s="116"/>
      <c r="E582" s="116"/>
      <c r="F582" s="116"/>
      <c r="G582" s="116"/>
      <c r="H582" s="116"/>
      <c r="I582" s="116"/>
      <c r="K582" s="135"/>
      <c r="L582" s="135"/>
      <c r="M582" s="135"/>
      <c r="N582" s="135"/>
      <c r="O582" s="135"/>
      <c r="P582" s="135"/>
      <c r="Q582" s="135"/>
      <c r="R582" s="135"/>
      <c r="S582" s="135"/>
      <c r="U582" s="117"/>
      <c r="V582" s="117"/>
      <c r="W582" s="117"/>
      <c r="X582" s="117"/>
      <c r="Y582" s="117"/>
      <c r="Z582" s="117"/>
      <c r="AA582" s="117"/>
      <c r="AB582" s="122">
        <f>Sheet1!AB582</f>
        <v>0</v>
      </c>
      <c r="AC582" s="117"/>
      <c r="AD582" s="117"/>
    </row>
    <row r="583" spans="11:28" ht="5.25" customHeight="1">
      <c r="K583" s="135"/>
      <c r="L583" s="135"/>
      <c r="M583" s="135"/>
      <c r="N583" s="135"/>
      <c r="O583" s="135"/>
      <c r="P583" s="135"/>
      <c r="Q583" s="135"/>
      <c r="R583" s="135"/>
      <c r="S583" s="135"/>
      <c r="V583" s="117">
        <v>0</v>
      </c>
      <c r="W583" s="117">
        <v>0</v>
      </c>
      <c r="X583" s="117"/>
      <c r="Y583" s="117">
        <v>0</v>
      </c>
      <c r="Z583" s="117"/>
      <c r="AA583" s="117"/>
      <c r="AB583" s="122">
        <f>Sheet1!AB583</f>
        <v>0</v>
      </c>
    </row>
    <row r="584" spans="22:28" ht="12" customHeight="1">
      <c r="V584" s="117"/>
      <c r="W584" s="117"/>
      <c r="X584" s="117"/>
      <c r="Y584" s="117"/>
      <c r="Z584" s="117"/>
      <c r="AA584" s="117"/>
      <c r="AB584" s="122">
        <f>Sheet1!AB584</f>
        <v>0</v>
      </c>
    </row>
    <row r="585" spans="22:28" ht="13.5" customHeight="1">
      <c r="V585" s="114">
        <v>0</v>
      </c>
      <c r="W585" s="117">
        <v>0</v>
      </c>
      <c r="X585" s="117"/>
      <c r="Y585" s="117">
        <v>0</v>
      </c>
      <c r="Z585" s="117"/>
      <c r="AA585" s="117"/>
      <c r="AB585" s="122">
        <f>Sheet1!AB585</f>
        <v>0</v>
      </c>
    </row>
    <row r="586" ht="3" customHeight="1">
      <c r="AB586" s="122">
        <f>Sheet1!AB586</f>
        <v>0</v>
      </c>
    </row>
    <row r="587" spans="3:30" ht="16.5" customHeight="1">
      <c r="C587" s="116" t="s">
        <v>186</v>
      </c>
      <c r="D587" s="116"/>
      <c r="E587" s="116"/>
      <c r="F587" s="116"/>
      <c r="G587" s="116"/>
      <c r="H587" s="116"/>
      <c r="I587" s="116"/>
      <c r="K587" s="116" t="s">
        <v>187</v>
      </c>
      <c r="L587" s="116"/>
      <c r="M587" s="116"/>
      <c r="N587" s="116"/>
      <c r="O587" s="116"/>
      <c r="P587" s="116"/>
      <c r="Q587" s="116"/>
      <c r="R587" s="116"/>
      <c r="S587" s="116"/>
      <c r="U587" s="114">
        <v>4240000</v>
      </c>
      <c r="V587" s="114">
        <v>0</v>
      </c>
      <c r="W587" s="117">
        <v>0</v>
      </c>
      <c r="X587" s="117"/>
      <c r="Y587" s="117">
        <v>0</v>
      </c>
      <c r="Z587" s="117"/>
      <c r="AA587" s="117"/>
      <c r="AB587" s="122">
        <f>Sheet1!AB587</f>
        <v>0</v>
      </c>
      <c r="AC587" s="117">
        <v>4240000</v>
      </c>
      <c r="AD587" s="117"/>
    </row>
    <row r="588" spans="22:28" ht="16.5" customHeight="1">
      <c r="V588" s="114">
        <v>0</v>
      </c>
      <c r="W588" s="117">
        <v>0</v>
      </c>
      <c r="X588" s="117"/>
      <c r="Y588" s="117">
        <v>0</v>
      </c>
      <c r="Z588" s="117"/>
      <c r="AA588" s="117"/>
      <c r="AB588" s="122">
        <f>Sheet1!AB588</f>
        <v>0</v>
      </c>
    </row>
    <row r="589" spans="22:28" ht="13.5" customHeight="1">
      <c r="V589" s="114">
        <v>0</v>
      </c>
      <c r="W589" s="117">
        <v>0</v>
      </c>
      <c r="X589" s="117"/>
      <c r="Y589" s="117">
        <v>0</v>
      </c>
      <c r="Z589" s="117"/>
      <c r="AA589" s="117"/>
      <c r="AB589" s="122">
        <f>Sheet1!AB589</f>
        <v>0</v>
      </c>
    </row>
    <row r="590" spans="3:30" ht="11.25" customHeight="1">
      <c r="C590" s="116" t="s">
        <v>244</v>
      </c>
      <c r="D590" s="116"/>
      <c r="E590" s="116"/>
      <c r="F590" s="116"/>
      <c r="G590" s="116"/>
      <c r="H590" s="116"/>
      <c r="I590" s="116"/>
      <c r="K590" s="135" t="s">
        <v>245</v>
      </c>
      <c r="L590" s="135"/>
      <c r="M590" s="135"/>
      <c r="N590" s="135"/>
      <c r="O590" s="135"/>
      <c r="P590" s="135"/>
      <c r="Q590" s="135"/>
      <c r="R590" s="135"/>
      <c r="S590" s="135"/>
      <c r="U590" s="117">
        <v>1500000</v>
      </c>
      <c r="V590" s="117">
        <v>0</v>
      </c>
      <c r="W590" s="117">
        <v>0</v>
      </c>
      <c r="X590" s="117"/>
      <c r="Y590" s="117">
        <v>0</v>
      </c>
      <c r="Z590" s="117"/>
      <c r="AA590" s="117"/>
      <c r="AB590" s="122">
        <f>Sheet1!AB590</f>
        <v>0</v>
      </c>
      <c r="AC590" s="117">
        <v>1500000</v>
      </c>
      <c r="AD590" s="117"/>
    </row>
    <row r="591" spans="3:30" ht="6" customHeight="1">
      <c r="C591" s="116"/>
      <c r="D591" s="116"/>
      <c r="E591" s="116"/>
      <c r="F591" s="116"/>
      <c r="G591" s="116"/>
      <c r="H591" s="116"/>
      <c r="I591" s="116"/>
      <c r="K591" s="135"/>
      <c r="L591" s="135"/>
      <c r="M591" s="135"/>
      <c r="N591" s="135"/>
      <c r="O591" s="135"/>
      <c r="P591" s="135"/>
      <c r="Q591" s="135"/>
      <c r="R591" s="135"/>
      <c r="S591" s="135"/>
      <c r="U591" s="117"/>
      <c r="V591" s="117"/>
      <c r="W591" s="117"/>
      <c r="X591" s="117"/>
      <c r="Y591" s="117"/>
      <c r="Z591" s="117"/>
      <c r="AA591" s="117"/>
      <c r="AB591" s="122">
        <f>Sheet1!AB591</f>
        <v>0</v>
      </c>
      <c r="AC591" s="117"/>
      <c r="AD591" s="117"/>
    </row>
    <row r="592" spans="11:28" ht="5.25" customHeight="1">
      <c r="K592" s="135"/>
      <c r="L592" s="135"/>
      <c r="M592" s="135"/>
      <c r="N592" s="135"/>
      <c r="O592" s="135"/>
      <c r="P592" s="135"/>
      <c r="Q592" s="135"/>
      <c r="R592" s="135"/>
      <c r="S592" s="135"/>
      <c r="V592" s="117">
        <v>0</v>
      </c>
      <c r="W592" s="117">
        <v>0</v>
      </c>
      <c r="X592" s="117"/>
      <c r="Y592" s="117">
        <v>0</v>
      </c>
      <c r="Z592" s="117"/>
      <c r="AA592" s="117"/>
      <c r="AB592" s="122">
        <f>Sheet1!AB592</f>
        <v>0</v>
      </c>
    </row>
    <row r="593" spans="22:28" ht="12" customHeight="1">
      <c r="V593" s="117"/>
      <c r="W593" s="117"/>
      <c r="X593" s="117"/>
      <c r="Y593" s="117"/>
      <c r="Z593" s="117"/>
      <c r="AA593" s="117"/>
      <c r="AB593" s="122">
        <f>Sheet1!AB593</f>
        <v>0</v>
      </c>
    </row>
    <row r="594" spans="22:28" ht="13.5" customHeight="1">
      <c r="V594" s="114">
        <v>0</v>
      </c>
      <c r="W594" s="117">
        <v>0</v>
      </c>
      <c r="X594" s="117"/>
      <c r="Y594" s="117">
        <v>0</v>
      </c>
      <c r="Z594" s="117"/>
      <c r="AA594" s="117"/>
      <c r="AB594" s="122">
        <f>Sheet1!AB594</f>
        <v>0</v>
      </c>
    </row>
    <row r="595" ht="3" customHeight="1">
      <c r="AB595" s="122">
        <f>Sheet1!AB595</f>
        <v>0</v>
      </c>
    </row>
    <row r="596" spans="3:30" ht="16.5" customHeight="1">
      <c r="C596" s="116" t="s">
        <v>253</v>
      </c>
      <c r="D596" s="116"/>
      <c r="E596" s="116"/>
      <c r="F596" s="116"/>
      <c r="G596" s="116"/>
      <c r="H596" s="116"/>
      <c r="I596" s="116"/>
      <c r="K596" s="116" t="s">
        <v>254</v>
      </c>
      <c r="L596" s="116"/>
      <c r="M596" s="116"/>
      <c r="N596" s="116"/>
      <c r="O596" s="116"/>
      <c r="P596" s="116"/>
      <c r="Q596" s="116"/>
      <c r="R596" s="116"/>
      <c r="S596" s="116"/>
      <c r="U596" s="114">
        <v>6000000</v>
      </c>
      <c r="V596" s="114">
        <v>0</v>
      </c>
      <c r="W596" s="117">
        <v>0</v>
      </c>
      <c r="X596" s="117"/>
      <c r="Y596" s="117">
        <v>0</v>
      </c>
      <c r="Z596" s="117"/>
      <c r="AA596" s="117"/>
      <c r="AB596" s="122">
        <f>Sheet1!AB596</f>
        <v>0</v>
      </c>
      <c r="AC596" s="117">
        <v>6000000</v>
      </c>
      <c r="AD596" s="117"/>
    </row>
    <row r="597" spans="22:28" ht="16.5" customHeight="1">
      <c r="V597" s="114">
        <v>0</v>
      </c>
      <c r="W597" s="117">
        <v>0</v>
      </c>
      <c r="X597" s="117"/>
      <c r="Y597" s="117">
        <v>0</v>
      </c>
      <c r="Z597" s="117"/>
      <c r="AA597" s="117"/>
      <c r="AB597" s="122">
        <f>Sheet1!AB597</f>
        <v>0</v>
      </c>
    </row>
    <row r="598" spans="22:28" ht="13.5" customHeight="1">
      <c r="V598" s="114">
        <v>0</v>
      </c>
      <c r="W598" s="117">
        <v>0</v>
      </c>
      <c r="X598" s="117"/>
      <c r="Y598" s="117">
        <v>0</v>
      </c>
      <c r="Z598" s="117"/>
      <c r="AA598" s="117"/>
      <c r="AB598" s="122">
        <f>Sheet1!AB598</f>
        <v>0</v>
      </c>
    </row>
    <row r="599" ht="6" customHeight="1">
      <c r="AB599" s="122">
        <f>Sheet1!AB599</f>
        <v>0</v>
      </c>
    </row>
    <row r="600" spans="2:30" ht="16.5" customHeight="1">
      <c r="B600" s="130" t="s">
        <v>146</v>
      </c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U600" s="114">
        <v>18750000</v>
      </c>
      <c r="V600" s="114">
        <v>0</v>
      </c>
      <c r="W600" s="117">
        <v>0</v>
      </c>
      <c r="X600" s="117"/>
      <c r="Y600" s="117">
        <v>0</v>
      </c>
      <c r="Z600" s="117"/>
      <c r="AA600" s="117"/>
      <c r="AB600" s="122">
        <f>Sheet1!AB600</f>
        <v>0</v>
      </c>
      <c r="AC600" s="117">
        <v>18750000</v>
      </c>
      <c r="AD600" s="117"/>
    </row>
    <row r="601" spans="22:28" ht="16.5" customHeight="1">
      <c r="V601" s="114">
        <v>0</v>
      </c>
      <c r="W601" s="117">
        <v>0</v>
      </c>
      <c r="X601" s="117"/>
      <c r="Y601" s="117">
        <v>0</v>
      </c>
      <c r="Z601" s="117"/>
      <c r="AA601" s="117"/>
      <c r="AB601" s="122">
        <f>Sheet1!AB601</f>
        <v>0</v>
      </c>
    </row>
    <row r="602" spans="22:28" ht="16.5" customHeight="1">
      <c r="V602" s="114">
        <v>0</v>
      </c>
      <c r="W602" s="117">
        <v>0</v>
      </c>
      <c r="X602" s="117"/>
      <c r="Y602" s="117">
        <v>0</v>
      </c>
      <c r="Z602" s="117"/>
      <c r="AA602" s="117"/>
      <c r="AB602" s="122">
        <f>Sheet1!AB602</f>
        <v>0</v>
      </c>
    </row>
    <row r="603" ht="9" customHeight="1">
      <c r="AB603" s="122">
        <f>Sheet1!AB603</f>
        <v>0</v>
      </c>
    </row>
    <row r="604" spans="3:31" ht="13.5" customHeight="1">
      <c r="C604" s="130" t="s">
        <v>118</v>
      </c>
      <c r="D604" s="130"/>
      <c r="E604" s="130"/>
      <c r="F604" s="130"/>
      <c r="H604" s="131" t="s">
        <v>91</v>
      </c>
      <c r="I604" s="116" t="s">
        <v>266</v>
      </c>
      <c r="J604" s="116"/>
      <c r="K604" s="116"/>
      <c r="L604" s="116"/>
      <c r="M604" s="116"/>
      <c r="O604" s="119" t="s">
        <v>74</v>
      </c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22">
        <f>Sheet1!AB604</f>
        <v>0</v>
      </c>
      <c r="AC604" s="119"/>
      <c r="AD604" s="119"/>
      <c r="AE604" s="119"/>
    </row>
    <row r="605" spans="3:31" ht="13.5" customHeight="1">
      <c r="C605" s="130" t="s">
        <v>120</v>
      </c>
      <c r="D605" s="130"/>
      <c r="E605" s="130"/>
      <c r="F605" s="130"/>
      <c r="H605" s="131" t="s">
        <v>91</v>
      </c>
      <c r="I605" s="116" t="s">
        <v>267</v>
      </c>
      <c r="J605" s="116"/>
      <c r="K605" s="116"/>
      <c r="L605" s="116"/>
      <c r="M605" s="116"/>
      <c r="O605" s="119" t="s">
        <v>82</v>
      </c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22">
        <f>Sheet1!AB605</f>
        <v>0</v>
      </c>
      <c r="AC605" s="119"/>
      <c r="AD605" s="119"/>
      <c r="AE605" s="119"/>
    </row>
    <row r="606" ht="3" customHeight="1">
      <c r="AB606" s="122">
        <f>Sheet1!AB606</f>
        <v>0</v>
      </c>
    </row>
    <row r="607" ht="3" customHeight="1">
      <c r="AB607" s="122">
        <f>Sheet1!AB607</f>
        <v>0</v>
      </c>
    </row>
    <row r="608" spans="3:30" ht="11.25" customHeight="1">
      <c r="C608" s="116" t="s">
        <v>191</v>
      </c>
      <c r="D608" s="116"/>
      <c r="E608" s="116"/>
      <c r="F608" s="116"/>
      <c r="G608" s="116"/>
      <c r="H608" s="116"/>
      <c r="I608" s="116"/>
      <c r="K608" s="135" t="s">
        <v>192</v>
      </c>
      <c r="L608" s="135"/>
      <c r="M608" s="135"/>
      <c r="N608" s="135"/>
      <c r="O608" s="135"/>
      <c r="P608" s="135"/>
      <c r="Q608" s="135"/>
      <c r="R608" s="135"/>
      <c r="S608" s="135"/>
      <c r="U608" s="117">
        <v>770000</v>
      </c>
      <c r="V608" s="117">
        <v>0</v>
      </c>
      <c r="W608" s="117">
        <v>0</v>
      </c>
      <c r="X608" s="117"/>
      <c r="Y608" s="117">
        <v>0</v>
      </c>
      <c r="Z608" s="117"/>
      <c r="AA608" s="117"/>
      <c r="AB608" s="122">
        <f>Sheet1!AB608</f>
        <v>0</v>
      </c>
      <c r="AC608" s="117">
        <v>770000</v>
      </c>
      <c r="AD608" s="117"/>
    </row>
    <row r="609" spans="3:30" ht="6" customHeight="1">
      <c r="C609" s="116"/>
      <c r="D609" s="116"/>
      <c r="E609" s="116"/>
      <c r="F609" s="116"/>
      <c r="G609" s="116"/>
      <c r="H609" s="116"/>
      <c r="I609" s="116"/>
      <c r="K609" s="135"/>
      <c r="L609" s="135"/>
      <c r="M609" s="135"/>
      <c r="N609" s="135"/>
      <c r="O609" s="135"/>
      <c r="P609" s="135"/>
      <c r="Q609" s="135"/>
      <c r="R609" s="135"/>
      <c r="S609" s="135"/>
      <c r="U609" s="117"/>
      <c r="V609" s="117"/>
      <c r="W609" s="117"/>
      <c r="X609" s="117"/>
      <c r="Y609" s="117"/>
      <c r="Z609" s="117"/>
      <c r="AA609" s="117"/>
      <c r="AB609" s="122">
        <f>Sheet1!AB609</f>
        <v>0</v>
      </c>
      <c r="AC609" s="117"/>
      <c r="AD609" s="117"/>
    </row>
    <row r="610" spans="11:28" ht="5.25" customHeight="1">
      <c r="K610" s="135"/>
      <c r="L610" s="135"/>
      <c r="M610" s="135"/>
      <c r="N610" s="135"/>
      <c r="O610" s="135"/>
      <c r="P610" s="135"/>
      <c r="Q610" s="135"/>
      <c r="R610" s="135"/>
      <c r="S610" s="135"/>
      <c r="V610" s="117">
        <v>0</v>
      </c>
      <c r="W610" s="117">
        <v>0</v>
      </c>
      <c r="X610" s="117"/>
      <c r="Y610" s="117">
        <v>0</v>
      </c>
      <c r="Z610" s="117"/>
      <c r="AA610" s="117"/>
      <c r="AB610" s="122">
        <f>Sheet1!AB610</f>
        <v>0</v>
      </c>
    </row>
    <row r="611" spans="22:28" ht="12" customHeight="1">
      <c r="V611" s="117"/>
      <c r="W611" s="117"/>
      <c r="X611" s="117"/>
      <c r="Y611" s="117"/>
      <c r="Z611" s="117"/>
      <c r="AA611" s="117"/>
      <c r="AB611" s="122">
        <f>Sheet1!AB611</f>
        <v>0</v>
      </c>
    </row>
    <row r="612" spans="22:28" ht="13.5" customHeight="1">
      <c r="V612" s="114">
        <v>0</v>
      </c>
      <c r="W612" s="117">
        <v>0</v>
      </c>
      <c r="X612" s="117"/>
      <c r="Y612" s="117">
        <v>0</v>
      </c>
      <c r="Z612" s="117"/>
      <c r="AA612" s="117"/>
      <c r="AB612" s="122">
        <f>Sheet1!AB612</f>
        <v>0</v>
      </c>
    </row>
    <row r="613" ht="3" customHeight="1">
      <c r="AB613" s="122">
        <f>Sheet1!AB613</f>
        <v>0</v>
      </c>
    </row>
    <row r="614" spans="3:30" ht="16.5" customHeight="1">
      <c r="C614" s="116" t="s">
        <v>186</v>
      </c>
      <c r="D614" s="116"/>
      <c r="E614" s="116"/>
      <c r="F614" s="116"/>
      <c r="G614" s="116"/>
      <c r="H614" s="116"/>
      <c r="I614" s="116"/>
      <c r="K614" s="116" t="s">
        <v>187</v>
      </c>
      <c r="L614" s="116"/>
      <c r="M614" s="116"/>
      <c r="N614" s="116"/>
      <c r="O614" s="116"/>
      <c r="P614" s="116"/>
      <c r="Q614" s="116"/>
      <c r="R614" s="116"/>
      <c r="S614" s="116"/>
      <c r="U614" s="114">
        <v>10455000</v>
      </c>
      <c r="V614" s="114">
        <v>0</v>
      </c>
      <c r="W614" s="117">
        <v>0</v>
      </c>
      <c r="X614" s="117"/>
      <c r="Y614" s="117">
        <v>0</v>
      </c>
      <c r="Z614" s="117"/>
      <c r="AA614" s="117"/>
      <c r="AB614" s="122">
        <f>Sheet1!AB614</f>
        <v>0</v>
      </c>
      <c r="AC614" s="117">
        <v>10455000</v>
      </c>
      <c r="AD614" s="117"/>
    </row>
    <row r="615" spans="22:28" ht="16.5" customHeight="1">
      <c r="V615" s="114">
        <v>0</v>
      </c>
      <c r="W615" s="117">
        <v>0</v>
      </c>
      <c r="X615" s="117"/>
      <c r="Y615" s="117">
        <v>0</v>
      </c>
      <c r="Z615" s="117"/>
      <c r="AA615" s="117"/>
      <c r="AB615" s="122">
        <f>Sheet1!AB615</f>
        <v>0</v>
      </c>
    </row>
    <row r="616" spans="22:28" ht="13.5" customHeight="1">
      <c r="V616" s="114">
        <v>0</v>
      </c>
      <c r="W616" s="117">
        <v>0</v>
      </c>
      <c r="X616" s="117"/>
      <c r="Y616" s="117">
        <v>0</v>
      </c>
      <c r="Z616" s="117"/>
      <c r="AA616" s="117"/>
      <c r="AB616" s="122">
        <f>Sheet1!AB616</f>
        <v>0</v>
      </c>
    </row>
    <row r="617" ht="3" customHeight="1">
      <c r="AB617" s="122">
        <f>Sheet1!AB617</f>
        <v>0</v>
      </c>
    </row>
    <row r="618" spans="3:30" ht="11.25" customHeight="1">
      <c r="C618" s="116" t="s">
        <v>244</v>
      </c>
      <c r="D618" s="116"/>
      <c r="E618" s="116"/>
      <c r="F618" s="116"/>
      <c r="G618" s="116"/>
      <c r="H618" s="116"/>
      <c r="I618" s="116"/>
      <c r="K618" s="135" t="s">
        <v>245</v>
      </c>
      <c r="L618" s="135"/>
      <c r="M618" s="135"/>
      <c r="N618" s="135"/>
      <c r="O618" s="135"/>
      <c r="P618" s="135"/>
      <c r="Q618" s="135"/>
      <c r="R618" s="135"/>
      <c r="S618" s="135"/>
      <c r="U618" s="117">
        <v>1650000</v>
      </c>
      <c r="V618" s="117">
        <v>0</v>
      </c>
      <c r="W618" s="117">
        <v>0</v>
      </c>
      <c r="X618" s="117"/>
      <c r="Y618" s="117">
        <v>0</v>
      </c>
      <c r="Z618" s="117"/>
      <c r="AA618" s="117"/>
      <c r="AB618" s="122">
        <f>Sheet1!AB618</f>
        <v>0</v>
      </c>
      <c r="AC618" s="117">
        <v>1650000</v>
      </c>
      <c r="AD618" s="117"/>
    </row>
    <row r="619" spans="3:30" ht="6" customHeight="1">
      <c r="C619" s="116"/>
      <c r="D619" s="116"/>
      <c r="E619" s="116"/>
      <c r="F619" s="116"/>
      <c r="G619" s="116"/>
      <c r="H619" s="116"/>
      <c r="I619" s="116"/>
      <c r="K619" s="135"/>
      <c r="L619" s="135"/>
      <c r="M619" s="135"/>
      <c r="N619" s="135"/>
      <c r="O619" s="135"/>
      <c r="P619" s="135"/>
      <c r="Q619" s="135"/>
      <c r="R619" s="135"/>
      <c r="S619" s="135"/>
      <c r="U619" s="117"/>
      <c r="V619" s="117"/>
      <c r="W619" s="117"/>
      <c r="X619" s="117"/>
      <c r="Y619" s="117"/>
      <c r="Z619" s="117"/>
      <c r="AA619" s="117"/>
      <c r="AB619" s="122">
        <f>Sheet1!AB619</f>
        <v>0</v>
      </c>
      <c r="AC619" s="117"/>
      <c r="AD619" s="117"/>
    </row>
    <row r="620" spans="11:28" ht="5.25" customHeight="1">
      <c r="K620" s="135"/>
      <c r="L620" s="135"/>
      <c r="M620" s="135"/>
      <c r="N620" s="135"/>
      <c r="O620" s="135"/>
      <c r="P620" s="135"/>
      <c r="Q620" s="135"/>
      <c r="R620" s="135"/>
      <c r="S620" s="135"/>
      <c r="V620" s="117">
        <v>0</v>
      </c>
      <c r="W620" s="117">
        <v>0</v>
      </c>
      <c r="X620" s="117"/>
      <c r="Y620" s="117">
        <v>0</v>
      </c>
      <c r="Z620" s="117"/>
      <c r="AA620" s="117"/>
      <c r="AB620" s="122">
        <f>Sheet1!AB620</f>
        <v>0</v>
      </c>
    </row>
    <row r="621" spans="22:28" ht="12" customHeight="1">
      <c r="V621" s="117"/>
      <c r="W621" s="117"/>
      <c r="X621" s="117"/>
      <c r="Y621" s="117"/>
      <c r="Z621" s="117"/>
      <c r="AA621" s="117"/>
      <c r="AB621" s="122">
        <f>Sheet1!AB621</f>
        <v>0</v>
      </c>
    </row>
    <row r="622" spans="22:28" ht="13.5" customHeight="1">
      <c r="V622" s="114">
        <v>0</v>
      </c>
      <c r="W622" s="117">
        <v>0</v>
      </c>
      <c r="X622" s="117"/>
      <c r="Y622" s="117">
        <v>0</v>
      </c>
      <c r="Z622" s="117"/>
      <c r="AA622" s="117"/>
      <c r="AB622" s="122">
        <f>Sheet1!AB622</f>
        <v>0</v>
      </c>
    </row>
    <row r="623" ht="3" customHeight="1">
      <c r="AB623" s="122">
        <f>Sheet1!AB623</f>
        <v>0</v>
      </c>
    </row>
    <row r="624" spans="3:30" ht="16.5" customHeight="1">
      <c r="C624" s="116" t="s">
        <v>246</v>
      </c>
      <c r="D624" s="116"/>
      <c r="E624" s="116"/>
      <c r="F624" s="116"/>
      <c r="G624" s="116"/>
      <c r="H624" s="116"/>
      <c r="I624" s="116"/>
      <c r="K624" s="116" t="s">
        <v>247</v>
      </c>
      <c r="L624" s="116"/>
      <c r="M624" s="116"/>
      <c r="N624" s="116"/>
      <c r="O624" s="116"/>
      <c r="P624" s="116"/>
      <c r="Q624" s="116"/>
      <c r="R624" s="116"/>
      <c r="S624" s="116"/>
      <c r="U624" s="114">
        <v>19875000</v>
      </c>
      <c r="V624" s="114">
        <v>0</v>
      </c>
      <c r="W624" s="117">
        <v>0</v>
      </c>
      <c r="X624" s="117"/>
      <c r="Y624" s="117">
        <v>0</v>
      </c>
      <c r="Z624" s="117"/>
      <c r="AA624" s="117"/>
      <c r="AB624" s="122">
        <f>Sheet1!AB624</f>
        <v>0</v>
      </c>
      <c r="AC624" s="117">
        <v>19875000</v>
      </c>
      <c r="AD624" s="117"/>
    </row>
    <row r="625" spans="22:28" ht="16.5" customHeight="1">
      <c r="V625" s="114">
        <v>0</v>
      </c>
      <c r="W625" s="117">
        <v>0</v>
      </c>
      <c r="X625" s="117"/>
      <c r="Y625" s="117">
        <v>0</v>
      </c>
      <c r="Z625" s="117"/>
      <c r="AA625" s="117"/>
      <c r="AB625" s="122">
        <f>Sheet1!AB625</f>
        <v>0</v>
      </c>
    </row>
    <row r="626" spans="22:28" ht="13.5" customHeight="1">
      <c r="V626" s="114">
        <v>0</v>
      </c>
      <c r="W626" s="117">
        <v>0</v>
      </c>
      <c r="X626" s="117"/>
      <c r="Y626" s="117">
        <v>0</v>
      </c>
      <c r="Z626" s="117"/>
      <c r="AA626" s="117"/>
      <c r="AB626" s="122">
        <f>Sheet1!AB626</f>
        <v>0</v>
      </c>
    </row>
    <row r="627" ht="3" customHeight="1">
      <c r="AB627" s="122">
        <f>Sheet1!AB627</f>
        <v>0</v>
      </c>
    </row>
    <row r="628" spans="3:30" ht="16.5" customHeight="1">
      <c r="C628" s="116" t="s">
        <v>253</v>
      </c>
      <c r="D628" s="116"/>
      <c r="E628" s="116"/>
      <c r="F628" s="116"/>
      <c r="G628" s="116"/>
      <c r="H628" s="116"/>
      <c r="I628" s="116"/>
      <c r="K628" s="116" t="s">
        <v>254</v>
      </c>
      <c r="L628" s="116"/>
      <c r="M628" s="116"/>
      <c r="N628" s="116"/>
      <c r="O628" s="116"/>
      <c r="P628" s="116"/>
      <c r="Q628" s="116"/>
      <c r="R628" s="116"/>
      <c r="S628" s="116"/>
      <c r="U628" s="114">
        <v>2100000</v>
      </c>
      <c r="V628" s="114">
        <v>0</v>
      </c>
      <c r="W628" s="117">
        <v>0</v>
      </c>
      <c r="X628" s="117"/>
      <c r="Y628" s="117">
        <v>0</v>
      </c>
      <c r="Z628" s="117"/>
      <c r="AA628" s="117"/>
      <c r="AB628" s="122">
        <f>Sheet1!AB628</f>
        <v>0</v>
      </c>
      <c r="AC628" s="117">
        <v>2100000</v>
      </c>
      <c r="AD628" s="117"/>
    </row>
    <row r="629" spans="22:28" ht="16.5" customHeight="1">
      <c r="V629" s="114">
        <v>0</v>
      </c>
      <c r="W629" s="117">
        <v>0</v>
      </c>
      <c r="X629" s="117"/>
      <c r="Y629" s="117">
        <v>0</v>
      </c>
      <c r="Z629" s="117"/>
      <c r="AA629" s="117"/>
      <c r="AB629" s="122">
        <f>Sheet1!AB629</f>
        <v>0</v>
      </c>
    </row>
    <row r="630" spans="22:28" ht="13.5" customHeight="1">
      <c r="V630" s="114">
        <v>0</v>
      </c>
      <c r="W630" s="117">
        <v>0</v>
      </c>
      <c r="X630" s="117"/>
      <c r="Y630" s="117">
        <v>0</v>
      </c>
      <c r="Z630" s="117"/>
      <c r="AA630" s="117"/>
      <c r="AB630" s="122">
        <f>Sheet1!AB630</f>
        <v>0</v>
      </c>
    </row>
    <row r="631" ht="6" customHeight="1">
      <c r="AB631" s="122">
        <f>Sheet1!AB631</f>
        <v>0</v>
      </c>
    </row>
    <row r="632" spans="2:30" ht="16.5" customHeight="1">
      <c r="B632" s="130" t="s">
        <v>146</v>
      </c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U632" s="114">
        <v>34850000</v>
      </c>
      <c r="V632" s="114">
        <v>0</v>
      </c>
      <c r="W632" s="117">
        <v>0</v>
      </c>
      <c r="X632" s="117"/>
      <c r="Y632" s="117">
        <v>0</v>
      </c>
      <c r="Z632" s="117"/>
      <c r="AA632" s="117"/>
      <c r="AB632" s="122">
        <f>Sheet1!AB632</f>
        <v>0</v>
      </c>
      <c r="AC632" s="117">
        <v>34850000</v>
      </c>
      <c r="AD632" s="117"/>
    </row>
    <row r="633" spans="22:27" ht="16.5" customHeight="1">
      <c r="V633" s="114">
        <v>0</v>
      </c>
      <c r="W633" s="117">
        <v>0</v>
      </c>
      <c r="X633" s="117"/>
      <c r="Y633" s="117">
        <v>0</v>
      </c>
      <c r="Z633" s="117"/>
      <c r="AA633" s="117"/>
    </row>
    <row r="634" spans="22:27" ht="16.5" customHeight="1">
      <c r="V634" s="114">
        <v>0</v>
      </c>
      <c r="W634" s="117">
        <v>0</v>
      </c>
      <c r="X634" s="117"/>
      <c r="Y634" s="117">
        <v>0</v>
      </c>
      <c r="Z634" s="117"/>
      <c r="AA634" s="117"/>
    </row>
    <row r="635" ht="6" customHeight="1"/>
    <row r="636" spans="2:30" ht="16.5" customHeight="1">
      <c r="B636" s="130" t="s">
        <v>268</v>
      </c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U636" s="114">
        <v>2896980819</v>
      </c>
      <c r="V636" s="114">
        <v>123212000</v>
      </c>
      <c r="W636" s="117">
        <v>63447440</v>
      </c>
      <c r="X636" s="117"/>
      <c r="Y636" s="117">
        <v>186659440</v>
      </c>
      <c r="Z636" s="117"/>
      <c r="AA636" s="117"/>
      <c r="AB636" s="122">
        <v>430250005</v>
      </c>
      <c r="AC636" s="117">
        <v>2466730814</v>
      </c>
      <c r="AD636" s="117"/>
    </row>
    <row r="637" spans="22:27" ht="16.5" customHeight="1">
      <c r="V637" s="114">
        <v>70408703</v>
      </c>
      <c r="W637" s="117">
        <v>87728656</v>
      </c>
      <c r="X637" s="117"/>
      <c r="Y637" s="117">
        <v>158137359</v>
      </c>
      <c r="Z637" s="117"/>
      <c r="AA637" s="117"/>
    </row>
    <row r="638" spans="22:27" ht="13.5" customHeight="1">
      <c r="V638" s="114">
        <v>42931331</v>
      </c>
      <c r="W638" s="117">
        <v>42521875</v>
      </c>
      <c r="X638" s="117"/>
      <c r="Y638" s="117">
        <v>85453206</v>
      </c>
      <c r="Z638" s="117"/>
      <c r="AA638" s="117"/>
    </row>
    <row r="639" ht="16.5" customHeight="1"/>
    <row r="640" spans="4:13" ht="13.5" customHeight="1">
      <c r="D640" s="119" t="s">
        <v>269</v>
      </c>
      <c r="E640" s="119"/>
      <c r="F640" s="119"/>
      <c r="G640" s="119"/>
      <c r="H640" s="119"/>
      <c r="I640" s="119"/>
      <c r="J640" s="119"/>
      <c r="K640" s="119"/>
      <c r="L640" s="119"/>
      <c r="M640" s="119"/>
    </row>
    <row r="641" spans="5:19" ht="13.5" customHeight="1">
      <c r="E641" s="136" t="s">
        <v>270</v>
      </c>
      <c r="F641" s="116" t="s">
        <v>271</v>
      </c>
      <c r="G641" s="116"/>
      <c r="H641" s="116"/>
      <c r="I641" s="116"/>
      <c r="J641" s="116"/>
      <c r="K641" s="116"/>
      <c r="L641" s="116"/>
      <c r="M641" s="116"/>
      <c r="O641" s="118">
        <v>475450005</v>
      </c>
      <c r="P641" s="118"/>
      <c r="Q641" s="118"/>
      <c r="R641" s="118"/>
      <c r="S641" s="118"/>
    </row>
    <row r="642" spans="5:19" ht="13.5" customHeight="1">
      <c r="E642" s="136" t="s">
        <v>270</v>
      </c>
      <c r="F642" s="116" t="s">
        <v>272</v>
      </c>
      <c r="G642" s="116"/>
      <c r="H642" s="116"/>
      <c r="I642" s="116"/>
      <c r="J642" s="116"/>
      <c r="K642" s="116"/>
      <c r="L642" s="116"/>
      <c r="M642" s="116"/>
      <c r="O642" s="118">
        <v>1148750</v>
      </c>
      <c r="P642" s="118"/>
      <c r="Q642" s="118"/>
      <c r="R642" s="118"/>
      <c r="S642" s="118"/>
    </row>
    <row r="643" spans="5:19" ht="13.5" customHeight="1">
      <c r="E643" s="136" t="s">
        <v>270</v>
      </c>
      <c r="F643" s="116" t="s">
        <v>273</v>
      </c>
      <c r="G643" s="116"/>
      <c r="H643" s="116"/>
      <c r="I643" s="116"/>
      <c r="J643" s="116"/>
      <c r="K643" s="116"/>
      <c r="L643" s="116"/>
      <c r="M643" s="116"/>
      <c r="O643" s="118">
        <v>1044327</v>
      </c>
      <c r="P643" s="118"/>
      <c r="Q643" s="118"/>
      <c r="R643" s="118"/>
      <c r="S643" s="118"/>
    </row>
    <row r="644" spans="5:19" ht="13.5" customHeight="1">
      <c r="E644" s="136" t="s">
        <v>270</v>
      </c>
      <c r="F644" s="116" t="s">
        <v>274</v>
      </c>
      <c r="G644" s="116"/>
      <c r="H644" s="116"/>
      <c r="I644" s="116"/>
      <c r="J644" s="116"/>
      <c r="K644" s="116"/>
      <c r="L644" s="116"/>
      <c r="M644" s="116"/>
      <c r="O644" s="118">
        <v>346664</v>
      </c>
      <c r="P644" s="118"/>
      <c r="Q644" s="118"/>
      <c r="R644" s="118"/>
      <c r="S644" s="118"/>
    </row>
    <row r="645" spans="5:19" ht="13.5" customHeight="1">
      <c r="E645" s="136" t="s">
        <v>270</v>
      </c>
      <c r="F645" s="116" t="s">
        <v>275</v>
      </c>
      <c r="G645" s="116"/>
      <c r="H645" s="116"/>
      <c r="I645" s="116"/>
      <c r="J645" s="116"/>
      <c r="K645" s="116"/>
      <c r="L645" s="116"/>
      <c r="M645" s="116"/>
      <c r="O645" s="118">
        <v>2406900</v>
      </c>
      <c r="P645" s="118"/>
      <c r="Q645" s="118"/>
      <c r="R645" s="118"/>
      <c r="S645" s="118"/>
    </row>
    <row r="646" spans="5:19" ht="16.5" customHeight="1">
      <c r="E646" s="136" t="s">
        <v>270</v>
      </c>
      <c r="F646" s="116" t="s">
        <v>276</v>
      </c>
      <c r="G646" s="116"/>
      <c r="H646" s="116"/>
      <c r="I646" s="116"/>
      <c r="J646" s="116"/>
      <c r="K646" s="116"/>
      <c r="L646" s="116"/>
      <c r="M646" s="116"/>
      <c r="O646" s="118">
        <v>0</v>
      </c>
      <c r="P646" s="118"/>
      <c r="Q646" s="118"/>
      <c r="R646" s="118"/>
      <c r="S646" s="118"/>
    </row>
    <row r="647" spans="4:19" ht="13.5" customHeight="1">
      <c r="D647" s="130" t="s">
        <v>277</v>
      </c>
      <c r="E647" s="130"/>
      <c r="F647" s="130"/>
      <c r="G647" s="130"/>
      <c r="H647" s="130"/>
      <c r="I647" s="130"/>
      <c r="J647" s="130"/>
      <c r="K647" s="130"/>
      <c r="L647" s="130"/>
      <c r="M647" s="130"/>
      <c r="O647" s="118">
        <v>480396646</v>
      </c>
      <c r="P647" s="118"/>
      <c r="Q647" s="118"/>
      <c r="R647" s="118"/>
      <c r="S647" s="118"/>
    </row>
    <row r="648" ht="12" customHeight="1"/>
    <row r="649" spans="4:13" ht="3" customHeight="1">
      <c r="D649" s="119" t="s">
        <v>278</v>
      </c>
      <c r="E649" s="119"/>
      <c r="F649" s="119"/>
      <c r="G649" s="119"/>
      <c r="H649" s="119"/>
      <c r="I649" s="119"/>
      <c r="J649" s="119"/>
      <c r="K649" s="119"/>
      <c r="L649" s="119"/>
      <c r="M649" s="119"/>
    </row>
    <row r="650" spans="4:13" ht="9.75" customHeight="1"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</row>
    <row r="651" spans="5:19" ht="13.5" customHeight="1">
      <c r="E651" s="136" t="s">
        <v>270</v>
      </c>
      <c r="F651" s="116" t="s">
        <v>279</v>
      </c>
      <c r="G651" s="116"/>
      <c r="H651" s="116"/>
      <c r="I651" s="116"/>
      <c r="J651" s="116"/>
      <c r="K651" s="116"/>
      <c r="L651" s="116"/>
      <c r="M651" s="116"/>
      <c r="O651" s="118">
        <v>430250005</v>
      </c>
      <c r="P651" s="118"/>
      <c r="Q651" s="118"/>
      <c r="R651" s="118"/>
      <c r="S651" s="118"/>
    </row>
    <row r="652" spans="5:19" ht="13.5" customHeight="1">
      <c r="E652" s="136" t="s">
        <v>270</v>
      </c>
      <c r="F652" s="116" t="s">
        <v>272</v>
      </c>
      <c r="G652" s="116"/>
      <c r="H652" s="116"/>
      <c r="I652" s="116"/>
      <c r="J652" s="116"/>
      <c r="K652" s="116"/>
      <c r="L652" s="116"/>
      <c r="M652" s="116"/>
      <c r="O652" s="118">
        <v>1148750</v>
      </c>
      <c r="P652" s="118"/>
      <c r="Q652" s="118"/>
      <c r="R652" s="118"/>
      <c r="S652" s="118"/>
    </row>
    <row r="653" spans="5:19" ht="13.5" customHeight="1">
      <c r="E653" s="136" t="s">
        <v>270</v>
      </c>
      <c r="F653" s="116" t="s">
        <v>273</v>
      </c>
      <c r="G653" s="116"/>
      <c r="H653" s="116"/>
      <c r="I653" s="116"/>
      <c r="J653" s="116"/>
      <c r="K653" s="116"/>
      <c r="L653" s="116"/>
      <c r="M653" s="116"/>
      <c r="O653" s="118">
        <v>1044327</v>
      </c>
      <c r="P653" s="118"/>
      <c r="Q653" s="118"/>
      <c r="R653" s="118"/>
      <c r="S653" s="118"/>
    </row>
    <row r="654" spans="5:19" ht="13.5" customHeight="1">
      <c r="E654" s="136" t="s">
        <v>270</v>
      </c>
      <c r="F654" s="116" t="s">
        <v>274</v>
      </c>
      <c r="G654" s="116"/>
      <c r="H654" s="116"/>
      <c r="I654" s="116"/>
      <c r="J654" s="116"/>
      <c r="K654" s="116"/>
      <c r="L654" s="116"/>
      <c r="M654" s="116"/>
      <c r="O654" s="118">
        <v>346664</v>
      </c>
      <c r="P654" s="118"/>
      <c r="Q654" s="118"/>
      <c r="R654" s="118"/>
      <c r="S654" s="118"/>
    </row>
    <row r="655" spans="5:19" ht="13.5" customHeight="1">
      <c r="E655" s="136" t="s">
        <v>270</v>
      </c>
      <c r="F655" s="116" t="s">
        <v>275</v>
      </c>
      <c r="G655" s="116"/>
      <c r="H655" s="116"/>
      <c r="I655" s="116"/>
      <c r="J655" s="116"/>
      <c r="K655" s="116"/>
      <c r="L655" s="116"/>
      <c r="M655" s="116"/>
      <c r="O655" s="118">
        <v>2406900</v>
      </c>
      <c r="P655" s="118"/>
      <c r="Q655" s="118"/>
      <c r="R655" s="118"/>
      <c r="S655" s="118"/>
    </row>
    <row r="656" spans="5:19" ht="16.5" customHeight="1">
      <c r="E656" s="136" t="s">
        <v>270</v>
      </c>
      <c r="F656" s="116" t="s">
        <v>276</v>
      </c>
      <c r="G656" s="116"/>
      <c r="H656" s="116"/>
      <c r="I656" s="116"/>
      <c r="J656" s="116"/>
      <c r="K656" s="116"/>
      <c r="L656" s="116"/>
      <c r="M656" s="116"/>
      <c r="O656" s="118">
        <v>0</v>
      </c>
      <c r="P656" s="118"/>
      <c r="Q656" s="118"/>
      <c r="R656" s="118"/>
      <c r="S656" s="118"/>
    </row>
    <row r="657" spans="4:19" ht="13.5" customHeight="1">
      <c r="D657" s="130" t="s">
        <v>280</v>
      </c>
      <c r="E657" s="130"/>
      <c r="F657" s="130"/>
      <c r="G657" s="130"/>
      <c r="H657" s="130"/>
      <c r="I657" s="130"/>
      <c r="J657" s="130"/>
      <c r="K657" s="130"/>
      <c r="L657" s="130"/>
      <c r="M657" s="130"/>
      <c r="O657" s="118">
        <v>435196646</v>
      </c>
      <c r="P657" s="118"/>
      <c r="Q657" s="118"/>
      <c r="R657" s="118"/>
      <c r="S657" s="118"/>
    </row>
    <row r="658" ht="12" customHeight="1"/>
    <row r="659" ht="6.75" customHeight="1"/>
    <row r="660" spans="4:19" ht="14.25" customHeight="1">
      <c r="D660" s="130" t="s">
        <v>281</v>
      </c>
      <c r="E660" s="130"/>
      <c r="F660" s="130"/>
      <c r="G660" s="130"/>
      <c r="H660" s="130"/>
      <c r="I660" s="130"/>
      <c r="J660" s="130"/>
      <c r="K660" s="130"/>
      <c r="L660" s="130"/>
      <c r="M660" s="130"/>
      <c r="O660" s="118">
        <v>45200000</v>
      </c>
      <c r="P660" s="118"/>
      <c r="Q660" s="118"/>
      <c r="R660" s="118"/>
      <c r="S660" s="118"/>
    </row>
    <row r="661" ht="15" customHeight="1"/>
    <row r="662" spans="4:29" ht="13.5" customHeight="1">
      <c r="D662" s="135" t="s">
        <v>282</v>
      </c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AA662" s="116" t="s">
        <v>283</v>
      </c>
      <c r="AB662" s="121"/>
      <c r="AC662" s="116"/>
    </row>
    <row r="663" spans="4:15" ht="13.5" customHeight="1">
      <c r="D663" s="119" t="s">
        <v>284</v>
      </c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</row>
    <row r="664" ht="45" customHeight="1"/>
    <row r="665" spans="4:15" ht="16.5" customHeight="1">
      <c r="D665" s="116" t="s">
        <v>103</v>
      </c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</row>
    <row r="666" spans="4:29" ht="13.5" customHeight="1">
      <c r="D666" s="135" t="s">
        <v>285</v>
      </c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AA666" s="135" t="s">
        <v>286</v>
      </c>
      <c r="AB666" s="137"/>
      <c r="AC666" s="135"/>
    </row>
    <row r="667" ht="57" customHeight="1"/>
    <row r="668" spans="1:30" ht="3" customHeight="1">
      <c r="A668" s="138"/>
      <c r="Z668" s="135" t="s">
        <v>287</v>
      </c>
      <c r="AA668" s="135"/>
      <c r="AB668" s="137"/>
      <c r="AC668" s="135"/>
      <c r="AD668" s="135"/>
    </row>
    <row r="669" spans="1:30" ht="13.5" customHeight="1">
      <c r="A669" s="138"/>
      <c r="C669" s="139" t="s">
        <v>288</v>
      </c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Z669" s="135"/>
      <c r="AA669" s="135"/>
      <c r="AB669" s="137"/>
      <c r="AC669" s="135"/>
      <c r="AD669" s="135"/>
    </row>
    <row r="670" ht="9.75" customHeight="1">
      <c r="A670" s="138"/>
    </row>
    <row r="671" ht="6.75" customHeight="1">
      <c r="A671" s="138"/>
    </row>
  </sheetData>
  <sheetProtection/>
  <printOptions/>
  <pageMargins left="0.16597222222222222" right="0.16597222222222222" top="0.1638888888888889" bottom="0.1638888888888889" header="0" footer="0"/>
  <pageSetup fitToHeight="0" fitToWidth="0" orientation="landscape" paperSize="1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8"/>
  <sheetViews>
    <sheetView tabSelected="1" view="pageBreakPreview" zoomScale="86" zoomScaleNormal="86" zoomScaleSheetLayoutView="86" zoomScalePageLayoutView="0" workbookViewId="0" topLeftCell="A1">
      <selection activeCell="K38" sqref="K38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48.00390625" style="0" customWidth="1"/>
    <col min="4" max="4" width="19.140625" style="0" bestFit="1" customWidth="1"/>
    <col min="5" max="5" width="11.28125" style="0" customWidth="1"/>
    <col min="6" max="7" width="11.57421875" style="0" customWidth="1"/>
    <col min="8" max="8" width="13.7109375" style="0" customWidth="1"/>
    <col min="9" max="9" width="16.140625" style="0" customWidth="1"/>
    <col min="10" max="10" width="15.57421875" style="0" customWidth="1"/>
    <col min="11" max="11" width="10.140625" style="0" bestFit="1" customWidth="1"/>
    <col min="12" max="12" width="15.57421875" style="0" customWidth="1"/>
    <col min="13" max="13" width="7.57421875" style="0" bestFit="1" customWidth="1"/>
    <col min="14" max="14" width="9.8515625" style="91" customWidth="1"/>
    <col min="15" max="15" width="12.8515625" style="0" customWidth="1"/>
    <col min="16" max="16" width="5.421875" style="0" bestFit="1" customWidth="1"/>
  </cols>
  <sheetData>
    <row r="1" spans="2:16" ht="23.25">
      <c r="B1" s="143" t="s">
        <v>29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2:16" ht="23.25">
      <c r="B2" s="143" t="s">
        <v>30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2:16" ht="19.5" customHeight="1">
      <c r="B3" s="144" t="s">
        <v>85</v>
      </c>
      <c r="C3" s="144"/>
      <c r="D3" s="1"/>
      <c r="E3" s="1"/>
      <c r="F3" s="1"/>
      <c r="G3" s="1"/>
      <c r="H3" s="1"/>
      <c r="I3" s="1"/>
      <c r="J3" s="1"/>
      <c r="K3" s="1"/>
      <c r="L3" s="1"/>
      <c r="M3" s="1"/>
      <c r="N3" s="74"/>
      <c r="O3" s="1"/>
      <c r="P3" s="1"/>
    </row>
    <row r="4" spans="2:16" ht="19.5" customHeight="1">
      <c r="B4" s="145" t="s">
        <v>289</v>
      </c>
      <c r="C4" s="145"/>
      <c r="D4" s="4"/>
      <c r="E4" s="4"/>
      <c r="F4" s="4"/>
      <c r="G4" s="4"/>
      <c r="H4" s="4"/>
      <c r="I4" s="4"/>
      <c r="J4" s="4"/>
      <c r="K4" s="4"/>
      <c r="L4" s="4"/>
      <c r="M4" s="4"/>
      <c r="N4" s="75"/>
      <c r="O4" s="4"/>
      <c r="P4" s="1"/>
    </row>
    <row r="5" spans="2:16" ht="9.75" customHeigh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76"/>
      <c r="O5" s="9"/>
      <c r="P5" s="10"/>
    </row>
    <row r="6" spans="2:16" ht="24.75" customHeight="1">
      <c r="B6" s="146" t="s">
        <v>0</v>
      </c>
      <c r="C6" s="141" t="s">
        <v>1</v>
      </c>
      <c r="D6" s="141" t="s">
        <v>13</v>
      </c>
      <c r="E6" s="141" t="s">
        <v>2</v>
      </c>
      <c r="F6" s="147" t="s">
        <v>28</v>
      </c>
      <c r="G6" s="141" t="s">
        <v>3</v>
      </c>
      <c r="H6" s="141" t="s">
        <v>4</v>
      </c>
      <c r="I6" s="141" t="s">
        <v>5</v>
      </c>
      <c r="J6" s="141" t="s">
        <v>6</v>
      </c>
      <c r="K6" s="141"/>
      <c r="L6" s="141"/>
      <c r="M6" s="141"/>
      <c r="N6" s="141" t="s">
        <v>11</v>
      </c>
      <c r="O6" s="141"/>
      <c r="P6" s="141" t="s">
        <v>14</v>
      </c>
    </row>
    <row r="7" spans="2:16" ht="33" customHeight="1">
      <c r="B7" s="146"/>
      <c r="C7" s="141"/>
      <c r="D7" s="141"/>
      <c r="E7" s="141"/>
      <c r="F7" s="148"/>
      <c r="G7" s="141"/>
      <c r="H7" s="141"/>
      <c r="I7" s="141"/>
      <c r="J7" s="7" t="s">
        <v>7</v>
      </c>
      <c r="K7" s="7" t="s">
        <v>8</v>
      </c>
      <c r="L7" s="7" t="s">
        <v>9</v>
      </c>
      <c r="M7" s="7" t="s">
        <v>8</v>
      </c>
      <c r="N7" s="77" t="s">
        <v>10</v>
      </c>
      <c r="O7" s="7" t="s">
        <v>12</v>
      </c>
      <c r="P7" s="141"/>
    </row>
    <row r="8" spans="2:16" ht="21.75" customHeight="1">
      <c r="B8" s="6">
        <v>1</v>
      </c>
      <c r="C8" s="7">
        <v>2</v>
      </c>
      <c r="D8" s="6">
        <v>3</v>
      </c>
      <c r="E8" s="7">
        <v>4</v>
      </c>
      <c r="F8" s="6">
        <v>5</v>
      </c>
      <c r="G8" s="7">
        <v>6</v>
      </c>
      <c r="H8" s="6">
        <v>7</v>
      </c>
      <c r="I8" s="7">
        <v>8</v>
      </c>
      <c r="J8" s="6">
        <v>9</v>
      </c>
      <c r="K8" s="7">
        <v>10</v>
      </c>
      <c r="L8" s="6">
        <v>11</v>
      </c>
      <c r="M8" s="7">
        <v>12</v>
      </c>
      <c r="N8" s="78">
        <v>13</v>
      </c>
      <c r="O8" s="7">
        <v>14</v>
      </c>
      <c r="P8" s="6">
        <v>15</v>
      </c>
    </row>
    <row r="9" spans="2:16" s="106" customFormat="1" ht="18.75" customHeight="1">
      <c r="B9" s="101"/>
      <c r="C9" s="102" t="s">
        <v>38</v>
      </c>
      <c r="D9" s="103">
        <f>D10</f>
        <v>2896980819</v>
      </c>
      <c r="E9" s="104"/>
      <c r="F9" s="104"/>
      <c r="G9" s="101"/>
      <c r="H9" s="104"/>
      <c r="I9" s="101"/>
      <c r="J9" s="103">
        <f aca="true" t="shared" si="0" ref="J9:O9">J10</f>
        <v>644193366</v>
      </c>
      <c r="K9" s="105">
        <f t="shared" si="0"/>
        <v>22.236714919720015</v>
      </c>
      <c r="L9" s="103">
        <f t="shared" si="0"/>
        <v>644193366</v>
      </c>
      <c r="M9" s="105">
        <f t="shared" si="0"/>
        <v>22.236714919720015</v>
      </c>
      <c r="N9" s="105">
        <f t="shared" si="0"/>
        <v>11.410891480686644</v>
      </c>
      <c r="O9" s="105">
        <f t="shared" si="0"/>
        <v>23.21933038222654</v>
      </c>
      <c r="P9" s="104"/>
    </row>
    <row r="10" spans="2:16" s="106" customFormat="1" ht="18.75" customHeight="1">
      <c r="B10" s="101"/>
      <c r="C10" s="102" t="s">
        <v>99</v>
      </c>
      <c r="D10" s="103">
        <f>+D11+D50+D53+D58+D62+D66</f>
        <v>2896980819</v>
      </c>
      <c r="E10" s="104"/>
      <c r="F10" s="104"/>
      <c r="G10" s="101"/>
      <c r="H10" s="104"/>
      <c r="I10" s="101"/>
      <c r="J10" s="103">
        <f>+J11+J50+J53+J58+J62+J66</f>
        <v>644193366</v>
      </c>
      <c r="K10" s="24">
        <f>J10/D10*100</f>
        <v>22.236714919720015</v>
      </c>
      <c r="L10" s="103">
        <f>+L11+L50+L53+L58+L62+L66</f>
        <v>644193366</v>
      </c>
      <c r="M10" s="24">
        <f>L10/D10*100</f>
        <v>22.236714919720015</v>
      </c>
      <c r="N10" s="107">
        <f>(+N11+N50+N53+N58+N62+N66)/6</f>
        <v>11.410891480686644</v>
      </c>
      <c r="O10" s="105">
        <f>SUM(O11)</f>
        <v>23.21933038222654</v>
      </c>
      <c r="P10" s="104"/>
    </row>
    <row r="11" spans="2:16" s="108" customFormat="1" ht="30.75" customHeight="1">
      <c r="B11" s="101">
        <v>1</v>
      </c>
      <c r="C11" s="102" t="s">
        <v>31</v>
      </c>
      <c r="D11" s="103">
        <f>SUM(D12,D30,D33,D40,D43,D46,)</f>
        <v>2697855819</v>
      </c>
      <c r="E11" s="104"/>
      <c r="F11" s="104"/>
      <c r="G11" s="101"/>
      <c r="H11" s="104"/>
      <c r="I11" s="101"/>
      <c r="J11" s="103">
        <f>SUM(J12,J30,J33,J40,J43,J46,)</f>
        <v>624516366</v>
      </c>
      <c r="K11" s="105">
        <f>J11/D11*100</f>
        <v>23.148619047829108</v>
      </c>
      <c r="L11" s="103">
        <f>SUM(L12,L30,L33,L40,L43,L46,)</f>
        <v>624516366</v>
      </c>
      <c r="M11" s="105">
        <f>L11/D11*100</f>
        <v>23.148619047829108</v>
      </c>
      <c r="N11" s="107">
        <f>(+N12+N30+N33+N40+N43+N46)/6</f>
        <v>11.727253646024616</v>
      </c>
      <c r="O11" s="105">
        <f>SUM(O12)</f>
        <v>23.21933038222654</v>
      </c>
      <c r="P11" s="104"/>
    </row>
    <row r="12" spans="2:16" s="106" customFormat="1" ht="18.75" customHeight="1">
      <c r="B12" s="101" t="s">
        <v>36</v>
      </c>
      <c r="C12" s="102" t="s">
        <v>33</v>
      </c>
      <c r="D12" s="103">
        <f>D13</f>
        <v>2107232000</v>
      </c>
      <c r="E12" s="104"/>
      <c r="F12" s="104"/>
      <c r="G12" s="101"/>
      <c r="H12" s="104"/>
      <c r="I12" s="101"/>
      <c r="J12" s="103">
        <f>J13</f>
        <v>489285160</v>
      </c>
      <c r="K12" s="105">
        <f>J12/D12*100</f>
        <v>23.21933038222654</v>
      </c>
      <c r="L12" s="103">
        <f>L13</f>
        <v>489285160</v>
      </c>
      <c r="M12" s="105">
        <f>L12/D12*100</f>
        <v>23.21933038222654</v>
      </c>
      <c r="N12" s="107">
        <f>SUM(N13+N29)/2</f>
        <v>12.071428571428571</v>
      </c>
      <c r="O12" s="105">
        <f>M12</f>
        <v>23.21933038222654</v>
      </c>
      <c r="P12" s="104"/>
    </row>
    <row r="13" spans="2:16" s="106" customFormat="1" ht="18.75" customHeight="1">
      <c r="B13" s="101">
        <v>1</v>
      </c>
      <c r="C13" s="102" t="s">
        <v>35</v>
      </c>
      <c r="D13" s="103">
        <f>+D14+D26+D28</f>
        <v>2107232000</v>
      </c>
      <c r="E13" s="104"/>
      <c r="F13" s="104"/>
      <c r="G13" s="101"/>
      <c r="H13" s="104"/>
      <c r="I13" s="101"/>
      <c r="J13" s="103">
        <f>+J14+J26+J28</f>
        <v>489285160</v>
      </c>
      <c r="K13" s="107">
        <f>(+K14+K26)/2</f>
        <v>21.24048499074798</v>
      </c>
      <c r="L13" s="103">
        <f>+L14+L26+L28</f>
        <v>489285160</v>
      </c>
      <c r="M13" s="107">
        <f>(+M14+M26)/2</f>
        <v>21.24048499074798</v>
      </c>
      <c r="N13" s="107">
        <f>(+N14+N26)/2</f>
        <v>7.142857142857143</v>
      </c>
      <c r="O13" s="107">
        <f>(+O14+O26)/2</f>
        <v>21.24048499074798</v>
      </c>
      <c r="P13" s="104"/>
    </row>
    <row r="14" spans="2:16" ht="18.75" customHeight="1">
      <c r="B14" s="6"/>
      <c r="C14" s="15" t="s">
        <v>34</v>
      </c>
      <c r="D14" s="11">
        <f>SUM(D15:D25)</f>
        <v>1456127900</v>
      </c>
      <c r="E14" s="7"/>
      <c r="F14" s="7"/>
      <c r="G14" s="6"/>
      <c r="H14" s="7"/>
      <c r="I14" s="6"/>
      <c r="J14" s="11">
        <f>SUM(J15:J25)</f>
        <v>339259502</v>
      </c>
      <c r="K14" s="23">
        <f>J14/D14*100</f>
        <v>23.298743331543882</v>
      </c>
      <c r="L14" s="11">
        <f>SUM(L15:L25)</f>
        <v>339259502</v>
      </c>
      <c r="M14" s="23">
        <f>L14/D14*100</f>
        <v>23.298743331543882</v>
      </c>
      <c r="N14" s="78">
        <f>SUM(N15:N25)/11</f>
        <v>7.142857142857142</v>
      </c>
      <c r="O14" s="23">
        <f>M14</f>
        <v>23.298743331543882</v>
      </c>
      <c r="P14" s="7"/>
    </row>
    <row r="15" spans="2:16" ht="18.75" customHeight="1">
      <c r="B15" s="6"/>
      <c r="C15" s="16" t="s">
        <v>16</v>
      </c>
      <c r="D15" s="12">
        <v>1067366510</v>
      </c>
      <c r="E15" s="7"/>
      <c r="F15" s="7"/>
      <c r="G15" s="6"/>
      <c r="H15" s="7"/>
      <c r="I15" s="6"/>
      <c r="J15" s="31">
        <f>'Sheet1 (2)'!AB29</f>
        <v>256013820</v>
      </c>
      <c r="K15" s="24">
        <f>J15/D15*100</f>
        <v>23.98555862503125</v>
      </c>
      <c r="L15" s="30">
        <f>J15</f>
        <v>256013820</v>
      </c>
      <c r="M15" s="24">
        <f>L15/D15*100</f>
        <v>23.98555862503125</v>
      </c>
      <c r="N15" s="81">
        <f>'[1]perkembangan fisik'!$F$13</f>
        <v>7.142857142857142</v>
      </c>
      <c r="O15" s="24">
        <f>M15</f>
        <v>23.98555862503125</v>
      </c>
      <c r="P15" s="7"/>
    </row>
    <row r="16" spans="2:16" ht="18.75" customHeight="1">
      <c r="B16" s="6"/>
      <c r="C16" s="16" t="s">
        <v>17</v>
      </c>
      <c r="D16" s="12">
        <v>95400000</v>
      </c>
      <c r="E16" s="7"/>
      <c r="F16" s="7"/>
      <c r="G16" s="6"/>
      <c r="H16" s="7"/>
      <c r="I16" s="6"/>
      <c r="J16" s="31">
        <f>'Sheet1 (2)'!AB33</f>
        <v>23171222</v>
      </c>
      <c r="K16" s="24">
        <f>J16/D16*100</f>
        <v>24.288492662473796</v>
      </c>
      <c r="L16" s="30">
        <f aca="true" t="shared" si="1" ref="L16:L27">J16</f>
        <v>23171222</v>
      </c>
      <c r="M16" s="24">
        <f aca="true" t="shared" si="2" ref="M16:M25">L16/D16*100</f>
        <v>24.288492662473796</v>
      </c>
      <c r="N16" s="81">
        <f>'[1]perkembangan fisik'!$F$14</f>
        <v>7.142857142857144</v>
      </c>
      <c r="O16" s="24">
        <f aca="true" t="shared" si="3" ref="O16:O27">M16</f>
        <v>24.288492662473796</v>
      </c>
      <c r="P16" s="7"/>
    </row>
    <row r="17" spans="2:16" ht="18.75" customHeight="1">
      <c r="B17" s="6"/>
      <c r="C17" s="16" t="s">
        <v>18</v>
      </c>
      <c r="D17" s="12">
        <v>85320000</v>
      </c>
      <c r="E17" s="7"/>
      <c r="F17" s="7"/>
      <c r="G17" s="6"/>
      <c r="H17" s="7"/>
      <c r="I17" s="6"/>
      <c r="J17" s="31">
        <f>'Sheet1 (2)'!AB37</f>
        <v>17600000</v>
      </c>
      <c r="K17" s="24">
        <f aca="true" t="shared" si="4" ref="K17:K27">J17/D17*100</f>
        <v>20.628223159868732</v>
      </c>
      <c r="L17" s="30">
        <f t="shared" si="1"/>
        <v>17600000</v>
      </c>
      <c r="M17" s="24">
        <f t="shared" si="2"/>
        <v>20.628223159868732</v>
      </c>
      <c r="N17" s="81">
        <f>'[1]perkembangan fisik'!$F$15</f>
        <v>7.142857142857144</v>
      </c>
      <c r="O17" s="24">
        <f t="shared" si="3"/>
        <v>20.628223159868732</v>
      </c>
      <c r="P17" s="7"/>
    </row>
    <row r="18" spans="2:16" ht="18.75" customHeight="1">
      <c r="B18" s="6"/>
      <c r="C18" s="16" t="s">
        <v>19</v>
      </c>
      <c r="D18" s="12">
        <v>35340000</v>
      </c>
      <c r="E18" s="7"/>
      <c r="F18" s="7"/>
      <c r="G18" s="6"/>
      <c r="H18" s="7"/>
      <c r="I18" s="6"/>
      <c r="J18" s="31">
        <f>'Sheet1 (2)'!AB41</f>
        <v>7945000</v>
      </c>
      <c r="K18" s="24">
        <f t="shared" si="4"/>
        <v>22.481607243916244</v>
      </c>
      <c r="L18" s="30">
        <f t="shared" si="1"/>
        <v>7945000</v>
      </c>
      <c r="M18" s="24">
        <f t="shared" si="2"/>
        <v>22.481607243916244</v>
      </c>
      <c r="N18" s="81">
        <f>'[1]perkembangan fisik'!$F$16</f>
        <v>7.142857142857142</v>
      </c>
      <c r="O18" s="24">
        <f t="shared" si="3"/>
        <v>22.481607243916244</v>
      </c>
      <c r="P18" s="7"/>
    </row>
    <row r="19" spans="2:16" ht="18.75" customHeight="1">
      <c r="B19" s="6"/>
      <c r="C19" s="16" t="s">
        <v>20</v>
      </c>
      <c r="D19" s="12">
        <v>51708000</v>
      </c>
      <c r="E19" s="7"/>
      <c r="F19" s="7"/>
      <c r="G19" s="6"/>
      <c r="H19" s="7"/>
      <c r="I19" s="6"/>
      <c r="J19" s="31">
        <f>'Sheet1 (2)'!AB45</f>
        <v>15715140</v>
      </c>
      <c r="K19" s="24">
        <f t="shared" si="4"/>
        <v>30.392086330935253</v>
      </c>
      <c r="L19" s="30">
        <f t="shared" si="1"/>
        <v>15715140</v>
      </c>
      <c r="M19" s="24">
        <f t="shared" si="2"/>
        <v>30.392086330935253</v>
      </c>
      <c r="N19" s="81">
        <f>'[1]perkembangan fisik'!$F$17</f>
        <v>7.142857142857142</v>
      </c>
      <c r="O19" s="24">
        <f t="shared" si="3"/>
        <v>30.392086330935253</v>
      </c>
      <c r="P19" s="7"/>
    </row>
    <row r="20" spans="2:16" ht="18.75" customHeight="1">
      <c r="B20" s="6"/>
      <c r="C20" s="16" t="s">
        <v>21</v>
      </c>
      <c r="D20" s="12">
        <v>25000000</v>
      </c>
      <c r="E20" s="7"/>
      <c r="F20" s="7"/>
      <c r="G20" s="6"/>
      <c r="H20" s="7"/>
      <c r="I20" s="6"/>
      <c r="J20" s="31">
        <f>'Sheet1 (2)'!AB49</f>
        <v>466221</v>
      </c>
      <c r="K20" s="24">
        <f t="shared" si="4"/>
        <v>1.864884</v>
      </c>
      <c r="L20" s="30">
        <f t="shared" si="1"/>
        <v>466221</v>
      </c>
      <c r="M20" s="24">
        <f t="shared" si="2"/>
        <v>1.864884</v>
      </c>
      <c r="N20" s="81">
        <f>'[1]perkembangan fisik'!$F$18</f>
        <v>7.142857142857142</v>
      </c>
      <c r="O20" s="24">
        <f t="shared" si="3"/>
        <v>1.864884</v>
      </c>
      <c r="P20" s="7"/>
    </row>
    <row r="21" spans="2:16" ht="18.75" customHeight="1">
      <c r="B21" s="6"/>
      <c r="C21" s="16" t="s">
        <v>22</v>
      </c>
      <c r="D21" s="12">
        <v>300000</v>
      </c>
      <c r="E21" s="7"/>
      <c r="F21" s="7"/>
      <c r="G21" s="6"/>
      <c r="H21" s="7"/>
      <c r="I21" s="6"/>
      <c r="J21" s="31">
        <f>'Sheet1 (2)'!AB52</f>
        <v>3722</v>
      </c>
      <c r="K21" s="24">
        <f t="shared" si="4"/>
        <v>1.2406666666666666</v>
      </c>
      <c r="L21" s="30">
        <f t="shared" si="1"/>
        <v>3722</v>
      </c>
      <c r="M21" s="24">
        <f t="shared" si="2"/>
        <v>1.2406666666666666</v>
      </c>
      <c r="N21" s="81">
        <f>'[1]perkembangan fisik'!$F$19</f>
        <v>7.142857142857144</v>
      </c>
      <c r="O21" s="24">
        <f t="shared" si="3"/>
        <v>1.2406666666666666</v>
      </c>
      <c r="P21" s="7"/>
    </row>
    <row r="22" spans="2:16" ht="18.75" customHeight="1">
      <c r="B22" s="6"/>
      <c r="C22" s="16" t="s">
        <v>23</v>
      </c>
      <c r="D22" s="12">
        <v>80380000</v>
      </c>
      <c r="E22" s="7"/>
      <c r="F22" s="7"/>
      <c r="G22" s="6"/>
      <c r="H22" s="7"/>
      <c r="I22" s="6"/>
      <c r="J22" s="31">
        <f>'Sheet1 (2)'!AB56</f>
        <v>15886637</v>
      </c>
      <c r="K22" s="24">
        <f t="shared" si="4"/>
        <v>19.764415277432196</v>
      </c>
      <c r="L22" s="30">
        <f t="shared" si="1"/>
        <v>15886637</v>
      </c>
      <c r="M22" s="24">
        <f t="shared" si="2"/>
        <v>19.764415277432196</v>
      </c>
      <c r="N22" s="81">
        <f>'[1]perkembangan fisik'!$F$20</f>
        <v>7.142857142857142</v>
      </c>
      <c r="O22" s="24">
        <f t="shared" si="3"/>
        <v>19.764415277432196</v>
      </c>
      <c r="P22" s="7"/>
    </row>
    <row r="23" spans="2:16" ht="18.75" customHeight="1">
      <c r="B23" s="6"/>
      <c r="C23" s="16" t="s">
        <v>24</v>
      </c>
      <c r="D23" s="12">
        <v>3000000</v>
      </c>
      <c r="E23" s="7"/>
      <c r="F23" s="7"/>
      <c r="G23" s="6"/>
      <c r="H23" s="7"/>
      <c r="I23" s="6"/>
      <c r="J23" s="31">
        <f>'Sheet1 (2)'!AB60</f>
        <v>614438</v>
      </c>
      <c r="K23" s="24">
        <f t="shared" si="4"/>
        <v>20.481266666666667</v>
      </c>
      <c r="L23" s="30">
        <f t="shared" si="1"/>
        <v>614438</v>
      </c>
      <c r="M23" s="24">
        <f t="shared" si="2"/>
        <v>20.481266666666667</v>
      </c>
      <c r="N23" s="81">
        <f>'[1]perkembangan fisik'!$F$21</f>
        <v>7.142857142857142</v>
      </c>
      <c r="O23" s="24">
        <f t="shared" si="3"/>
        <v>20.481266666666667</v>
      </c>
      <c r="P23" s="7"/>
    </row>
    <row r="24" spans="2:16" ht="18.75" customHeight="1">
      <c r="B24" s="6"/>
      <c r="C24" s="16" t="s">
        <v>25</v>
      </c>
      <c r="D24" s="12">
        <v>6689900</v>
      </c>
      <c r="E24" s="7"/>
      <c r="F24" s="7"/>
      <c r="G24" s="6"/>
      <c r="H24" s="7"/>
      <c r="I24" s="6"/>
      <c r="J24" s="31">
        <f>'Sheet1 (2)'!AB64</f>
        <v>1843302</v>
      </c>
      <c r="K24" s="24">
        <f t="shared" si="4"/>
        <v>27.55350603148029</v>
      </c>
      <c r="L24" s="30">
        <f t="shared" si="1"/>
        <v>1843302</v>
      </c>
      <c r="M24" s="24">
        <f t="shared" si="2"/>
        <v>27.55350603148029</v>
      </c>
      <c r="N24" s="81">
        <f>'[1]perkembangan fisik'!$F$22</f>
        <v>7.142857142857142</v>
      </c>
      <c r="O24" s="24">
        <f t="shared" si="3"/>
        <v>27.55350603148029</v>
      </c>
      <c r="P24" s="7"/>
    </row>
    <row r="25" spans="2:16" ht="30.75" customHeight="1">
      <c r="B25" s="6"/>
      <c r="C25" s="27" t="s">
        <v>32</v>
      </c>
      <c r="D25" s="12">
        <v>5623490</v>
      </c>
      <c r="E25" s="7"/>
      <c r="F25" s="7"/>
      <c r="G25" s="6"/>
      <c r="H25" s="7"/>
      <c r="I25" s="6"/>
      <c r="J25" s="31">
        <v>0</v>
      </c>
      <c r="K25" s="24">
        <f t="shared" si="4"/>
        <v>0</v>
      </c>
      <c r="L25" s="30">
        <f>J25</f>
        <v>0</v>
      </c>
      <c r="M25" s="24">
        <f t="shared" si="2"/>
        <v>0</v>
      </c>
      <c r="N25" s="81">
        <f>'[1]perkembangan fisik'!$F$23</f>
        <v>7.142857142857142</v>
      </c>
      <c r="O25" s="24">
        <f t="shared" si="3"/>
        <v>0</v>
      </c>
      <c r="P25" s="7"/>
    </row>
    <row r="26" spans="2:16" s="2" customFormat="1" ht="18.75" customHeight="1">
      <c r="B26" s="6"/>
      <c r="C26" s="15" t="s">
        <v>26</v>
      </c>
      <c r="D26" s="13">
        <f>D27</f>
        <v>506304100</v>
      </c>
      <c r="E26" s="7"/>
      <c r="F26" s="7"/>
      <c r="G26" s="6"/>
      <c r="H26" s="7"/>
      <c r="I26" s="6"/>
      <c r="J26" s="34">
        <f>J27</f>
        <v>97120400</v>
      </c>
      <c r="K26" s="23">
        <f t="shared" si="4"/>
        <v>19.182226649952074</v>
      </c>
      <c r="L26" s="34">
        <f t="shared" si="1"/>
        <v>97120400</v>
      </c>
      <c r="M26" s="23">
        <f>M27</f>
        <v>19.182226649952074</v>
      </c>
      <c r="N26" s="78">
        <f>N27</f>
        <v>7.142857142857144</v>
      </c>
      <c r="O26" s="23">
        <f t="shared" si="3"/>
        <v>19.182226649952074</v>
      </c>
      <c r="P26" s="7"/>
    </row>
    <row r="27" spans="2:16" s="1" customFormat="1" ht="32.25" customHeight="1">
      <c r="B27" s="26"/>
      <c r="C27" s="27" t="s">
        <v>27</v>
      </c>
      <c r="D27" s="12">
        <v>506304100</v>
      </c>
      <c r="E27" s="22"/>
      <c r="F27" s="22"/>
      <c r="G27" s="26"/>
      <c r="H27" s="22"/>
      <c r="I27" s="26"/>
      <c r="J27" s="31">
        <f>'Sheet1 (2)'!AB74</f>
        <v>97120400</v>
      </c>
      <c r="K27" s="24">
        <f t="shared" si="4"/>
        <v>19.182226649952074</v>
      </c>
      <c r="L27" s="31">
        <f t="shared" si="1"/>
        <v>97120400</v>
      </c>
      <c r="M27" s="24">
        <f aca="true" t="shared" si="5" ref="M27:M32">L27/D27*100</f>
        <v>19.182226649952074</v>
      </c>
      <c r="N27" s="81">
        <f>'[1]perkembangan fisik'!$F$25</f>
        <v>7.142857142857144</v>
      </c>
      <c r="O27" s="24">
        <f t="shared" si="3"/>
        <v>19.182226649952074</v>
      </c>
      <c r="P27" s="22"/>
    </row>
    <row r="28" spans="2:16" s="1" customFormat="1" ht="26.25" customHeight="1">
      <c r="B28" s="69" t="s">
        <v>36</v>
      </c>
      <c r="C28" s="100" t="s">
        <v>33</v>
      </c>
      <c r="D28" s="70">
        <f>D29</f>
        <v>144800000</v>
      </c>
      <c r="E28" s="71"/>
      <c r="F28" s="71"/>
      <c r="G28" s="69"/>
      <c r="H28" s="71"/>
      <c r="I28" s="69"/>
      <c r="J28" s="70">
        <f>J29</f>
        <v>52905258</v>
      </c>
      <c r="K28" s="72">
        <f aca="true" t="shared" si="6" ref="K28:K33">J28/D28*100</f>
        <v>36.53678038674033</v>
      </c>
      <c r="L28" s="70">
        <f>L29</f>
        <v>52905258</v>
      </c>
      <c r="M28" s="73">
        <f t="shared" si="5"/>
        <v>36.53678038674033</v>
      </c>
      <c r="N28" s="82">
        <f>'[1]perkembangan fisik'!$F$26</f>
        <v>12.609882397085423</v>
      </c>
      <c r="O28" s="73">
        <f>M28</f>
        <v>36.53678038674033</v>
      </c>
      <c r="P28" s="71"/>
    </row>
    <row r="29" spans="2:16" s="1" customFormat="1" ht="32.25" customHeight="1">
      <c r="B29" s="109">
        <v>2</v>
      </c>
      <c r="C29" s="110" t="s">
        <v>37</v>
      </c>
      <c r="D29" s="111">
        <f>130400000+14400000</f>
        <v>144800000</v>
      </c>
      <c r="E29" s="104"/>
      <c r="F29" s="104"/>
      <c r="G29" s="101"/>
      <c r="H29" s="104"/>
      <c r="I29" s="101"/>
      <c r="J29" s="111">
        <f>'Sheet1 (2)'!AB129</f>
        <v>52905258</v>
      </c>
      <c r="K29" s="105">
        <f>J29/D29*100</f>
        <v>36.53678038674033</v>
      </c>
      <c r="L29" s="111">
        <f aca="true" t="shared" si="7" ref="L29:L34">J29</f>
        <v>52905258</v>
      </c>
      <c r="M29" s="112">
        <f>L29/D29*100</f>
        <v>36.53678038674033</v>
      </c>
      <c r="N29" s="105">
        <v>17</v>
      </c>
      <c r="O29" s="112">
        <f>M29</f>
        <v>36.53678038674033</v>
      </c>
      <c r="P29" s="104"/>
    </row>
    <row r="30" spans="2:16" s="2" customFormat="1" ht="30" customHeight="1">
      <c r="B30" s="43" t="s">
        <v>39</v>
      </c>
      <c r="C30" s="44" t="s">
        <v>40</v>
      </c>
      <c r="D30" s="45">
        <f>+D31+D32</f>
        <v>74900000</v>
      </c>
      <c r="E30" s="46"/>
      <c r="F30" s="46"/>
      <c r="G30" s="46"/>
      <c r="H30" s="46"/>
      <c r="I30" s="46"/>
      <c r="J30" s="45">
        <f>+J31+J32</f>
        <v>47825000</v>
      </c>
      <c r="K30" s="80">
        <f t="shared" si="6"/>
        <v>63.851802403204275</v>
      </c>
      <c r="L30" s="42">
        <f t="shared" si="7"/>
        <v>47825000</v>
      </c>
      <c r="M30" s="92">
        <f t="shared" si="5"/>
        <v>63.851802403204275</v>
      </c>
      <c r="N30" s="83">
        <v>10</v>
      </c>
      <c r="O30" s="83">
        <f>(+O31+O32)/2</f>
        <v>64.76666438074338</v>
      </c>
      <c r="P30" s="47"/>
    </row>
    <row r="31" spans="2:16" s="36" customFormat="1" ht="34.5" customHeight="1">
      <c r="B31" s="14">
        <v>1</v>
      </c>
      <c r="C31" s="35" t="s">
        <v>41</v>
      </c>
      <c r="D31" s="17">
        <v>11500000</v>
      </c>
      <c r="E31" s="20"/>
      <c r="F31" s="20"/>
      <c r="G31" s="20"/>
      <c r="H31" s="20"/>
      <c r="I31" s="20"/>
      <c r="J31" s="37">
        <f>'Sheet1 (2)'!AB144</f>
        <v>7600000</v>
      </c>
      <c r="K31" s="81">
        <f t="shared" si="6"/>
        <v>66.08695652173913</v>
      </c>
      <c r="L31" s="12">
        <f t="shared" si="7"/>
        <v>7600000</v>
      </c>
      <c r="M31" s="93">
        <f t="shared" si="5"/>
        <v>66.08695652173913</v>
      </c>
      <c r="N31" s="81">
        <v>10</v>
      </c>
      <c r="O31" s="84">
        <f>M31</f>
        <v>66.08695652173913</v>
      </c>
      <c r="P31" s="18"/>
    </row>
    <row r="32" spans="2:16" ht="28.5">
      <c r="B32" s="14">
        <v>2</v>
      </c>
      <c r="C32" s="19" t="s">
        <v>42</v>
      </c>
      <c r="D32" s="17">
        <v>63400000</v>
      </c>
      <c r="E32" s="19"/>
      <c r="F32" s="19"/>
      <c r="G32" s="19"/>
      <c r="H32" s="19"/>
      <c r="I32" s="19"/>
      <c r="J32" s="38">
        <f>'Sheet1 (2)'!AB162</f>
        <v>40225000</v>
      </c>
      <c r="K32" s="81">
        <f t="shared" si="6"/>
        <v>63.44637223974764</v>
      </c>
      <c r="L32" s="30">
        <f t="shared" si="7"/>
        <v>40225000</v>
      </c>
      <c r="M32" s="93">
        <f t="shared" si="5"/>
        <v>63.44637223974764</v>
      </c>
      <c r="N32" s="84">
        <v>10</v>
      </c>
      <c r="O32" s="84">
        <f>M32</f>
        <v>63.44637223974764</v>
      </c>
      <c r="P32" s="18"/>
    </row>
    <row r="33" spans="2:16" s="2" customFormat="1" ht="19.5" customHeight="1">
      <c r="B33" s="43" t="s">
        <v>44</v>
      </c>
      <c r="C33" s="41" t="s">
        <v>43</v>
      </c>
      <c r="D33" s="45">
        <f>SUM(D34:D39)</f>
        <v>174597549</v>
      </c>
      <c r="E33" s="41"/>
      <c r="F33" s="41"/>
      <c r="G33" s="41"/>
      <c r="H33" s="41"/>
      <c r="I33" s="41"/>
      <c r="J33" s="45">
        <f>SUM(J34:J39)</f>
        <v>54594000</v>
      </c>
      <c r="K33" s="80">
        <f t="shared" si="6"/>
        <v>31.268480177805934</v>
      </c>
      <c r="L33" s="52">
        <f t="shared" si="7"/>
        <v>54594000</v>
      </c>
      <c r="M33" s="85">
        <f>K33</f>
        <v>31.268480177805934</v>
      </c>
      <c r="N33" s="85">
        <f>SUM(N34+N35+N36+N37+N39)/5</f>
        <v>11.452238401638443</v>
      </c>
      <c r="O33" s="83">
        <f>(+O34+O35+O36+O37+O39)/5</f>
        <v>28.682162220546836</v>
      </c>
      <c r="P33" s="47"/>
    </row>
    <row r="34" spans="2:16" ht="30" customHeight="1">
      <c r="B34" s="14">
        <v>1</v>
      </c>
      <c r="C34" s="20" t="s">
        <v>45</v>
      </c>
      <c r="D34" s="17">
        <v>2601600</v>
      </c>
      <c r="E34" s="20"/>
      <c r="F34" s="20"/>
      <c r="G34" s="20"/>
      <c r="H34" s="20"/>
      <c r="I34" s="20"/>
      <c r="J34" s="40">
        <f>'Sheet1 (2)'!AB176</f>
        <v>0</v>
      </c>
      <c r="K34" s="81">
        <f aca="true" t="shared" si="8" ref="K34:K42">J34/D34*100</f>
        <v>0</v>
      </c>
      <c r="L34" s="32">
        <f t="shared" si="7"/>
        <v>0</v>
      </c>
      <c r="M34" s="87">
        <f>K34</f>
        <v>0</v>
      </c>
      <c r="N34" s="81">
        <f>'[1]perkembangan fisik'!$F$57</f>
        <v>10</v>
      </c>
      <c r="O34" s="84">
        <f>M34</f>
        <v>0</v>
      </c>
      <c r="P34" s="18"/>
    </row>
    <row r="35" spans="2:16" ht="33" customHeight="1">
      <c r="B35" s="14">
        <v>2</v>
      </c>
      <c r="C35" s="19" t="s">
        <v>46</v>
      </c>
      <c r="D35" s="17">
        <v>31415949</v>
      </c>
      <c r="E35" s="19"/>
      <c r="F35" s="19"/>
      <c r="G35" s="19"/>
      <c r="H35" s="19"/>
      <c r="I35" s="19"/>
      <c r="J35" s="39">
        <f>'Sheet1 (2)'!AB189</f>
        <v>12000000</v>
      </c>
      <c r="K35" s="81">
        <f t="shared" si="8"/>
        <v>38.19715902900148</v>
      </c>
      <c r="L35" s="29">
        <f aca="true" t="shared" si="9" ref="L35:L42">J35</f>
        <v>12000000</v>
      </c>
      <c r="M35" s="81">
        <f>L35/D35*100</f>
        <v>38.19715902900148</v>
      </c>
      <c r="N35" s="81">
        <f>'[1]perkembangan fisik'!$F$59</f>
        <v>9.999216029351633</v>
      </c>
      <c r="O35" s="84">
        <f>M35</f>
        <v>38.19715902900148</v>
      </c>
      <c r="P35" s="18"/>
    </row>
    <row r="36" spans="2:16" ht="19.5" customHeight="1">
      <c r="B36" s="14">
        <v>3</v>
      </c>
      <c r="C36" s="19" t="s">
        <v>47</v>
      </c>
      <c r="D36" s="17">
        <v>59520000</v>
      </c>
      <c r="E36" s="19"/>
      <c r="F36" s="19"/>
      <c r="G36" s="19"/>
      <c r="H36" s="19"/>
      <c r="I36" s="19"/>
      <c r="J36" s="39">
        <f>'Sheet1 (2)'!AB201</f>
        <v>7074000</v>
      </c>
      <c r="K36" s="81">
        <f t="shared" si="8"/>
        <v>11.88508064516129</v>
      </c>
      <c r="L36" s="29">
        <f t="shared" si="9"/>
        <v>7074000</v>
      </c>
      <c r="M36" s="81">
        <f>K36</f>
        <v>11.88508064516129</v>
      </c>
      <c r="N36" s="81">
        <f>'[1]perkembangan fisik'!$F$62</f>
        <v>9.734265734265735</v>
      </c>
      <c r="O36" s="84">
        <f>K36</f>
        <v>11.88508064516129</v>
      </c>
      <c r="P36" s="18"/>
    </row>
    <row r="37" spans="2:16" ht="36" customHeight="1">
      <c r="B37" s="14">
        <v>4</v>
      </c>
      <c r="C37" s="20" t="s">
        <v>58</v>
      </c>
      <c r="D37" s="17">
        <v>9500000</v>
      </c>
      <c r="E37" s="20"/>
      <c r="F37" s="20"/>
      <c r="G37" s="20"/>
      <c r="H37" s="20"/>
      <c r="I37" s="20"/>
      <c r="J37" s="40">
        <f>'Sheet1 (2)'!AB219</f>
        <v>4750000</v>
      </c>
      <c r="K37" s="81">
        <f t="shared" si="8"/>
        <v>50</v>
      </c>
      <c r="L37" s="32">
        <f t="shared" si="9"/>
        <v>4750000</v>
      </c>
      <c r="M37" s="81">
        <f aca="true" t="shared" si="10" ref="M37:M44">L37/D37*100</f>
        <v>50</v>
      </c>
      <c r="N37" s="81">
        <f>'[1]perkembangan fisik'!$F$67</f>
        <v>14.827710244574844</v>
      </c>
      <c r="O37" s="84">
        <f>K37</f>
        <v>50</v>
      </c>
      <c r="P37" s="18"/>
    </row>
    <row r="38" spans="2:16" ht="36" customHeight="1">
      <c r="B38" s="14">
        <v>5</v>
      </c>
      <c r="C38" s="20" t="s">
        <v>75</v>
      </c>
      <c r="D38" s="17">
        <v>1560000</v>
      </c>
      <c r="E38" s="20"/>
      <c r="F38" s="20"/>
      <c r="G38" s="20"/>
      <c r="H38" s="20"/>
      <c r="I38" s="20"/>
      <c r="J38" s="40">
        <f>'Sheet1 (2)'!AB230</f>
        <v>440000</v>
      </c>
      <c r="K38" s="113">
        <f>J38/D38*100</f>
        <v>28.205128205128204</v>
      </c>
      <c r="L38" s="32">
        <f>J38</f>
        <v>440000</v>
      </c>
      <c r="M38" s="81">
        <f>L38/D38*100</f>
        <v>28.205128205128204</v>
      </c>
      <c r="N38" s="81">
        <f>'[1]perkembangan fisik'!$F$67</f>
        <v>14.827710244574844</v>
      </c>
      <c r="O38" s="84">
        <f>K38</f>
        <v>28.205128205128204</v>
      </c>
      <c r="P38" s="18"/>
    </row>
    <row r="39" spans="2:16" ht="30" customHeight="1">
      <c r="B39" s="14">
        <v>6</v>
      </c>
      <c r="C39" s="20" t="s">
        <v>48</v>
      </c>
      <c r="D39" s="17">
        <v>70000000</v>
      </c>
      <c r="E39" s="20"/>
      <c r="F39" s="20"/>
      <c r="G39" s="20"/>
      <c r="H39" s="20"/>
      <c r="I39" s="20"/>
      <c r="J39" s="40">
        <f>'Sheet1 (2)'!AB248</f>
        <v>30330000</v>
      </c>
      <c r="K39" s="81">
        <f t="shared" si="8"/>
        <v>43.32857142857143</v>
      </c>
      <c r="L39" s="32">
        <f t="shared" si="9"/>
        <v>30330000</v>
      </c>
      <c r="M39" s="81">
        <f t="shared" si="10"/>
        <v>43.32857142857143</v>
      </c>
      <c r="N39" s="81">
        <f>'[1]perkembangan fisik'!$F$70</f>
        <v>12.7</v>
      </c>
      <c r="O39" s="84">
        <f>K39</f>
        <v>43.32857142857143</v>
      </c>
      <c r="P39" s="18"/>
    </row>
    <row r="40" spans="2:16" s="2" customFormat="1" ht="30" customHeight="1">
      <c r="B40" s="43" t="s">
        <v>50</v>
      </c>
      <c r="C40" s="46" t="s">
        <v>49</v>
      </c>
      <c r="D40" s="45">
        <f>SUM(D41:D42)</f>
        <v>210600000</v>
      </c>
      <c r="E40" s="46"/>
      <c r="F40" s="46"/>
      <c r="G40" s="46"/>
      <c r="H40" s="46"/>
      <c r="I40" s="46"/>
      <c r="J40" s="45">
        <f>SUM(J41:J42)</f>
        <v>0</v>
      </c>
      <c r="K40" s="80">
        <f t="shared" si="8"/>
        <v>0</v>
      </c>
      <c r="L40" s="53">
        <f t="shared" si="9"/>
        <v>0</v>
      </c>
      <c r="M40" s="80">
        <f t="shared" si="10"/>
        <v>0</v>
      </c>
      <c r="N40" s="80">
        <f>(+N41+N42)</f>
        <v>0</v>
      </c>
      <c r="O40" s="80">
        <f>(+O41+O42)</f>
        <v>0</v>
      </c>
      <c r="P40" s="47"/>
    </row>
    <row r="41" spans="2:16" ht="30" customHeight="1">
      <c r="B41" s="14">
        <v>1</v>
      </c>
      <c r="C41" s="19" t="s">
        <v>51</v>
      </c>
      <c r="D41" s="17">
        <v>200000000</v>
      </c>
      <c r="E41" s="19"/>
      <c r="F41" s="19"/>
      <c r="G41" s="19"/>
      <c r="H41" s="19"/>
      <c r="I41" s="19"/>
      <c r="J41" s="39">
        <v>0</v>
      </c>
      <c r="K41" s="81">
        <f t="shared" si="8"/>
        <v>0</v>
      </c>
      <c r="L41" s="28">
        <f t="shared" si="9"/>
        <v>0</v>
      </c>
      <c r="M41" s="81">
        <f t="shared" si="10"/>
        <v>0</v>
      </c>
      <c r="N41" s="81">
        <v>0</v>
      </c>
      <c r="O41" s="84">
        <f>M41</f>
        <v>0</v>
      </c>
      <c r="P41" s="18"/>
    </row>
    <row r="42" spans="2:16" ht="32.25" customHeight="1">
      <c r="B42" s="14">
        <v>2</v>
      </c>
      <c r="C42" s="19" t="s">
        <v>76</v>
      </c>
      <c r="D42" s="17">
        <v>10600000</v>
      </c>
      <c r="E42" s="19"/>
      <c r="F42" s="19"/>
      <c r="G42" s="19"/>
      <c r="H42" s="19"/>
      <c r="I42" s="19"/>
      <c r="J42" s="39">
        <v>0</v>
      </c>
      <c r="K42" s="81">
        <f t="shared" si="8"/>
        <v>0</v>
      </c>
      <c r="L42" s="28">
        <f t="shared" si="9"/>
        <v>0</v>
      </c>
      <c r="M42" s="81">
        <f t="shared" si="10"/>
        <v>0</v>
      </c>
      <c r="N42" s="81">
        <v>0</v>
      </c>
      <c r="O42" s="84"/>
      <c r="P42" s="18"/>
    </row>
    <row r="43" spans="2:16" s="2" customFormat="1" ht="31.5" customHeight="1">
      <c r="B43" s="43" t="s">
        <v>52</v>
      </c>
      <c r="C43" s="41" t="s">
        <v>53</v>
      </c>
      <c r="D43" s="45">
        <f>+D44+D45</f>
        <v>58450000</v>
      </c>
      <c r="E43" s="41"/>
      <c r="F43" s="41"/>
      <c r="G43" s="41"/>
      <c r="H43" s="41"/>
      <c r="I43" s="41"/>
      <c r="J43" s="45">
        <f>+J44+J45</f>
        <v>11872206</v>
      </c>
      <c r="K43" s="80">
        <f>J43/D43*100</f>
        <v>20.311729683490164</v>
      </c>
      <c r="L43" s="54">
        <f>J43</f>
        <v>11872206</v>
      </c>
      <c r="M43" s="80">
        <f t="shared" si="10"/>
        <v>20.311729683490164</v>
      </c>
      <c r="N43" s="80">
        <f>(+N44+N45)/2</f>
        <v>10</v>
      </c>
      <c r="O43" s="80">
        <f>(+O44+O45)/2</f>
        <v>19.595127984189723</v>
      </c>
      <c r="P43" s="47"/>
    </row>
    <row r="44" spans="2:16" ht="19.5" customHeight="1">
      <c r="B44" s="14">
        <v>1</v>
      </c>
      <c r="C44" s="19" t="s">
        <v>54</v>
      </c>
      <c r="D44" s="17">
        <v>3450000</v>
      </c>
      <c r="E44" s="19"/>
      <c r="F44" s="19"/>
      <c r="G44" s="19"/>
      <c r="H44" s="19"/>
      <c r="I44" s="19"/>
      <c r="J44" s="39">
        <f>'Sheet1 (2)'!AB289</f>
        <v>648000</v>
      </c>
      <c r="K44" s="81">
        <f>J44/D44*100</f>
        <v>18.782608695652172</v>
      </c>
      <c r="L44" s="28">
        <f>J44</f>
        <v>648000</v>
      </c>
      <c r="M44" s="81">
        <f t="shared" si="10"/>
        <v>18.782608695652172</v>
      </c>
      <c r="N44" s="81">
        <f>'[1]perkembangan fisik'!$F$79</f>
        <v>10</v>
      </c>
      <c r="O44" s="84">
        <f>M44</f>
        <v>18.782608695652172</v>
      </c>
      <c r="P44" s="18"/>
    </row>
    <row r="45" spans="2:16" ht="31.5" customHeight="1">
      <c r="B45" s="14">
        <v>2</v>
      </c>
      <c r="C45" s="20" t="s">
        <v>55</v>
      </c>
      <c r="D45" s="17">
        <v>55000000</v>
      </c>
      <c r="E45" s="20"/>
      <c r="F45" s="20"/>
      <c r="G45" s="20"/>
      <c r="H45" s="20"/>
      <c r="I45" s="20"/>
      <c r="J45" s="40">
        <f>'Sheet1 (2)'!AB315</f>
        <v>11224206</v>
      </c>
      <c r="K45" s="81">
        <f>J45/D45*100</f>
        <v>20.40764727272727</v>
      </c>
      <c r="L45" s="28">
        <f>J45</f>
        <v>11224206</v>
      </c>
      <c r="M45" s="81">
        <f>K45</f>
        <v>20.40764727272727</v>
      </c>
      <c r="N45" s="81">
        <f>'[1]perkembangan fisik'!$F$80</f>
        <v>10</v>
      </c>
      <c r="O45" s="84">
        <f>M45</f>
        <v>20.40764727272727</v>
      </c>
      <c r="P45" s="18"/>
    </row>
    <row r="46" spans="2:16" s="2" customFormat="1" ht="33" customHeight="1">
      <c r="B46" s="43" t="s">
        <v>57</v>
      </c>
      <c r="C46" s="46" t="s">
        <v>56</v>
      </c>
      <c r="D46" s="45">
        <f>SUM(D47:D49)</f>
        <v>72076270</v>
      </c>
      <c r="E46" s="46"/>
      <c r="F46" s="46"/>
      <c r="G46" s="46"/>
      <c r="H46" s="46"/>
      <c r="I46" s="46"/>
      <c r="J46" s="45">
        <f>SUM(J47:J49)</f>
        <v>20940000</v>
      </c>
      <c r="K46" s="80">
        <f>J46/D46*100</f>
        <v>29.052557797455393</v>
      </c>
      <c r="L46" s="45">
        <f>SUM(L47:L49)</f>
        <v>20940000</v>
      </c>
      <c r="M46" s="80">
        <f>K46</f>
        <v>29.052557797455393</v>
      </c>
      <c r="N46" s="80">
        <f>(+N47+N48+N49)</f>
        <v>26.839854903080692</v>
      </c>
      <c r="O46" s="80">
        <f>(+O47+O48+O49)</f>
        <v>72.51825221815571</v>
      </c>
      <c r="P46" s="47"/>
    </row>
    <row r="47" spans="2:16" ht="42.75">
      <c r="B47" s="14">
        <v>1</v>
      </c>
      <c r="C47" s="20" t="s">
        <v>77</v>
      </c>
      <c r="D47" s="17">
        <v>53906270</v>
      </c>
      <c r="E47" s="20"/>
      <c r="F47" s="20"/>
      <c r="G47" s="20"/>
      <c r="H47" s="20"/>
      <c r="I47" s="20"/>
      <c r="J47" s="40">
        <f>'Sheet1 (2)'!AB344</f>
        <v>12570000</v>
      </c>
      <c r="K47" s="81">
        <f>J47/D47*100</f>
        <v>23.3182522181557</v>
      </c>
      <c r="L47" s="28">
        <f>J47</f>
        <v>12570000</v>
      </c>
      <c r="M47" s="81">
        <f>K47</f>
        <v>23.3182522181557</v>
      </c>
      <c r="N47" s="81">
        <f>'[1]perkembangan fisik'!$F$86</f>
        <v>14.992052717777273</v>
      </c>
      <c r="O47" s="84">
        <f>M47</f>
        <v>23.3182522181557</v>
      </c>
      <c r="P47" s="18"/>
    </row>
    <row r="48" spans="2:16" ht="30" customHeight="1">
      <c r="B48" s="14">
        <v>2</v>
      </c>
      <c r="C48" s="20" t="s">
        <v>59</v>
      </c>
      <c r="D48" s="17">
        <v>5670000</v>
      </c>
      <c r="E48" s="20"/>
      <c r="F48" s="20"/>
      <c r="G48" s="20"/>
      <c r="H48" s="20"/>
      <c r="I48" s="20"/>
      <c r="J48" s="40">
        <f>'Sheet1 (2)'!AB363</f>
        <v>2220000</v>
      </c>
      <c r="K48" s="81">
        <v>0</v>
      </c>
      <c r="L48" s="28">
        <f>'Sheet1 (2)'!AB363</f>
        <v>2220000</v>
      </c>
      <c r="M48" s="81">
        <f>K48</f>
        <v>0</v>
      </c>
      <c r="N48" s="81">
        <f>'[1]perkembangan fisik'!$F$97</f>
        <v>0</v>
      </c>
      <c r="O48" s="84">
        <f>M48</f>
        <v>0</v>
      </c>
      <c r="P48" s="18"/>
    </row>
    <row r="49" spans="2:16" ht="38.25" customHeight="1">
      <c r="B49" s="14">
        <v>3</v>
      </c>
      <c r="C49" s="19" t="s">
        <v>78</v>
      </c>
      <c r="D49" s="17">
        <v>12500000</v>
      </c>
      <c r="E49" s="19"/>
      <c r="F49" s="19"/>
      <c r="G49" s="19"/>
      <c r="H49" s="19"/>
      <c r="I49" s="19"/>
      <c r="J49" s="39">
        <f>'Sheet1 (2)'!AB390</f>
        <v>6150000</v>
      </c>
      <c r="K49" s="81">
        <f>J49/D49*100</f>
        <v>49.2</v>
      </c>
      <c r="L49" s="28">
        <f>J49</f>
        <v>6150000</v>
      </c>
      <c r="M49" s="81">
        <f>K49</f>
        <v>49.2</v>
      </c>
      <c r="N49" s="81">
        <f>'[1]perkembangan fisik'!$F$100</f>
        <v>11.847802185303417</v>
      </c>
      <c r="O49" s="84">
        <f>M49</f>
        <v>49.2</v>
      </c>
      <c r="P49" s="18"/>
    </row>
    <row r="50" spans="2:16" s="2" customFormat="1" ht="30" customHeight="1">
      <c r="B50" s="55">
        <v>2</v>
      </c>
      <c r="C50" s="59" t="s">
        <v>62</v>
      </c>
      <c r="D50" s="57">
        <f>D51</f>
        <v>13300000</v>
      </c>
      <c r="E50" s="56"/>
      <c r="F50" s="56"/>
      <c r="G50" s="56"/>
      <c r="H50" s="56"/>
      <c r="I50" s="56"/>
      <c r="J50" s="57">
        <f>J51</f>
        <v>0</v>
      </c>
      <c r="K50" s="79">
        <f aca="true" t="shared" si="11" ref="K50:K55">J50/D50*100</f>
        <v>0</v>
      </c>
      <c r="L50" s="57">
        <f>L51</f>
        <v>0</v>
      </c>
      <c r="M50" s="79">
        <f aca="true" t="shared" si="12" ref="M50:M55">K50</f>
        <v>0</v>
      </c>
      <c r="N50" s="79">
        <f>N51</f>
        <v>1.2857142857142856</v>
      </c>
      <c r="O50" s="79">
        <f>O51</f>
        <v>0</v>
      </c>
      <c r="P50" s="58"/>
    </row>
    <row r="51" spans="2:16" ht="33.75" customHeight="1">
      <c r="B51" s="48" t="s">
        <v>36</v>
      </c>
      <c r="C51" s="49" t="s">
        <v>63</v>
      </c>
      <c r="D51" s="50">
        <f>D52</f>
        <v>13300000</v>
      </c>
      <c r="E51" s="49"/>
      <c r="F51" s="49"/>
      <c r="G51" s="49"/>
      <c r="H51" s="49"/>
      <c r="I51" s="49"/>
      <c r="J51" s="50">
        <f>J52</f>
        <v>0</v>
      </c>
      <c r="K51" s="94">
        <f t="shared" si="11"/>
        <v>0</v>
      </c>
      <c r="L51" s="50">
        <f>L52</f>
        <v>0</v>
      </c>
      <c r="M51" s="94">
        <f t="shared" si="12"/>
        <v>0</v>
      </c>
      <c r="N51" s="86">
        <f>N52</f>
        <v>1.2857142857142856</v>
      </c>
      <c r="O51" s="86">
        <f>O52</f>
        <v>0</v>
      </c>
      <c r="P51" s="51"/>
    </row>
    <row r="52" spans="2:16" ht="52.5" customHeight="1">
      <c r="B52" s="14">
        <v>1</v>
      </c>
      <c r="C52" s="19" t="s">
        <v>66</v>
      </c>
      <c r="D52" s="17">
        <v>13300000</v>
      </c>
      <c r="E52" s="19"/>
      <c r="F52" s="19"/>
      <c r="G52" s="19"/>
      <c r="H52" s="19"/>
      <c r="I52" s="19"/>
      <c r="J52" s="38">
        <v>0</v>
      </c>
      <c r="K52" s="81">
        <f t="shared" si="11"/>
        <v>0</v>
      </c>
      <c r="L52" s="31">
        <f>'Sheet1 (2)'!AB412</f>
        <v>0</v>
      </c>
      <c r="M52" s="81">
        <f t="shared" si="12"/>
        <v>0</v>
      </c>
      <c r="N52" s="87">
        <f>'[1]perkembangan fisik'!$F$110</f>
        <v>1.2857142857142856</v>
      </c>
      <c r="O52" s="84">
        <f>M52</f>
        <v>0</v>
      </c>
      <c r="P52" s="18"/>
    </row>
    <row r="53" spans="2:16" s="2" customFormat="1" ht="30" customHeight="1">
      <c r="B53" s="55">
        <v>3</v>
      </c>
      <c r="C53" s="59" t="s">
        <v>60</v>
      </c>
      <c r="D53" s="57">
        <f>D54</f>
        <v>46200000</v>
      </c>
      <c r="E53" s="57"/>
      <c r="F53" s="57"/>
      <c r="G53" s="57"/>
      <c r="H53" s="57"/>
      <c r="I53" s="57"/>
      <c r="J53" s="57">
        <f>J54</f>
        <v>11277000</v>
      </c>
      <c r="K53" s="57"/>
      <c r="L53" s="57">
        <f>L54</f>
        <v>11277000</v>
      </c>
      <c r="M53" s="57">
        <f>M54</f>
        <v>24.409090909090907</v>
      </c>
      <c r="N53" s="57">
        <f>N54</f>
        <v>1.2857142857142856</v>
      </c>
      <c r="O53" s="57">
        <f>O54</f>
        <v>100</v>
      </c>
      <c r="P53" s="57">
        <f>P54</f>
        <v>0</v>
      </c>
    </row>
    <row r="54" spans="2:16" ht="19.5" customHeight="1">
      <c r="B54" s="48" t="s">
        <v>36</v>
      </c>
      <c r="C54" s="49" t="s">
        <v>61</v>
      </c>
      <c r="D54" s="50">
        <f>SUM(D55:D57)</f>
        <v>46200000</v>
      </c>
      <c r="E54" s="49"/>
      <c r="F54" s="49"/>
      <c r="G54" s="49"/>
      <c r="H54" s="49"/>
      <c r="I54" s="49"/>
      <c r="J54" s="60">
        <f>SUM(J55:J57)</f>
        <v>11277000</v>
      </c>
      <c r="K54" s="94">
        <f t="shared" si="11"/>
        <v>24.409090909090907</v>
      </c>
      <c r="L54" s="61">
        <f>J54</f>
        <v>11277000</v>
      </c>
      <c r="M54" s="94">
        <f t="shared" si="12"/>
        <v>24.409090909090907</v>
      </c>
      <c r="N54" s="86">
        <f>N55</f>
        <v>1.2857142857142856</v>
      </c>
      <c r="O54" s="86">
        <f>O55</f>
        <v>100</v>
      </c>
      <c r="P54" s="51"/>
    </row>
    <row r="55" spans="2:16" ht="48.75" customHeight="1">
      <c r="B55" s="14">
        <v>1</v>
      </c>
      <c r="C55" s="19" t="s">
        <v>79</v>
      </c>
      <c r="D55" s="17">
        <v>6750000</v>
      </c>
      <c r="E55" s="19"/>
      <c r="F55" s="19"/>
      <c r="G55" s="19"/>
      <c r="H55" s="19"/>
      <c r="I55" s="19"/>
      <c r="J55" s="38">
        <f>'Sheet1 (2)'!AB440</f>
        <v>6750000</v>
      </c>
      <c r="K55" s="81">
        <f t="shared" si="11"/>
        <v>100</v>
      </c>
      <c r="L55" s="31">
        <f>J55</f>
        <v>6750000</v>
      </c>
      <c r="M55" s="81">
        <f t="shared" si="12"/>
        <v>100</v>
      </c>
      <c r="N55" s="87">
        <f>'[1]perkembangan fisik'!$F$110</f>
        <v>1.2857142857142856</v>
      </c>
      <c r="O55" s="84">
        <f>M55</f>
        <v>100</v>
      </c>
      <c r="P55" s="18"/>
    </row>
    <row r="56" spans="2:16" ht="57">
      <c r="B56" s="14">
        <v>2</v>
      </c>
      <c r="C56" s="19" t="s">
        <v>80</v>
      </c>
      <c r="D56" s="17">
        <v>5450000</v>
      </c>
      <c r="E56" s="19"/>
      <c r="F56" s="19"/>
      <c r="G56" s="19"/>
      <c r="H56" s="19"/>
      <c r="I56" s="19"/>
      <c r="J56" s="38">
        <f>'Sheet1 (2)'!AB467</f>
        <v>0</v>
      </c>
      <c r="K56" s="81">
        <f>J56/D56*100</f>
        <v>0</v>
      </c>
      <c r="L56" s="31">
        <f>J56</f>
        <v>0</v>
      </c>
      <c r="M56" s="81">
        <f>K56</f>
        <v>0</v>
      </c>
      <c r="N56" s="87">
        <f>'[1]perkembangan fisik'!$F$110</f>
        <v>1.2857142857142856</v>
      </c>
      <c r="O56" s="84">
        <f>M56</f>
        <v>0</v>
      </c>
      <c r="P56" s="18"/>
    </row>
    <row r="57" spans="2:16" ht="45" customHeight="1">
      <c r="B57" s="14">
        <v>3</v>
      </c>
      <c r="C57" s="19" t="s">
        <v>81</v>
      </c>
      <c r="D57" s="17">
        <v>34000000</v>
      </c>
      <c r="E57" s="19"/>
      <c r="F57" s="19"/>
      <c r="G57" s="19"/>
      <c r="H57" s="19"/>
      <c r="I57" s="19"/>
      <c r="J57" s="38">
        <f>'Sheet1 (2)'!AB495</f>
        <v>4527000</v>
      </c>
      <c r="K57" s="81">
        <f>J57/D57*100</f>
        <v>13.314705882352943</v>
      </c>
      <c r="L57" s="31">
        <f>J57</f>
        <v>4527000</v>
      </c>
      <c r="M57" s="81">
        <f>K57</f>
        <v>13.314705882352943</v>
      </c>
      <c r="N57" s="87">
        <f>'[1]perkembangan fisik'!$F$110</f>
        <v>1.2857142857142856</v>
      </c>
      <c r="O57" s="84">
        <f>M57</f>
        <v>13.314705882352943</v>
      </c>
      <c r="P57" s="18"/>
    </row>
    <row r="58" spans="2:16" s="2" customFormat="1" ht="30" customHeight="1">
      <c r="B58" s="55">
        <v>4</v>
      </c>
      <c r="C58" s="59" t="s">
        <v>64</v>
      </c>
      <c r="D58" s="57">
        <f>D59</f>
        <v>62500000</v>
      </c>
      <c r="E58" s="56"/>
      <c r="F58" s="56"/>
      <c r="G58" s="56"/>
      <c r="H58" s="56"/>
      <c r="I58" s="56"/>
      <c r="J58" s="57">
        <f>+J59+J62</f>
        <v>8400000</v>
      </c>
      <c r="K58" s="25">
        <f>J58/D58*100</f>
        <v>13.44</v>
      </c>
      <c r="L58" s="57">
        <f>+L59+L62</f>
        <v>8400000</v>
      </c>
      <c r="M58" s="25">
        <f>K58</f>
        <v>13.44</v>
      </c>
      <c r="N58" s="79">
        <f>N59</f>
        <v>4.166666666666666</v>
      </c>
      <c r="O58" s="79" t="e">
        <f>(+O59+#REF!)/2</f>
        <v>#REF!</v>
      </c>
      <c r="P58" s="58"/>
    </row>
    <row r="59" spans="2:16" s="2" customFormat="1" ht="33.75" customHeight="1">
      <c r="B59" s="43" t="s">
        <v>36</v>
      </c>
      <c r="C59" s="46" t="s">
        <v>65</v>
      </c>
      <c r="D59" s="45">
        <f>+D60+D61</f>
        <v>62500000</v>
      </c>
      <c r="E59" s="46"/>
      <c r="F59" s="46"/>
      <c r="G59" s="46"/>
      <c r="H59" s="46"/>
      <c r="I59" s="46"/>
      <c r="J59" s="45">
        <f>+J60+J61</f>
        <v>8400000</v>
      </c>
      <c r="K59" s="80">
        <f>(+K60+K61)/2</f>
        <v>14.621409921671018</v>
      </c>
      <c r="L59" s="62">
        <f>J59</f>
        <v>8400000</v>
      </c>
      <c r="M59" s="80">
        <f>(+M60+M61)/2</f>
        <v>14.621409921671018</v>
      </c>
      <c r="N59" s="80">
        <f>(+N60+N61)/2</f>
        <v>4.166666666666666</v>
      </c>
      <c r="O59" s="80">
        <f>(+O60+O61)/2</f>
        <v>14.621409921671018</v>
      </c>
      <c r="P59" s="47"/>
    </row>
    <row r="60" spans="2:16" ht="49.5" customHeight="1">
      <c r="B60" s="14">
        <v>1</v>
      </c>
      <c r="C60" s="20" t="s">
        <v>67</v>
      </c>
      <c r="D60" s="17">
        <v>28725000</v>
      </c>
      <c r="E60" s="20"/>
      <c r="F60" s="20"/>
      <c r="G60" s="20"/>
      <c r="H60" s="20"/>
      <c r="I60" s="20"/>
      <c r="J60" s="38">
        <f>'Sheet1 (2)'!AB520</f>
        <v>8400000</v>
      </c>
      <c r="K60" s="81">
        <f>J60/D60*100</f>
        <v>29.242819843342037</v>
      </c>
      <c r="L60" s="31">
        <v>0</v>
      </c>
      <c r="M60" s="81">
        <f>K60</f>
        <v>29.242819843342037</v>
      </c>
      <c r="N60" s="81">
        <f>'[1]perkembangan fisik'!$F$171</f>
        <v>8.333333333333332</v>
      </c>
      <c r="O60" s="84">
        <f>M60</f>
        <v>29.242819843342037</v>
      </c>
      <c r="P60" s="18"/>
    </row>
    <row r="61" spans="2:16" ht="33.75" customHeight="1">
      <c r="B61" s="14">
        <v>2</v>
      </c>
      <c r="C61" s="20" t="s">
        <v>68</v>
      </c>
      <c r="D61" s="17">
        <v>33775000</v>
      </c>
      <c r="E61" s="20"/>
      <c r="F61" s="20"/>
      <c r="G61" s="20"/>
      <c r="H61" s="20"/>
      <c r="I61" s="20"/>
      <c r="J61" s="38">
        <v>0</v>
      </c>
      <c r="K61" s="81">
        <f>J61/D61*100</f>
        <v>0</v>
      </c>
      <c r="L61" s="31">
        <v>0</v>
      </c>
      <c r="M61" s="81">
        <f>K61</f>
        <v>0</v>
      </c>
      <c r="N61" s="81">
        <f>'[1]perkembangan fisik'!$F$181</f>
        <v>0</v>
      </c>
      <c r="O61" s="84">
        <f>M61</f>
        <v>0</v>
      </c>
      <c r="P61" s="18"/>
    </row>
    <row r="62" spans="2:16" s="2" customFormat="1" ht="30" customHeight="1">
      <c r="B62" s="55">
        <v>5</v>
      </c>
      <c r="C62" s="59" t="s">
        <v>69</v>
      </c>
      <c r="D62" s="57">
        <f>D63</f>
        <v>42275000</v>
      </c>
      <c r="E62" s="56"/>
      <c r="F62" s="56"/>
      <c r="G62" s="56"/>
      <c r="H62" s="56"/>
      <c r="I62" s="56"/>
      <c r="J62" s="57">
        <f>J63</f>
        <v>0</v>
      </c>
      <c r="K62" s="25">
        <f>J62/D62*100</f>
        <v>0</v>
      </c>
      <c r="L62" s="57">
        <f>L63</f>
        <v>0</v>
      </c>
      <c r="M62" s="25">
        <f>K62</f>
        <v>0</v>
      </c>
      <c r="N62" s="98">
        <f>N63</f>
        <v>50</v>
      </c>
      <c r="O62" s="79">
        <f>O63</f>
        <v>0</v>
      </c>
      <c r="P62" s="58"/>
    </row>
    <row r="63" spans="2:16" s="2" customFormat="1" ht="30" customHeight="1">
      <c r="B63" s="43" t="s">
        <v>36</v>
      </c>
      <c r="C63" s="44" t="s">
        <v>70</v>
      </c>
      <c r="D63" s="45">
        <f>SUM(D64:D65)</f>
        <v>42275000</v>
      </c>
      <c r="E63" s="46"/>
      <c r="F63" s="46"/>
      <c r="G63" s="46"/>
      <c r="H63" s="46"/>
      <c r="I63" s="46"/>
      <c r="J63" s="45">
        <f>SUM(J64:J65)</f>
        <v>0</v>
      </c>
      <c r="K63" s="97">
        <f>(+K64+K65)/2</f>
        <v>0</v>
      </c>
      <c r="L63" s="45">
        <f>SUM(L64:L65)</f>
        <v>0</v>
      </c>
      <c r="M63" s="97">
        <f>(+M64+M65)/2</f>
        <v>0</v>
      </c>
      <c r="N63" s="97">
        <f>(+N64+N65)/2</f>
        <v>50</v>
      </c>
      <c r="O63" s="83">
        <f>(+O64+O65)/2</f>
        <v>0</v>
      </c>
      <c r="P63" s="47"/>
    </row>
    <row r="64" spans="2:16" s="36" customFormat="1" ht="115.5" customHeight="1">
      <c r="B64" s="63">
        <v>1</v>
      </c>
      <c r="C64" s="64" t="s">
        <v>71</v>
      </c>
      <c r="D64" s="65">
        <v>23525000</v>
      </c>
      <c r="E64" s="66"/>
      <c r="F64" s="66"/>
      <c r="G64" s="66"/>
      <c r="H64" s="66"/>
      <c r="I64" s="66"/>
      <c r="J64" s="96">
        <v>0</v>
      </c>
      <c r="K64" s="81">
        <f>J64/D64*100</f>
        <v>0</v>
      </c>
      <c r="L64" s="65"/>
      <c r="M64" s="67">
        <f>K64</f>
        <v>0</v>
      </c>
      <c r="N64" s="88">
        <f>'[1]perkembangan fisik'!$F$203</f>
        <v>0</v>
      </c>
      <c r="O64" s="99">
        <f>M64</f>
        <v>0</v>
      </c>
      <c r="P64" s="68"/>
    </row>
    <row r="65" spans="2:16" s="36" customFormat="1" ht="35.25" customHeight="1">
      <c r="B65" s="63">
        <v>2</v>
      </c>
      <c r="C65" s="64" t="s">
        <v>72</v>
      </c>
      <c r="D65" s="65">
        <v>18750000</v>
      </c>
      <c r="E65" s="66"/>
      <c r="F65" s="66"/>
      <c r="G65" s="66"/>
      <c r="H65" s="66"/>
      <c r="I65" s="66"/>
      <c r="J65" s="96">
        <v>0</v>
      </c>
      <c r="K65" s="81">
        <f>J65/D65*100</f>
        <v>0</v>
      </c>
      <c r="L65" s="65"/>
      <c r="M65" s="67">
        <f>K65</f>
        <v>0</v>
      </c>
      <c r="N65" s="88">
        <f>'[1]perkembangan fisik'!$F$209</f>
        <v>100</v>
      </c>
      <c r="O65" s="99">
        <f>M65</f>
        <v>0</v>
      </c>
      <c r="P65" s="68"/>
    </row>
    <row r="66" spans="2:16" s="2" customFormat="1" ht="30" customHeight="1">
      <c r="B66" s="55">
        <v>6</v>
      </c>
      <c r="C66" s="59" t="s">
        <v>73</v>
      </c>
      <c r="D66" s="57">
        <f>+D67+D69</f>
        <v>34850000</v>
      </c>
      <c r="E66" s="56"/>
      <c r="F66" s="56"/>
      <c r="G66" s="56"/>
      <c r="H66" s="56"/>
      <c r="I66" s="56"/>
      <c r="J66" s="57">
        <f>+J67+J69</f>
        <v>0</v>
      </c>
      <c r="K66" s="25">
        <f>J66/D66*100</f>
        <v>0</v>
      </c>
      <c r="L66" s="57">
        <f>+L67</f>
        <v>0</v>
      </c>
      <c r="M66" s="25">
        <f>K66</f>
        <v>0</v>
      </c>
      <c r="N66" s="79">
        <f>N67</f>
        <v>0</v>
      </c>
      <c r="O66" s="95">
        <f>O67</f>
        <v>0</v>
      </c>
      <c r="P66" s="58"/>
    </row>
    <row r="67" spans="2:16" s="2" customFormat="1" ht="45.75" customHeight="1">
      <c r="B67" s="43" t="s">
        <v>36</v>
      </c>
      <c r="C67" s="46" t="s">
        <v>74</v>
      </c>
      <c r="D67" s="45">
        <f>SUM(D68:D68)</f>
        <v>34850000</v>
      </c>
      <c r="E67" s="46"/>
      <c r="F67" s="46"/>
      <c r="G67" s="46"/>
      <c r="H67" s="46"/>
      <c r="I67" s="46"/>
      <c r="J67" s="45">
        <f>SUM(J68:J68)</f>
        <v>0</v>
      </c>
      <c r="K67" s="80">
        <f>K68</f>
        <v>0</v>
      </c>
      <c r="L67" s="62">
        <f>J67</f>
        <v>0</v>
      </c>
      <c r="M67" s="80">
        <f>M68</f>
        <v>0</v>
      </c>
      <c r="N67" s="80">
        <f>N68</f>
        <v>0</v>
      </c>
      <c r="O67" s="80">
        <f>O68</f>
        <v>0</v>
      </c>
      <c r="P67" s="47"/>
    </row>
    <row r="68" spans="2:16" ht="33" customHeight="1">
      <c r="B68" s="14">
        <v>1</v>
      </c>
      <c r="C68" s="20" t="s">
        <v>82</v>
      </c>
      <c r="D68" s="17">
        <v>34850000</v>
      </c>
      <c r="E68" s="20"/>
      <c r="F68" s="20"/>
      <c r="G68" s="20"/>
      <c r="H68" s="20"/>
      <c r="I68" s="20"/>
      <c r="J68" s="38">
        <v>0</v>
      </c>
      <c r="K68" s="81">
        <f>J68/D68*100</f>
        <v>0</v>
      </c>
      <c r="L68" s="31">
        <f>J68</f>
        <v>0</v>
      </c>
      <c r="M68" s="81">
        <f>K68</f>
        <v>0</v>
      </c>
      <c r="N68" s="81">
        <f>'[1]perkembangan fisik'!$F$224</f>
        <v>0</v>
      </c>
      <c r="O68" s="84">
        <f>M68</f>
        <v>0</v>
      </c>
      <c r="P68" s="18"/>
    </row>
    <row r="69" spans="2:16" ht="14.25">
      <c r="B69" s="4"/>
      <c r="C69" s="3"/>
      <c r="D69" s="5"/>
      <c r="E69" s="3"/>
      <c r="F69" s="3"/>
      <c r="G69" s="3"/>
      <c r="H69" s="3"/>
      <c r="I69" s="3"/>
      <c r="J69" s="33"/>
      <c r="K69" s="3"/>
      <c r="L69" s="3"/>
      <c r="M69" s="3"/>
      <c r="N69" s="89"/>
      <c r="O69" s="4"/>
      <c r="P69" s="1"/>
    </row>
    <row r="70" spans="2:16" ht="14.25"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89"/>
      <c r="O70" s="4"/>
      <c r="P70" s="1"/>
    </row>
    <row r="71" spans="12:16" ht="20.25" customHeight="1">
      <c r="L71" s="142" t="s">
        <v>290</v>
      </c>
      <c r="M71" s="142"/>
      <c r="N71" s="142"/>
      <c r="O71" s="142"/>
      <c r="P71" s="142"/>
    </row>
    <row r="72" spans="12:16" ht="16.5" customHeight="1">
      <c r="L72" s="140" t="s">
        <v>84</v>
      </c>
      <c r="M72" s="140"/>
      <c r="N72" s="140"/>
      <c r="O72" s="140"/>
      <c r="P72" s="140"/>
    </row>
    <row r="73" spans="12:16" ht="16.5" customHeight="1">
      <c r="L73" s="21"/>
      <c r="M73" s="21"/>
      <c r="N73" s="90"/>
      <c r="O73" s="21"/>
      <c r="P73" s="21"/>
    </row>
    <row r="74" spans="12:16" ht="16.5" customHeight="1">
      <c r="L74" s="21"/>
      <c r="M74" s="21"/>
      <c r="N74" s="90"/>
      <c r="O74" s="21"/>
      <c r="P74" s="21"/>
    </row>
    <row r="75" spans="12:16" ht="16.5" customHeight="1">
      <c r="L75" s="21"/>
      <c r="M75" s="21"/>
      <c r="N75" s="90"/>
      <c r="O75" s="21"/>
      <c r="P75" s="21"/>
    </row>
    <row r="76" spans="12:16" ht="16.5" customHeight="1">
      <c r="L76" s="149" t="s">
        <v>83</v>
      </c>
      <c r="M76" s="149"/>
      <c r="N76" s="149"/>
      <c r="O76" s="149"/>
      <c r="P76" s="149"/>
    </row>
    <row r="77" spans="12:16" ht="16.5" customHeight="1">
      <c r="L77" s="140" t="s">
        <v>15</v>
      </c>
      <c r="M77" s="140"/>
      <c r="N77" s="140"/>
      <c r="O77" s="140"/>
      <c r="P77" s="140"/>
    </row>
    <row r="78" spans="12:16" ht="16.5" customHeight="1">
      <c r="L78" s="140" t="s">
        <v>86</v>
      </c>
      <c r="M78" s="140"/>
      <c r="N78" s="140"/>
      <c r="O78" s="140"/>
      <c r="P78" s="140"/>
    </row>
  </sheetData>
  <sheetProtection/>
  <mergeCells count="20">
    <mergeCell ref="F6:F7"/>
    <mergeCell ref="L76:P76"/>
    <mergeCell ref="L77:P77"/>
    <mergeCell ref="B1:P1"/>
    <mergeCell ref="B2:P2"/>
    <mergeCell ref="B3:C3"/>
    <mergeCell ref="B4:C4"/>
    <mergeCell ref="B6:B7"/>
    <mergeCell ref="C6:C7"/>
    <mergeCell ref="D6:D7"/>
    <mergeCell ref="E6:E7"/>
    <mergeCell ref="G6:G7"/>
    <mergeCell ref="H6:H7"/>
    <mergeCell ref="L78:P78"/>
    <mergeCell ref="P6:P7"/>
    <mergeCell ref="L71:P71"/>
    <mergeCell ref="L72:P72"/>
    <mergeCell ref="I6:I7"/>
    <mergeCell ref="J6:M6"/>
    <mergeCell ref="N6:O6"/>
  </mergeCells>
  <printOptions/>
  <pageMargins left="0.15" right="0.1968503937007874" top="0.35433070866141736" bottom="0.4330708661417323" header="0.31496062992125984" footer="0.31496062992125984"/>
  <pageSetup horizontalDpi="600" verticalDpi="600" orientation="landscape" paperSize="5" scale="71" r:id="rId1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2020-12-30T07:25:34Z</cp:lastPrinted>
  <dcterms:created xsi:type="dcterms:W3CDTF">2019-12-26T06:47:35Z</dcterms:created>
  <dcterms:modified xsi:type="dcterms:W3CDTF">2021-05-03T03:08:39Z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016B9E1421FC6E368B2C2DA50FE47B9139B04D7D231889D928772DBB3D0E9A740FC1E71EF633910F106E2D767DDC6F7D101DA12330F781FAFBE55FFFBE1DB1488FF86E9351BE43AFDD132A439359100A57AD699BA00FDDB91BD767DF15EDB10350C599F76BEAFCC9C2CC352BF4B58DC302ED7B4299AD862122361604012ECFD</vt:lpwstr>
  </property>
  <property fmtid="{D5CDD505-2E9C-101B-9397-08002B2CF9AE}" pid="3" name="Business Objects Context Information1">
    <vt:lpwstr>CE8F0039F2F45C68B435461C93B5C501966E203BA430B4715AFC67429F5DA65676ABC260F7B1658926A696275BEC3AFE8317D9DD9AB3BC459DE5038E8DCDB9F3E280983679688BAA10801FB0C54F31261DD054695E5434CAFA8C112794DB01F13F32BE3B69235938CF64CF5B12DB136BAFFEEDD10184B589682B52480D7D8C2</vt:lpwstr>
  </property>
  <property fmtid="{D5CDD505-2E9C-101B-9397-08002B2CF9AE}" pid="4" name="Business Objects Context Information2">
    <vt:lpwstr>E79E6CB08A023B94D90F6CF0264DA19DF0B9242B9A7AD48B10665F83591170027413C9395EB0D86E6AA48FA6381A50A563F5937D1C184D971A6E2B3B5F63329E2C18B34585ED3299E55717354C0450D9768743EEA99EF3C1375B1116D9654D0A7612542753719ED317F3DEE4659CA8BBD373596D59344F2C67B0C799C152989</vt:lpwstr>
  </property>
  <property fmtid="{D5CDD505-2E9C-101B-9397-08002B2CF9AE}" pid="5" name="Business Objects Context Information3">
    <vt:lpwstr>E8D763AC47B419E99BFDD1232274C9927C70B27D8E5FE742A26972D9655B9642308CA3BD52F1B572504A1DB833280BEF8C72A6A6749608BA21817C5F844B900E4FF5569C343BA231F33F8D04BFF97CE460F73B53965BEBE81C6B29577AF3B8118DCFA10A33892450AF8A0E14467E5440FD3DA18F505B0FBD40754A0CC66384C</vt:lpwstr>
  </property>
  <property fmtid="{D5CDD505-2E9C-101B-9397-08002B2CF9AE}" pid="6" name="Business Objects Context Information4">
    <vt:lpwstr>A02A9CBDA643589AB636ED0868CEB68F6056FBBCB339AD16518CA3340228424F6BE2C1E89C6833A6E828C28745132D1FF1870DADC2D228E3B611C1B6F7B8198269056E2E28F9E0DA091BF4C09362B1CC2CEEB308D204D318A5A31290BB839AA9CE13C78E1ECF63170C10126E1663B13B0FAF957C51A5EA501660149E4628B2E</vt:lpwstr>
  </property>
  <property fmtid="{D5CDD505-2E9C-101B-9397-08002B2CF9AE}" pid="7" name="Business Objects Context Information5">
    <vt:lpwstr>C983A738A4B2EB2C0C47BD2C661C137B203F90EE5F3BBA14E4AE99F29318B8A83D6629D240B714BCDD5BB2D1A0AF1868685070E3C620B6C5228DA59DD0BAD64C5E615CF6E3B04ED5CC78DE52F2942646AEFED59CC9EB45D3F9869637195F1273E2DC1A7F92A259CC8BE3D824D232824B5500FA7D4108D51172E46408C4FCA1F</vt:lpwstr>
  </property>
  <property fmtid="{D5CDD505-2E9C-101B-9397-08002B2CF9AE}" pid="8" name="Business Objects Context Information6">
    <vt:lpwstr>47C91704A02FFF4465D53248CEC727CFF209C40516D330C4A47750E68B4FA37BEC048222B541B2E7DBEE9655567E61C01604D4653E83209E6C3E8E29F6CD07CEC9FF5FFF90CCC2FC1DD06EBF477874B56E7A356F</vt:lpwstr>
  </property>
</Properties>
</file>