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600" windowHeight="8010"/>
  </bookViews>
  <sheets>
    <sheet name="PB" sheetId="1" r:id="rId1"/>
    <sheet name="PA" sheetId="2" r:id="rId2"/>
    <sheet name="PA MKJP" sheetId="3" r:id="rId3"/>
    <sheet name="TAMBAH PA" sheetId="4" r:id="rId4"/>
    <sheet name="DUK PB" sheetId="5" r:id="rId5"/>
    <sheet name="DO" sheetId="6" r:id="rId6"/>
    <sheet name="c 1" sheetId="7" r:id="rId7"/>
    <sheet name="UMN" sheetId="8" r:id="rId8"/>
  </sheets>
  <calcPr calcId="144525"/>
</workbook>
</file>

<file path=xl/calcChain.xml><?xml version="1.0" encoding="utf-8"?>
<calcChain xmlns="http://schemas.openxmlformats.org/spreadsheetml/2006/main">
  <c r="K51" i="1" l="1"/>
  <c r="I51" i="1"/>
  <c r="H51" i="1"/>
  <c r="G51" i="1"/>
  <c r="F51" i="1"/>
  <c r="E51" i="1"/>
  <c r="D51" i="1"/>
  <c r="C51" i="1"/>
  <c r="L50" i="1"/>
  <c r="J50" i="1"/>
  <c r="J49" i="1"/>
  <c r="L49" i="1" s="1"/>
  <c r="J48" i="1"/>
  <c r="L48" i="1" s="1"/>
  <c r="J47" i="1"/>
  <c r="L47" i="1" s="1"/>
  <c r="L46" i="1"/>
  <c r="J46" i="1"/>
  <c r="J45" i="1"/>
  <c r="L45" i="1" s="1"/>
  <c r="J44" i="1"/>
  <c r="L44" i="1" s="1"/>
  <c r="J43" i="1"/>
  <c r="L43" i="1" s="1"/>
  <c r="L42" i="1"/>
  <c r="J42" i="1"/>
  <c r="J41" i="1"/>
  <c r="L41" i="1" s="1"/>
  <c r="J40" i="1"/>
  <c r="L40" i="1" s="1"/>
  <c r="J39" i="1"/>
  <c r="L39" i="1" s="1"/>
  <c r="L38" i="1"/>
  <c r="J38" i="1"/>
  <c r="J37" i="1"/>
  <c r="L37" i="1" s="1"/>
  <c r="J51" i="1" l="1"/>
  <c r="L51" i="1"/>
  <c r="Z8" i="7" l="1"/>
  <c r="Z9" i="7"/>
  <c r="G73" i="4" l="1"/>
  <c r="G74" i="4"/>
  <c r="G75" i="4"/>
  <c r="G76" i="4"/>
  <c r="G77" i="4"/>
  <c r="G78" i="4"/>
  <c r="G79" i="4"/>
  <c r="G80" i="4"/>
  <c r="G81" i="4"/>
  <c r="G82" i="4"/>
  <c r="G83" i="4"/>
  <c r="G84" i="4"/>
  <c r="G85" i="4"/>
  <c r="F86" i="4"/>
  <c r="G86" i="4" s="1"/>
  <c r="G72" i="4"/>
  <c r="C86" i="4"/>
  <c r="D86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38" i="4"/>
  <c r="P52" i="4"/>
  <c r="Q52" i="4" s="1"/>
  <c r="M52" i="4"/>
  <c r="N52" i="4"/>
  <c r="O52" i="4" s="1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K52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38" i="4"/>
  <c r="H52" i="4"/>
  <c r="I52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8" i="4"/>
  <c r="F52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D52" i="4"/>
  <c r="C52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5" i="4"/>
  <c r="P19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N19" i="4"/>
  <c r="M19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5" i="4"/>
  <c r="K19" i="4"/>
  <c r="L19" i="4" s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H19" i="4"/>
  <c r="E52" i="4" l="1"/>
  <c r="Q19" i="4"/>
  <c r="J52" i="4"/>
  <c r="O19" i="4"/>
  <c r="E86" i="4"/>
  <c r="G52" i="4"/>
  <c r="L52" i="4"/>
  <c r="F19" i="4" l="1"/>
  <c r="G19" i="4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C19" i="4"/>
  <c r="D19" i="4" l="1"/>
  <c r="E19" i="4" s="1"/>
  <c r="J20" i="2"/>
  <c r="M7" i="8" l="1"/>
  <c r="M8" i="8"/>
  <c r="M9" i="8"/>
  <c r="M10" i="8"/>
  <c r="M11" i="8"/>
  <c r="M12" i="8"/>
  <c r="M13" i="8"/>
  <c r="M14" i="8"/>
  <c r="M15" i="8"/>
  <c r="M16" i="8"/>
  <c r="M17" i="8"/>
  <c r="M18" i="8"/>
  <c r="M19" i="8"/>
  <c r="M6" i="8"/>
  <c r="K7" i="8"/>
  <c r="L7" i="8" s="1"/>
  <c r="K8" i="8"/>
  <c r="L8" i="8" s="1"/>
  <c r="K9" i="8"/>
  <c r="L9" i="8" s="1"/>
  <c r="K10" i="8"/>
  <c r="L1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K18" i="8"/>
  <c r="L18" i="8" s="1"/>
  <c r="K19" i="8"/>
  <c r="L19" i="8" s="1"/>
  <c r="K6" i="8"/>
  <c r="L6" i="8" s="1"/>
  <c r="H20" i="8" l="1"/>
  <c r="G20" i="8"/>
  <c r="F20" i="8"/>
  <c r="E20" i="8"/>
  <c r="D20" i="8"/>
  <c r="C20" i="8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K20" i="8" l="1"/>
  <c r="L20" i="8" s="1"/>
  <c r="M20" i="8"/>
  <c r="I20" i="8"/>
  <c r="J20" i="8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6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M21" i="1" l="1"/>
  <c r="M23" i="1" s="1"/>
  <c r="I21" i="1"/>
  <c r="I23" i="1" s="1"/>
  <c r="E21" i="1"/>
  <c r="E23" i="1" s="1"/>
  <c r="O21" i="1"/>
  <c r="O23" i="1" s="1"/>
  <c r="G21" i="1"/>
  <c r="G23" i="1" s="1"/>
  <c r="C21" i="1"/>
  <c r="C23" i="1" s="1"/>
  <c r="K21" i="1"/>
  <c r="K23" i="1" s="1"/>
  <c r="S16" i="1"/>
  <c r="S12" i="1"/>
  <c r="S8" i="1"/>
  <c r="S6" i="1"/>
  <c r="S19" i="1"/>
  <c r="S11" i="1"/>
  <c r="S7" i="1"/>
  <c r="S18" i="1"/>
  <c r="S14" i="1"/>
  <c r="S10" i="1"/>
  <c r="S17" i="1"/>
  <c r="S13" i="1"/>
  <c r="S9" i="1"/>
  <c r="Q20" i="1"/>
  <c r="Q21" i="1" s="1"/>
  <c r="Q23" i="1" s="1"/>
  <c r="S15" i="1"/>
  <c r="R20" i="1"/>
  <c r="S20" i="1" l="1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7" i="7"/>
  <c r="V21" i="7" l="1"/>
  <c r="W21" i="7"/>
  <c r="X21" i="7"/>
  <c r="Y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T21" i="7"/>
  <c r="S10" i="7"/>
  <c r="U10" i="7" s="1"/>
  <c r="R8" i="7"/>
  <c r="S8" i="7" s="1"/>
  <c r="U8" i="7" s="1"/>
  <c r="R9" i="7"/>
  <c r="S9" i="7" s="1"/>
  <c r="U9" i="7" s="1"/>
  <c r="R10" i="7"/>
  <c r="R11" i="7"/>
  <c r="S11" i="7" s="1"/>
  <c r="U11" i="7" s="1"/>
  <c r="R12" i="7"/>
  <c r="S12" i="7" s="1"/>
  <c r="U12" i="7" s="1"/>
  <c r="R13" i="7"/>
  <c r="S13" i="7" s="1"/>
  <c r="U13" i="7" s="1"/>
  <c r="R14" i="7"/>
  <c r="S14" i="7" s="1"/>
  <c r="U14" i="7" s="1"/>
  <c r="R15" i="7"/>
  <c r="S15" i="7" s="1"/>
  <c r="U15" i="7" s="1"/>
  <c r="R16" i="7"/>
  <c r="S16" i="7" s="1"/>
  <c r="U16" i="7" s="1"/>
  <c r="R17" i="7"/>
  <c r="S17" i="7" s="1"/>
  <c r="U17" i="7" s="1"/>
  <c r="R18" i="7"/>
  <c r="S18" i="7" s="1"/>
  <c r="U18" i="7" s="1"/>
  <c r="R19" i="7"/>
  <c r="S19" i="7" s="1"/>
  <c r="U19" i="7" s="1"/>
  <c r="R20" i="7"/>
  <c r="S20" i="7" s="1"/>
  <c r="U20" i="7" s="1"/>
  <c r="R7" i="7"/>
  <c r="S7" i="7" s="1"/>
  <c r="Z20" i="7"/>
  <c r="Z19" i="7"/>
  <c r="Z18" i="7"/>
  <c r="Z17" i="7"/>
  <c r="Z16" i="7"/>
  <c r="Z15" i="7"/>
  <c r="Z14" i="7"/>
  <c r="Z13" i="7"/>
  <c r="Z12" i="7"/>
  <c r="Z11" i="7"/>
  <c r="Z10" i="7"/>
  <c r="Z7" i="7"/>
  <c r="Z21" i="7" l="1"/>
  <c r="Q21" i="7"/>
  <c r="R21" i="7"/>
  <c r="S21" i="7"/>
  <c r="U21" i="7" s="1"/>
  <c r="U7" i="7"/>
  <c r="F20" i="5" l="1"/>
  <c r="D20" i="5"/>
  <c r="E20" i="5" s="1"/>
  <c r="C20" i="5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G7" i="5"/>
  <c r="E7" i="5"/>
  <c r="E6" i="5"/>
  <c r="G6" i="5" s="1"/>
  <c r="H20" i="6"/>
  <c r="F20" i="6"/>
  <c r="D20" i="6"/>
  <c r="G19" i="6"/>
  <c r="I19" i="6" s="1"/>
  <c r="J19" i="6" s="1"/>
  <c r="G18" i="6"/>
  <c r="I18" i="6" s="1"/>
  <c r="J18" i="6" s="1"/>
  <c r="G17" i="6"/>
  <c r="I17" i="6" s="1"/>
  <c r="J17" i="6" s="1"/>
  <c r="G16" i="6"/>
  <c r="I16" i="6" s="1"/>
  <c r="J16" i="6" s="1"/>
  <c r="G15" i="6"/>
  <c r="I15" i="6" s="1"/>
  <c r="J15" i="6" s="1"/>
  <c r="G14" i="6"/>
  <c r="I14" i="6" s="1"/>
  <c r="J14" i="6" s="1"/>
  <c r="G13" i="6"/>
  <c r="I13" i="6" s="1"/>
  <c r="J13" i="6" s="1"/>
  <c r="G12" i="6"/>
  <c r="I12" i="6" s="1"/>
  <c r="J12" i="6" s="1"/>
  <c r="G11" i="6"/>
  <c r="I11" i="6" s="1"/>
  <c r="J11" i="6" s="1"/>
  <c r="G10" i="6"/>
  <c r="I10" i="6" s="1"/>
  <c r="J10" i="6" s="1"/>
  <c r="G9" i="6"/>
  <c r="I9" i="6" s="1"/>
  <c r="J9" i="6" s="1"/>
  <c r="G8" i="6"/>
  <c r="I8" i="6" s="1"/>
  <c r="J8" i="6" s="1"/>
  <c r="G7" i="6"/>
  <c r="I7" i="6" s="1"/>
  <c r="J7" i="6" s="1"/>
  <c r="G6" i="6"/>
  <c r="I6" i="6" s="1"/>
  <c r="J6" i="6" s="1"/>
  <c r="G20" i="6" l="1"/>
  <c r="I20" i="6" s="1"/>
  <c r="J20" i="6" s="1"/>
  <c r="G20" i="5"/>
  <c r="H19" i="3" l="1"/>
  <c r="G5" i="3"/>
  <c r="I5" i="3" s="1"/>
  <c r="G6" i="3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F19" i="3"/>
  <c r="E19" i="3"/>
  <c r="D19" i="3"/>
  <c r="C19" i="3"/>
  <c r="K19" i="2"/>
  <c r="I19" i="2"/>
  <c r="I21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  <c r="J5" i="2"/>
  <c r="L5" i="2" s="1"/>
  <c r="G19" i="3" l="1"/>
  <c r="I19" i="3" s="1"/>
  <c r="J19" i="2"/>
  <c r="L19" i="2" l="1"/>
  <c r="J21" i="2"/>
</calcChain>
</file>

<file path=xl/comments1.xml><?xml version="1.0" encoding="utf-8"?>
<comments xmlns="http://schemas.openxmlformats.org/spreadsheetml/2006/main">
  <authors>
    <author>PC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<sst xmlns="http://schemas.openxmlformats.org/spreadsheetml/2006/main" count="438" uniqueCount="125">
  <si>
    <t>DUKUNGAN PB TERHADAP PA</t>
  </si>
  <si>
    <t>ALAT KONTRASEPSI</t>
  </si>
  <si>
    <t>NO</t>
  </si>
  <si>
    <t>KECAMATAN</t>
  </si>
  <si>
    <t>IUD</t>
  </si>
  <si>
    <t>MOW</t>
  </si>
  <si>
    <t>MOP</t>
  </si>
  <si>
    <t>KONDOM</t>
  </si>
  <si>
    <t>IMPLAN</t>
  </si>
  <si>
    <t>SUNTIK</t>
  </si>
  <si>
    <t>PIL</t>
  </si>
  <si>
    <t>JUMLAH</t>
  </si>
  <si>
    <t>JML</t>
  </si>
  <si>
    <t>A</t>
  </si>
  <si>
    <t>B</t>
  </si>
  <si>
    <t>TOTAL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</si>
  <si>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</si>
  <si>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</si>
  <si>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</si>
  <si>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</si>
  <si>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</si>
  <si>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</si>
  <si>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</si>
  <si>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</si>
  <si>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</si>
  <si>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</si>
  <si>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</si>
  <si>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</si>
  <si>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</si>
  <si>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</si>
  <si>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KABUPATEN</t>
  </si>
  <si>
    <t>KDM</t>
  </si>
  <si>
    <t>IMPL</t>
  </si>
  <si>
    <t>MKJP</t>
  </si>
  <si>
    <t>%</t>
  </si>
  <si>
    <t>JUMLAH PESERTA KB AKTIF MENURUT METODE KONTRASEPSI</t>
  </si>
  <si>
    <t>JUMLAH PESERTA KB AKTIF</t>
  </si>
  <si>
    <t>JUMLAH PUS</t>
  </si>
  <si>
    <t>CU</t>
  </si>
  <si>
    <t>SUNTIKAN</t>
  </si>
  <si>
    <t>CAPAIAN</t>
  </si>
  <si>
    <t>PA</t>
  </si>
  <si>
    <t>AB</t>
  </si>
  <si>
    <t>AB S.D</t>
  </si>
  <si>
    <t>SELISIH</t>
  </si>
  <si>
    <t xml:space="preserve">D.O  </t>
  </si>
  <si>
    <t>DES'17</t>
  </si>
  <si>
    <t>6=3+4+5</t>
  </si>
  <si>
    <t>8=6-7</t>
  </si>
  <si>
    <t xml:space="preserve">KABUPATEN </t>
  </si>
  <si>
    <t>No</t>
  </si>
  <si>
    <t>PERKEM</t>
  </si>
  <si>
    <t>AB S/D</t>
  </si>
  <si>
    <t xml:space="preserve">DUK PB </t>
  </si>
  <si>
    <t>DES' 17</t>
  </si>
  <si>
    <t>KEN PA</t>
  </si>
  <si>
    <t>5 = 4-3</t>
  </si>
  <si>
    <t>7 = 6/5</t>
  </si>
  <si>
    <t>TDK IKUT KB</t>
  </si>
  <si>
    <t>HML</t>
  </si>
  <si>
    <t>IAS</t>
  </si>
  <si>
    <t>IAT</t>
  </si>
  <si>
    <t>TIAL</t>
  </si>
  <si>
    <t>PUS</t>
  </si>
  <si>
    <t>(%)</t>
  </si>
  <si>
    <t>KONDISI PASANGAN USIA SUBUR DAN PENGGUNAAN ALAT KONTRASEPSI</t>
  </si>
  <si>
    <t>Kasi Dalduk dan IGA</t>
  </si>
  <si>
    <t>AGUS PRAMONO, SH</t>
  </si>
  <si>
    <t>NIP. 19690210 199401 1 001</t>
  </si>
  <si>
    <t>PUS KB</t>
  </si>
  <si>
    <t>PUS TIDAK KB</t>
  </si>
  <si>
    <t>HAMIL</t>
  </si>
  <si>
    <t>JALUR B ADALAH PELAYANAN DI JEJARING</t>
  </si>
  <si>
    <t>CATATAN : JALUR A ADALAH PELAYANAN DI KKB PEMERINTAH DAN KKB SWASTA</t>
  </si>
  <si>
    <t>PUS POT</t>
  </si>
  <si>
    <t>%PUS</t>
  </si>
  <si>
    <t xml:space="preserve">CATATAN : </t>
  </si>
  <si>
    <t>PPM</t>
  </si>
  <si>
    <t xml:space="preserve"> PPM PA</t>
  </si>
  <si>
    <t>KEC</t>
  </si>
  <si>
    <t>PA IUD</t>
  </si>
  <si>
    <t>PB IUD</t>
  </si>
  <si>
    <t>TAMBAH</t>
  </si>
  <si>
    <t>PA MOW</t>
  </si>
  <si>
    <t>PB MOW</t>
  </si>
  <si>
    <t>SEHARUSNYA</t>
  </si>
  <si>
    <t xml:space="preserve">PA IUD </t>
  </si>
  <si>
    <t>PPM TMBH PA</t>
  </si>
  <si>
    <t>PA MOP</t>
  </si>
  <si>
    <t>PB MOP</t>
  </si>
  <si>
    <t>PA IMPL</t>
  </si>
  <si>
    <t>PB IMPL</t>
  </si>
  <si>
    <t>PA SUNTIK</t>
  </si>
  <si>
    <t>PA PIL</t>
  </si>
  <si>
    <t>PB PIL</t>
  </si>
  <si>
    <t>PB SUNTIK</t>
  </si>
  <si>
    <t>PA KDM</t>
  </si>
  <si>
    <t>PB KDM</t>
  </si>
  <si>
    <t>LANJUTAN PENAMBAHAN PESERTA KB AKTIF</t>
  </si>
  <si>
    <t>PERKEMBANGAN / PENAMBAHAN  PESERTA KB AKTIF</t>
  </si>
  <si>
    <t>UMN</t>
  </si>
  <si>
    <t>PROPINSI</t>
  </si>
  <si>
    <t>BAWAH</t>
  </si>
  <si>
    <t>ATAS</t>
  </si>
  <si>
    <t>KOTA PEKALONGAN</t>
  </si>
  <si>
    <t>TEMANGGUNG</t>
  </si>
  <si>
    <t>% kabupaten</t>
  </si>
  <si>
    <t>% Propinsi</t>
  </si>
  <si>
    <t>PESERTA KB BARU SAMPAI BULAN JULI 2018 BERDASARKAN JALUR PELAYANAN</t>
  </si>
  <si>
    <t>PESERTA KB AKTIF BULAN JULI 2018</t>
  </si>
  <si>
    <t>KABUPATEN DEMAK BULAN JULI 2018</t>
  </si>
  <si>
    <t>Demak,         Agust 2018</t>
  </si>
  <si>
    <t>PESERTA KB AKTIF MKJP S/D BULAN JULI 2018</t>
  </si>
  <si>
    <t>Juli'18</t>
  </si>
  <si>
    <t>juni'18</t>
  </si>
  <si>
    <t>DROP OUT smp juli 2018</t>
  </si>
  <si>
    <t>PUS POTENSIAL, UNMETNEED DAN PUS HAMIL JULI 2018</t>
  </si>
  <si>
    <t>CAPAIAN PESERTA KB BARU SAMPAI JULI 2018</t>
  </si>
  <si>
    <t>S/D JULI</t>
  </si>
  <si>
    <t>JULI</t>
  </si>
  <si>
    <t xml:space="preserve">Sumber </t>
  </si>
  <si>
    <t>: Dinpermades P2KB Kabupaten Demak</t>
  </si>
  <si>
    <t>Sumber</t>
  </si>
  <si>
    <t>: Dinpermasdes P2KB Kabupaten Demak</t>
  </si>
  <si>
    <t>: Dinpemades P2KB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</si>
</sst>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10421]#,##0;\(#,##0\)"/>
  </numFmts>
  <fonts count="3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</font>
    <font>
      <b/>
      <sz val="6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Tahoma"/>
      <family val="2"/>
    </font>
    <font>
      <b/>
      <sz val="10"/>
      <color theme="1"/>
      <name val="Calibri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sz val="10"/>
      <color rgb="FF000000"/>
      <name val="Trebuchet MS"/>
      <family val="2"/>
    </font>
    <font>
      <b/>
      <sz val="10"/>
      <name val="Arial"/>
      <family val="2"/>
    </font>
    <font>
      <b/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1" fontId="4" fillId="0" borderId="0" applyFont="0" applyFill="0" applyBorder="0" applyAlignment="0" applyProtection="0"/>
  </cellStyleXfs>
  <cellXfs count="259">
    <xf numFmtId="0" fontId="0" fillId="0" borderId="0" xfId="0"/>
    <xf numFmtId="0" fontId="0" fillId="0" borderId="4" xfId="0" applyBorder="1"/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Fill="1" applyBorder="1" applyAlignment="1">
      <alignment horizontal="center"/>
    </xf>
    <xf numFmtId="0" fontId="9" fillId="0" borderId="8" xfId="7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6" fillId="2" borderId="7" xfId="0" applyFont="1" applyFill="1" applyBorder="1"/>
    <xf numFmtId="0" fontId="5" fillId="0" borderId="10" xfId="0" applyFont="1" applyFill="1" applyBorder="1"/>
    <xf numFmtId="0" fontId="5" fillId="0" borderId="9" xfId="0" applyFont="1" applyFill="1" applyBorder="1"/>
    <xf numFmtId="0" fontId="0" fillId="0" borderId="1" xfId="0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5" xfId="0" applyFont="1" applyBorder="1"/>
    <xf numFmtId="0" fontId="9" fillId="0" borderId="8" xfId="7" applyNumberFormat="1" applyFont="1" applyFill="1" applyBorder="1" applyAlignment="1">
      <alignment vertical="top" readingOrder="1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7" fillId="2" borderId="1" xfId="0" applyFont="1" applyFill="1" applyBorder="1"/>
    <xf numFmtId="2" fontId="7" fillId="0" borderId="1" xfId="0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6" fillId="0" borderId="14" xfId="0" applyNumberFormat="1" applyFont="1" applyFill="1" applyBorder="1" applyAlignment="1">
      <alignment horizontal="center" vertical="center" wrapText="1" readingOrder="1"/>
    </xf>
    <xf numFmtId="0" fontId="16" fillId="0" borderId="8" xfId="0" applyNumberFormat="1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vertical="top" wrapText="1" readingOrder="1"/>
    </xf>
    <xf numFmtId="3" fontId="9" fillId="0" borderId="14" xfId="0" applyNumberFormat="1" applyFont="1" applyFill="1" applyBorder="1" applyAlignment="1">
      <alignment vertical="top" wrapText="1" readingOrder="1"/>
    </xf>
    <xf numFmtId="3" fontId="9" fillId="0" borderId="8" xfId="0" applyNumberFormat="1" applyFont="1" applyFill="1" applyBorder="1" applyAlignment="1">
      <alignment vertical="top" wrapText="1" readingOrder="1"/>
    </xf>
    <xf numFmtId="4" fontId="9" fillId="0" borderId="8" xfId="0" applyNumberFormat="1" applyFont="1" applyFill="1" applyBorder="1" applyAlignment="1">
      <alignment vertical="top" wrapText="1" readingOrder="1"/>
    </xf>
    <xf numFmtId="0" fontId="9" fillId="0" borderId="8" xfId="0" applyNumberFormat="1" applyFont="1" applyFill="1" applyBorder="1" applyAlignment="1">
      <alignment vertical="top" readingOrder="1"/>
    </xf>
    <xf numFmtId="0" fontId="11" fillId="2" borderId="0" xfId="0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vertical="top" wrapText="1"/>
    </xf>
    <xf numFmtId="3" fontId="18" fillId="0" borderId="14" xfId="0" applyNumberFormat="1" applyFont="1" applyFill="1" applyBorder="1" applyAlignment="1">
      <alignment vertical="top" wrapText="1" readingOrder="1"/>
    </xf>
    <xf numFmtId="3" fontId="18" fillId="0" borderId="8" xfId="0" applyNumberFormat="1" applyFont="1" applyFill="1" applyBorder="1" applyAlignment="1">
      <alignment vertical="top" wrapText="1" readingOrder="1"/>
    </xf>
    <xf numFmtId="4" fontId="18" fillId="0" borderId="8" xfId="0" applyNumberFormat="1" applyFont="1" applyFill="1" applyBorder="1" applyAlignment="1">
      <alignment vertical="top" wrapText="1" readingOrder="1"/>
    </xf>
    <xf numFmtId="0" fontId="16" fillId="0" borderId="10" xfId="0" applyNumberFormat="1" applyFont="1" applyFill="1" applyBorder="1" applyAlignment="1">
      <alignment horizontal="center" vertical="center" wrapText="1" readingOrder="1"/>
    </xf>
    <xf numFmtId="0" fontId="19" fillId="0" borderId="9" xfId="0" applyNumberFormat="1" applyFont="1" applyFill="1" applyBorder="1" applyAlignment="1">
      <alignment horizontal="center" vertical="top" wrapText="1"/>
    </xf>
    <xf numFmtId="0" fontId="2" fillId="0" borderId="15" xfId="1" applyBorder="1" applyAlignment="1">
      <alignment horizontal="center" vertical="center"/>
    </xf>
    <xf numFmtId="0" fontId="20" fillId="0" borderId="11" xfId="1" applyFont="1" applyBorder="1" applyAlignment="1">
      <alignment horizontal="center"/>
    </xf>
    <xf numFmtId="0" fontId="2" fillId="0" borderId="11" xfId="1" applyBorder="1" applyAlignment="1">
      <alignment horizontal="center"/>
    </xf>
    <xf numFmtId="0" fontId="20" fillId="0" borderId="11" xfId="1" applyNumberFormat="1" applyFont="1" applyBorder="1" applyAlignment="1">
      <alignment horizontal="center"/>
    </xf>
    <xf numFmtId="0" fontId="2" fillId="0" borderId="5" xfId="1" applyBorder="1" applyAlignment="1">
      <alignment horizontal="center" vertical="center"/>
    </xf>
    <xf numFmtId="0" fontId="20" fillId="0" borderId="5" xfId="1" applyFont="1" applyBorder="1" applyAlignment="1">
      <alignment horizontal="center"/>
    </xf>
    <xf numFmtId="0" fontId="2" fillId="0" borderId="7" xfId="1" applyBorder="1" applyAlignment="1">
      <alignment horizontal="center"/>
    </xf>
    <xf numFmtId="3" fontId="0" fillId="3" borderId="1" xfId="0" applyNumberFormat="1" applyFill="1" applyBorder="1"/>
    <xf numFmtId="41" fontId="2" fillId="0" borderId="1" xfId="0" applyNumberFormat="1" applyFont="1" applyBorder="1"/>
    <xf numFmtId="41" fontId="2" fillId="3" borderId="1" xfId="1" applyNumberFormat="1" applyFill="1" applyBorder="1"/>
    <xf numFmtId="41" fontId="2" fillId="3" borderId="1" xfId="1" applyNumberFormat="1" applyFont="1" applyFill="1" applyBorder="1"/>
    <xf numFmtId="41" fontId="2" fillId="3" borderId="1" xfId="0" applyNumberFormat="1" applyFont="1" applyFill="1" applyBorder="1"/>
    <xf numFmtId="0" fontId="4" fillId="3" borderId="7" xfId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right"/>
    </xf>
    <xf numFmtId="0" fontId="2" fillId="3" borderId="7" xfId="1" applyFill="1" applyBorder="1" applyAlignment="1">
      <alignment horizontal="center"/>
    </xf>
    <xf numFmtId="3" fontId="22" fillId="3" borderId="1" xfId="0" applyNumberFormat="1" applyFont="1" applyFill="1" applyBorder="1"/>
    <xf numFmtId="3" fontId="0" fillId="3" borderId="1" xfId="0" applyNumberFormat="1" applyFont="1" applyFill="1" applyBorder="1"/>
    <xf numFmtId="3" fontId="0" fillId="3" borderId="16" xfId="0" applyNumberFormat="1" applyFont="1" applyFill="1" applyBorder="1"/>
    <xf numFmtId="41" fontId="2" fillId="3" borderId="16" xfId="0" applyNumberFormat="1" applyFont="1" applyFill="1" applyBorder="1"/>
    <xf numFmtId="41" fontId="10" fillId="3" borderId="3" xfId="1" applyNumberFormat="1" applyFont="1" applyFill="1" applyBorder="1"/>
    <xf numFmtId="41" fontId="10" fillId="3" borderId="1" xfId="1" applyNumberFormat="1" applyFont="1" applyFill="1" applyBorder="1"/>
    <xf numFmtId="0" fontId="21" fillId="0" borderId="4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2" xfId="1" applyBorder="1" applyAlignment="1">
      <alignment horizontal="center"/>
    </xf>
    <xf numFmtId="16" fontId="23" fillId="0" borderId="5" xfId="1" applyNumberFormat="1" applyFont="1" applyBorder="1" applyAlignment="1">
      <alignment horizontal="center"/>
    </xf>
    <xf numFmtId="16" fontId="23" fillId="0" borderId="11" xfId="1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1" fillId="0" borderId="5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 wrapText="1"/>
    </xf>
    <xf numFmtId="1" fontId="23" fillId="0" borderId="5" xfId="1" applyNumberFormat="1" applyFont="1" applyBorder="1" applyAlignment="1">
      <alignment horizontal="center"/>
    </xf>
    <xf numFmtId="1" fontId="23" fillId="0" borderId="11" xfId="1" applyNumberFormat="1" applyFont="1" applyBorder="1" applyAlignment="1">
      <alignment horizontal="center"/>
    </xf>
    <xf numFmtId="0" fontId="24" fillId="0" borderId="1" xfId="5" applyFont="1" applyBorder="1" applyAlignment="1">
      <alignment horizontal="center"/>
    </xf>
    <xf numFmtId="0" fontId="21" fillId="3" borderId="1" xfId="3" applyFont="1" applyFill="1" applyBorder="1" applyAlignment="1">
      <alignment horizontal="left"/>
    </xf>
    <xf numFmtId="0" fontId="24" fillId="3" borderId="1" xfId="5" applyFont="1" applyFill="1" applyBorder="1" applyAlignment="1">
      <alignment horizontal="center"/>
    </xf>
    <xf numFmtId="41" fontId="2" fillId="0" borderId="16" xfId="0" applyNumberFormat="1" applyFont="1" applyBorder="1"/>
    <xf numFmtId="0" fontId="25" fillId="0" borderId="1" xfId="5" applyFont="1" applyBorder="1"/>
    <xf numFmtId="0" fontId="25" fillId="3" borderId="1" xfId="5" applyFont="1" applyFill="1" applyBorder="1" applyAlignment="1">
      <alignment horizontal="center"/>
    </xf>
    <xf numFmtId="0" fontId="0" fillId="3" borderId="1" xfId="0" applyFont="1" applyFill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0" fontId="7" fillId="3" borderId="1" xfId="0" applyFont="1" applyFill="1" applyBorder="1"/>
    <xf numFmtId="0" fontId="2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6" fillId="2" borderId="1" xfId="0" applyFont="1" applyFill="1" applyBorder="1"/>
    <xf numFmtId="0" fontId="5" fillId="0" borderId="1" xfId="0" applyFont="1" applyFill="1" applyBorder="1"/>
    <xf numFmtId="0" fontId="10" fillId="0" borderId="0" xfId="0" applyFont="1"/>
    <xf numFmtId="3" fontId="0" fillId="0" borderId="0" xfId="0" applyNumberFormat="1"/>
    <xf numFmtId="3" fontId="6" fillId="0" borderId="0" xfId="0" applyNumberFormat="1" applyFont="1" applyFill="1" applyBorder="1"/>
    <xf numFmtId="0" fontId="26" fillId="0" borderId="1" xfId="0" applyFont="1" applyBorder="1"/>
    <xf numFmtId="3" fontId="26" fillId="0" borderId="1" xfId="0" applyNumberFormat="1" applyFont="1" applyBorder="1"/>
    <xf numFmtId="2" fontId="26" fillId="0" borderId="1" xfId="0" applyNumberFormat="1" applyFont="1" applyBorder="1"/>
    <xf numFmtId="0" fontId="27" fillId="0" borderId="1" xfId="0" applyFont="1" applyBorder="1"/>
    <xf numFmtId="3" fontId="27" fillId="0" borderId="1" xfId="0" applyNumberFormat="1" applyFont="1" applyBorder="1"/>
    <xf numFmtId="0" fontId="26" fillId="0" borderId="1" xfId="0" applyFont="1" applyBorder="1" applyAlignment="1">
      <alignment horizontal="center"/>
    </xf>
    <xf numFmtId="3" fontId="28" fillId="0" borderId="1" xfId="0" applyNumberFormat="1" applyFont="1" applyBorder="1"/>
    <xf numFmtId="0" fontId="29" fillId="0" borderId="0" xfId="0" applyFont="1"/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3" borderId="0" xfId="0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" xfId="2" applyNumberFormat="1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vertical="top" wrapText="1" readingOrder="1"/>
    </xf>
    <xf numFmtId="3" fontId="21" fillId="0" borderId="1" xfId="0" applyNumberFormat="1" applyFont="1" applyBorder="1"/>
    <xf numFmtId="0" fontId="2" fillId="3" borderId="1" xfId="0" applyFont="1" applyFill="1" applyBorder="1"/>
    <xf numFmtId="0" fontId="30" fillId="0" borderId="1" xfId="2" applyNumberFormat="1" applyFont="1" applyFill="1" applyBorder="1" applyAlignment="1">
      <alignment horizontal="left" vertical="center"/>
    </xf>
    <xf numFmtId="0" fontId="21" fillId="0" borderId="1" xfId="0" applyFont="1" applyBorder="1"/>
    <xf numFmtId="0" fontId="0" fillId="3" borderId="1" xfId="0" applyFill="1" applyBorder="1" applyAlignment="1">
      <alignment horizontal="center" vertical="center"/>
    </xf>
    <xf numFmtId="0" fontId="30" fillId="3" borderId="1" xfId="2" applyNumberFormat="1" applyFont="1" applyFill="1" applyBorder="1" applyAlignment="1">
      <alignment horizontal="left" vertical="center" wrapText="1"/>
    </xf>
    <xf numFmtId="3" fontId="21" fillId="3" borderId="1" xfId="0" applyNumberFormat="1" applyFont="1" applyFill="1" applyBorder="1"/>
    <xf numFmtId="0" fontId="21" fillId="3" borderId="1" xfId="0" applyFont="1" applyFill="1" applyBorder="1"/>
    <xf numFmtId="0" fontId="30" fillId="3" borderId="1" xfId="2" applyNumberFormat="1" applyFont="1" applyFill="1" applyBorder="1" applyAlignment="1">
      <alignment horizontal="left" vertical="center"/>
    </xf>
    <xf numFmtId="0" fontId="5" fillId="0" borderId="1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1" fillId="0" borderId="11" xfId="1" applyFont="1" applyBorder="1" applyAlignment="1">
      <alignment horizontal="center"/>
    </xf>
    <xf numFmtId="17" fontId="31" fillId="0" borderId="11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6" fontId="31" fillId="0" borderId="11" xfId="1" applyNumberFormat="1" applyFont="1" applyBorder="1" applyAlignment="1">
      <alignment horizontal="center"/>
    </xf>
    <xf numFmtId="0" fontId="31" fillId="0" borderId="5" xfId="1" applyFont="1" applyBorder="1" applyAlignment="1">
      <alignment horizontal="center"/>
    </xf>
    <xf numFmtId="2" fontId="7" fillId="3" borderId="1" xfId="0" applyNumberFormat="1" applyFont="1" applyFill="1" applyBorder="1"/>
    <xf numFmtId="164" fontId="32" fillId="0" borderId="1" xfId="2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2" fontId="0" fillId="0" borderId="0" xfId="0" applyNumberFormat="1" applyBorder="1"/>
    <xf numFmtId="2" fontId="7" fillId="0" borderId="0" xfId="0" applyNumberFormat="1" applyFont="1" applyBorder="1"/>
    <xf numFmtId="0" fontId="5" fillId="0" borderId="8" xfId="0" applyFont="1" applyFill="1" applyBorder="1"/>
    <xf numFmtId="0" fontId="1" fillId="2" borderId="0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11" fillId="5" borderId="9" xfId="0" applyFont="1" applyFill="1" applyBorder="1" applyAlignment="1">
      <alignment horizontal="center"/>
    </xf>
    <xf numFmtId="0" fontId="0" fillId="5" borderId="19" xfId="0" applyFill="1" applyBorder="1"/>
    <xf numFmtId="0" fontId="0" fillId="5" borderId="10" xfId="0" applyFill="1" applyBorder="1"/>
    <xf numFmtId="0" fontId="18" fillId="0" borderId="8" xfId="0" applyNumberFormat="1" applyFont="1" applyFill="1" applyBorder="1" applyAlignment="1">
      <alignment vertical="center" wrapText="1" readingOrder="1"/>
    </xf>
    <xf numFmtId="3" fontId="18" fillId="0" borderId="8" xfId="0" applyNumberFormat="1" applyFont="1" applyFill="1" applyBorder="1" applyAlignment="1">
      <alignment vertical="center" wrapText="1" readingOrder="1"/>
    </xf>
    <xf numFmtId="3" fontId="1" fillId="0" borderId="8" xfId="0" applyNumberFormat="1" applyFont="1" applyBorder="1" applyAlignment="1">
      <alignment vertical="center" readingOrder="1"/>
    </xf>
    <xf numFmtId="2" fontId="1" fillId="0" borderId="8" xfId="0" applyNumberFormat="1" applyFont="1" applyBorder="1" applyAlignment="1">
      <alignment vertical="center" readingOrder="1"/>
    </xf>
    <xf numFmtId="0" fontId="26" fillId="0" borderId="0" xfId="0" applyFont="1"/>
    <xf numFmtId="0" fontId="35" fillId="0" borderId="0" xfId="0" applyFont="1"/>
    <xf numFmtId="0" fontId="26" fillId="0" borderId="4" xfId="0" applyFont="1" applyBorder="1"/>
    <xf numFmtId="0" fontId="26" fillId="0" borderId="5" xfId="0" applyFont="1" applyBorder="1"/>
    <xf numFmtId="0" fontId="35" fillId="0" borderId="1" xfId="0" applyFont="1" applyBorder="1"/>
    <xf numFmtId="0" fontId="0" fillId="5" borderId="1" xfId="0" applyFill="1" applyBorder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9" fillId="3" borderId="8" xfId="0" applyNumberFormat="1" applyFont="1" applyFill="1" applyBorder="1" applyAlignment="1">
      <alignment vertical="top" wrapText="1" readingOrder="1"/>
    </xf>
    <xf numFmtId="0" fontId="2" fillId="0" borderId="0" xfId="0" applyFont="1"/>
    <xf numFmtId="0" fontId="0" fillId="3" borderId="0" xfId="0" applyFill="1" applyBorder="1"/>
    <xf numFmtId="0" fontId="7" fillId="3" borderId="0" xfId="0" applyFont="1" applyFill="1" applyBorder="1"/>
    <xf numFmtId="0" fontId="10" fillId="3" borderId="0" xfId="0" applyFont="1" applyFill="1" applyBorder="1"/>
    <xf numFmtId="10" fontId="0" fillId="0" borderId="0" xfId="0" applyNumberFormat="1"/>
    <xf numFmtId="0" fontId="17" fillId="0" borderId="9" xfId="0" applyNumberFormat="1" applyFont="1" applyFill="1" applyBorder="1" applyAlignment="1">
      <alignment vertical="top" wrapText="1"/>
    </xf>
    <xf numFmtId="3" fontId="18" fillId="0" borderId="20" xfId="0" applyNumberFormat="1" applyFont="1" applyFill="1" applyBorder="1" applyAlignment="1">
      <alignment vertical="top" wrapText="1" readingOrder="1"/>
    </xf>
    <xf numFmtId="3" fontId="18" fillId="0" borderId="9" xfId="0" applyNumberFormat="1" applyFont="1" applyFill="1" applyBorder="1" applyAlignment="1">
      <alignment vertical="top" wrapText="1" readingOrder="1"/>
    </xf>
    <xf numFmtId="4" fontId="18" fillId="0" borderId="9" xfId="0" applyNumberFormat="1" applyFont="1" applyFill="1" applyBorder="1" applyAlignment="1">
      <alignment vertical="top" wrapText="1" readingOrder="1"/>
    </xf>
    <xf numFmtId="0" fontId="18" fillId="0" borderId="1" xfId="0" applyNumberFormat="1" applyFont="1" applyFill="1" applyBorder="1" applyAlignment="1">
      <alignment vertical="top" wrapText="1" readingOrder="1"/>
    </xf>
    <xf numFmtId="0" fontId="1" fillId="2" borderId="1" xfId="0" applyFont="1" applyFill="1" applyBorder="1"/>
    <xf numFmtId="0" fontId="1" fillId="6" borderId="1" xfId="0" applyNumberFormat="1" applyFont="1" applyFill="1" applyBorder="1"/>
    <xf numFmtId="2" fontId="10" fillId="3" borderId="1" xfId="0" applyNumberFormat="1" applyFont="1" applyFill="1" applyBorder="1"/>
    <xf numFmtId="0" fontId="6" fillId="3" borderId="1" xfId="0" applyFont="1" applyFill="1" applyBorder="1"/>
    <xf numFmtId="0" fontId="1" fillId="0" borderId="1" xfId="0" applyFont="1" applyBorder="1"/>
    <xf numFmtId="2" fontId="5" fillId="0" borderId="1" xfId="0" applyNumberFormat="1" applyFont="1" applyBorder="1"/>
    <xf numFmtId="0" fontId="11" fillId="3" borderId="8" xfId="0" applyFont="1" applyFill="1" applyBorder="1" applyAlignment="1">
      <alignment horizontal="center"/>
    </xf>
    <xf numFmtId="0" fontId="9" fillId="3" borderId="8" xfId="0" applyNumberFormat="1" applyFont="1" applyFill="1" applyBorder="1" applyAlignment="1">
      <alignment vertical="top" readingOrder="1"/>
    </xf>
    <xf numFmtId="3" fontId="9" fillId="3" borderId="14" xfId="0" applyNumberFormat="1" applyFont="1" applyFill="1" applyBorder="1" applyAlignment="1">
      <alignment vertical="top" wrapText="1" readingOrder="1"/>
    </xf>
    <xf numFmtId="3" fontId="9" fillId="3" borderId="8" xfId="0" applyNumberFormat="1" applyFont="1" applyFill="1" applyBorder="1" applyAlignment="1">
      <alignment vertical="top" wrapText="1" readingOrder="1"/>
    </xf>
    <xf numFmtId="4" fontId="9" fillId="3" borderId="8" xfId="0" applyNumberFormat="1" applyFont="1" applyFill="1" applyBorder="1" applyAlignment="1">
      <alignment vertical="top" wrapText="1" readingOrder="1"/>
    </xf>
    <xf numFmtId="0" fontId="36" fillId="0" borderId="4" xfId="0" applyFont="1" applyBorder="1"/>
    <xf numFmtId="2" fontId="2" fillId="4" borderId="1" xfId="1" applyNumberFormat="1" applyFill="1" applyBorder="1"/>
    <xf numFmtId="2" fontId="10" fillId="4" borderId="1" xfId="1" applyNumberFormat="1" applyFont="1" applyFill="1" applyBorder="1"/>
    <xf numFmtId="2" fontId="0" fillId="0" borderId="0" xfId="0" applyNumberFormat="1"/>
    <xf numFmtId="16" fontId="23" fillId="0" borderId="6" xfId="1" applyNumberFormat="1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37" fillId="3" borderId="1" xfId="0" applyFont="1" applyFill="1" applyBorder="1"/>
    <xf numFmtId="0" fontId="35" fillId="3" borderId="1" xfId="0" applyFont="1" applyFill="1" applyBorder="1"/>
    <xf numFmtId="0" fontId="10" fillId="3" borderId="1" xfId="0" applyFont="1" applyFill="1" applyBorder="1"/>
    <xf numFmtId="0" fontId="26" fillId="3" borderId="4" xfId="0" applyFont="1" applyFill="1" applyBorder="1"/>
    <xf numFmtId="0" fontId="28" fillId="3" borderId="4" xfId="0" applyFont="1" applyFill="1" applyBorder="1"/>
    <xf numFmtId="0" fontId="26" fillId="3" borderId="5" xfId="0" applyFont="1" applyFill="1" applyBorder="1"/>
    <xf numFmtId="0" fontId="28" fillId="3" borderId="5" xfId="0" applyFont="1" applyFill="1" applyBorder="1"/>
    <xf numFmtId="0" fontId="0" fillId="3" borderId="0" xfId="0" applyFill="1"/>
    <xf numFmtId="2" fontId="2" fillId="3" borderId="1" xfId="1" applyNumberFormat="1" applyFont="1" applyFill="1" applyBorder="1"/>
    <xf numFmtId="2" fontId="10" fillId="3" borderId="1" xfId="1" applyNumberFormat="1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1" fontId="0" fillId="3" borderId="1" xfId="0" applyNumberFormat="1" applyFill="1" applyBorder="1"/>
    <xf numFmtId="164" fontId="32" fillId="3" borderId="1" xfId="2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/>
    <xf numFmtId="1" fontId="7" fillId="3" borderId="1" xfId="0" applyNumberFormat="1" applyFont="1" applyFill="1" applyBorder="1"/>
    <xf numFmtId="0" fontId="21" fillId="3" borderId="0" xfId="3" applyFont="1" applyFill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3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vertical="top" wrapText="1"/>
    </xf>
    <xf numFmtId="0" fontId="15" fillId="0" borderId="8" xfId="0" applyNumberFormat="1" applyFont="1" applyFill="1" applyBorder="1" applyAlignment="1">
      <alignment horizontal="center" vertical="center" wrapText="1" readingOrder="1"/>
    </xf>
    <xf numFmtId="0" fontId="21" fillId="0" borderId="4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 wrapText="1"/>
    </xf>
    <xf numFmtId="0" fontId="21" fillId="0" borderId="5" xfId="5" applyFont="1" applyBorder="1" applyAlignment="1">
      <alignment horizontal="center" vertical="center" wrapText="1"/>
    </xf>
    <xf numFmtId="0" fontId="21" fillId="3" borderId="7" xfId="3" applyFont="1" applyFill="1" applyBorder="1" applyAlignment="1">
      <alignment horizontal="left"/>
    </xf>
    <xf numFmtId="0" fontId="21" fillId="3" borderId="3" xfId="3" applyFont="1" applyFill="1" applyBorder="1" applyAlignment="1">
      <alignment horizontal="left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1" fillId="0" borderId="7" xfId="3" applyFont="1" applyBorder="1" applyAlignment="1">
      <alignment horizontal="left"/>
    </xf>
    <xf numFmtId="0" fontId="21" fillId="0" borderId="3" xfId="3" applyFont="1" applyBorder="1" applyAlignment="1">
      <alignment horizontal="left"/>
    </xf>
    <xf numFmtId="0" fontId="10" fillId="3" borderId="7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9">
    <cellStyle name="Comma [0] 2" xfId="8"/>
    <cellStyle name="Normal" xfId="0" builtinId="0"/>
    <cellStyle name="Normal 2" xfId="2"/>
    <cellStyle name="Normal 3" xfId="6"/>
    <cellStyle name="Normal 4" xfId="1"/>
    <cellStyle name="Normal 5" xfId="3"/>
    <cellStyle name="Normal 6" xfId="4"/>
    <cellStyle name="Normal 7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192.168.135.50/ReportServer?%2FReport%20PK%2FTabulasi%2FTabel19&amp;PeriodeID=0&amp;ProvinsiID=13&amp;KabupatenID=185&amp;KecamatanID=5530&amp;KelurahanID%3Aisnull=True&amp;RWID%3Aisnull=True&amp;RTID%3Aisnull=True&amp;rs%3AParameterLanguage=" TargetMode="External"/><Relationship Id="rId13" Type="http://schemas.openxmlformats.org/officeDocument/2006/relationships/hyperlink" Target="http://192.168.135.50/ReportServer?%2FReport%20PK%2FTabulasi%2FTabel19&amp;PeriodeID=0&amp;ProvinsiID=13&amp;KabupatenID=185&amp;KecamatanID=5535&amp;KelurahanID%3Aisnull=True&amp;RWID%3Aisnull=True&amp;RTID%3Aisnull=True&amp;rs%3AParameterLanguage=" TargetMode="External"/><Relationship Id="rId3" Type="http://schemas.openxmlformats.org/officeDocument/2006/relationships/hyperlink" Target="http://192.168.135.50/ReportServer?%2FReport%20PK%2FTabulasi%2FTabel19&amp;PeriodeID=0&amp;ProvinsiID=13&amp;KabupatenID=185&amp;KecamatanID=5525&amp;KelurahanID%3Aisnull=True&amp;RWID%3Aisnull=True&amp;RTID%3Aisnull=True&amp;rs%3AParameterLanguage=" TargetMode="External"/><Relationship Id="rId7" Type="http://schemas.openxmlformats.org/officeDocument/2006/relationships/hyperlink" Target="http://192.168.135.50/ReportServer?%2FReport%20PK%2FTabulasi%2FTabel19&amp;PeriodeID=0&amp;ProvinsiID=13&amp;KabupatenID=185&amp;KecamatanID=5529&amp;KelurahanID%3Aisnull=True&amp;RWID%3Aisnull=True&amp;RTID%3Aisnull=True&amp;rs%3AParameterLanguage=" TargetMode="External"/><Relationship Id="rId12" Type="http://schemas.openxmlformats.org/officeDocument/2006/relationships/hyperlink" Target="http://192.168.135.50/ReportServer?%2FReport%20PK%2FTabulasi%2FTabel19&amp;PeriodeID=0&amp;ProvinsiID=13&amp;KabupatenID=185&amp;KecamatanID=5534&amp;KelurahanID%3Aisnull=True&amp;RWID%3Aisnull=True&amp;RTID%3Aisnull=True&amp;rs%3AParameterLanguage=" TargetMode="External"/><Relationship Id="rId2" Type="http://schemas.openxmlformats.org/officeDocument/2006/relationships/hyperlink" Target="http://192.168.135.50/ReportServer?%2FReport%20PK%2FTabulasi%2FTabel19&amp;PeriodeID=0&amp;ProvinsiID=13&amp;KabupatenID=185&amp;KecamatanID=5524&amp;KelurahanID%3Aisnull=True&amp;RWID%3Aisnull=True&amp;RTID%3Aisnull=True&amp;rs%3AParameterLanguage=" TargetMode="External"/><Relationship Id="rId1" Type="http://schemas.openxmlformats.org/officeDocument/2006/relationships/hyperlink" Target="http://192.168.135.50/ReportServer?%2FReport%20PK%2FTabulasi%2FTabel19&amp;PeriodeID=0&amp;ProvinsiID=13&amp;KabupatenID=185&amp;KecamatanID=5523&amp;KelurahanID%3Aisnull=True&amp;RWID%3Aisnull=True&amp;RTID%3Aisnull=True&amp;rs%3AParameterLanguage=" TargetMode="External"/><Relationship Id="rId6" Type="http://schemas.openxmlformats.org/officeDocument/2006/relationships/hyperlink" Target="http://192.168.135.50/ReportServer?%2FReport%20PK%2FTabulasi%2FTabel19&amp;PeriodeID=0&amp;ProvinsiID=13&amp;KabupatenID=185&amp;KecamatanID=5528&amp;KelurahanID%3Aisnull=True&amp;RWID%3Aisnull=True&amp;RTID%3Aisnull=True&amp;rs%3AParameterLanguage=" TargetMode="External"/><Relationship Id="rId11" Type="http://schemas.openxmlformats.org/officeDocument/2006/relationships/hyperlink" Target="http://192.168.135.50/ReportServer?%2FReport%20PK%2FTabulasi%2FTabel19&amp;PeriodeID=0&amp;ProvinsiID=13&amp;KabupatenID=185&amp;KecamatanID=5533&amp;KelurahanID%3Aisnull=True&amp;RWID%3Aisnull=True&amp;RTID%3Aisnull=True&amp;rs%3AParameterLanguage=" TargetMode="External"/><Relationship Id="rId5" Type="http://schemas.openxmlformats.org/officeDocument/2006/relationships/hyperlink" Target="http://192.168.135.50/ReportServer?%2FReport%20PK%2FTabulasi%2FTabel19&amp;PeriodeID=0&amp;ProvinsiID=13&amp;KabupatenID=185&amp;KecamatanID=5527&amp;KelurahanID%3Aisnull=True&amp;RWID%3Aisnull=True&amp;RTID%3Aisnull=True&amp;rs%3AParameterLanguage=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://192.168.135.50/ReportServer?%2FReport%20PK%2FTabulasi%2FTabel19&amp;PeriodeID=0&amp;ProvinsiID=13&amp;KabupatenID=185&amp;KecamatanID=5532&amp;KelurahanID%3Aisnull=True&amp;RWID%3Aisnull=True&amp;RTID%3Aisnull=True&amp;rs%3AParameterLanguage=" TargetMode="External"/><Relationship Id="rId4" Type="http://schemas.openxmlformats.org/officeDocument/2006/relationships/hyperlink" Target="http://192.168.135.50/ReportServer?%2FReport%20PK%2FTabulasi%2FTabel19&amp;PeriodeID=0&amp;ProvinsiID=13&amp;KabupatenID=185&amp;KecamatanID=5526&amp;KelurahanID%3Aisnull=True&amp;RWID%3Aisnull=True&amp;RTID%3Aisnull=True&amp;rs%3AParameterLanguage=" TargetMode="External"/><Relationship Id="rId9" Type="http://schemas.openxmlformats.org/officeDocument/2006/relationships/hyperlink" Target="http://192.168.135.50/ReportServer?%2FReport%20PK%2FTabulasi%2FTabel19&amp;PeriodeID=0&amp;ProvinsiID=13&amp;KabupatenID=185&amp;KecamatanID=5531&amp;KelurahanID%3Aisnull=True&amp;RWID%3Aisnull=True&amp;RTID%3Aisnull=True&amp;rs%3AParameterLanguage=" TargetMode="External"/><Relationship Id="rId14" Type="http://schemas.openxmlformats.org/officeDocument/2006/relationships/hyperlink" Target="http://192.168.135.50/ReportServer?%2FReport%20PK%2FTabulasi%2FTabel19&amp;PeriodeID=0&amp;ProvinsiID=13&amp;KabupatenID=185&amp;KecamatanID=5536&amp;KelurahanID%3Aisnull=True&amp;RWID%3Aisnull=True&amp;RTID%3Aisnull=True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abSelected="1" zoomScale="89" zoomScaleNormal="89" workbookViewId="0">
      <selection activeCell="V7" sqref="V1:AG1048576"/>
    </sheetView>
  </sheetViews>
  <sheetFormatPr defaultRowHeight="15" x14ac:dyDescent="0.25"/>
  <cols>
    <col min="1" max="1" width="4.7109375" customWidth="1"/>
    <col min="2" max="2" width="12.5703125" customWidth="1"/>
    <col min="3" max="3" width="6.85546875" customWidth="1"/>
    <col min="4" max="4" width="6.42578125" customWidth="1"/>
    <col min="5" max="6" width="5.85546875" customWidth="1"/>
    <col min="7" max="7" width="6.42578125" customWidth="1"/>
    <col min="8" max="8" width="6.85546875" customWidth="1"/>
    <col min="9" max="9" width="8.28515625" customWidth="1"/>
    <col min="10" max="10" width="8.7109375" customWidth="1"/>
    <col min="11" max="11" width="7.42578125" customWidth="1"/>
    <col min="12" max="12" width="7.7109375" customWidth="1"/>
    <col min="13" max="13" width="7.28515625" customWidth="1"/>
    <col min="14" max="14" width="6.28515625" customWidth="1"/>
    <col min="15" max="15" width="7" customWidth="1"/>
    <col min="16" max="16" width="7.28515625" customWidth="1"/>
  </cols>
  <sheetData>
    <row r="1" spans="1:19" x14ac:dyDescent="0.25">
      <c r="A1" t="s">
        <v>108</v>
      </c>
    </row>
    <row r="3" spans="1:19" x14ac:dyDescent="0.25">
      <c r="A3" s="3"/>
      <c r="B3" s="3"/>
      <c r="C3" s="223" t="s">
        <v>1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4"/>
      <c r="S3" s="1"/>
    </row>
    <row r="4" spans="1:19" x14ac:dyDescent="0.25">
      <c r="A4" s="4" t="s">
        <v>2</v>
      </c>
      <c r="B4" s="4" t="s">
        <v>3</v>
      </c>
      <c r="C4" s="225" t="s">
        <v>4</v>
      </c>
      <c r="D4" s="225"/>
      <c r="E4" s="225" t="s">
        <v>5</v>
      </c>
      <c r="F4" s="225"/>
      <c r="G4" s="225" t="s">
        <v>6</v>
      </c>
      <c r="H4" s="225"/>
      <c r="I4" s="225" t="s">
        <v>7</v>
      </c>
      <c r="J4" s="225"/>
      <c r="K4" s="225" t="s">
        <v>8</v>
      </c>
      <c r="L4" s="225"/>
      <c r="M4" s="225" t="s">
        <v>9</v>
      </c>
      <c r="N4" s="225"/>
      <c r="O4" s="223" t="s">
        <v>10</v>
      </c>
      <c r="P4" s="224"/>
      <c r="Q4" s="225" t="s">
        <v>11</v>
      </c>
      <c r="R4" s="225"/>
      <c r="S4" s="4" t="s">
        <v>12</v>
      </c>
    </row>
    <row r="5" spans="1:19" x14ac:dyDescent="0.25">
      <c r="A5" s="5"/>
      <c r="B5" s="5"/>
      <c r="C5" s="2" t="s">
        <v>13</v>
      </c>
      <c r="D5" s="2" t="s">
        <v>14</v>
      </c>
      <c r="E5" s="2" t="s">
        <v>13</v>
      </c>
      <c r="F5" s="2" t="s">
        <v>14</v>
      </c>
      <c r="G5" s="2" t="s">
        <v>13</v>
      </c>
      <c r="H5" s="2" t="s">
        <v>14</v>
      </c>
      <c r="I5" s="2" t="s">
        <v>13</v>
      </c>
      <c r="J5" s="2" t="s">
        <v>14</v>
      </c>
      <c r="K5" s="2" t="s">
        <v>13</v>
      </c>
      <c r="L5" s="2" t="s">
        <v>14</v>
      </c>
      <c r="M5" s="2" t="s">
        <v>13</v>
      </c>
      <c r="N5" s="2" t="s">
        <v>14</v>
      </c>
      <c r="O5" s="2" t="s">
        <v>13</v>
      </c>
      <c r="P5" s="2" t="s">
        <v>14</v>
      </c>
      <c r="Q5" s="2" t="s">
        <v>13</v>
      </c>
      <c r="R5" s="2" t="s">
        <v>14</v>
      </c>
      <c r="S5" s="6" t="s">
        <v>15</v>
      </c>
    </row>
    <row r="6" spans="1:19" x14ac:dyDescent="0.25">
      <c r="A6" s="2">
        <v>1</v>
      </c>
      <c r="B6" s="7" t="s">
        <v>16</v>
      </c>
      <c r="C6" s="12">
        <v>45</v>
      </c>
      <c r="D6" s="12">
        <v>9</v>
      </c>
      <c r="E6" s="12">
        <v>68</v>
      </c>
      <c r="F6" s="12">
        <v>5</v>
      </c>
      <c r="G6" s="12">
        <v>12</v>
      </c>
      <c r="H6" s="12">
        <v>0</v>
      </c>
      <c r="I6" s="12">
        <v>2</v>
      </c>
      <c r="J6" s="12">
        <v>17</v>
      </c>
      <c r="K6" s="12">
        <v>150</v>
      </c>
      <c r="L6" s="12">
        <v>5</v>
      </c>
      <c r="M6" s="12">
        <v>84</v>
      </c>
      <c r="N6" s="12">
        <v>1097</v>
      </c>
      <c r="O6" s="12">
        <v>31</v>
      </c>
      <c r="P6" s="12">
        <v>123</v>
      </c>
      <c r="Q6" s="12">
        <f>C6+E6+G6+I6+K6+M6+O6</f>
        <v>392</v>
      </c>
      <c r="R6" s="12">
        <f>D6+F6+H6+J6+L6+N6+P6</f>
        <v>1256</v>
      </c>
      <c r="S6" s="12">
        <f t="shared" ref="S6:S20" si="0">SUM(Q6:R6)</f>
        <v>1648</v>
      </c>
    </row>
    <row r="7" spans="1:19" x14ac:dyDescent="0.25">
      <c r="A7" s="2">
        <v>2</v>
      </c>
      <c r="B7" s="17" t="s">
        <v>17</v>
      </c>
      <c r="C7" s="12">
        <v>15</v>
      </c>
      <c r="D7" s="12">
        <v>2</v>
      </c>
      <c r="E7" s="12">
        <v>12</v>
      </c>
      <c r="F7" s="12">
        <v>0</v>
      </c>
      <c r="G7" s="12">
        <v>0</v>
      </c>
      <c r="H7" s="12">
        <v>0</v>
      </c>
      <c r="I7" s="12">
        <v>5</v>
      </c>
      <c r="J7" s="12">
        <v>0</v>
      </c>
      <c r="K7" s="12">
        <v>71</v>
      </c>
      <c r="L7" s="12">
        <v>3</v>
      </c>
      <c r="M7" s="12">
        <v>575</v>
      </c>
      <c r="N7" s="12">
        <v>384</v>
      </c>
      <c r="O7" s="12">
        <v>70</v>
      </c>
      <c r="P7" s="12">
        <v>7</v>
      </c>
      <c r="Q7" s="12">
        <f t="shared" ref="Q7:Q20" si="1">C7+E7+G7+I7+K7+M7+O7</f>
        <v>748</v>
      </c>
      <c r="R7" s="12">
        <f t="shared" ref="R7:R20" si="2">D7+F7+H7+J7+L7+N7+P7</f>
        <v>396</v>
      </c>
      <c r="S7" s="12">
        <f t="shared" si="0"/>
        <v>1144</v>
      </c>
    </row>
    <row r="8" spans="1:19" x14ac:dyDescent="0.25">
      <c r="A8" s="2">
        <v>3</v>
      </c>
      <c r="B8" s="7" t="s">
        <v>18</v>
      </c>
      <c r="C8" s="12">
        <v>9</v>
      </c>
      <c r="D8" s="12">
        <v>0</v>
      </c>
      <c r="E8" s="12">
        <v>20</v>
      </c>
      <c r="F8" s="12">
        <v>2</v>
      </c>
      <c r="G8" s="12">
        <v>1</v>
      </c>
      <c r="H8" s="12">
        <v>0</v>
      </c>
      <c r="I8" s="12">
        <v>9</v>
      </c>
      <c r="J8" s="12">
        <v>60</v>
      </c>
      <c r="K8" s="12">
        <v>67</v>
      </c>
      <c r="L8" s="12">
        <v>0</v>
      </c>
      <c r="M8" s="12">
        <v>768</v>
      </c>
      <c r="N8" s="12">
        <v>208</v>
      </c>
      <c r="O8" s="84">
        <v>287</v>
      </c>
      <c r="P8" s="84">
        <v>76</v>
      </c>
      <c r="Q8" s="12">
        <f t="shared" si="1"/>
        <v>1161</v>
      </c>
      <c r="R8" s="12">
        <f t="shared" si="2"/>
        <v>346</v>
      </c>
      <c r="S8" s="12">
        <f t="shared" si="0"/>
        <v>1507</v>
      </c>
    </row>
    <row r="9" spans="1:19" x14ac:dyDescent="0.25">
      <c r="A9" s="2">
        <v>4</v>
      </c>
      <c r="B9" s="7" t="s">
        <v>19</v>
      </c>
      <c r="C9" s="12">
        <v>11</v>
      </c>
      <c r="D9" s="12">
        <v>1</v>
      </c>
      <c r="E9" s="12">
        <v>7</v>
      </c>
      <c r="F9" s="12">
        <v>0</v>
      </c>
      <c r="G9" s="12">
        <v>0</v>
      </c>
      <c r="H9" s="12">
        <v>0</v>
      </c>
      <c r="I9" s="12">
        <v>41</v>
      </c>
      <c r="J9" s="12">
        <v>0</v>
      </c>
      <c r="K9" s="12">
        <v>48</v>
      </c>
      <c r="L9" s="12">
        <v>0</v>
      </c>
      <c r="M9" s="12">
        <v>341</v>
      </c>
      <c r="N9" s="12">
        <v>301</v>
      </c>
      <c r="O9" s="84">
        <v>115</v>
      </c>
      <c r="P9" s="84">
        <v>11</v>
      </c>
      <c r="Q9" s="12">
        <f t="shared" si="1"/>
        <v>563</v>
      </c>
      <c r="R9" s="12">
        <f t="shared" si="2"/>
        <v>313</v>
      </c>
      <c r="S9" s="12">
        <f t="shared" si="0"/>
        <v>876</v>
      </c>
    </row>
    <row r="10" spans="1:19" x14ac:dyDescent="0.25">
      <c r="A10" s="2">
        <v>5</v>
      </c>
      <c r="B10" s="17" t="s">
        <v>20</v>
      </c>
      <c r="C10" s="12">
        <v>29</v>
      </c>
      <c r="D10" s="12">
        <v>0</v>
      </c>
      <c r="E10" s="12">
        <v>7</v>
      </c>
      <c r="F10" s="12">
        <v>0</v>
      </c>
      <c r="G10" s="12">
        <v>0</v>
      </c>
      <c r="H10" s="12">
        <v>0</v>
      </c>
      <c r="I10" s="84">
        <v>18</v>
      </c>
      <c r="J10" s="12">
        <v>0</v>
      </c>
      <c r="K10" s="12">
        <v>30</v>
      </c>
      <c r="L10" s="12">
        <v>0</v>
      </c>
      <c r="M10" s="12">
        <v>752</v>
      </c>
      <c r="N10" s="12">
        <v>75</v>
      </c>
      <c r="O10" s="84">
        <v>175</v>
      </c>
      <c r="P10" s="84">
        <v>0</v>
      </c>
      <c r="Q10" s="12">
        <f t="shared" si="1"/>
        <v>1011</v>
      </c>
      <c r="R10" s="12">
        <f t="shared" si="2"/>
        <v>75</v>
      </c>
      <c r="S10" s="12">
        <f t="shared" si="0"/>
        <v>1086</v>
      </c>
    </row>
    <row r="11" spans="1:19" x14ac:dyDescent="0.25">
      <c r="A11" s="2">
        <v>6</v>
      </c>
      <c r="B11" s="17" t="s">
        <v>21</v>
      </c>
      <c r="C11" s="12">
        <v>13</v>
      </c>
      <c r="D11" s="12">
        <v>0</v>
      </c>
      <c r="E11" s="12">
        <v>46</v>
      </c>
      <c r="F11" s="12">
        <v>9</v>
      </c>
      <c r="G11" s="12">
        <v>0</v>
      </c>
      <c r="H11" s="12">
        <v>0</v>
      </c>
      <c r="I11" s="84">
        <v>15</v>
      </c>
      <c r="J11" s="12">
        <v>0</v>
      </c>
      <c r="K11" s="12">
        <v>58</v>
      </c>
      <c r="L11" s="12">
        <v>0</v>
      </c>
      <c r="M11" s="12">
        <v>707</v>
      </c>
      <c r="N11" s="12">
        <v>292</v>
      </c>
      <c r="O11" s="84">
        <v>24</v>
      </c>
      <c r="P11" s="84">
        <v>0</v>
      </c>
      <c r="Q11" s="12">
        <f t="shared" si="1"/>
        <v>863</v>
      </c>
      <c r="R11" s="12">
        <f t="shared" si="2"/>
        <v>301</v>
      </c>
      <c r="S11" s="12">
        <f t="shared" si="0"/>
        <v>1164</v>
      </c>
    </row>
    <row r="12" spans="1:19" x14ac:dyDescent="0.25">
      <c r="A12" s="2">
        <v>7</v>
      </c>
      <c r="B12" s="7" t="s">
        <v>22</v>
      </c>
      <c r="C12" s="12">
        <v>11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  <c r="I12" s="84">
        <v>0</v>
      </c>
      <c r="J12" s="12">
        <v>0</v>
      </c>
      <c r="K12" s="12">
        <v>47</v>
      </c>
      <c r="L12" s="12">
        <v>0</v>
      </c>
      <c r="M12" s="12">
        <v>124</v>
      </c>
      <c r="N12" s="12">
        <v>348</v>
      </c>
      <c r="O12" s="84">
        <v>0</v>
      </c>
      <c r="P12" s="84">
        <v>16</v>
      </c>
      <c r="Q12" s="12">
        <f t="shared" si="1"/>
        <v>184</v>
      </c>
      <c r="R12" s="12">
        <f t="shared" si="2"/>
        <v>364</v>
      </c>
      <c r="S12" s="12">
        <f t="shared" si="0"/>
        <v>548</v>
      </c>
    </row>
    <row r="13" spans="1:19" x14ac:dyDescent="0.25">
      <c r="A13" s="2">
        <v>8</v>
      </c>
      <c r="B13" s="7" t="s">
        <v>23</v>
      </c>
      <c r="C13" s="12">
        <v>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84">
        <v>9</v>
      </c>
      <c r="J13" s="12">
        <v>0</v>
      </c>
      <c r="K13" s="12">
        <v>94</v>
      </c>
      <c r="L13" s="12">
        <v>0</v>
      </c>
      <c r="M13" s="12">
        <v>326</v>
      </c>
      <c r="N13" s="12">
        <v>348</v>
      </c>
      <c r="O13" s="84">
        <v>20</v>
      </c>
      <c r="P13" s="84">
        <v>0</v>
      </c>
      <c r="Q13" s="12">
        <f t="shared" si="1"/>
        <v>456</v>
      </c>
      <c r="R13" s="12">
        <f t="shared" si="2"/>
        <v>348</v>
      </c>
      <c r="S13" s="12">
        <f t="shared" si="0"/>
        <v>804</v>
      </c>
    </row>
    <row r="14" spans="1:19" x14ac:dyDescent="0.25">
      <c r="A14" s="2">
        <v>9</v>
      </c>
      <c r="B14" s="17" t="s">
        <v>24</v>
      </c>
      <c r="C14" s="12">
        <v>17</v>
      </c>
      <c r="D14" s="12">
        <v>4</v>
      </c>
      <c r="E14" s="12">
        <v>7</v>
      </c>
      <c r="F14" s="12">
        <v>3</v>
      </c>
      <c r="G14" s="12">
        <v>0</v>
      </c>
      <c r="H14" s="12">
        <v>0</v>
      </c>
      <c r="I14" s="84">
        <v>9</v>
      </c>
      <c r="J14" s="12">
        <v>0</v>
      </c>
      <c r="K14" s="12">
        <v>66</v>
      </c>
      <c r="L14" s="12">
        <v>0</v>
      </c>
      <c r="M14" s="12">
        <v>327</v>
      </c>
      <c r="N14" s="12">
        <v>420</v>
      </c>
      <c r="O14" s="84">
        <v>23</v>
      </c>
      <c r="P14" s="84">
        <v>0</v>
      </c>
      <c r="Q14" s="12">
        <f t="shared" si="1"/>
        <v>449</v>
      </c>
      <c r="R14" s="12">
        <f t="shared" si="2"/>
        <v>427</v>
      </c>
      <c r="S14" s="12">
        <f t="shared" si="0"/>
        <v>876</v>
      </c>
    </row>
    <row r="15" spans="1:19" x14ac:dyDescent="0.25">
      <c r="A15" s="2">
        <v>10</v>
      </c>
      <c r="B15" s="7" t="s">
        <v>25</v>
      </c>
      <c r="C15" s="12">
        <v>26</v>
      </c>
      <c r="D15" s="12">
        <v>0</v>
      </c>
      <c r="E15" s="12">
        <v>1</v>
      </c>
      <c r="F15" s="12">
        <v>8</v>
      </c>
      <c r="G15" s="12">
        <v>0</v>
      </c>
      <c r="H15" s="12">
        <v>0</v>
      </c>
      <c r="I15" s="84">
        <v>7</v>
      </c>
      <c r="J15" s="12">
        <v>0</v>
      </c>
      <c r="K15" s="12">
        <v>92</v>
      </c>
      <c r="L15" s="12">
        <v>0</v>
      </c>
      <c r="M15" s="12">
        <v>312</v>
      </c>
      <c r="N15" s="12">
        <v>145</v>
      </c>
      <c r="O15" s="84">
        <v>29</v>
      </c>
      <c r="P15" s="84">
        <v>10</v>
      </c>
      <c r="Q15" s="12">
        <f t="shared" si="1"/>
        <v>467</v>
      </c>
      <c r="R15" s="12">
        <f t="shared" si="2"/>
        <v>163</v>
      </c>
      <c r="S15" s="12">
        <f t="shared" si="0"/>
        <v>630</v>
      </c>
    </row>
    <row r="16" spans="1:19" x14ac:dyDescent="0.25">
      <c r="A16" s="2">
        <v>11</v>
      </c>
      <c r="B16" s="7" t="s">
        <v>26</v>
      </c>
      <c r="C16" s="12">
        <v>8</v>
      </c>
      <c r="D16" s="12">
        <v>0</v>
      </c>
      <c r="E16" s="12">
        <v>5</v>
      </c>
      <c r="F16" s="12">
        <v>0</v>
      </c>
      <c r="G16" s="12">
        <v>0</v>
      </c>
      <c r="H16" s="12">
        <v>0</v>
      </c>
      <c r="I16" s="84">
        <v>6</v>
      </c>
      <c r="J16" s="12">
        <v>0</v>
      </c>
      <c r="K16" s="12">
        <v>22</v>
      </c>
      <c r="L16" s="12">
        <v>0</v>
      </c>
      <c r="M16" s="12">
        <v>325</v>
      </c>
      <c r="N16" s="12">
        <v>538</v>
      </c>
      <c r="O16" s="84">
        <v>22</v>
      </c>
      <c r="P16" s="84">
        <v>3</v>
      </c>
      <c r="Q16" s="12">
        <f t="shared" si="1"/>
        <v>388</v>
      </c>
      <c r="R16" s="12">
        <f t="shared" si="2"/>
        <v>541</v>
      </c>
      <c r="S16" s="12">
        <f t="shared" si="0"/>
        <v>929</v>
      </c>
    </row>
    <row r="17" spans="1:19" x14ac:dyDescent="0.25">
      <c r="A17" s="2">
        <v>12</v>
      </c>
      <c r="B17" s="7" t="s">
        <v>27</v>
      </c>
      <c r="C17" s="12">
        <v>14</v>
      </c>
      <c r="D17" s="12">
        <v>0</v>
      </c>
      <c r="E17" s="12">
        <v>30</v>
      </c>
      <c r="F17" s="12">
        <v>0</v>
      </c>
      <c r="G17" s="12">
        <v>0</v>
      </c>
      <c r="H17" s="12">
        <v>0</v>
      </c>
      <c r="I17" s="84">
        <v>3</v>
      </c>
      <c r="J17" s="12">
        <v>2</v>
      </c>
      <c r="K17" s="12">
        <v>61</v>
      </c>
      <c r="L17" s="12">
        <v>0</v>
      </c>
      <c r="M17" s="12">
        <v>583</v>
      </c>
      <c r="N17" s="12">
        <v>287</v>
      </c>
      <c r="O17" s="84">
        <v>46</v>
      </c>
      <c r="P17" s="84">
        <v>41</v>
      </c>
      <c r="Q17" s="12">
        <f t="shared" si="1"/>
        <v>737</v>
      </c>
      <c r="R17" s="12">
        <f t="shared" si="2"/>
        <v>330</v>
      </c>
      <c r="S17" s="12">
        <f t="shared" si="0"/>
        <v>1067</v>
      </c>
    </row>
    <row r="18" spans="1:19" x14ac:dyDescent="0.25">
      <c r="A18" s="2">
        <v>13</v>
      </c>
      <c r="B18" s="7" t="s">
        <v>28</v>
      </c>
      <c r="C18" s="12">
        <v>14</v>
      </c>
      <c r="D18" s="12">
        <v>1</v>
      </c>
      <c r="E18" s="12">
        <v>27</v>
      </c>
      <c r="F18" s="12">
        <v>0</v>
      </c>
      <c r="G18" s="12">
        <v>0</v>
      </c>
      <c r="H18" s="12">
        <v>0</v>
      </c>
      <c r="I18" s="84">
        <v>63</v>
      </c>
      <c r="J18" s="12">
        <v>0</v>
      </c>
      <c r="K18" s="12">
        <v>50</v>
      </c>
      <c r="L18" s="12">
        <v>0</v>
      </c>
      <c r="M18" s="12">
        <v>620</v>
      </c>
      <c r="N18" s="12">
        <v>380</v>
      </c>
      <c r="O18" s="84">
        <v>98</v>
      </c>
      <c r="P18" s="84">
        <v>72</v>
      </c>
      <c r="Q18" s="12">
        <f t="shared" si="1"/>
        <v>872</v>
      </c>
      <c r="R18" s="12">
        <f t="shared" si="2"/>
        <v>453</v>
      </c>
      <c r="S18" s="12">
        <f t="shared" si="0"/>
        <v>1325</v>
      </c>
    </row>
    <row r="19" spans="1:19" x14ac:dyDescent="0.25">
      <c r="A19" s="2">
        <v>14</v>
      </c>
      <c r="B19" s="17" t="s">
        <v>29</v>
      </c>
      <c r="C19" s="12">
        <v>15</v>
      </c>
      <c r="D19" s="12">
        <v>0</v>
      </c>
      <c r="E19" s="12">
        <v>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82</v>
      </c>
      <c r="L19" s="12">
        <v>0</v>
      </c>
      <c r="M19" s="12">
        <v>35</v>
      </c>
      <c r="N19" s="12">
        <v>272</v>
      </c>
      <c r="O19" s="84">
        <v>2</v>
      </c>
      <c r="P19" s="84">
        <v>14</v>
      </c>
      <c r="Q19" s="12">
        <f t="shared" si="1"/>
        <v>141</v>
      </c>
      <c r="R19" s="12">
        <f t="shared" si="2"/>
        <v>286</v>
      </c>
      <c r="S19" s="12">
        <f t="shared" si="0"/>
        <v>427</v>
      </c>
    </row>
    <row r="20" spans="1:19" ht="18.75" x14ac:dyDescent="0.3">
      <c r="A20" s="9"/>
      <c r="B20" s="11" t="s">
        <v>30</v>
      </c>
      <c r="C20" s="13">
        <f t="shared" ref="C20:P20" si="3">SUM(C6:C19)</f>
        <v>234</v>
      </c>
      <c r="D20" s="14">
        <f t="shared" si="3"/>
        <v>17</v>
      </c>
      <c r="E20" s="14">
        <f t="shared" si="3"/>
        <v>239</v>
      </c>
      <c r="F20" s="14">
        <f t="shared" si="3"/>
        <v>27</v>
      </c>
      <c r="G20" s="14">
        <f t="shared" si="3"/>
        <v>13</v>
      </c>
      <c r="H20" s="14">
        <f t="shared" si="3"/>
        <v>0</v>
      </c>
      <c r="I20" s="14">
        <f t="shared" si="3"/>
        <v>187</v>
      </c>
      <c r="J20" s="14">
        <f t="shared" si="3"/>
        <v>79</v>
      </c>
      <c r="K20" s="14">
        <f t="shared" si="3"/>
        <v>938</v>
      </c>
      <c r="L20" s="14">
        <f t="shared" si="3"/>
        <v>8</v>
      </c>
      <c r="M20" s="14">
        <f t="shared" si="3"/>
        <v>5879</v>
      </c>
      <c r="N20" s="14">
        <f t="shared" si="3"/>
        <v>5095</v>
      </c>
      <c r="O20" s="14">
        <f t="shared" si="3"/>
        <v>942</v>
      </c>
      <c r="P20" s="15">
        <f t="shared" si="3"/>
        <v>373</v>
      </c>
      <c r="Q20" s="12">
        <f t="shared" si="1"/>
        <v>8432</v>
      </c>
      <c r="R20" s="12">
        <f t="shared" si="2"/>
        <v>5599</v>
      </c>
      <c r="S20" s="184">
        <f t="shared" si="0"/>
        <v>14031</v>
      </c>
    </row>
    <row r="21" spans="1:19" x14ac:dyDescent="0.25">
      <c r="A21" s="8"/>
      <c r="B21" s="10"/>
      <c r="C21" s="219">
        <f>C20+D20</f>
        <v>251</v>
      </c>
      <c r="D21" s="219"/>
      <c r="E21" s="219">
        <f>E20+F20</f>
        <v>266</v>
      </c>
      <c r="F21" s="219"/>
      <c r="G21" s="219">
        <f>G20+H20</f>
        <v>13</v>
      </c>
      <c r="H21" s="219"/>
      <c r="I21" s="219">
        <f>I20+J20</f>
        <v>266</v>
      </c>
      <c r="J21" s="219"/>
      <c r="K21" s="219">
        <f>K20+L20</f>
        <v>946</v>
      </c>
      <c r="L21" s="219"/>
      <c r="M21" s="219">
        <f>M20+N20</f>
        <v>10974</v>
      </c>
      <c r="N21" s="219"/>
      <c r="O21" s="219">
        <f>O20+P20</f>
        <v>1315</v>
      </c>
      <c r="P21" s="219"/>
      <c r="Q21" s="221">
        <f>Q20+R20</f>
        <v>14031</v>
      </c>
      <c r="R21" s="222"/>
      <c r="S21" s="16"/>
    </row>
    <row r="22" spans="1:19" x14ac:dyDescent="0.25">
      <c r="A22" s="8"/>
      <c r="B22" s="141" t="s">
        <v>77</v>
      </c>
      <c r="C22" s="217">
        <v>782</v>
      </c>
      <c r="D22" s="217"/>
      <c r="E22" s="217">
        <v>614</v>
      </c>
      <c r="F22" s="217"/>
      <c r="G22" s="217">
        <v>20</v>
      </c>
      <c r="H22" s="217"/>
      <c r="I22" s="217">
        <v>1456</v>
      </c>
      <c r="J22" s="217"/>
      <c r="K22" s="217">
        <v>2966</v>
      </c>
      <c r="L22" s="217"/>
      <c r="M22" s="220">
        <v>28347</v>
      </c>
      <c r="N22" s="220"/>
      <c r="O22" s="217">
        <v>4219</v>
      </c>
      <c r="P22" s="217"/>
      <c r="Q22" s="217">
        <v>38404</v>
      </c>
      <c r="R22" s="217"/>
      <c r="S22" s="142"/>
    </row>
    <row r="23" spans="1:19" x14ac:dyDescent="0.25">
      <c r="A23" s="8"/>
      <c r="B23" s="11" t="s">
        <v>34</v>
      </c>
      <c r="C23" s="218">
        <f>C21/C22</f>
        <v>0.32097186700767261</v>
      </c>
      <c r="D23" s="219"/>
      <c r="E23" s="218">
        <f t="shared" ref="E23" si="4">E21/E22</f>
        <v>0.43322475570032576</v>
      </c>
      <c r="F23" s="219"/>
      <c r="G23" s="218">
        <f t="shared" ref="G23" si="5">G21/G22</f>
        <v>0.65</v>
      </c>
      <c r="H23" s="219"/>
      <c r="I23" s="218">
        <f t="shared" ref="I23" si="6">I21/I22</f>
        <v>0.18269230769230768</v>
      </c>
      <c r="J23" s="219"/>
      <c r="K23" s="218">
        <f t="shared" ref="K23" si="7">K21/K22</f>
        <v>0.31894807821982468</v>
      </c>
      <c r="L23" s="219"/>
      <c r="M23" s="218">
        <f t="shared" ref="M23" si="8">M21/M22</f>
        <v>0.38713091332416127</v>
      </c>
      <c r="N23" s="219"/>
      <c r="O23" s="218">
        <f t="shared" ref="O23" si="9">O21/O22</f>
        <v>0.31168523346764637</v>
      </c>
      <c r="P23" s="219"/>
      <c r="Q23" s="218">
        <f t="shared" ref="Q23" si="10">Q21/Q22</f>
        <v>0.36535256744089156</v>
      </c>
      <c r="R23" s="219"/>
      <c r="S23" s="142"/>
    </row>
    <row r="24" spans="1:19" x14ac:dyDescent="0.25">
      <c r="A24" s="176"/>
      <c r="B24" s="95" t="s">
        <v>101</v>
      </c>
      <c r="C24" s="215">
        <v>0.42959999999999998</v>
      </c>
      <c r="D24" s="216"/>
      <c r="E24" s="215">
        <v>0.54139999999999999</v>
      </c>
      <c r="F24" s="216"/>
      <c r="G24" s="215">
        <v>0.55920000000000003</v>
      </c>
      <c r="H24" s="216"/>
      <c r="I24" s="215">
        <v>0.223</v>
      </c>
      <c r="J24" s="216"/>
      <c r="K24" s="215">
        <v>0.41959999999999997</v>
      </c>
      <c r="L24" s="216"/>
      <c r="M24" s="215">
        <v>0.39850000000000002</v>
      </c>
      <c r="N24" s="216"/>
      <c r="O24" s="215">
        <v>0.27979999999999999</v>
      </c>
      <c r="P24" s="216"/>
      <c r="Q24" s="216"/>
      <c r="R24" s="216"/>
      <c r="S24" s="177"/>
    </row>
    <row r="25" spans="1:19" x14ac:dyDescent="0.25">
      <c r="A25" s="110"/>
      <c r="B25" s="107" t="s">
        <v>73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109"/>
      <c r="S25" s="109"/>
    </row>
    <row r="26" spans="1:19" x14ac:dyDescent="0.25">
      <c r="A26" s="110"/>
      <c r="B26" s="107" t="s">
        <v>72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  <c r="R26" s="109"/>
      <c r="S26" s="109"/>
    </row>
    <row r="27" spans="1:19" x14ac:dyDescent="0.25">
      <c r="A27" s="110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  <c r="R27" s="109"/>
      <c r="S27" s="109"/>
    </row>
    <row r="28" spans="1:19" x14ac:dyDescent="0.25">
      <c r="A28" s="110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  <c r="R28" s="109"/>
      <c r="S28" s="109"/>
    </row>
    <row r="29" spans="1:19" x14ac:dyDescent="0.25">
      <c r="A29" s="110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09"/>
      <c r="S29" s="109"/>
    </row>
    <row r="30" spans="1:19" x14ac:dyDescent="0.25">
      <c r="A30" s="110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9"/>
      <c r="R30" s="109"/>
      <c r="S30" s="109"/>
    </row>
    <row r="31" spans="1:19" x14ac:dyDescent="0.25">
      <c r="A31" s="110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109"/>
      <c r="S31" s="109"/>
    </row>
    <row r="32" spans="1:19" x14ac:dyDescent="0.25">
      <c r="A32" s="110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109"/>
      <c r="S32" s="109"/>
    </row>
    <row r="33" spans="1:19" x14ac:dyDescent="0.25">
      <c r="A33" s="110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109"/>
      <c r="S33" s="109"/>
    </row>
    <row r="34" spans="1:19" x14ac:dyDescent="0.25">
      <c r="A34" s="96" t="s">
        <v>117</v>
      </c>
      <c r="M34" s="108"/>
      <c r="N34" s="108"/>
      <c r="O34" s="108"/>
      <c r="P34" s="108"/>
      <c r="Q34" s="109"/>
      <c r="R34" s="109"/>
      <c r="S34" s="109"/>
    </row>
    <row r="35" spans="1:19" x14ac:dyDescent="0.25">
      <c r="A35" s="28" t="s">
        <v>2</v>
      </c>
      <c r="B35" s="28" t="s">
        <v>3</v>
      </c>
      <c r="C35" s="212" t="s">
        <v>1</v>
      </c>
      <c r="D35" s="213"/>
      <c r="E35" s="213"/>
      <c r="F35" s="213"/>
      <c r="G35" s="213"/>
      <c r="H35" s="213"/>
      <c r="I35" s="214"/>
      <c r="J35" s="23"/>
      <c r="K35" s="23"/>
      <c r="L35" s="23"/>
      <c r="M35" s="108"/>
      <c r="N35" s="108"/>
      <c r="O35" s="108"/>
      <c r="P35" s="108"/>
      <c r="Q35" s="109"/>
      <c r="R35" s="109"/>
      <c r="S35" s="109"/>
    </row>
    <row r="36" spans="1:19" x14ac:dyDescent="0.25">
      <c r="A36" s="24"/>
      <c r="B36" s="24"/>
      <c r="C36" s="25" t="s">
        <v>4</v>
      </c>
      <c r="D36" s="25" t="s">
        <v>5</v>
      </c>
      <c r="E36" s="25" t="s">
        <v>6</v>
      </c>
      <c r="F36" s="25" t="s">
        <v>31</v>
      </c>
      <c r="G36" s="25" t="s">
        <v>32</v>
      </c>
      <c r="H36" s="25" t="s">
        <v>9</v>
      </c>
      <c r="I36" s="25" t="s">
        <v>10</v>
      </c>
      <c r="J36" s="26" t="s">
        <v>12</v>
      </c>
      <c r="K36" s="27" t="s">
        <v>33</v>
      </c>
      <c r="L36" s="27" t="s">
        <v>34</v>
      </c>
      <c r="M36" s="108"/>
      <c r="N36" s="108"/>
      <c r="O36" s="108"/>
      <c r="P36" s="108"/>
      <c r="Q36" s="109"/>
      <c r="R36" s="109"/>
      <c r="S36" s="109"/>
    </row>
    <row r="37" spans="1:19" x14ac:dyDescent="0.25">
      <c r="A37" s="18">
        <v>1</v>
      </c>
      <c r="B37" s="19" t="s">
        <v>16</v>
      </c>
      <c r="C37" s="19">
        <v>54</v>
      </c>
      <c r="D37" s="19">
        <v>73</v>
      </c>
      <c r="E37" s="19">
        <v>12</v>
      </c>
      <c r="F37" s="86">
        <v>19</v>
      </c>
      <c r="G37" s="86">
        <v>155</v>
      </c>
      <c r="H37" s="86">
        <v>1181</v>
      </c>
      <c r="I37" s="86">
        <v>154</v>
      </c>
      <c r="J37" s="86">
        <f t="shared" ref="J37:J51" si="11">SUM(C37:I37)</f>
        <v>1648</v>
      </c>
      <c r="K37" s="86">
        <v>262</v>
      </c>
      <c r="L37" s="87">
        <f>K37/J37*100</f>
        <v>15.898058252427186</v>
      </c>
      <c r="M37" s="108"/>
      <c r="N37" s="108"/>
      <c r="O37" s="108"/>
      <c r="P37" s="108"/>
      <c r="Q37" s="109"/>
      <c r="R37" s="109"/>
      <c r="S37" s="109"/>
    </row>
    <row r="38" spans="1:19" x14ac:dyDescent="0.25">
      <c r="A38" s="18">
        <v>2</v>
      </c>
      <c r="B38" s="86" t="s">
        <v>17</v>
      </c>
      <c r="C38" s="86">
        <v>17</v>
      </c>
      <c r="D38" s="86">
        <v>12</v>
      </c>
      <c r="E38" s="86">
        <v>0</v>
      </c>
      <c r="F38" s="86">
        <v>5</v>
      </c>
      <c r="G38" s="86">
        <v>74</v>
      </c>
      <c r="H38" s="86">
        <v>959</v>
      </c>
      <c r="I38" s="86">
        <v>77</v>
      </c>
      <c r="J38" s="86">
        <f t="shared" si="11"/>
        <v>1144</v>
      </c>
      <c r="K38" s="86">
        <v>95</v>
      </c>
      <c r="L38" s="87">
        <f t="shared" ref="L38:L51" si="12">K38/J38*100</f>
        <v>8.3041958041958051</v>
      </c>
      <c r="M38" s="108"/>
      <c r="N38" s="108"/>
      <c r="O38" s="108"/>
      <c r="P38" s="108"/>
      <c r="Q38" s="109"/>
      <c r="R38" s="109"/>
      <c r="S38" s="109"/>
    </row>
    <row r="39" spans="1:19" x14ac:dyDescent="0.25">
      <c r="A39" s="18">
        <v>3</v>
      </c>
      <c r="B39" s="86" t="s">
        <v>18</v>
      </c>
      <c r="C39" s="86">
        <v>9</v>
      </c>
      <c r="D39" s="86">
        <v>22</v>
      </c>
      <c r="E39" s="86">
        <v>1</v>
      </c>
      <c r="F39" s="86">
        <v>69</v>
      </c>
      <c r="G39" s="86">
        <v>67</v>
      </c>
      <c r="H39" s="86">
        <v>976</v>
      </c>
      <c r="I39" s="86">
        <v>363</v>
      </c>
      <c r="J39" s="86">
        <f t="shared" si="11"/>
        <v>1507</v>
      </c>
      <c r="K39" s="86">
        <v>89</v>
      </c>
      <c r="L39" s="87">
        <f t="shared" si="12"/>
        <v>5.9057730590577302</v>
      </c>
      <c r="M39" s="108"/>
      <c r="N39" s="108"/>
      <c r="O39" s="108"/>
      <c r="P39" s="108"/>
      <c r="Q39" s="109"/>
      <c r="R39" s="109"/>
      <c r="S39" s="109"/>
    </row>
    <row r="40" spans="1:19" x14ac:dyDescent="0.25">
      <c r="A40" s="18">
        <v>4</v>
      </c>
      <c r="B40" s="86" t="s">
        <v>19</v>
      </c>
      <c r="C40" s="86">
        <v>12</v>
      </c>
      <c r="D40" s="86">
        <v>7</v>
      </c>
      <c r="E40" s="86">
        <v>0</v>
      </c>
      <c r="F40" s="86">
        <v>41</v>
      </c>
      <c r="G40" s="86">
        <v>48</v>
      </c>
      <c r="H40" s="86">
        <v>642</v>
      </c>
      <c r="I40" s="86">
        <v>126</v>
      </c>
      <c r="J40" s="86">
        <f t="shared" si="11"/>
        <v>876</v>
      </c>
      <c r="K40" s="86">
        <v>50</v>
      </c>
      <c r="L40" s="87">
        <f t="shared" si="12"/>
        <v>5.7077625570776256</v>
      </c>
      <c r="M40" s="108"/>
      <c r="N40" s="108"/>
      <c r="O40" s="108"/>
      <c r="P40" s="108"/>
      <c r="Q40" s="109"/>
      <c r="R40" s="109"/>
      <c r="S40" s="109"/>
    </row>
    <row r="41" spans="1:19" x14ac:dyDescent="0.25">
      <c r="A41" s="18">
        <v>5</v>
      </c>
      <c r="B41" s="86" t="s">
        <v>20</v>
      </c>
      <c r="C41" s="86">
        <v>29</v>
      </c>
      <c r="D41" s="86">
        <v>7</v>
      </c>
      <c r="E41" s="86">
        <v>0</v>
      </c>
      <c r="F41" s="86">
        <v>18</v>
      </c>
      <c r="G41" s="86">
        <v>30</v>
      </c>
      <c r="H41" s="86">
        <v>827</v>
      </c>
      <c r="I41" s="86">
        <v>175</v>
      </c>
      <c r="J41" s="86">
        <f t="shared" si="11"/>
        <v>1086</v>
      </c>
      <c r="K41" s="86">
        <v>48</v>
      </c>
      <c r="L41" s="87">
        <f t="shared" si="12"/>
        <v>4.4198895027624303</v>
      </c>
      <c r="M41" s="108"/>
      <c r="N41" s="108"/>
      <c r="O41" s="108"/>
      <c r="P41" s="108"/>
      <c r="Q41" s="109"/>
      <c r="R41" s="109"/>
      <c r="S41" s="109"/>
    </row>
    <row r="42" spans="1:19" x14ac:dyDescent="0.25">
      <c r="A42" s="18">
        <v>6</v>
      </c>
      <c r="B42" s="86" t="s">
        <v>21</v>
      </c>
      <c r="C42" s="86">
        <v>13</v>
      </c>
      <c r="D42" s="86">
        <v>55</v>
      </c>
      <c r="E42" s="86">
        <v>0</v>
      </c>
      <c r="F42" s="86">
        <v>15</v>
      </c>
      <c r="G42" s="86">
        <v>58</v>
      </c>
      <c r="H42" s="86">
        <v>999</v>
      </c>
      <c r="I42" s="86">
        <v>24</v>
      </c>
      <c r="J42" s="86">
        <f t="shared" si="11"/>
        <v>1164</v>
      </c>
      <c r="K42" s="86">
        <v>106</v>
      </c>
      <c r="L42" s="87">
        <f t="shared" si="12"/>
        <v>9.1065292096219927</v>
      </c>
      <c r="M42" s="108"/>
      <c r="N42" s="108"/>
      <c r="O42" s="108"/>
      <c r="P42" s="108"/>
      <c r="Q42" s="109"/>
      <c r="R42" s="109"/>
      <c r="S42" s="109"/>
    </row>
    <row r="43" spans="1:19" x14ac:dyDescent="0.25">
      <c r="A43" s="18">
        <v>7</v>
      </c>
      <c r="B43" s="86" t="s">
        <v>22</v>
      </c>
      <c r="C43" s="86">
        <v>11</v>
      </c>
      <c r="D43" s="86">
        <v>2</v>
      </c>
      <c r="E43" s="86">
        <v>0</v>
      </c>
      <c r="F43" s="86">
        <v>0</v>
      </c>
      <c r="G43" s="86">
        <v>47</v>
      </c>
      <c r="H43" s="86">
        <v>472</v>
      </c>
      <c r="I43" s="86">
        <v>16</v>
      </c>
      <c r="J43" s="86">
        <f t="shared" si="11"/>
        <v>548</v>
      </c>
      <c r="K43" s="86">
        <v>58</v>
      </c>
      <c r="L43" s="87">
        <f t="shared" si="12"/>
        <v>10.583941605839415</v>
      </c>
      <c r="M43" s="108"/>
      <c r="N43" s="108"/>
      <c r="O43" s="108"/>
      <c r="P43" s="108"/>
      <c r="Q43" s="109"/>
      <c r="R43" s="109"/>
      <c r="S43" s="109"/>
    </row>
    <row r="44" spans="1:19" x14ac:dyDescent="0.25">
      <c r="A44" s="18">
        <v>8</v>
      </c>
      <c r="B44" s="86" t="s">
        <v>23</v>
      </c>
      <c r="C44" s="86">
        <v>7</v>
      </c>
      <c r="D44" s="86">
        <v>0</v>
      </c>
      <c r="E44" s="86">
        <v>0</v>
      </c>
      <c r="F44" s="86">
        <v>9</v>
      </c>
      <c r="G44" s="86">
        <v>94</v>
      </c>
      <c r="H44" s="86">
        <v>674</v>
      </c>
      <c r="I44" s="86">
        <v>20</v>
      </c>
      <c r="J44" s="86">
        <f t="shared" si="11"/>
        <v>804</v>
      </c>
      <c r="K44" s="86">
        <v>78</v>
      </c>
      <c r="L44" s="87">
        <f t="shared" si="12"/>
        <v>9.7014925373134329</v>
      </c>
      <c r="M44" s="108"/>
      <c r="N44" s="108"/>
      <c r="O44" s="108"/>
      <c r="P44" s="108"/>
      <c r="Q44" s="109"/>
      <c r="R44" s="109"/>
      <c r="S44" s="109"/>
    </row>
    <row r="45" spans="1:19" x14ac:dyDescent="0.25">
      <c r="A45" s="18">
        <v>9</v>
      </c>
      <c r="B45" s="86" t="s">
        <v>24</v>
      </c>
      <c r="C45" s="86">
        <v>21</v>
      </c>
      <c r="D45" s="86">
        <v>10</v>
      </c>
      <c r="E45" s="86">
        <v>0</v>
      </c>
      <c r="F45" s="86">
        <v>9</v>
      </c>
      <c r="G45" s="86">
        <v>66</v>
      </c>
      <c r="H45" s="86">
        <v>747</v>
      </c>
      <c r="I45" s="86">
        <v>23</v>
      </c>
      <c r="J45" s="86">
        <f t="shared" si="11"/>
        <v>876</v>
      </c>
      <c r="K45" s="86">
        <v>64</v>
      </c>
      <c r="L45" s="87">
        <f t="shared" si="12"/>
        <v>7.3059360730593603</v>
      </c>
      <c r="M45" s="108"/>
      <c r="N45" s="108"/>
      <c r="O45" s="108"/>
      <c r="P45" s="108"/>
      <c r="Q45" s="109"/>
      <c r="R45" s="109"/>
      <c r="S45" s="109"/>
    </row>
    <row r="46" spans="1:19" x14ac:dyDescent="0.25">
      <c r="A46" s="18">
        <v>10</v>
      </c>
      <c r="B46" s="86" t="s">
        <v>25</v>
      </c>
      <c r="C46" s="86">
        <v>26</v>
      </c>
      <c r="D46" s="86">
        <v>9</v>
      </c>
      <c r="E46" s="86">
        <v>0</v>
      </c>
      <c r="F46" s="86">
        <v>7</v>
      </c>
      <c r="G46" s="86">
        <v>92</v>
      </c>
      <c r="H46" s="86">
        <v>457</v>
      </c>
      <c r="I46" s="86">
        <v>39</v>
      </c>
      <c r="J46" s="86">
        <f t="shared" si="11"/>
        <v>630</v>
      </c>
      <c r="K46" s="86">
        <v>125</v>
      </c>
      <c r="L46" s="87">
        <f t="shared" si="12"/>
        <v>19.841269841269842</v>
      </c>
      <c r="M46" s="108"/>
      <c r="N46" s="108"/>
      <c r="O46" s="108"/>
      <c r="P46" s="108"/>
      <c r="Q46" s="109"/>
      <c r="R46" s="109"/>
      <c r="S46" s="109"/>
    </row>
    <row r="47" spans="1:19" x14ac:dyDescent="0.25">
      <c r="A47" s="18">
        <v>11</v>
      </c>
      <c r="B47" s="86" t="s">
        <v>26</v>
      </c>
      <c r="C47" s="86">
        <v>8</v>
      </c>
      <c r="D47" s="86">
        <v>5</v>
      </c>
      <c r="E47" s="86">
        <v>0</v>
      </c>
      <c r="F47" s="86">
        <v>6</v>
      </c>
      <c r="G47" s="86">
        <v>22</v>
      </c>
      <c r="H47" s="86">
        <v>863</v>
      </c>
      <c r="I47" s="86">
        <v>25</v>
      </c>
      <c r="J47" s="86">
        <f t="shared" si="11"/>
        <v>929</v>
      </c>
      <c r="K47" s="86">
        <v>29</v>
      </c>
      <c r="L47" s="87">
        <f t="shared" si="12"/>
        <v>3.1216361679224973</v>
      </c>
      <c r="M47" s="108"/>
      <c r="N47" s="108"/>
      <c r="O47" s="108"/>
      <c r="P47" s="108"/>
      <c r="Q47" s="109"/>
      <c r="R47" s="109"/>
      <c r="S47" s="109"/>
    </row>
    <row r="48" spans="1:19" x14ac:dyDescent="0.25">
      <c r="A48" s="18">
        <v>12</v>
      </c>
      <c r="B48" s="86" t="s">
        <v>27</v>
      </c>
      <c r="C48" s="86">
        <v>14</v>
      </c>
      <c r="D48" s="86">
        <v>30</v>
      </c>
      <c r="E48" s="86">
        <v>0</v>
      </c>
      <c r="F48" s="86">
        <v>5</v>
      </c>
      <c r="G48" s="86">
        <v>61</v>
      </c>
      <c r="H48" s="86">
        <v>870</v>
      </c>
      <c r="I48" s="86">
        <v>87</v>
      </c>
      <c r="J48" s="86">
        <f t="shared" si="11"/>
        <v>1067</v>
      </c>
      <c r="K48" s="86">
        <v>96</v>
      </c>
      <c r="L48" s="87">
        <f t="shared" si="12"/>
        <v>8.9971883786316784</v>
      </c>
      <c r="M48" s="108"/>
      <c r="N48" s="108"/>
      <c r="O48" s="108"/>
      <c r="P48" s="108"/>
      <c r="Q48" s="109"/>
      <c r="R48" s="109"/>
      <c r="S48" s="109"/>
    </row>
    <row r="49" spans="1:19" x14ac:dyDescent="0.25">
      <c r="A49" s="18">
        <v>13</v>
      </c>
      <c r="B49" s="86" t="s">
        <v>28</v>
      </c>
      <c r="C49" s="86">
        <v>15</v>
      </c>
      <c r="D49" s="86">
        <v>27</v>
      </c>
      <c r="E49" s="86">
        <v>0</v>
      </c>
      <c r="F49" s="86">
        <v>63</v>
      </c>
      <c r="G49" s="86">
        <v>50</v>
      </c>
      <c r="H49" s="86">
        <v>1000</v>
      </c>
      <c r="I49" s="86">
        <v>170</v>
      </c>
      <c r="J49" s="86">
        <f t="shared" si="11"/>
        <v>1325</v>
      </c>
      <c r="K49" s="86">
        <v>76</v>
      </c>
      <c r="L49" s="87">
        <f t="shared" si="12"/>
        <v>5.7358490566037732</v>
      </c>
      <c r="M49" s="108"/>
      <c r="N49" s="108"/>
      <c r="O49" s="108"/>
      <c r="P49" s="108"/>
      <c r="Q49" s="109"/>
      <c r="R49" s="109"/>
      <c r="S49" s="109"/>
    </row>
    <row r="50" spans="1:19" x14ac:dyDescent="0.25">
      <c r="A50" s="18">
        <v>14</v>
      </c>
      <c r="B50" s="19" t="s">
        <v>29</v>
      </c>
      <c r="C50" s="19">
        <v>15</v>
      </c>
      <c r="D50" s="19">
        <v>7</v>
      </c>
      <c r="E50" s="19">
        <v>0</v>
      </c>
      <c r="F50" s="86">
        <v>0</v>
      </c>
      <c r="G50" s="86">
        <v>82</v>
      </c>
      <c r="H50" s="86">
        <v>307</v>
      </c>
      <c r="I50" s="86">
        <v>16</v>
      </c>
      <c r="J50" s="86">
        <f t="shared" si="11"/>
        <v>427</v>
      </c>
      <c r="K50" s="86">
        <v>93</v>
      </c>
      <c r="L50" s="87">
        <f t="shared" si="12"/>
        <v>21.779859484777518</v>
      </c>
    </row>
    <row r="51" spans="1:19" ht="15.75" x14ac:dyDescent="0.25">
      <c r="A51" s="21"/>
      <c r="B51" s="20" t="s">
        <v>30</v>
      </c>
      <c r="C51" s="20">
        <f t="shared" ref="C51:I51" si="13">SUM(C37:C50)</f>
        <v>251</v>
      </c>
      <c r="D51" s="20">
        <f t="shared" si="13"/>
        <v>266</v>
      </c>
      <c r="E51" s="20">
        <f t="shared" si="13"/>
        <v>13</v>
      </c>
      <c r="F51" s="88">
        <f t="shared" si="13"/>
        <v>266</v>
      </c>
      <c r="G51" s="88">
        <f t="shared" si="13"/>
        <v>946</v>
      </c>
      <c r="H51" s="88">
        <f t="shared" si="13"/>
        <v>10974</v>
      </c>
      <c r="I51" s="88">
        <f t="shared" si="13"/>
        <v>1315</v>
      </c>
      <c r="J51" s="88">
        <f t="shared" si="11"/>
        <v>14031</v>
      </c>
      <c r="K51" s="88">
        <f>SUM(K37:K50)</f>
        <v>1269</v>
      </c>
      <c r="L51" s="136">
        <f t="shared" si="12"/>
        <v>9.0442591404746633</v>
      </c>
    </row>
    <row r="53" spans="1:19" x14ac:dyDescent="0.25">
      <c r="B53" t="s">
        <v>120</v>
      </c>
      <c r="C53" t="s">
        <v>121</v>
      </c>
    </row>
  </sheetData>
  <mergeCells count="42">
    <mergeCell ref="O4:P4"/>
    <mergeCell ref="Q4:R4"/>
    <mergeCell ref="M21:N21"/>
    <mergeCell ref="O21:P21"/>
    <mergeCell ref="C3:R3"/>
    <mergeCell ref="C4:D4"/>
    <mergeCell ref="E4:F4"/>
    <mergeCell ref="G4:H4"/>
    <mergeCell ref="I4:J4"/>
    <mergeCell ref="K4:L4"/>
    <mergeCell ref="M4:N4"/>
    <mergeCell ref="C21:D21"/>
    <mergeCell ref="E21:F21"/>
    <mergeCell ref="G21:H21"/>
    <mergeCell ref="I21:J21"/>
    <mergeCell ref="I23:J23"/>
    <mergeCell ref="K23:L23"/>
    <mergeCell ref="Q24:R24"/>
    <mergeCell ref="K21:L21"/>
    <mergeCell ref="C22:D22"/>
    <mergeCell ref="E22:F22"/>
    <mergeCell ref="G22:H22"/>
    <mergeCell ref="I22:J22"/>
    <mergeCell ref="K22:L22"/>
    <mergeCell ref="C24:D24"/>
    <mergeCell ref="G24:H24"/>
    <mergeCell ref="C23:D23"/>
    <mergeCell ref="E23:F23"/>
    <mergeCell ref="G23:H23"/>
    <mergeCell ref="O24:P24"/>
    <mergeCell ref="Q21:R21"/>
    <mergeCell ref="Q22:R22"/>
    <mergeCell ref="M23:N23"/>
    <mergeCell ref="O23:P23"/>
    <mergeCell ref="Q23:R23"/>
    <mergeCell ref="M22:N22"/>
    <mergeCell ref="O22:P22"/>
    <mergeCell ref="C35:I35"/>
    <mergeCell ref="E24:F24"/>
    <mergeCell ref="I24:J24"/>
    <mergeCell ref="K24:L24"/>
    <mergeCell ref="M24:N24"/>
  </mergeCells>
  <pageMargins left="1.8897637795275593" right="0.70866141732283472" top="1.1417322834645669" bottom="0.74803149606299213" header="0.31496062992125984" footer="0.31496062992125984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M11" sqref="M11"/>
    </sheetView>
  </sheetViews>
  <sheetFormatPr defaultRowHeight="15" x14ac:dyDescent="0.25"/>
  <cols>
    <col min="1" max="1" width="6.28515625" customWidth="1"/>
    <col min="2" max="2" width="13" customWidth="1"/>
    <col min="17" max="17" width="12.7109375" customWidth="1"/>
  </cols>
  <sheetData>
    <row r="1" spans="1:18" ht="15.75" x14ac:dyDescent="0.25">
      <c r="A1" s="160" t="s">
        <v>109</v>
      </c>
    </row>
    <row r="3" spans="1:18" x14ac:dyDescent="0.25">
      <c r="A3" s="29" t="s">
        <v>2</v>
      </c>
      <c r="B3" s="227" t="s">
        <v>3</v>
      </c>
      <c r="C3" s="228" t="s">
        <v>35</v>
      </c>
      <c r="D3" s="229"/>
      <c r="E3" s="229"/>
      <c r="F3" s="229"/>
      <c r="G3" s="229"/>
      <c r="H3" s="229"/>
      <c r="I3" s="229"/>
      <c r="J3" s="230" t="s">
        <v>36</v>
      </c>
      <c r="K3" s="228" t="s">
        <v>37</v>
      </c>
      <c r="L3" s="228" t="s">
        <v>38</v>
      </c>
    </row>
    <row r="4" spans="1:18" x14ac:dyDescent="0.25">
      <c r="A4" s="30"/>
      <c r="B4" s="227"/>
      <c r="C4" s="31" t="s">
        <v>4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39</v>
      </c>
      <c r="I4" s="31" t="s">
        <v>10</v>
      </c>
      <c r="J4" s="230"/>
      <c r="K4" s="228"/>
      <c r="L4" s="228"/>
    </row>
    <row r="5" spans="1:18" x14ac:dyDescent="0.25">
      <c r="A5" s="33">
        <v>1</v>
      </c>
      <c r="B5" s="34" t="s">
        <v>16</v>
      </c>
      <c r="C5" s="35">
        <v>1356</v>
      </c>
      <c r="D5" s="36">
        <v>1257</v>
      </c>
      <c r="E5" s="36">
        <v>86</v>
      </c>
      <c r="F5" s="36">
        <v>335</v>
      </c>
      <c r="G5" s="36">
        <v>2617</v>
      </c>
      <c r="H5" s="36">
        <v>11166</v>
      </c>
      <c r="I5" s="35">
        <v>2568</v>
      </c>
      <c r="J5" s="36">
        <f t="shared" ref="J5:J18" si="0">SUM(C5:I5)</f>
        <v>19385</v>
      </c>
      <c r="K5" s="36">
        <v>26370</v>
      </c>
      <c r="L5" s="37">
        <f t="shared" ref="L5:L19" si="1">SUM(J5/K5*100)</f>
        <v>73.511566173682212</v>
      </c>
    </row>
    <row r="6" spans="1:18" x14ac:dyDescent="0.25">
      <c r="A6" s="179">
        <v>2</v>
      </c>
      <c r="B6" s="180" t="s">
        <v>17</v>
      </c>
      <c r="C6" s="181">
        <v>1331</v>
      </c>
      <c r="D6" s="182">
        <v>622</v>
      </c>
      <c r="E6" s="182">
        <v>28</v>
      </c>
      <c r="F6" s="182">
        <v>41</v>
      </c>
      <c r="G6" s="182">
        <v>1750</v>
      </c>
      <c r="H6" s="182">
        <v>10062</v>
      </c>
      <c r="I6" s="181">
        <v>473</v>
      </c>
      <c r="J6" s="182">
        <f t="shared" si="0"/>
        <v>14307</v>
      </c>
      <c r="K6" s="182">
        <v>18762</v>
      </c>
      <c r="L6" s="183">
        <f t="shared" si="1"/>
        <v>76.255196674128555</v>
      </c>
    </row>
    <row r="7" spans="1:18" x14ac:dyDescent="0.25">
      <c r="A7" s="179">
        <v>3</v>
      </c>
      <c r="B7" s="162" t="s">
        <v>18</v>
      </c>
      <c r="C7" s="181">
        <v>176</v>
      </c>
      <c r="D7" s="182">
        <v>472</v>
      </c>
      <c r="E7" s="182">
        <v>93</v>
      </c>
      <c r="F7" s="182">
        <v>54</v>
      </c>
      <c r="G7" s="182">
        <v>796</v>
      </c>
      <c r="H7" s="182">
        <v>8683</v>
      </c>
      <c r="I7" s="181">
        <v>855</v>
      </c>
      <c r="J7" s="182">
        <f t="shared" si="0"/>
        <v>11129</v>
      </c>
      <c r="K7" s="182">
        <v>14861</v>
      </c>
      <c r="L7" s="183">
        <f t="shared" si="1"/>
        <v>74.887288876926178</v>
      </c>
    </row>
    <row r="8" spans="1:18" x14ac:dyDescent="0.25">
      <c r="A8" s="179">
        <v>4</v>
      </c>
      <c r="B8" s="162" t="s">
        <v>19</v>
      </c>
      <c r="C8" s="181">
        <v>330</v>
      </c>
      <c r="D8" s="182">
        <v>265</v>
      </c>
      <c r="E8" s="182">
        <v>23</v>
      </c>
      <c r="F8" s="182">
        <v>41</v>
      </c>
      <c r="G8" s="182">
        <v>799</v>
      </c>
      <c r="H8" s="182">
        <v>8848</v>
      </c>
      <c r="I8" s="181">
        <v>629</v>
      </c>
      <c r="J8" s="182">
        <f t="shared" si="0"/>
        <v>10935</v>
      </c>
      <c r="K8" s="182">
        <v>17030</v>
      </c>
      <c r="L8" s="183">
        <f t="shared" si="1"/>
        <v>64.210217263652382</v>
      </c>
    </row>
    <row r="9" spans="1:18" x14ac:dyDescent="0.25">
      <c r="A9" s="179">
        <v>5</v>
      </c>
      <c r="B9" s="180" t="s">
        <v>20</v>
      </c>
      <c r="C9" s="181">
        <v>295</v>
      </c>
      <c r="D9" s="182">
        <v>201</v>
      </c>
      <c r="E9" s="182">
        <v>16</v>
      </c>
      <c r="F9" s="182">
        <v>32</v>
      </c>
      <c r="G9" s="182">
        <v>618</v>
      </c>
      <c r="H9" s="182">
        <v>6878</v>
      </c>
      <c r="I9" s="181">
        <v>451</v>
      </c>
      <c r="J9" s="182">
        <f t="shared" si="0"/>
        <v>8491</v>
      </c>
      <c r="K9" s="182">
        <v>11634</v>
      </c>
      <c r="L9" s="183">
        <f t="shared" si="1"/>
        <v>72.984356197352582</v>
      </c>
    </row>
    <row r="10" spans="1:18" x14ac:dyDescent="0.25">
      <c r="A10" s="179">
        <v>6</v>
      </c>
      <c r="B10" s="180" t="s">
        <v>21</v>
      </c>
      <c r="C10" s="181">
        <v>162</v>
      </c>
      <c r="D10" s="182">
        <v>285</v>
      </c>
      <c r="E10" s="182">
        <v>24</v>
      </c>
      <c r="F10" s="182">
        <v>19</v>
      </c>
      <c r="G10" s="182">
        <v>652</v>
      </c>
      <c r="H10" s="182">
        <v>10576</v>
      </c>
      <c r="I10" s="181">
        <v>658</v>
      </c>
      <c r="J10" s="182">
        <f t="shared" si="0"/>
        <v>12376</v>
      </c>
      <c r="K10" s="182">
        <v>15912</v>
      </c>
      <c r="L10" s="183">
        <f t="shared" si="1"/>
        <v>77.777777777777786</v>
      </c>
      <c r="R10" s="97"/>
    </row>
    <row r="11" spans="1:18" x14ac:dyDescent="0.25">
      <c r="A11" s="33">
        <v>7</v>
      </c>
      <c r="B11" s="34" t="s">
        <v>22</v>
      </c>
      <c r="C11" s="35">
        <v>134</v>
      </c>
      <c r="D11" s="36">
        <v>244</v>
      </c>
      <c r="E11" s="36">
        <v>10</v>
      </c>
      <c r="F11" s="36">
        <v>19</v>
      </c>
      <c r="G11" s="36">
        <v>906</v>
      </c>
      <c r="H11" s="36">
        <v>7708</v>
      </c>
      <c r="I11" s="35">
        <v>946</v>
      </c>
      <c r="J11" s="36">
        <f t="shared" si="0"/>
        <v>9967</v>
      </c>
      <c r="K11" s="36">
        <v>13129</v>
      </c>
      <c r="L11" s="37">
        <f t="shared" si="1"/>
        <v>75.915911341305502</v>
      </c>
    </row>
    <row r="12" spans="1:18" x14ac:dyDescent="0.25">
      <c r="A12" s="33">
        <v>8</v>
      </c>
      <c r="B12" s="34" t="s">
        <v>23</v>
      </c>
      <c r="C12" s="35">
        <v>126</v>
      </c>
      <c r="D12" s="36">
        <v>140</v>
      </c>
      <c r="E12" s="36">
        <v>5</v>
      </c>
      <c r="F12" s="36">
        <v>27</v>
      </c>
      <c r="G12" s="36">
        <v>998</v>
      </c>
      <c r="H12" s="36">
        <v>5491</v>
      </c>
      <c r="I12" s="35">
        <v>434</v>
      </c>
      <c r="J12" s="36">
        <f t="shared" si="0"/>
        <v>7221</v>
      </c>
      <c r="K12" s="36">
        <v>9846</v>
      </c>
      <c r="L12" s="37">
        <f t="shared" si="1"/>
        <v>73.33942717854967</v>
      </c>
      <c r="R12" s="97"/>
    </row>
    <row r="13" spans="1:18" x14ac:dyDescent="0.25">
      <c r="A13" s="33">
        <v>9</v>
      </c>
      <c r="B13" s="38" t="s">
        <v>24</v>
      </c>
      <c r="C13" s="35">
        <v>155</v>
      </c>
      <c r="D13" s="36">
        <v>135</v>
      </c>
      <c r="E13" s="36">
        <v>19</v>
      </c>
      <c r="F13" s="36">
        <v>20</v>
      </c>
      <c r="G13" s="36">
        <v>397</v>
      </c>
      <c r="H13" s="36">
        <v>8234</v>
      </c>
      <c r="I13" s="35">
        <v>618</v>
      </c>
      <c r="J13" s="36">
        <f t="shared" si="0"/>
        <v>9578</v>
      </c>
      <c r="K13" s="36">
        <v>12926</v>
      </c>
      <c r="L13" s="37">
        <f t="shared" si="1"/>
        <v>74.098715766671816</v>
      </c>
      <c r="R13" s="167"/>
    </row>
    <row r="14" spans="1:18" x14ac:dyDescent="0.25">
      <c r="A14" s="33">
        <v>10</v>
      </c>
      <c r="B14" s="34" t="s">
        <v>25</v>
      </c>
      <c r="C14" s="35">
        <v>229</v>
      </c>
      <c r="D14" s="36">
        <v>138</v>
      </c>
      <c r="E14" s="36">
        <v>11</v>
      </c>
      <c r="F14" s="36">
        <v>37</v>
      </c>
      <c r="G14" s="36">
        <v>427</v>
      </c>
      <c r="H14" s="36">
        <v>6361</v>
      </c>
      <c r="I14" s="35">
        <v>388</v>
      </c>
      <c r="J14" s="36">
        <f t="shared" si="0"/>
        <v>7591</v>
      </c>
      <c r="K14" s="36">
        <v>10667</v>
      </c>
      <c r="L14" s="37">
        <f t="shared" si="1"/>
        <v>71.163401143714253</v>
      </c>
    </row>
    <row r="15" spans="1:18" x14ac:dyDescent="0.25">
      <c r="A15" s="33">
        <v>11</v>
      </c>
      <c r="B15" s="34" t="s">
        <v>26</v>
      </c>
      <c r="C15" s="35">
        <v>657</v>
      </c>
      <c r="D15" s="36">
        <v>657</v>
      </c>
      <c r="E15" s="36">
        <v>20</v>
      </c>
      <c r="F15" s="36">
        <v>268</v>
      </c>
      <c r="G15" s="36">
        <v>591</v>
      </c>
      <c r="H15" s="36">
        <v>10010</v>
      </c>
      <c r="I15" s="35">
        <v>1312</v>
      </c>
      <c r="J15" s="36">
        <f t="shared" si="0"/>
        <v>13515</v>
      </c>
      <c r="K15" s="36">
        <v>18322</v>
      </c>
      <c r="L15" s="37">
        <f t="shared" si="1"/>
        <v>73.763781246588806</v>
      </c>
    </row>
    <row r="16" spans="1:18" x14ac:dyDescent="0.25">
      <c r="A16" s="33">
        <v>12</v>
      </c>
      <c r="B16" s="34" t="s">
        <v>27</v>
      </c>
      <c r="C16" s="35">
        <v>411</v>
      </c>
      <c r="D16" s="36">
        <v>740</v>
      </c>
      <c r="E16" s="36">
        <v>8</v>
      </c>
      <c r="F16" s="36">
        <v>43</v>
      </c>
      <c r="G16" s="36">
        <v>1238</v>
      </c>
      <c r="H16" s="36">
        <v>10144</v>
      </c>
      <c r="I16" s="35">
        <v>407</v>
      </c>
      <c r="J16" s="36">
        <f t="shared" si="0"/>
        <v>12991</v>
      </c>
      <c r="K16" s="36">
        <v>17686</v>
      </c>
      <c r="L16" s="37">
        <f t="shared" si="1"/>
        <v>73.453579102114659</v>
      </c>
    </row>
    <row r="17" spans="1:12" x14ac:dyDescent="0.25">
      <c r="A17" s="33">
        <v>13</v>
      </c>
      <c r="B17" s="34" t="s">
        <v>28</v>
      </c>
      <c r="C17" s="35">
        <v>204</v>
      </c>
      <c r="D17" s="36">
        <v>153</v>
      </c>
      <c r="E17" s="36">
        <v>6</v>
      </c>
      <c r="F17" s="36">
        <v>75</v>
      </c>
      <c r="G17" s="36">
        <v>495</v>
      </c>
      <c r="H17" s="36">
        <v>5758</v>
      </c>
      <c r="I17" s="35">
        <v>889</v>
      </c>
      <c r="J17" s="36">
        <f t="shared" si="0"/>
        <v>7580</v>
      </c>
      <c r="K17" s="36">
        <v>11709</v>
      </c>
      <c r="L17" s="37">
        <f t="shared" si="1"/>
        <v>64.736527457511315</v>
      </c>
    </row>
    <row r="18" spans="1:12" x14ac:dyDescent="0.25">
      <c r="A18" s="33">
        <v>14</v>
      </c>
      <c r="B18" s="38" t="s">
        <v>29</v>
      </c>
      <c r="C18" s="35">
        <v>100</v>
      </c>
      <c r="D18" s="36">
        <v>195</v>
      </c>
      <c r="E18" s="36">
        <v>22</v>
      </c>
      <c r="F18" s="36">
        <v>24</v>
      </c>
      <c r="G18" s="36">
        <v>555</v>
      </c>
      <c r="H18" s="36">
        <v>4639</v>
      </c>
      <c r="I18" s="35">
        <v>661</v>
      </c>
      <c r="J18" s="36">
        <f t="shared" si="0"/>
        <v>6196</v>
      </c>
      <c r="K18" s="36">
        <v>8298</v>
      </c>
      <c r="L18" s="37">
        <f t="shared" si="1"/>
        <v>74.668594842130631</v>
      </c>
    </row>
    <row r="19" spans="1:12" ht="18.75" customHeight="1" x14ac:dyDescent="0.25">
      <c r="A19" s="147"/>
      <c r="B19" s="40" t="s">
        <v>30</v>
      </c>
      <c r="C19" s="41">
        <f t="shared" ref="C19:K19" si="2">SUM(C5:C18)</f>
        <v>5666</v>
      </c>
      <c r="D19" s="42">
        <f t="shared" si="2"/>
        <v>5504</v>
      </c>
      <c r="E19" s="42">
        <f t="shared" si="2"/>
        <v>371</v>
      </c>
      <c r="F19" s="42">
        <f t="shared" si="2"/>
        <v>1035</v>
      </c>
      <c r="G19" s="42">
        <f t="shared" si="2"/>
        <v>12839</v>
      </c>
      <c r="H19" s="42">
        <f t="shared" si="2"/>
        <v>114558</v>
      </c>
      <c r="I19" s="41">
        <f t="shared" si="2"/>
        <v>11289</v>
      </c>
      <c r="J19" s="42">
        <f t="shared" si="2"/>
        <v>151262</v>
      </c>
      <c r="K19" s="42">
        <f t="shared" si="2"/>
        <v>207152</v>
      </c>
      <c r="L19" s="43">
        <f t="shared" si="1"/>
        <v>73.019811539352744</v>
      </c>
    </row>
    <row r="20" spans="1:12" ht="20.25" customHeight="1" x14ac:dyDescent="0.25">
      <c r="A20" s="148"/>
      <c r="B20" s="150" t="s">
        <v>78</v>
      </c>
      <c r="C20" s="151">
        <v>3805</v>
      </c>
      <c r="D20" s="151">
        <v>3631</v>
      </c>
      <c r="E20" s="151">
        <v>454</v>
      </c>
      <c r="F20" s="151">
        <v>1054</v>
      </c>
      <c r="G20" s="152">
        <v>7900</v>
      </c>
      <c r="H20" s="151">
        <v>78527</v>
      </c>
      <c r="I20" s="151">
        <v>10645</v>
      </c>
      <c r="J20" s="152">
        <f>SUM(C20:I20)</f>
        <v>106016</v>
      </c>
      <c r="K20" s="143"/>
      <c r="L20" s="144"/>
    </row>
    <row r="21" spans="1:12" ht="20.25" customHeight="1" x14ac:dyDescent="0.25">
      <c r="A21" s="149"/>
      <c r="B21" s="150" t="s">
        <v>34</v>
      </c>
      <c r="C21" s="153">
        <f>C19/C20*100</f>
        <v>148.90932982917212</v>
      </c>
      <c r="D21" s="153">
        <f t="shared" ref="D21:J21" si="3">D19/D20*100</f>
        <v>151.58358578903884</v>
      </c>
      <c r="E21" s="153">
        <f t="shared" si="3"/>
        <v>81.718061674008808</v>
      </c>
      <c r="F21" s="153">
        <f t="shared" si="3"/>
        <v>98.197343453510427</v>
      </c>
      <c r="G21" s="153">
        <f t="shared" si="3"/>
        <v>162.51898734177215</v>
      </c>
      <c r="H21" s="153">
        <f t="shared" si="3"/>
        <v>145.88358144332523</v>
      </c>
      <c r="I21" s="153">
        <f t="shared" si="3"/>
        <v>106.0497886331611</v>
      </c>
      <c r="J21" s="153">
        <f t="shared" si="3"/>
        <v>142.67846362813162</v>
      </c>
      <c r="K21" s="145"/>
      <c r="L21" s="146"/>
    </row>
    <row r="23" spans="1:12" x14ac:dyDescent="0.25">
      <c r="B23" t="s">
        <v>101</v>
      </c>
      <c r="C23" t="s">
        <v>102</v>
      </c>
      <c r="D23">
        <v>62.16</v>
      </c>
      <c r="E23" t="s">
        <v>104</v>
      </c>
    </row>
    <row r="24" spans="1:12" x14ac:dyDescent="0.25">
      <c r="C24" t="s">
        <v>103</v>
      </c>
      <c r="D24">
        <v>83.5</v>
      </c>
      <c r="E24" t="s">
        <v>105</v>
      </c>
    </row>
  </sheetData>
  <mergeCells count="5">
    <mergeCell ref="B3:B4"/>
    <mergeCell ref="C3:I3"/>
    <mergeCell ref="J3:J4"/>
    <mergeCell ref="K3:K4"/>
    <mergeCell ref="L3:L4"/>
  </mergeCells>
  <pageMargins left="2.0866141732283467" right="0.70866141732283472" top="1.3385826771653544" bottom="0.74803149606299213" header="0.31496062992125984" footer="0.31496062992125984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3" sqref="C23"/>
    </sheetView>
  </sheetViews>
  <sheetFormatPr defaultRowHeight="15" x14ac:dyDescent="0.25"/>
  <cols>
    <col min="1" max="1" width="5.7109375" customWidth="1"/>
    <col min="2" max="2" width="13.85546875" customWidth="1"/>
  </cols>
  <sheetData>
    <row r="1" spans="1:9" x14ac:dyDescent="0.25">
      <c r="A1" s="96" t="s">
        <v>112</v>
      </c>
    </row>
    <row r="3" spans="1:9" ht="21" customHeight="1" x14ac:dyDescent="0.25">
      <c r="A3" s="29" t="s">
        <v>2</v>
      </c>
      <c r="B3" s="227" t="s">
        <v>3</v>
      </c>
      <c r="C3" s="228" t="s">
        <v>35</v>
      </c>
      <c r="D3" s="229"/>
      <c r="E3" s="229"/>
      <c r="F3" s="229"/>
      <c r="G3" s="45" t="s">
        <v>11</v>
      </c>
      <c r="H3" s="230" t="s">
        <v>36</v>
      </c>
      <c r="I3" s="228" t="s">
        <v>40</v>
      </c>
    </row>
    <row r="4" spans="1:9" x14ac:dyDescent="0.25">
      <c r="A4" s="30"/>
      <c r="B4" s="227"/>
      <c r="C4" s="31" t="s">
        <v>4</v>
      </c>
      <c r="D4" s="32" t="s">
        <v>5</v>
      </c>
      <c r="E4" s="32" t="s">
        <v>6</v>
      </c>
      <c r="F4" s="32" t="s">
        <v>8</v>
      </c>
      <c r="G4" s="44"/>
      <c r="H4" s="230"/>
      <c r="I4" s="228"/>
    </row>
    <row r="5" spans="1:9" x14ac:dyDescent="0.25">
      <c r="A5" s="33">
        <v>1</v>
      </c>
      <c r="B5" s="34" t="s">
        <v>16</v>
      </c>
      <c r="C5" s="35">
        <v>1356</v>
      </c>
      <c r="D5" s="36">
        <v>1257</v>
      </c>
      <c r="E5" s="36">
        <v>86</v>
      </c>
      <c r="F5" s="36">
        <v>2617</v>
      </c>
      <c r="G5" s="36">
        <f t="shared" ref="G5:G19" si="0">SUM(C5:F5)</f>
        <v>5316</v>
      </c>
      <c r="H5" s="36">
        <v>19385</v>
      </c>
      <c r="I5" s="37">
        <f>G5/H5*100</f>
        <v>27.423265411400564</v>
      </c>
    </row>
    <row r="6" spans="1:9" x14ac:dyDescent="0.25">
      <c r="A6" s="33">
        <v>2</v>
      </c>
      <c r="B6" s="38" t="s">
        <v>17</v>
      </c>
      <c r="C6" s="35">
        <v>1331</v>
      </c>
      <c r="D6" s="36">
        <v>622</v>
      </c>
      <c r="E6" s="36">
        <v>28</v>
      </c>
      <c r="F6" s="36">
        <v>1750</v>
      </c>
      <c r="G6" s="36">
        <f t="shared" si="0"/>
        <v>3731</v>
      </c>
      <c r="H6" s="36">
        <v>14307</v>
      </c>
      <c r="I6" s="37">
        <f t="shared" ref="I6:I19" si="1">G6/H6*100</f>
        <v>26.078143566086531</v>
      </c>
    </row>
    <row r="7" spans="1:9" x14ac:dyDescent="0.25">
      <c r="A7" s="33">
        <v>3</v>
      </c>
      <c r="B7" s="34" t="s">
        <v>18</v>
      </c>
      <c r="C7" s="35">
        <v>176</v>
      </c>
      <c r="D7" s="36">
        <v>472</v>
      </c>
      <c r="E7" s="36">
        <v>93</v>
      </c>
      <c r="F7" s="36">
        <v>796</v>
      </c>
      <c r="G7" s="36">
        <f t="shared" si="0"/>
        <v>1537</v>
      </c>
      <c r="H7" s="36">
        <v>11129</v>
      </c>
      <c r="I7" s="37">
        <f t="shared" si="1"/>
        <v>13.810764668883099</v>
      </c>
    </row>
    <row r="8" spans="1:9" x14ac:dyDescent="0.25">
      <c r="A8" s="33">
        <v>4</v>
      </c>
      <c r="B8" s="34" t="s">
        <v>19</v>
      </c>
      <c r="C8" s="35">
        <v>330</v>
      </c>
      <c r="D8" s="36">
        <v>265</v>
      </c>
      <c r="E8" s="36">
        <v>23</v>
      </c>
      <c r="F8" s="36">
        <v>799</v>
      </c>
      <c r="G8" s="36">
        <f t="shared" si="0"/>
        <v>1417</v>
      </c>
      <c r="H8" s="36">
        <v>10935</v>
      </c>
      <c r="I8" s="37">
        <f t="shared" si="1"/>
        <v>12.958390489254686</v>
      </c>
    </row>
    <row r="9" spans="1:9" x14ac:dyDescent="0.25">
      <c r="A9" s="33">
        <v>5</v>
      </c>
      <c r="B9" s="38" t="s">
        <v>20</v>
      </c>
      <c r="C9" s="35">
        <v>295</v>
      </c>
      <c r="D9" s="36">
        <v>201</v>
      </c>
      <c r="E9" s="36">
        <v>16</v>
      </c>
      <c r="F9" s="36">
        <v>618</v>
      </c>
      <c r="G9" s="36">
        <f t="shared" si="0"/>
        <v>1130</v>
      </c>
      <c r="H9" s="36">
        <v>8491</v>
      </c>
      <c r="I9" s="37">
        <f t="shared" si="1"/>
        <v>13.308208691555764</v>
      </c>
    </row>
    <row r="10" spans="1:9" x14ac:dyDescent="0.25">
      <c r="A10" s="33">
        <v>6</v>
      </c>
      <c r="B10" s="180" t="s">
        <v>21</v>
      </c>
      <c r="C10" s="181">
        <v>162</v>
      </c>
      <c r="D10" s="182">
        <v>285</v>
      </c>
      <c r="E10" s="182">
        <v>24</v>
      </c>
      <c r="F10" s="182">
        <v>652</v>
      </c>
      <c r="G10" s="182">
        <f t="shared" si="0"/>
        <v>1123</v>
      </c>
      <c r="H10" s="182">
        <v>12376</v>
      </c>
      <c r="I10" s="183">
        <f t="shared" si="1"/>
        <v>9.0740142210730443</v>
      </c>
    </row>
    <row r="11" spans="1:9" x14ac:dyDescent="0.25">
      <c r="A11" s="33">
        <v>7</v>
      </c>
      <c r="B11" s="162" t="s">
        <v>22</v>
      </c>
      <c r="C11" s="181">
        <v>134</v>
      </c>
      <c r="D11" s="182">
        <v>244</v>
      </c>
      <c r="E11" s="182">
        <v>10</v>
      </c>
      <c r="F11" s="182">
        <v>906</v>
      </c>
      <c r="G11" s="182">
        <f t="shared" si="0"/>
        <v>1294</v>
      </c>
      <c r="H11" s="182">
        <v>9967</v>
      </c>
      <c r="I11" s="183">
        <f t="shared" si="1"/>
        <v>12.982843383164441</v>
      </c>
    </row>
    <row r="12" spans="1:9" x14ac:dyDescent="0.25">
      <c r="A12" s="33">
        <v>8</v>
      </c>
      <c r="B12" s="162" t="s">
        <v>23</v>
      </c>
      <c r="C12" s="181">
        <v>126</v>
      </c>
      <c r="D12" s="182">
        <v>140</v>
      </c>
      <c r="E12" s="182">
        <v>5</v>
      </c>
      <c r="F12" s="182">
        <v>998</v>
      </c>
      <c r="G12" s="182">
        <f t="shared" si="0"/>
        <v>1269</v>
      </c>
      <c r="H12" s="182">
        <v>7221</v>
      </c>
      <c r="I12" s="183">
        <f t="shared" si="1"/>
        <v>17.573743248857497</v>
      </c>
    </row>
    <row r="13" spans="1:9" x14ac:dyDescent="0.25">
      <c r="A13" s="33">
        <v>9</v>
      </c>
      <c r="B13" s="180" t="s">
        <v>24</v>
      </c>
      <c r="C13" s="181">
        <v>155</v>
      </c>
      <c r="D13" s="182">
        <v>135</v>
      </c>
      <c r="E13" s="182">
        <v>19</v>
      </c>
      <c r="F13" s="182">
        <v>397</v>
      </c>
      <c r="G13" s="182">
        <f t="shared" si="0"/>
        <v>706</v>
      </c>
      <c r="H13" s="182">
        <v>9578</v>
      </c>
      <c r="I13" s="183">
        <f t="shared" si="1"/>
        <v>7.3710586761328036</v>
      </c>
    </row>
    <row r="14" spans="1:9" x14ac:dyDescent="0.25">
      <c r="A14" s="33">
        <v>10</v>
      </c>
      <c r="B14" s="34" t="s">
        <v>25</v>
      </c>
      <c r="C14" s="35">
        <v>229</v>
      </c>
      <c r="D14" s="36">
        <v>138</v>
      </c>
      <c r="E14" s="36">
        <v>11</v>
      </c>
      <c r="F14" s="36">
        <v>427</v>
      </c>
      <c r="G14" s="36">
        <f t="shared" si="0"/>
        <v>805</v>
      </c>
      <c r="H14" s="36">
        <v>7591</v>
      </c>
      <c r="I14" s="37">
        <f t="shared" si="1"/>
        <v>10.604663417204584</v>
      </c>
    </row>
    <row r="15" spans="1:9" x14ac:dyDescent="0.25">
      <c r="A15" s="33">
        <v>11</v>
      </c>
      <c r="B15" s="34" t="s">
        <v>26</v>
      </c>
      <c r="C15" s="35">
        <v>657</v>
      </c>
      <c r="D15" s="36">
        <v>657</v>
      </c>
      <c r="E15" s="36">
        <v>20</v>
      </c>
      <c r="F15" s="36">
        <v>591</v>
      </c>
      <c r="G15" s="36">
        <f t="shared" si="0"/>
        <v>1925</v>
      </c>
      <c r="H15" s="36">
        <v>13515</v>
      </c>
      <c r="I15" s="37">
        <f t="shared" si="1"/>
        <v>14.243433222345542</v>
      </c>
    </row>
    <row r="16" spans="1:9" x14ac:dyDescent="0.25">
      <c r="A16" s="33">
        <v>12</v>
      </c>
      <c r="B16" s="34" t="s">
        <v>27</v>
      </c>
      <c r="C16" s="35">
        <v>411</v>
      </c>
      <c r="D16" s="36">
        <v>740</v>
      </c>
      <c r="E16" s="36">
        <v>8</v>
      </c>
      <c r="F16" s="36">
        <v>1238</v>
      </c>
      <c r="G16" s="36">
        <f t="shared" si="0"/>
        <v>2397</v>
      </c>
      <c r="H16" s="36">
        <v>12991</v>
      </c>
      <c r="I16" s="37">
        <f t="shared" si="1"/>
        <v>18.451235470710493</v>
      </c>
    </row>
    <row r="17" spans="1:9" x14ac:dyDescent="0.25">
      <c r="A17" s="33">
        <v>13</v>
      </c>
      <c r="B17" s="34" t="s">
        <v>28</v>
      </c>
      <c r="C17" s="35">
        <v>204</v>
      </c>
      <c r="D17" s="36">
        <v>153</v>
      </c>
      <c r="E17" s="36">
        <v>6</v>
      </c>
      <c r="F17" s="36">
        <v>495</v>
      </c>
      <c r="G17" s="36">
        <f t="shared" si="0"/>
        <v>858</v>
      </c>
      <c r="H17" s="36">
        <v>7580</v>
      </c>
      <c r="I17" s="37">
        <f t="shared" si="1"/>
        <v>11.319261213720317</v>
      </c>
    </row>
    <row r="18" spans="1:9" x14ac:dyDescent="0.25">
      <c r="A18" s="33">
        <v>14</v>
      </c>
      <c r="B18" s="38" t="s">
        <v>29</v>
      </c>
      <c r="C18" s="35">
        <v>100</v>
      </c>
      <c r="D18" s="36">
        <v>195</v>
      </c>
      <c r="E18" s="36">
        <v>22</v>
      </c>
      <c r="F18" s="36">
        <v>555</v>
      </c>
      <c r="G18" s="36">
        <f t="shared" si="0"/>
        <v>872</v>
      </c>
      <c r="H18" s="36">
        <v>6196</v>
      </c>
      <c r="I18" s="37">
        <f t="shared" si="1"/>
        <v>14.07359586830213</v>
      </c>
    </row>
    <row r="19" spans="1:9" x14ac:dyDescent="0.25">
      <c r="A19" s="39"/>
      <c r="B19" s="168" t="s">
        <v>30</v>
      </c>
      <c r="C19" s="169">
        <f>SUM(C5:C18)</f>
        <v>5666</v>
      </c>
      <c r="D19" s="170">
        <f>SUM(D5:D18)</f>
        <v>5504</v>
      </c>
      <c r="E19" s="170">
        <f>SUM(E5:E18)</f>
        <v>371</v>
      </c>
      <c r="F19" s="170">
        <f>SUM(F5:F18)</f>
        <v>12839</v>
      </c>
      <c r="G19" s="170">
        <f t="shared" si="0"/>
        <v>24380</v>
      </c>
      <c r="H19" s="170">
        <f>SUM(H5:H18)</f>
        <v>151262</v>
      </c>
      <c r="I19" s="171">
        <f t="shared" si="1"/>
        <v>16.117729502452701</v>
      </c>
    </row>
    <row r="20" spans="1:9" ht="18" customHeight="1" x14ac:dyDescent="0.25">
      <c r="A20" s="173"/>
      <c r="B20" s="172" t="s">
        <v>106</v>
      </c>
      <c r="C20" s="172">
        <v>23.3</v>
      </c>
      <c r="D20" s="172">
        <v>22.63</v>
      </c>
      <c r="E20" s="172">
        <v>1.51</v>
      </c>
      <c r="F20" s="172">
        <v>52.56</v>
      </c>
      <c r="G20" s="174"/>
      <c r="H20" s="174"/>
      <c r="I20" s="174"/>
    </row>
    <row r="21" spans="1:9" x14ac:dyDescent="0.25">
      <c r="A21" s="173"/>
      <c r="B21" s="172" t="s">
        <v>107</v>
      </c>
      <c r="C21" s="172">
        <v>34.57</v>
      </c>
      <c r="D21" s="172">
        <v>17.579999999999998</v>
      </c>
      <c r="E21" s="172">
        <v>2.4900000000000002</v>
      </c>
      <c r="F21" s="172">
        <v>45.35</v>
      </c>
      <c r="G21" s="174"/>
      <c r="H21" s="174"/>
      <c r="I21" s="172">
        <v>28.12</v>
      </c>
    </row>
    <row r="23" spans="1:9" x14ac:dyDescent="0.25">
      <c r="B23" t="s">
        <v>122</v>
      </c>
      <c r="C23" t="s">
        <v>123</v>
      </c>
    </row>
  </sheetData>
  <mergeCells count="4">
    <mergeCell ref="B3:B4"/>
    <mergeCell ref="C3:F3"/>
    <mergeCell ref="H3:H4"/>
    <mergeCell ref="I3:I4"/>
  </mergeCells>
  <pageMargins left="2.0866141732283467" right="0.70866141732283472" top="1.3385826771653544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opLeftCell="A52" zoomScale="106" zoomScaleNormal="106" workbookViewId="0">
      <selection activeCell="L69" sqref="L69"/>
    </sheetView>
  </sheetViews>
  <sheetFormatPr defaultRowHeight="15" x14ac:dyDescent="0.25"/>
  <cols>
    <col min="1" max="1" width="6.140625" customWidth="1"/>
    <col min="2" max="2" width="13.7109375" customWidth="1"/>
    <col min="3" max="3" width="7.5703125" customWidth="1"/>
    <col min="4" max="4" width="7.7109375" customWidth="1"/>
    <col min="5" max="5" width="11.28515625" customWidth="1"/>
    <col min="6" max="6" width="7.140625" customWidth="1"/>
    <col min="7" max="7" width="7.5703125" customWidth="1"/>
    <col min="10" max="10" width="11.28515625" customWidth="1"/>
    <col min="13" max="13" width="7.28515625" customWidth="1"/>
    <col min="14" max="14" width="7.7109375" customWidth="1"/>
    <col min="16" max="16" width="7" customWidth="1"/>
  </cols>
  <sheetData>
    <row r="1" spans="1:21" x14ac:dyDescent="0.25">
      <c r="A1" t="s">
        <v>99</v>
      </c>
    </row>
    <row r="3" spans="1:21" x14ac:dyDescent="0.25">
      <c r="A3" s="189" t="s">
        <v>2</v>
      </c>
      <c r="B3" s="189" t="s">
        <v>79</v>
      </c>
      <c r="C3" s="189" t="s">
        <v>80</v>
      </c>
      <c r="D3" s="189" t="s">
        <v>81</v>
      </c>
      <c r="E3" s="189" t="s">
        <v>80</v>
      </c>
      <c r="F3" s="189" t="s">
        <v>86</v>
      </c>
      <c r="G3" s="190" t="s">
        <v>82</v>
      </c>
      <c r="H3" s="189" t="s">
        <v>83</v>
      </c>
      <c r="I3" s="189" t="s">
        <v>84</v>
      </c>
      <c r="J3" s="189" t="s">
        <v>83</v>
      </c>
      <c r="K3" s="189" t="s">
        <v>83</v>
      </c>
      <c r="L3" s="190" t="s">
        <v>82</v>
      </c>
      <c r="M3" s="189" t="s">
        <v>88</v>
      </c>
      <c r="N3" s="189" t="s">
        <v>89</v>
      </c>
      <c r="O3" s="189" t="s">
        <v>88</v>
      </c>
      <c r="P3" s="189" t="s">
        <v>88</v>
      </c>
      <c r="Q3" s="190" t="s">
        <v>82</v>
      </c>
      <c r="R3" s="154"/>
      <c r="S3" s="154"/>
      <c r="T3" s="154"/>
      <c r="U3" s="154"/>
    </row>
    <row r="4" spans="1:21" x14ac:dyDescent="0.25">
      <c r="A4" s="191"/>
      <c r="B4" s="191"/>
      <c r="C4" s="191" t="s">
        <v>46</v>
      </c>
      <c r="D4" s="191" t="s">
        <v>118</v>
      </c>
      <c r="E4" s="191" t="s">
        <v>85</v>
      </c>
      <c r="F4" s="191" t="s">
        <v>119</v>
      </c>
      <c r="G4" s="192" t="s">
        <v>80</v>
      </c>
      <c r="H4" s="191" t="s">
        <v>46</v>
      </c>
      <c r="I4" s="191" t="s">
        <v>118</v>
      </c>
      <c r="J4" s="191" t="s">
        <v>85</v>
      </c>
      <c r="K4" s="191" t="s">
        <v>119</v>
      </c>
      <c r="L4" s="192" t="s">
        <v>83</v>
      </c>
      <c r="M4" s="191" t="s">
        <v>46</v>
      </c>
      <c r="N4" s="191" t="s">
        <v>118</v>
      </c>
      <c r="O4" s="191" t="s">
        <v>85</v>
      </c>
      <c r="P4" s="191" t="s">
        <v>119</v>
      </c>
      <c r="Q4" s="192" t="s">
        <v>88</v>
      </c>
      <c r="R4" s="154"/>
      <c r="S4" s="154"/>
      <c r="T4" s="154"/>
      <c r="U4" s="154"/>
    </row>
    <row r="5" spans="1:21" x14ac:dyDescent="0.25">
      <c r="A5" s="161">
        <v>1</v>
      </c>
      <c r="B5" s="86" t="s">
        <v>16</v>
      </c>
      <c r="C5" s="86">
        <v>1303</v>
      </c>
      <c r="D5" s="86">
        <v>54</v>
      </c>
      <c r="E5" s="86">
        <f t="shared" ref="E5:E19" si="0">SUM(C5:D5)</f>
        <v>1357</v>
      </c>
      <c r="F5" s="86">
        <v>1356</v>
      </c>
      <c r="G5" s="86">
        <f>F5-C5</f>
        <v>53</v>
      </c>
      <c r="H5" s="162">
        <v>1186</v>
      </c>
      <c r="I5" s="86">
        <v>73</v>
      </c>
      <c r="J5" s="86">
        <f t="shared" ref="J5:J19" si="1">SUM(H5:I5)</f>
        <v>1259</v>
      </c>
      <c r="K5" s="86">
        <v>1257</v>
      </c>
      <c r="L5" s="86">
        <f>K5-H5</f>
        <v>71</v>
      </c>
      <c r="M5" s="162">
        <v>74</v>
      </c>
      <c r="N5" s="86">
        <v>12</v>
      </c>
      <c r="O5" s="86">
        <f t="shared" ref="O5:O18" si="2">SUM(M5:N5)</f>
        <v>86</v>
      </c>
      <c r="P5" s="86">
        <v>86</v>
      </c>
      <c r="Q5" s="86">
        <f>P5-M5</f>
        <v>12</v>
      </c>
    </row>
    <row r="6" spans="1:21" x14ac:dyDescent="0.25">
      <c r="A6" s="161">
        <v>2</v>
      </c>
      <c r="B6" s="86" t="s">
        <v>17</v>
      </c>
      <c r="C6" s="86">
        <v>1318</v>
      </c>
      <c r="D6" s="86">
        <v>17</v>
      </c>
      <c r="E6" s="86">
        <f t="shared" si="0"/>
        <v>1335</v>
      </c>
      <c r="F6" s="86">
        <v>1331</v>
      </c>
      <c r="G6" s="86">
        <f t="shared" ref="G6:G19" si="3">F6-C6</f>
        <v>13</v>
      </c>
      <c r="H6" s="162">
        <v>610</v>
      </c>
      <c r="I6" s="86">
        <v>12</v>
      </c>
      <c r="J6" s="86">
        <f t="shared" si="1"/>
        <v>622</v>
      </c>
      <c r="K6" s="86">
        <v>622</v>
      </c>
      <c r="L6" s="86">
        <f t="shared" ref="L6:L19" si="4">K6-H6</f>
        <v>12</v>
      </c>
      <c r="M6" s="162">
        <v>28</v>
      </c>
      <c r="N6" s="86">
        <v>0</v>
      </c>
      <c r="O6" s="86">
        <f t="shared" si="2"/>
        <v>28</v>
      </c>
      <c r="P6" s="86">
        <v>28</v>
      </c>
      <c r="Q6" s="86">
        <f t="shared" ref="Q6:Q19" si="5">P6-M6</f>
        <v>0</v>
      </c>
    </row>
    <row r="7" spans="1:21" x14ac:dyDescent="0.25">
      <c r="A7" s="161">
        <v>3</v>
      </c>
      <c r="B7" s="86" t="s">
        <v>18</v>
      </c>
      <c r="C7" s="86">
        <v>173</v>
      </c>
      <c r="D7" s="86">
        <v>9</v>
      </c>
      <c r="E7" s="86">
        <f t="shared" si="0"/>
        <v>182</v>
      </c>
      <c r="F7" s="86">
        <v>176</v>
      </c>
      <c r="G7" s="86">
        <f t="shared" si="3"/>
        <v>3</v>
      </c>
      <c r="H7" s="162">
        <v>451</v>
      </c>
      <c r="I7" s="86">
        <v>22</v>
      </c>
      <c r="J7" s="86">
        <f t="shared" si="1"/>
        <v>473</v>
      </c>
      <c r="K7" s="86">
        <v>472</v>
      </c>
      <c r="L7" s="86">
        <f t="shared" si="4"/>
        <v>21</v>
      </c>
      <c r="M7" s="162">
        <v>92</v>
      </c>
      <c r="N7" s="86">
        <v>1</v>
      </c>
      <c r="O7" s="86">
        <f t="shared" si="2"/>
        <v>93</v>
      </c>
      <c r="P7" s="86">
        <v>93</v>
      </c>
      <c r="Q7" s="86">
        <f t="shared" si="5"/>
        <v>1</v>
      </c>
    </row>
    <row r="8" spans="1:21" x14ac:dyDescent="0.25">
      <c r="A8" s="161">
        <v>4</v>
      </c>
      <c r="B8" s="86" t="s">
        <v>19</v>
      </c>
      <c r="C8" s="86">
        <v>322</v>
      </c>
      <c r="D8" s="86">
        <v>12</v>
      </c>
      <c r="E8" s="86">
        <f t="shared" si="0"/>
        <v>334</v>
      </c>
      <c r="F8" s="86">
        <v>330</v>
      </c>
      <c r="G8" s="86">
        <f t="shared" si="3"/>
        <v>8</v>
      </c>
      <c r="H8" s="162">
        <v>261</v>
      </c>
      <c r="I8" s="86">
        <v>7</v>
      </c>
      <c r="J8" s="86">
        <f t="shared" si="1"/>
        <v>268</v>
      </c>
      <c r="K8" s="86">
        <v>265</v>
      </c>
      <c r="L8" s="86">
        <f t="shared" si="4"/>
        <v>4</v>
      </c>
      <c r="M8" s="162">
        <v>24</v>
      </c>
      <c r="N8" s="86">
        <v>0</v>
      </c>
      <c r="O8" s="86">
        <f t="shared" si="2"/>
        <v>24</v>
      </c>
      <c r="P8" s="86">
        <v>23</v>
      </c>
      <c r="Q8" s="193">
        <f t="shared" si="5"/>
        <v>-1</v>
      </c>
    </row>
    <row r="9" spans="1:21" x14ac:dyDescent="0.25">
      <c r="A9" s="161">
        <v>5</v>
      </c>
      <c r="B9" s="86" t="s">
        <v>20</v>
      </c>
      <c r="C9" s="86">
        <v>270</v>
      </c>
      <c r="D9" s="86">
        <v>29</v>
      </c>
      <c r="E9" s="86">
        <f t="shared" si="0"/>
        <v>299</v>
      </c>
      <c r="F9" s="86">
        <v>295</v>
      </c>
      <c r="G9" s="86">
        <f t="shared" si="3"/>
        <v>25</v>
      </c>
      <c r="H9" s="162">
        <v>196</v>
      </c>
      <c r="I9" s="86">
        <v>7</v>
      </c>
      <c r="J9" s="86">
        <f t="shared" si="1"/>
        <v>203</v>
      </c>
      <c r="K9" s="86">
        <v>201</v>
      </c>
      <c r="L9" s="86">
        <f t="shared" si="4"/>
        <v>5</v>
      </c>
      <c r="M9" s="162">
        <v>16</v>
      </c>
      <c r="N9" s="86">
        <v>0</v>
      </c>
      <c r="O9" s="86">
        <f t="shared" si="2"/>
        <v>16</v>
      </c>
      <c r="P9" s="86">
        <v>16</v>
      </c>
      <c r="Q9" s="86">
        <f t="shared" si="5"/>
        <v>0</v>
      </c>
    </row>
    <row r="10" spans="1:21" x14ac:dyDescent="0.25">
      <c r="A10" s="161">
        <v>6</v>
      </c>
      <c r="B10" s="86" t="s">
        <v>21</v>
      </c>
      <c r="C10" s="86">
        <v>149</v>
      </c>
      <c r="D10" s="86">
        <v>13</v>
      </c>
      <c r="E10" s="86">
        <f t="shared" si="0"/>
        <v>162</v>
      </c>
      <c r="F10" s="86">
        <v>162</v>
      </c>
      <c r="G10" s="86">
        <f t="shared" si="3"/>
        <v>13</v>
      </c>
      <c r="H10" s="162">
        <v>257</v>
      </c>
      <c r="I10" s="86">
        <v>55</v>
      </c>
      <c r="J10" s="86">
        <f t="shared" si="1"/>
        <v>312</v>
      </c>
      <c r="K10" s="86">
        <v>285</v>
      </c>
      <c r="L10" s="86">
        <f t="shared" si="4"/>
        <v>28</v>
      </c>
      <c r="M10" s="162">
        <v>24</v>
      </c>
      <c r="N10" s="86">
        <v>0</v>
      </c>
      <c r="O10" s="86">
        <f t="shared" si="2"/>
        <v>24</v>
      </c>
      <c r="P10" s="86">
        <v>24</v>
      </c>
      <c r="Q10" s="86">
        <f t="shared" si="5"/>
        <v>0</v>
      </c>
    </row>
    <row r="11" spans="1:21" x14ac:dyDescent="0.25">
      <c r="A11" s="161">
        <v>7</v>
      </c>
      <c r="B11" s="86" t="s">
        <v>22</v>
      </c>
      <c r="C11" s="86">
        <v>124</v>
      </c>
      <c r="D11" s="86">
        <v>11</v>
      </c>
      <c r="E11" s="86">
        <f t="shared" si="0"/>
        <v>135</v>
      </c>
      <c r="F11" s="86">
        <v>134</v>
      </c>
      <c r="G11" s="86">
        <f t="shared" si="3"/>
        <v>10</v>
      </c>
      <c r="H11" s="162">
        <v>242</v>
      </c>
      <c r="I11" s="86">
        <v>2</v>
      </c>
      <c r="J11" s="86">
        <f t="shared" si="1"/>
        <v>244</v>
      </c>
      <c r="K11" s="86">
        <v>244</v>
      </c>
      <c r="L11" s="86">
        <f t="shared" si="4"/>
        <v>2</v>
      </c>
      <c r="M11" s="162">
        <v>10</v>
      </c>
      <c r="N11" s="86">
        <v>0</v>
      </c>
      <c r="O11" s="86">
        <f t="shared" si="2"/>
        <v>10</v>
      </c>
      <c r="P11" s="86">
        <v>10</v>
      </c>
      <c r="Q11" s="86">
        <f t="shared" si="5"/>
        <v>0</v>
      </c>
    </row>
    <row r="12" spans="1:21" x14ac:dyDescent="0.25">
      <c r="A12" s="161">
        <v>8</v>
      </c>
      <c r="B12" s="86" t="s">
        <v>23</v>
      </c>
      <c r="C12" s="86">
        <v>118</v>
      </c>
      <c r="D12" s="86">
        <v>7</v>
      </c>
      <c r="E12" s="86">
        <f t="shared" si="0"/>
        <v>125</v>
      </c>
      <c r="F12" s="86">
        <v>126</v>
      </c>
      <c r="G12" s="86">
        <f t="shared" si="3"/>
        <v>8</v>
      </c>
      <c r="H12" s="162">
        <v>140</v>
      </c>
      <c r="I12" s="86">
        <v>0</v>
      </c>
      <c r="J12" s="86">
        <f t="shared" si="1"/>
        <v>140</v>
      </c>
      <c r="K12" s="86">
        <v>140</v>
      </c>
      <c r="L12" s="86">
        <f t="shared" si="4"/>
        <v>0</v>
      </c>
      <c r="M12" s="162">
        <v>5</v>
      </c>
      <c r="N12" s="86">
        <v>0</v>
      </c>
      <c r="O12" s="86">
        <f t="shared" si="2"/>
        <v>5</v>
      </c>
      <c r="P12" s="86">
        <v>5</v>
      </c>
      <c r="Q12" s="86">
        <f t="shared" si="5"/>
        <v>0</v>
      </c>
    </row>
    <row r="13" spans="1:21" x14ac:dyDescent="0.25">
      <c r="A13" s="161">
        <v>9</v>
      </c>
      <c r="B13" s="86" t="s">
        <v>24</v>
      </c>
      <c r="C13" s="86">
        <v>136</v>
      </c>
      <c r="D13" s="86">
        <v>21</v>
      </c>
      <c r="E13" s="86">
        <f t="shared" si="0"/>
        <v>157</v>
      </c>
      <c r="F13" s="86">
        <v>155</v>
      </c>
      <c r="G13" s="86">
        <f t="shared" si="3"/>
        <v>19</v>
      </c>
      <c r="H13" s="162">
        <v>126</v>
      </c>
      <c r="I13" s="86">
        <v>10</v>
      </c>
      <c r="J13" s="86">
        <f t="shared" si="1"/>
        <v>136</v>
      </c>
      <c r="K13" s="86">
        <v>135</v>
      </c>
      <c r="L13" s="86">
        <f t="shared" si="4"/>
        <v>9</v>
      </c>
      <c r="M13" s="162">
        <v>19</v>
      </c>
      <c r="N13" s="86">
        <v>0</v>
      </c>
      <c r="O13" s="86">
        <f t="shared" si="2"/>
        <v>19</v>
      </c>
      <c r="P13" s="86">
        <v>19</v>
      </c>
      <c r="Q13" s="86">
        <f t="shared" si="5"/>
        <v>0</v>
      </c>
    </row>
    <row r="14" spans="1:21" x14ac:dyDescent="0.25">
      <c r="A14" s="161">
        <v>10</v>
      </c>
      <c r="B14" s="86" t="s">
        <v>25</v>
      </c>
      <c r="C14" s="86">
        <v>205</v>
      </c>
      <c r="D14" s="86">
        <v>26</v>
      </c>
      <c r="E14" s="86">
        <f t="shared" si="0"/>
        <v>231</v>
      </c>
      <c r="F14" s="86">
        <v>229</v>
      </c>
      <c r="G14" s="86">
        <f t="shared" si="3"/>
        <v>24</v>
      </c>
      <c r="H14" s="162">
        <v>130</v>
      </c>
      <c r="I14" s="86">
        <v>9</v>
      </c>
      <c r="J14" s="86">
        <f t="shared" si="1"/>
        <v>139</v>
      </c>
      <c r="K14" s="86">
        <v>138</v>
      </c>
      <c r="L14" s="86">
        <f t="shared" si="4"/>
        <v>8</v>
      </c>
      <c r="M14" s="162">
        <v>11</v>
      </c>
      <c r="N14" s="86">
        <v>0</v>
      </c>
      <c r="O14" s="86">
        <f t="shared" si="2"/>
        <v>11</v>
      </c>
      <c r="P14" s="86">
        <v>11</v>
      </c>
      <c r="Q14" s="86">
        <f t="shared" si="5"/>
        <v>0</v>
      </c>
    </row>
    <row r="15" spans="1:21" x14ac:dyDescent="0.25">
      <c r="A15" s="161">
        <v>11</v>
      </c>
      <c r="B15" s="86" t="s">
        <v>26</v>
      </c>
      <c r="C15" s="86">
        <v>650</v>
      </c>
      <c r="D15" s="86">
        <v>8</v>
      </c>
      <c r="E15" s="86">
        <f t="shared" si="0"/>
        <v>658</v>
      </c>
      <c r="F15" s="86">
        <v>657</v>
      </c>
      <c r="G15" s="86">
        <f t="shared" si="3"/>
        <v>7</v>
      </c>
      <c r="H15" s="162">
        <v>655</v>
      </c>
      <c r="I15" s="86">
        <v>5</v>
      </c>
      <c r="J15" s="86">
        <f t="shared" si="1"/>
        <v>660</v>
      </c>
      <c r="K15" s="86">
        <v>657</v>
      </c>
      <c r="L15" s="86">
        <f t="shared" si="4"/>
        <v>2</v>
      </c>
      <c r="M15" s="162">
        <v>21</v>
      </c>
      <c r="N15" s="86">
        <v>0</v>
      </c>
      <c r="O15" s="86">
        <f t="shared" si="2"/>
        <v>21</v>
      </c>
      <c r="P15" s="86">
        <v>20</v>
      </c>
      <c r="Q15" s="193">
        <f t="shared" si="5"/>
        <v>-1</v>
      </c>
    </row>
    <row r="16" spans="1:21" x14ac:dyDescent="0.25">
      <c r="A16" s="161">
        <v>12</v>
      </c>
      <c r="B16" s="86" t="s">
        <v>27</v>
      </c>
      <c r="C16" s="86">
        <v>397</v>
      </c>
      <c r="D16" s="86">
        <v>14</v>
      </c>
      <c r="E16" s="86">
        <f t="shared" si="0"/>
        <v>411</v>
      </c>
      <c r="F16" s="86">
        <v>411</v>
      </c>
      <c r="G16" s="86">
        <f t="shared" si="3"/>
        <v>14</v>
      </c>
      <c r="H16" s="162">
        <v>707</v>
      </c>
      <c r="I16" s="86">
        <v>30</v>
      </c>
      <c r="J16" s="86">
        <f t="shared" si="1"/>
        <v>737</v>
      </c>
      <c r="K16" s="86">
        <v>740</v>
      </c>
      <c r="L16" s="86">
        <f t="shared" si="4"/>
        <v>33</v>
      </c>
      <c r="M16" s="162">
        <v>8</v>
      </c>
      <c r="N16" s="86">
        <v>0</v>
      </c>
      <c r="O16" s="86">
        <f t="shared" si="2"/>
        <v>8</v>
      </c>
      <c r="P16" s="86">
        <v>8</v>
      </c>
      <c r="Q16" s="86">
        <f t="shared" si="5"/>
        <v>0</v>
      </c>
    </row>
    <row r="17" spans="1:18" x14ac:dyDescent="0.25">
      <c r="A17" s="161">
        <v>13</v>
      </c>
      <c r="B17" s="86" t="s">
        <v>28</v>
      </c>
      <c r="C17" s="86">
        <v>195</v>
      </c>
      <c r="D17" s="86">
        <v>15</v>
      </c>
      <c r="E17" s="86">
        <f t="shared" si="0"/>
        <v>210</v>
      </c>
      <c r="F17" s="86">
        <v>204</v>
      </c>
      <c r="G17" s="86">
        <f t="shared" si="3"/>
        <v>9</v>
      </c>
      <c r="H17" s="162">
        <v>136</v>
      </c>
      <c r="I17" s="86">
        <v>27</v>
      </c>
      <c r="J17" s="86">
        <f t="shared" si="1"/>
        <v>163</v>
      </c>
      <c r="K17" s="86">
        <v>153</v>
      </c>
      <c r="L17" s="86">
        <f t="shared" si="4"/>
        <v>17</v>
      </c>
      <c r="M17" s="162">
        <v>6</v>
      </c>
      <c r="N17" s="86">
        <v>0</v>
      </c>
      <c r="O17" s="86">
        <f t="shared" si="2"/>
        <v>6</v>
      </c>
      <c r="P17" s="86">
        <v>6</v>
      </c>
      <c r="Q17" s="86">
        <f t="shared" si="5"/>
        <v>0</v>
      </c>
    </row>
    <row r="18" spans="1:18" x14ac:dyDescent="0.25">
      <c r="A18" s="161">
        <v>14</v>
      </c>
      <c r="B18" s="86" t="s">
        <v>29</v>
      </c>
      <c r="C18" s="86">
        <v>85</v>
      </c>
      <c r="D18" s="86">
        <v>15</v>
      </c>
      <c r="E18" s="86">
        <f t="shared" si="0"/>
        <v>100</v>
      </c>
      <c r="F18" s="86">
        <v>100</v>
      </c>
      <c r="G18" s="86">
        <f t="shared" si="3"/>
        <v>15</v>
      </c>
      <c r="H18" s="162">
        <v>188</v>
      </c>
      <c r="I18" s="86">
        <v>7</v>
      </c>
      <c r="J18" s="86">
        <f t="shared" si="1"/>
        <v>195</v>
      </c>
      <c r="K18" s="86">
        <v>195</v>
      </c>
      <c r="L18" s="86">
        <f t="shared" si="4"/>
        <v>7</v>
      </c>
      <c r="M18" s="162">
        <v>22</v>
      </c>
      <c r="N18" s="86">
        <v>0</v>
      </c>
      <c r="O18" s="86">
        <f t="shared" si="2"/>
        <v>22</v>
      </c>
      <c r="P18" s="86">
        <v>22</v>
      </c>
      <c r="Q18" s="86">
        <f t="shared" si="5"/>
        <v>0</v>
      </c>
    </row>
    <row r="19" spans="1:18" ht="21" customHeight="1" x14ac:dyDescent="0.25">
      <c r="A19" s="86"/>
      <c r="B19" s="194" t="s">
        <v>30</v>
      </c>
      <c r="C19" s="194">
        <f>SUM(C5:C18)</f>
        <v>5445</v>
      </c>
      <c r="D19" s="194">
        <f>SUM(D5:D18)</f>
        <v>251</v>
      </c>
      <c r="E19" s="194">
        <f t="shared" si="0"/>
        <v>5696</v>
      </c>
      <c r="F19" s="194">
        <f>SUM(F5:F18)</f>
        <v>5666</v>
      </c>
      <c r="G19" s="195">
        <f t="shared" si="3"/>
        <v>221</v>
      </c>
      <c r="H19" s="194">
        <f>SUM(H5:H18)</f>
        <v>5285</v>
      </c>
      <c r="I19" s="194">
        <v>216</v>
      </c>
      <c r="J19" s="194">
        <f t="shared" si="1"/>
        <v>5501</v>
      </c>
      <c r="K19" s="194">
        <f>SUM(K5:K18)</f>
        <v>5504</v>
      </c>
      <c r="L19" s="195">
        <f t="shared" si="4"/>
        <v>219</v>
      </c>
      <c r="M19" s="194">
        <f>SUM(M5:M18)</f>
        <v>360</v>
      </c>
      <c r="N19" s="194">
        <f>SUM(N5:N18)</f>
        <v>13</v>
      </c>
      <c r="O19" s="194">
        <f>SUM(O5:O18)</f>
        <v>373</v>
      </c>
      <c r="P19" s="194">
        <f>SUM(P5:P18)</f>
        <v>371</v>
      </c>
      <c r="Q19" s="195">
        <f t="shared" si="5"/>
        <v>11</v>
      </c>
      <c r="R19" s="155"/>
    </row>
    <row r="20" spans="1:18" ht="15.75" x14ac:dyDescent="0.25">
      <c r="A20" s="86"/>
      <c r="B20" s="86" t="s">
        <v>87</v>
      </c>
      <c r="C20" s="86"/>
      <c r="D20" s="86"/>
      <c r="E20" s="86"/>
      <c r="F20" s="86"/>
      <c r="G20" s="88">
        <v>317</v>
      </c>
      <c r="H20" s="86"/>
      <c r="I20" s="86"/>
      <c r="J20" s="86"/>
      <c r="K20" s="86"/>
      <c r="L20" s="195">
        <v>183</v>
      </c>
      <c r="M20" s="86"/>
      <c r="N20" s="86"/>
      <c r="O20" s="86"/>
      <c r="P20" s="86"/>
      <c r="Q20" s="195">
        <v>6</v>
      </c>
    </row>
    <row r="21" spans="1:18" ht="15.75" x14ac:dyDescent="0.25">
      <c r="A21" s="164"/>
      <c r="B21" s="164"/>
      <c r="C21" s="164"/>
      <c r="D21" s="164"/>
      <c r="E21" s="164"/>
      <c r="F21" s="164"/>
      <c r="G21" s="165"/>
      <c r="H21" s="164"/>
      <c r="I21" s="164"/>
      <c r="J21" s="164"/>
      <c r="K21" s="164"/>
      <c r="L21" s="166"/>
      <c r="M21" s="164"/>
      <c r="N21" s="164"/>
      <c r="O21" s="164"/>
      <c r="P21" s="164"/>
      <c r="Q21" s="166"/>
    </row>
    <row r="22" spans="1:18" ht="15.75" x14ac:dyDescent="0.25">
      <c r="A22" s="164"/>
      <c r="B22" s="164"/>
      <c r="C22" s="164"/>
      <c r="D22" s="164"/>
      <c r="E22" s="164"/>
      <c r="F22" s="164"/>
      <c r="G22" s="165"/>
      <c r="H22" s="164">
        <v>2</v>
      </c>
      <c r="I22" s="164"/>
      <c r="J22" s="164"/>
      <c r="K22" s="164"/>
      <c r="L22" s="166"/>
      <c r="M22" s="164"/>
      <c r="N22" s="164"/>
      <c r="O22" s="164"/>
      <c r="P22" s="164"/>
      <c r="Q22" s="166"/>
    </row>
    <row r="23" spans="1:18" ht="15.75" x14ac:dyDescent="0.25">
      <c r="A23" s="164"/>
      <c r="B23" s="164"/>
      <c r="C23" s="164"/>
      <c r="D23" s="164"/>
      <c r="E23" s="164"/>
      <c r="F23" s="164"/>
      <c r="G23" s="165"/>
      <c r="H23" s="164"/>
      <c r="I23" s="164"/>
      <c r="J23" s="164"/>
      <c r="K23" s="164"/>
      <c r="L23" s="166"/>
      <c r="M23" s="164"/>
      <c r="N23" s="164"/>
      <c r="O23" s="164"/>
      <c r="P23" s="164"/>
      <c r="Q23" s="166"/>
    </row>
    <row r="24" spans="1:18" ht="15.75" x14ac:dyDescent="0.25">
      <c r="A24" s="164"/>
      <c r="B24" s="164"/>
      <c r="C24" s="164"/>
      <c r="D24" s="164"/>
      <c r="E24" s="164"/>
      <c r="F24" s="164"/>
      <c r="G24" s="165"/>
      <c r="H24" s="164"/>
      <c r="I24" s="164"/>
      <c r="J24" s="164"/>
      <c r="K24" s="164"/>
      <c r="L24" s="166"/>
      <c r="M24" s="164"/>
      <c r="N24" s="164"/>
      <c r="O24" s="164"/>
      <c r="P24" s="164"/>
      <c r="Q24" s="166"/>
    </row>
    <row r="25" spans="1:18" ht="15.75" x14ac:dyDescent="0.25">
      <c r="A25" s="164"/>
      <c r="B25" s="164"/>
      <c r="C25" s="164"/>
      <c r="D25" s="164"/>
      <c r="E25" s="164"/>
      <c r="F25" s="164"/>
      <c r="G25" s="165"/>
      <c r="H25" s="164"/>
      <c r="I25" s="164"/>
      <c r="J25" s="164"/>
      <c r="K25" s="164"/>
      <c r="L25" s="166"/>
      <c r="M25" s="164"/>
      <c r="N25" s="164"/>
      <c r="O25" s="164"/>
      <c r="P25" s="164"/>
      <c r="Q25" s="166"/>
    </row>
    <row r="26" spans="1:18" ht="15.75" x14ac:dyDescent="0.25">
      <c r="A26" s="164"/>
      <c r="B26" s="164"/>
      <c r="C26" s="164"/>
      <c r="D26" s="164"/>
      <c r="E26" s="164"/>
      <c r="F26" s="164"/>
      <c r="G26" s="165"/>
      <c r="H26" s="164"/>
      <c r="I26" s="164"/>
      <c r="J26" s="164"/>
      <c r="K26" s="164"/>
      <c r="L26" s="166"/>
      <c r="M26" s="164"/>
      <c r="N26" s="164"/>
      <c r="O26" s="164"/>
      <c r="P26" s="164"/>
      <c r="Q26" s="166"/>
    </row>
    <row r="27" spans="1:18" ht="15.75" x14ac:dyDescent="0.25">
      <c r="A27" s="164"/>
      <c r="B27" s="164"/>
      <c r="C27" s="164"/>
      <c r="D27" s="164"/>
      <c r="E27" s="164"/>
      <c r="F27" s="164"/>
      <c r="G27" s="165"/>
      <c r="H27" s="164"/>
      <c r="I27" s="164"/>
      <c r="J27" s="164"/>
      <c r="K27" s="164"/>
      <c r="L27" s="166"/>
      <c r="M27" s="164"/>
      <c r="N27" s="164"/>
      <c r="O27" s="164"/>
      <c r="P27" s="164"/>
      <c r="Q27" s="166"/>
    </row>
    <row r="28" spans="1:18" ht="15.75" x14ac:dyDescent="0.25">
      <c r="A28" s="164"/>
      <c r="B28" s="164"/>
      <c r="C28" s="164"/>
      <c r="D28" s="164"/>
      <c r="E28" s="164"/>
      <c r="F28" s="164"/>
      <c r="G28" s="165"/>
      <c r="H28" s="164"/>
      <c r="I28" s="164"/>
      <c r="J28" s="164"/>
      <c r="K28" s="164"/>
      <c r="L28" s="166"/>
      <c r="M28" s="164"/>
      <c r="N28" s="164"/>
      <c r="O28" s="164"/>
      <c r="P28" s="164"/>
      <c r="Q28" s="166"/>
    </row>
    <row r="29" spans="1:18" ht="15.75" x14ac:dyDescent="0.25">
      <c r="A29" s="164"/>
      <c r="B29" s="164"/>
      <c r="C29" s="164"/>
      <c r="D29" s="164"/>
      <c r="E29" s="164"/>
      <c r="F29" s="164"/>
      <c r="G29" s="165"/>
      <c r="H29" s="164"/>
      <c r="I29" s="164"/>
      <c r="J29" s="164"/>
      <c r="K29" s="164"/>
      <c r="L29" s="166"/>
      <c r="M29" s="164"/>
      <c r="N29" s="164"/>
      <c r="O29" s="164"/>
      <c r="P29" s="164"/>
      <c r="Q29" s="166"/>
    </row>
    <row r="30" spans="1:18" ht="15.75" x14ac:dyDescent="0.25">
      <c r="A30" s="164"/>
      <c r="B30" s="164"/>
      <c r="C30" s="164"/>
      <c r="D30" s="164"/>
      <c r="E30" s="164"/>
      <c r="F30" s="164"/>
      <c r="G30" s="165"/>
      <c r="H30" s="164"/>
      <c r="I30" s="164"/>
      <c r="J30" s="164"/>
      <c r="K30" s="164"/>
      <c r="L30" s="166"/>
      <c r="M30" s="164"/>
      <c r="N30" s="164"/>
      <c r="O30" s="164"/>
      <c r="P30" s="164"/>
      <c r="Q30" s="166"/>
    </row>
    <row r="31" spans="1:18" ht="15.75" x14ac:dyDescent="0.25">
      <c r="A31" s="164"/>
      <c r="B31" s="164"/>
      <c r="C31" s="164"/>
      <c r="D31" s="164"/>
      <c r="E31" s="164"/>
      <c r="F31" s="164"/>
      <c r="G31" s="165"/>
      <c r="H31" s="164"/>
      <c r="I31" s="164"/>
      <c r="J31" s="164"/>
      <c r="K31" s="164"/>
      <c r="L31" s="166"/>
      <c r="M31" s="164"/>
      <c r="N31" s="164"/>
      <c r="O31" s="164"/>
      <c r="P31" s="164"/>
      <c r="Q31" s="166"/>
    </row>
    <row r="32" spans="1:18" ht="15.75" x14ac:dyDescent="0.25">
      <c r="A32" s="164"/>
      <c r="B32" s="164"/>
      <c r="C32" s="164"/>
      <c r="D32" s="164"/>
      <c r="E32" s="164"/>
      <c r="F32" s="164"/>
      <c r="G32" s="165"/>
      <c r="H32" s="164"/>
      <c r="I32" s="164"/>
      <c r="J32" s="164"/>
      <c r="K32" s="164"/>
      <c r="L32" s="166"/>
      <c r="M32" s="164"/>
      <c r="N32" s="164"/>
      <c r="O32" s="164"/>
      <c r="P32" s="164"/>
      <c r="Q32" s="166"/>
    </row>
    <row r="33" spans="1:20" ht="15.75" x14ac:dyDescent="0.25">
      <c r="A33" s="164"/>
      <c r="B33" s="164"/>
      <c r="C33" s="164"/>
      <c r="D33" s="164"/>
      <c r="E33" s="164"/>
      <c r="F33" s="164"/>
      <c r="G33" s="165"/>
      <c r="H33" s="164"/>
      <c r="I33" s="164"/>
      <c r="J33" s="164"/>
      <c r="K33" s="164"/>
      <c r="L33" s="166"/>
      <c r="M33" s="164"/>
      <c r="N33" s="164"/>
      <c r="O33" s="164"/>
      <c r="P33" s="164"/>
      <c r="Q33" s="166"/>
    </row>
    <row r="34" spans="1:20" ht="15.75" x14ac:dyDescent="0.25">
      <c r="A34" s="164" t="s">
        <v>98</v>
      </c>
      <c r="B34" s="164"/>
      <c r="C34" s="164"/>
      <c r="D34" s="164"/>
      <c r="E34" s="164"/>
      <c r="F34" s="164"/>
      <c r="G34" s="165"/>
      <c r="H34" s="164"/>
      <c r="I34" s="164"/>
      <c r="J34" s="164"/>
      <c r="K34" s="164"/>
      <c r="L34" s="166"/>
      <c r="M34" s="164"/>
      <c r="N34" s="164"/>
      <c r="O34" s="164"/>
      <c r="P34" s="164"/>
      <c r="Q34" s="166"/>
    </row>
    <row r="36" spans="1:20" x14ac:dyDescent="0.25">
      <c r="A36" s="156" t="s">
        <v>2</v>
      </c>
      <c r="B36" s="156" t="s">
        <v>79</v>
      </c>
      <c r="C36" s="156" t="s">
        <v>90</v>
      </c>
      <c r="D36" s="196" t="s">
        <v>91</v>
      </c>
      <c r="E36" s="196" t="s">
        <v>90</v>
      </c>
      <c r="F36" s="196" t="s">
        <v>90</v>
      </c>
      <c r="G36" s="197" t="s">
        <v>82</v>
      </c>
      <c r="H36" s="196" t="s">
        <v>92</v>
      </c>
      <c r="I36" s="196" t="s">
        <v>95</v>
      </c>
      <c r="J36" s="196" t="s">
        <v>92</v>
      </c>
      <c r="K36" s="196" t="s">
        <v>92</v>
      </c>
      <c r="L36" s="197" t="s">
        <v>82</v>
      </c>
      <c r="M36" s="196" t="s">
        <v>93</v>
      </c>
      <c r="N36" s="196" t="s">
        <v>94</v>
      </c>
      <c r="O36" s="196" t="s">
        <v>93</v>
      </c>
      <c r="P36" s="196" t="s">
        <v>93</v>
      </c>
      <c r="Q36" s="197" t="s">
        <v>82</v>
      </c>
    </row>
    <row r="37" spans="1:20" x14ac:dyDescent="0.25">
      <c r="A37" s="157"/>
      <c r="B37" s="157"/>
      <c r="C37" s="157" t="s">
        <v>46</v>
      </c>
      <c r="D37" s="198" t="s">
        <v>118</v>
      </c>
      <c r="E37" s="198" t="s">
        <v>85</v>
      </c>
      <c r="F37" s="198" t="s">
        <v>119</v>
      </c>
      <c r="G37" s="199" t="s">
        <v>90</v>
      </c>
      <c r="H37" s="198" t="s">
        <v>46</v>
      </c>
      <c r="I37" s="198" t="s">
        <v>118</v>
      </c>
      <c r="J37" s="198" t="s">
        <v>85</v>
      </c>
      <c r="K37" s="198" t="s">
        <v>119</v>
      </c>
      <c r="L37" s="199" t="s">
        <v>92</v>
      </c>
      <c r="M37" s="198" t="s">
        <v>46</v>
      </c>
      <c r="N37" s="198" t="s">
        <v>118</v>
      </c>
      <c r="O37" s="198" t="s">
        <v>85</v>
      </c>
      <c r="P37" s="198" t="s">
        <v>119</v>
      </c>
      <c r="Q37" s="199" t="s">
        <v>93</v>
      </c>
    </row>
    <row r="38" spans="1:20" x14ac:dyDescent="0.25">
      <c r="A38" s="18">
        <v>1</v>
      </c>
      <c r="B38" s="19" t="s">
        <v>16</v>
      </c>
      <c r="C38" s="19">
        <v>2465</v>
      </c>
      <c r="D38" s="86">
        <v>155</v>
      </c>
      <c r="E38" s="86">
        <f t="shared" ref="E38:E52" si="6">SUM(C38:D38)</f>
        <v>2620</v>
      </c>
      <c r="F38" s="86">
        <v>2617</v>
      </c>
      <c r="G38" s="86">
        <f>F38-C38</f>
        <v>152</v>
      </c>
      <c r="H38" s="162">
        <v>10719</v>
      </c>
      <c r="I38" s="86">
        <v>1181</v>
      </c>
      <c r="J38" s="86">
        <f t="shared" ref="J38:J52" si="7">SUM(H38:I38)</f>
        <v>11900</v>
      </c>
      <c r="K38" s="86">
        <v>11166</v>
      </c>
      <c r="L38" s="86">
        <f>K38-H38</f>
        <v>447</v>
      </c>
      <c r="M38" s="162">
        <v>2534</v>
      </c>
      <c r="N38" s="86">
        <v>154</v>
      </c>
      <c r="O38" s="86">
        <f t="shared" ref="O38:O52" si="8">SUM(M38:N38)</f>
        <v>2688</v>
      </c>
      <c r="P38" s="86">
        <v>2568</v>
      </c>
      <c r="Q38" s="86">
        <f>P38-M38</f>
        <v>34</v>
      </c>
      <c r="T38" s="163"/>
    </row>
    <row r="39" spans="1:20" x14ac:dyDescent="0.25">
      <c r="A39" s="18">
        <v>2</v>
      </c>
      <c r="B39" s="19" t="s">
        <v>17</v>
      </c>
      <c r="C39" s="19">
        <v>1668</v>
      </c>
      <c r="D39" s="86">
        <v>74</v>
      </c>
      <c r="E39" s="86">
        <f t="shared" si="6"/>
        <v>1742</v>
      </c>
      <c r="F39" s="86">
        <v>1750</v>
      </c>
      <c r="G39" s="86">
        <f t="shared" ref="G39:G52" si="9">F39-C39</f>
        <v>82</v>
      </c>
      <c r="H39" s="162">
        <v>9727</v>
      </c>
      <c r="I39" s="86">
        <v>959</v>
      </c>
      <c r="J39" s="86">
        <f t="shared" si="7"/>
        <v>10686</v>
      </c>
      <c r="K39" s="86">
        <v>10062</v>
      </c>
      <c r="L39" s="86">
        <f t="shared" ref="L39:L52" si="10">K39-H39</f>
        <v>335</v>
      </c>
      <c r="M39" s="162">
        <v>421</v>
      </c>
      <c r="N39" s="86">
        <v>77</v>
      </c>
      <c r="O39" s="86">
        <f t="shared" si="8"/>
        <v>498</v>
      </c>
      <c r="P39" s="86">
        <v>473</v>
      </c>
      <c r="Q39" s="86">
        <f t="shared" ref="Q39:Q52" si="11">P39-M39</f>
        <v>52</v>
      </c>
    </row>
    <row r="40" spans="1:20" x14ac:dyDescent="0.25">
      <c r="A40" s="161">
        <v>3</v>
      </c>
      <c r="B40" s="86" t="s">
        <v>18</v>
      </c>
      <c r="C40" s="86">
        <v>727</v>
      </c>
      <c r="D40" s="86">
        <v>67</v>
      </c>
      <c r="E40" s="86">
        <f t="shared" si="6"/>
        <v>794</v>
      </c>
      <c r="F40" s="86">
        <v>796</v>
      </c>
      <c r="G40" s="86">
        <f t="shared" si="9"/>
        <v>69</v>
      </c>
      <c r="H40" s="162">
        <v>8495</v>
      </c>
      <c r="I40" s="86">
        <v>976</v>
      </c>
      <c r="J40" s="86">
        <f t="shared" si="7"/>
        <v>9471</v>
      </c>
      <c r="K40" s="86">
        <v>8683</v>
      </c>
      <c r="L40" s="86">
        <f t="shared" si="10"/>
        <v>188</v>
      </c>
      <c r="M40" s="162">
        <v>809</v>
      </c>
      <c r="N40" s="86">
        <v>363</v>
      </c>
      <c r="O40" s="86">
        <f t="shared" si="8"/>
        <v>1172</v>
      </c>
      <c r="P40" s="86">
        <v>855</v>
      </c>
      <c r="Q40" s="86">
        <f t="shared" si="11"/>
        <v>46</v>
      </c>
    </row>
    <row r="41" spans="1:20" x14ac:dyDescent="0.25">
      <c r="A41" s="161">
        <v>4</v>
      </c>
      <c r="B41" s="86" t="s">
        <v>19</v>
      </c>
      <c r="C41" s="86">
        <v>758</v>
      </c>
      <c r="D41" s="86">
        <v>48</v>
      </c>
      <c r="E41" s="86">
        <f t="shared" si="6"/>
        <v>806</v>
      </c>
      <c r="F41" s="86">
        <v>799</v>
      </c>
      <c r="G41" s="86">
        <f t="shared" si="9"/>
        <v>41</v>
      </c>
      <c r="H41" s="162">
        <v>8534</v>
      </c>
      <c r="I41" s="86">
        <v>642</v>
      </c>
      <c r="J41" s="86">
        <f t="shared" si="7"/>
        <v>9176</v>
      </c>
      <c r="K41" s="86">
        <v>8848</v>
      </c>
      <c r="L41" s="86">
        <f t="shared" si="10"/>
        <v>314</v>
      </c>
      <c r="M41" s="162">
        <v>609</v>
      </c>
      <c r="N41" s="86">
        <v>126</v>
      </c>
      <c r="O41" s="86">
        <f t="shared" si="8"/>
        <v>735</v>
      </c>
      <c r="P41" s="86">
        <v>629</v>
      </c>
      <c r="Q41" s="86">
        <f t="shared" si="11"/>
        <v>20</v>
      </c>
    </row>
    <row r="42" spans="1:20" x14ac:dyDescent="0.25">
      <c r="A42" s="161">
        <v>5</v>
      </c>
      <c r="B42" s="86" t="s">
        <v>20</v>
      </c>
      <c r="C42" s="86">
        <v>587</v>
      </c>
      <c r="D42" s="86">
        <v>30</v>
      </c>
      <c r="E42" s="86">
        <f t="shared" si="6"/>
        <v>617</v>
      </c>
      <c r="F42" s="86">
        <v>618</v>
      </c>
      <c r="G42" s="86">
        <f t="shared" si="9"/>
        <v>31</v>
      </c>
      <c r="H42" s="162">
        <v>6298</v>
      </c>
      <c r="I42" s="86">
        <v>827</v>
      </c>
      <c r="J42" s="86">
        <f t="shared" si="7"/>
        <v>7125</v>
      </c>
      <c r="K42" s="86">
        <v>6878</v>
      </c>
      <c r="L42" s="86">
        <f t="shared" si="10"/>
        <v>580</v>
      </c>
      <c r="M42" s="162">
        <v>351</v>
      </c>
      <c r="N42" s="86">
        <v>175</v>
      </c>
      <c r="O42" s="86">
        <f t="shared" si="8"/>
        <v>526</v>
      </c>
      <c r="P42" s="86">
        <v>451</v>
      </c>
      <c r="Q42" s="86">
        <f t="shared" si="11"/>
        <v>100</v>
      </c>
    </row>
    <row r="43" spans="1:20" x14ac:dyDescent="0.25">
      <c r="A43" s="161">
        <v>6</v>
      </c>
      <c r="B43" s="86" t="s">
        <v>21</v>
      </c>
      <c r="C43" s="86">
        <v>595</v>
      </c>
      <c r="D43" s="86">
        <v>58</v>
      </c>
      <c r="E43" s="86">
        <f t="shared" si="6"/>
        <v>653</v>
      </c>
      <c r="F43" s="86">
        <v>652</v>
      </c>
      <c r="G43" s="86">
        <f t="shared" si="9"/>
        <v>57</v>
      </c>
      <c r="H43" s="162">
        <v>9815</v>
      </c>
      <c r="I43" s="86">
        <v>999</v>
      </c>
      <c r="J43" s="86">
        <f t="shared" si="7"/>
        <v>10814</v>
      </c>
      <c r="K43" s="86">
        <v>10576</v>
      </c>
      <c r="L43" s="86">
        <f t="shared" si="10"/>
        <v>761</v>
      </c>
      <c r="M43" s="162">
        <v>658</v>
      </c>
      <c r="N43" s="86">
        <v>24</v>
      </c>
      <c r="O43" s="86">
        <f t="shared" si="8"/>
        <v>682</v>
      </c>
      <c r="P43" s="86">
        <v>658</v>
      </c>
      <c r="Q43" s="86">
        <f t="shared" si="11"/>
        <v>0</v>
      </c>
    </row>
    <row r="44" spans="1:20" x14ac:dyDescent="0.25">
      <c r="A44" s="161">
        <v>7</v>
      </c>
      <c r="B44" s="86" t="s">
        <v>22</v>
      </c>
      <c r="C44" s="86">
        <v>870</v>
      </c>
      <c r="D44" s="86">
        <v>47</v>
      </c>
      <c r="E44" s="86">
        <f t="shared" si="6"/>
        <v>917</v>
      </c>
      <c r="F44" s="86">
        <v>906</v>
      </c>
      <c r="G44" s="86">
        <f t="shared" si="9"/>
        <v>36</v>
      </c>
      <c r="H44" s="162">
        <v>7281</v>
      </c>
      <c r="I44" s="86">
        <v>472</v>
      </c>
      <c r="J44" s="86">
        <f t="shared" si="7"/>
        <v>7753</v>
      </c>
      <c r="K44" s="86">
        <v>7708</v>
      </c>
      <c r="L44" s="86">
        <f t="shared" si="10"/>
        <v>427</v>
      </c>
      <c r="M44" s="162">
        <v>958</v>
      </c>
      <c r="N44" s="86">
        <v>16</v>
      </c>
      <c r="O44" s="86">
        <f t="shared" si="8"/>
        <v>974</v>
      </c>
      <c r="P44" s="86">
        <v>946</v>
      </c>
      <c r="Q44" s="193">
        <f t="shared" si="11"/>
        <v>-12</v>
      </c>
    </row>
    <row r="45" spans="1:20" x14ac:dyDescent="0.25">
      <c r="A45" s="161">
        <v>8</v>
      </c>
      <c r="B45" s="86" t="s">
        <v>23</v>
      </c>
      <c r="C45" s="86">
        <v>854</v>
      </c>
      <c r="D45" s="86">
        <v>94</v>
      </c>
      <c r="E45" s="86">
        <f t="shared" si="6"/>
        <v>948</v>
      </c>
      <c r="F45" s="86">
        <v>998</v>
      </c>
      <c r="G45" s="86">
        <f t="shared" si="9"/>
        <v>144</v>
      </c>
      <c r="H45" s="162">
        <v>5236</v>
      </c>
      <c r="I45" s="86">
        <v>674</v>
      </c>
      <c r="J45" s="86">
        <f t="shared" si="7"/>
        <v>5910</v>
      </c>
      <c r="K45" s="86">
        <v>5491</v>
      </c>
      <c r="L45" s="86">
        <f t="shared" si="10"/>
        <v>255</v>
      </c>
      <c r="M45" s="162">
        <v>423</v>
      </c>
      <c r="N45" s="86">
        <v>20</v>
      </c>
      <c r="O45" s="86">
        <f t="shared" si="8"/>
        <v>443</v>
      </c>
      <c r="P45" s="86">
        <v>434</v>
      </c>
      <c r="Q45" s="86">
        <f t="shared" si="11"/>
        <v>11</v>
      </c>
    </row>
    <row r="46" spans="1:20" x14ac:dyDescent="0.25">
      <c r="A46" s="161">
        <v>9</v>
      </c>
      <c r="B46" s="86" t="s">
        <v>24</v>
      </c>
      <c r="C46" s="86">
        <v>336</v>
      </c>
      <c r="D46" s="86">
        <v>66</v>
      </c>
      <c r="E46" s="86">
        <f t="shared" si="6"/>
        <v>402</v>
      </c>
      <c r="F46" s="86">
        <v>397</v>
      </c>
      <c r="G46" s="86">
        <f t="shared" si="9"/>
        <v>61</v>
      </c>
      <c r="H46" s="162">
        <v>7887</v>
      </c>
      <c r="I46" s="86">
        <v>747</v>
      </c>
      <c r="J46" s="86">
        <f t="shared" si="7"/>
        <v>8634</v>
      </c>
      <c r="K46" s="86">
        <v>8234</v>
      </c>
      <c r="L46" s="86">
        <f t="shared" si="10"/>
        <v>347</v>
      </c>
      <c r="M46" s="162">
        <v>609</v>
      </c>
      <c r="N46" s="86">
        <v>23</v>
      </c>
      <c r="O46" s="86">
        <f t="shared" si="8"/>
        <v>632</v>
      </c>
      <c r="P46" s="86">
        <v>618</v>
      </c>
      <c r="Q46" s="86">
        <f t="shared" si="11"/>
        <v>9</v>
      </c>
    </row>
    <row r="47" spans="1:20" x14ac:dyDescent="0.25">
      <c r="A47" s="161">
        <v>10</v>
      </c>
      <c r="B47" s="86" t="s">
        <v>25</v>
      </c>
      <c r="C47" s="86">
        <v>347</v>
      </c>
      <c r="D47" s="86">
        <v>92</v>
      </c>
      <c r="E47" s="86">
        <f t="shared" si="6"/>
        <v>439</v>
      </c>
      <c r="F47" s="86">
        <v>427</v>
      </c>
      <c r="G47" s="86">
        <f t="shared" si="9"/>
        <v>80</v>
      </c>
      <c r="H47" s="162">
        <v>6206</v>
      </c>
      <c r="I47" s="86">
        <v>457</v>
      </c>
      <c r="J47" s="86">
        <f t="shared" si="7"/>
        <v>6663</v>
      </c>
      <c r="K47" s="86">
        <v>6361</v>
      </c>
      <c r="L47" s="86">
        <f t="shared" si="10"/>
        <v>155</v>
      </c>
      <c r="M47" s="162">
        <v>378</v>
      </c>
      <c r="N47" s="86">
        <v>39</v>
      </c>
      <c r="O47" s="86">
        <f t="shared" si="8"/>
        <v>417</v>
      </c>
      <c r="P47" s="86">
        <v>388</v>
      </c>
      <c r="Q47" s="86">
        <f t="shared" si="11"/>
        <v>10</v>
      </c>
    </row>
    <row r="48" spans="1:20" x14ac:dyDescent="0.25">
      <c r="A48" s="161">
        <v>11</v>
      </c>
      <c r="B48" s="86" t="s">
        <v>26</v>
      </c>
      <c r="C48" s="86">
        <v>568</v>
      </c>
      <c r="D48" s="86">
        <v>22</v>
      </c>
      <c r="E48" s="86">
        <f t="shared" si="6"/>
        <v>590</v>
      </c>
      <c r="F48" s="86">
        <v>591</v>
      </c>
      <c r="G48" s="86">
        <f t="shared" si="9"/>
        <v>23</v>
      </c>
      <c r="H48" s="162">
        <v>9552</v>
      </c>
      <c r="I48" s="86">
        <v>863</v>
      </c>
      <c r="J48" s="86">
        <f t="shared" si="7"/>
        <v>10415</v>
      </c>
      <c r="K48" s="86">
        <v>10010</v>
      </c>
      <c r="L48" s="86">
        <f t="shared" si="10"/>
        <v>458</v>
      </c>
      <c r="M48" s="162">
        <v>1294</v>
      </c>
      <c r="N48" s="86">
        <v>25</v>
      </c>
      <c r="O48" s="86">
        <f t="shared" si="8"/>
        <v>1319</v>
      </c>
      <c r="P48" s="86">
        <v>1312</v>
      </c>
      <c r="Q48" s="86">
        <f t="shared" si="11"/>
        <v>18</v>
      </c>
    </row>
    <row r="49" spans="1:20" x14ac:dyDescent="0.25">
      <c r="A49" s="161">
        <v>12</v>
      </c>
      <c r="B49" s="86" t="s">
        <v>27</v>
      </c>
      <c r="C49" s="86">
        <v>1195</v>
      </c>
      <c r="D49" s="86">
        <v>61</v>
      </c>
      <c r="E49" s="86">
        <f t="shared" si="6"/>
        <v>1256</v>
      </c>
      <c r="F49" s="86">
        <v>1238</v>
      </c>
      <c r="G49" s="86">
        <f t="shared" si="9"/>
        <v>43</v>
      </c>
      <c r="H49" s="162">
        <v>10086</v>
      </c>
      <c r="I49" s="86">
        <v>870</v>
      </c>
      <c r="J49" s="86">
        <f t="shared" si="7"/>
        <v>10956</v>
      </c>
      <c r="K49" s="86">
        <v>10144</v>
      </c>
      <c r="L49" s="86">
        <f t="shared" si="10"/>
        <v>58</v>
      </c>
      <c r="M49" s="162">
        <v>282</v>
      </c>
      <c r="N49" s="86">
        <v>87</v>
      </c>
      <c r="O49" s="86">
        <f t="shared" si="8"/>
        <v>369</v>
      </c>
      <c r="P49" s="86">
        <v>407</v>
      </c>
      <c r="Q49" s="86">
        <f t="shared" si="11"/>
        <v>125</v>
      </c>
    </row>
    <row r="50" spans="1:20" x14ac:dyDescent="0.25">
      <c r="A50" s="18">
        <v>13</v>
      </c>
      <c r="B50" s="19" t="s">
        <v>28</v>
      </c>
      <c r="C50" s="19">
        <v>455</v>
      </c>
      <c r="D50" s="86">
        <v>50</v>
      </c>
      <c r="E50" s="86">
        <f t="shared" si="6"/>
        <v>505</v>
      </c>
      <c r="F50" s="86">
        <v>495</v>
      </c>
      <c r="G50" s="86">
        <f t="shared" si="9"/>
        <v>40</v>
      </c>
      <c r="H50" s="162">
        <v>5306</v>
      </c>
      <c r="I50" s="86">
        <v>1000</v>
      </c>
      <c r="J50" s="86">
        <f t="shared" si="7"/>
        <v>6306</v>
      </c>
      <c r="K50" s="86">
        <v>5758</v>
      </c>
      <c r="L50" s="86">
        <f t="shared" si="10"/>
        <v>452</v>
      </c>
      <c r="M50" s="162">
        <v>832</v>
      </c>
      <c r="N50" s="86">
        <v>170</v>
      </c>
      <c r="O50" s="86">
        <f t="shared" si="8"/>
        <v>1002</v>
      </c>
      <c r="P50" s="86">
        <v>889</v>
      </c>
      <c r="Q50" s="86">
        <f t="shared" si="11"/>
        <v>57</v>
      </c>
      <c r="T50">
        <v>5</v>
      </c>
    </row>
    <row r="51" spans="1:20" x14ac:dyDescent="0.25">
      <c r="A51" s="18">
        <v>14</v>
      </c>
      <c r="B51" s="19" t="s">
        <v>29</v>
      </c>
      <c r="C51" s="19">
        <v>473</v>
      </c>
      <c r="D51" s="86">
        <v>82</v>
      </c>
      <c r="E51" s="86">
        <f t="shared" si="6"/>
        <v>555</v>
      </c>
      <c r="F51" s="86">
        <v>555</v>
      </c>
      <c r="G51" s="86">
        <f t="shared" si="9"/>
        <v>82</v>
      </c>
      <c r="H51" s="162">
        <v>4407</v>
      </c>
      <c r="I51" s="86">
        <v>307</v>
      </c>
      <c r="J51" s="86">
        <f t="shared" si="7"/>
        <v>4714</v>
      </c>
      <c r="K51" s="86">
        <v>4639</v>
      </c>
      <c r="L51" s="86">
        <f t="shared" si="10"/>
        <v>232</v>
      </c>
      <c r="M51" s="162">
        <v>648</v>
      </c>
      <c r="N51" s="86">
        <v>16</v>
      </c>
      <c r="O51" s="86">
        <f t="shared" si="8"/>
        <v>664</v>
      </c>
      <c r="P51" s="86">
        <v>661</v>
      </c>
      <c r="Q51" s="86">
        <f t="shared" si="11"/>
        <v>13</v>
      </c>
    </row>
    <row r="52" spans="1:20" ht="15.75" x14ac:dyDescent="0.25">
      <c r="A52" s="19"/>
      <c r="B52" s="158" t="s">
        <v>30</v>
      </c>
      <c r="C52" s="158">
        <f>SUM(C38:C51)</f>
        <v>11898</v>
      </c>
      <c r="D52" s="194">
        <f>SUM(D38:D51)</f>
        <v>946</v>
      </c>
      <c r="E52" s="194">
        <f t="shared" si="6"/>
        <v>12844</v>
      </c>
      <c r="F52" s="194">
        <f>SUM(F38:F51)</f>
        <v>12839</v>
      </c>
      <c r="G52" s="195">
        <f t="shared" si="9"/>
        <v>941</v>
      </c>
      <c r="H52" s="194">
        <f>SUM(H38:H51)</f>
        <v>109549</v>
      </c>
      <c r="I52" s="194">
        <f>SUM(I38:I51)</f>
        <v>10974</v>
      </c>
      <c r="J52" s="194">
        <f t="shared" si="7"/>
        <v>120523</v>
      </c>
      <c r="K52" s="194">
        <f>SUM(K38:K51)</f>
        <v>114558</v>
      </c>
      <c r="L52" s="195">
        <f t="shared" si="10"/>
        <v>5009</v>
      </c>
      <c r="M52" s="194">
        <f>SUM(M38:M51)</f>
        <v>10806</v>
      </c>
      <c r="N52" s="194">
        <f>SUM(N38:N51)</f>
        <v>1315</v>
      </c>
      <c r="O52" s="194">
        <f t="shared" si="8"/>
        <v>12121</v>
      </c>
      <c r="P52" s="194">
        <f>SUM(P38:P51)</f>
        <v>11289</v>
      </c>
      <c r="Q52" s="195">
        <f t="shared" si="11"/>
        <v>483</v>
      </c>
    </row>
    <row r="53" spans="1:20" ht="15.75" x14ac:dyDescent="0.25">
      <c r="A53" s="19"/>
      <c r="B53" s="19" t="s">
        <v>87</v>
      </c>
      <c r="C53" s="159"/>
      <c r="D53" s="86"/>
      <c r="E53" s="86"/>
      <c r="F53" s="86"/>
      <c r="G53" s="88">
        <v>545</v>
      </c>
      <c r="H53" s="86"/>
      <c r="I53" s="86"/>
      <c r="J53" s="86"/>
      <c r="K53" s="86"/>
      <c r="L53" s="195">
        <v>2200</v>
      </c>
      <c r="M53" s="86"/>
      <c r="N53" s="86"/>
      <c r="O53" s="86"/>
      <c r="P53" s="86"/>
      <c r="Q53" s="195">
        <v>166</v>
      </c>
    </row>
    <row r="54" spans="1:20" ht="15.75" x14ac:dyDescent="0.25">
      <c r="A54" s="164"/>
      <c r="B54" s="164"/>
      <c r="C54" s="164"/>
      <c r="D54" s="164"/>
      <c r="E54" s="164"/>
      <c r="F54" s="164"/>
      <c r="G54" s="165"/>
      <c r="H54" s="164"/>
      <c r="I54" s="164"/>
      <c r="J54" s="164"/>
      <c r="K54" s="164"/>
      <c r="L54" s="166"/>
      <c r="M54" s="164"/>
      <c r="N54" s="164"/>
      <c r="O54" s="164"/>
      <c r="P54" s="164"/>
      <c r="Q54" s="166"/>
    </row>
    <row r="55" spans="1:20" ht="15.75" x14ac:dyDescent="0.25">
      <c r="A55" s="164"/>
      <c r="B55" s="164"/>
      <c r="C55" s="164"/>
      <c r="D55" s="164"/>
      <c r="E55" s="164"/>
      <c r="F55" s="164"/>
      <c r="G55" s="165"/>
      <c r="H55" s="164"/>
      <c r="I55" s="164"/>
      <c r="J55" s="164"/>
      <c r="K55" s="164"/>
      <c r="L55" s="166"/>
      <c r="M55" s="164"/>
      <c r="N55" s="164"/>
      <c r="O55" s="164"/>
      <c r="P55" s="164"/>
      <c r="Q55" s="166"/>
    </row>
    <row r="56" spans="1:20" ht="15.75" x14ac:dyDescent="0.25">
      <c r="A56" s="164"/>
      <c r="B56" s="164"/>
      <c r="C56" s="164"/>
      <c r="D56" s="164"/>
      <c r="E56" s="164"/>
      <c r="F56" s="164"/>
      <c r="G56" s="165"/>
      <c r="H56" s="164"/>
      <c r="I56" s="164"/>
      <c r="J56" s="164"/>
      <c r="K56" s="164"/>
      <c r="L56" s="166"/>
      <c r="M56" s="164"/>
      <c r="N56" s="164"/>
      <c r="O56" s="164"/>
      <c r="P56" s="164"/>
      <c r="Q56" s="166"/>
    </row>
    <row r="57" spans="1:20" ht="15.75" x14ac:dyDescent="0.25">
      <c r="A57" s="164"/>
      <c r="B57" s="164"/>
      <c r="C57" s="164"/>
      <c r="D57" s="164"/>
      <c r="E57" s="164"/>
      <c r="F57" s="164"/>
      <c r="G57" s="165"/>
      <c r="H57" s="164"/>
      <c r="I57" s="164"/>
      <c r="J57" s="164"/>
      <c r="K57" s="164"/>
      <c r="L57" s="166"/>
      <c r="M57" s="164"/>
      <c r="N57" s="164"/>
      <c r="O57" s="164"/>
      <c r="P57" s="164"/>
      <c r="Q57" s="166"/>
    </row>
    <row r="58" spans="1:20" ht="15.75" x14ac:dyDescent="0.25">
      <c r="A58" s="164"/>
      <c r="B58" s="164"/>
      <c r="C58" s="164"/>
      <c r="D58" s="164"/>
      <c r="E58" s="164"/>
      <c r="F58" s="164"/>
      <c r="G58" s="165"/>
      <c r="H58" s="164"/>
      <c r="I58" s="164"/>
      <c r="J58" s="164"/>
      <c r="K58" s="164"/>
      <c r="L58" s="166"/>
      <c r="M58" s="164"/>
      <c r="N58" s="164"/>
      <c r="O58" s="164"/>
      <c r="P58" s="164"/>
      <c r="Q58" s="166"/>
    </row>
    <row r="59" spans="1:20" ht="15.75" x14ac:dyDescent="0.25">
      <c r="A59" s="164"/>
      <c r="B59" s="164"/>
      <c r="C59" s="164"/>
      <c r="D59" s="164"/>
      <c r="E59" s="164"/>
      <c r="F59" s="164"/>
      <c r="G59" s="165"/>
      <c r="H59" s="164"/>
      <c r="I59" s="164"/>
      <c r="J59" s="164"/>
      <c r="K59" s="164"/>
      <c r="L59" s="166"/>
      <c r="M59" s="164"/>
      <c r="N59" s="164"/>
      <c r="O59" s="164"/>
      <c r="P59" s="164"/>
      <c r="Q59" s="166"/>
    </row>
    <row r="60" spans="1:20" ht="15.75" x14ac:dyDescent="0.25">
      <c r="A60" s="164"/>
      <c r="B60" s="164"/>
      <c r="C60" s="164"/>
      <c r="D60" s="164"/>
      <c r="E60" s="164"/>
      <c r="F60" s="164"/>
      <c r="G60" s="165"/>
      <c r="H60" s="164"/>
      <c r="I60" s="164"/>
      <c r="J60" s="164"/>
      <c r="K60" s="164"/>
      <c r="L60" s="166"/>
      <c r="M60" s="164"/>
      <c r="N60" s="164"/>
      <c r="O60" s="164"/>
      <c r="P60" s="164"/>
      <c r="Q60" s="166"/>
    </row>
    <row r="61" spans="1:20" ht="15.75" x14ac:dyDescent="0.25">
      <c r="A61" s="164"/>
      <c r="B61" s="164"/>
      <c r="C61" s="164"/>
      <c r="D61" s="164"/>
      <c r="E61" s="164"/>
      <c r="F61" s="164"/>
      <c r="G61" s="165"/>
      <c r="H61" s="164"/>
      <c r="I61" s="164"/>
      <c r="J61" s="164"/>
      <c r="K61" s="164"/>
      <c r="L61" s="166"/>
      <c r="M61" s="164"/>
      <c r="N61" s="164"/>
      <c r="O61" s="164"/>
      <c r="P61" s="164"/>
      <c r="Q61" s="166"/>
    </row>
    <row r="62" spans="1:20" ht="15.75" x14ac:dyDescent="0.25">
      <c r="A62" s="164"/>
      <c r="B62" s="164"/>
      <c r="C62" s="164"/>
      <c r="D62" s="164"/>
      <c r="E62" s="164"/>
      <c r="F62" s="164"/>
      <c r="G62" s="165"/>
      <c r="H62" s="164"/>
      <c r="I62" s="164"/>
      <c r="J62" s="164"/>
      <c r="K62" s="164"/>
      <c r="L62" s="166"/>
      <c r="M62" s="164"/>
      <c r="N62" s="164"/>
      <c r="O62" s="164"/>
      <c r="P62" s="164"/>
      <c r="Q62" s="166"/>
    </row>
    <row r="63" spans="1:20" ht="15.75" x14ac:dyDescent="0.25">
      <c r="A63" s="164"/>
      <c r="B63" s="164"/>
      <c r="C63" s="164"/>
      <c r="D63" s="164"/>
      <c r="E63" s="164"/>
      <c r="F63" s="164"/>
      <c r="G63" s="165"/>
      <c r="H63" s="164"/>
      <c r="I63" s="164"/>
      <c r="J63" s="164"/>
      <c r="K63" s="164"/>
      <c r="L63" s="166"/>
      <c r="M63" s="164"/>
      <c r="N63" s="164"/>
      <c r="O63" s="164"/>
      <c r="P63" s="164"/>
      <c r="Q63" s="166"/>
    </row>
    <row r="64" spans="1:20" ht="15.75" x14ac:dyDescent="0.25">
      <c r="A64" s="164"/>
      <c r="B64" s="164"/>
      <c r="C64" s="164"/>
      <c r="D64" s="164"/>
      <c r="E64" s="164"/>
      <c r="F64" s="164"/>
      <c r="G64" s="165"/>
      <c r="H64" s="164"/>
      <c r="I64" s="164"/>
      <c r="J64" s="164"/>
      <c r="K64" s="164"/>
      <c r="L64" s="166"/>
      <c r="M64" s="164"/>
      <c r="N64" s="164"/>
      <c r="O64" s="164"/>
      <c r="P64" s="164"/>
      <c r="Q64" s="166"/>
    </row>
    <row r="65" spans="1:17" ht="15.75" x14ac:dyDescent="0.25">
      <c r="A65" s="164"/>
      <c r="B65" s="164"/>
      <c r="C65" s="164"/>
      <c r="D65" s="164"/>
      <c r="E65" s="164"/>
      <c r="F65" s="164"/>
      <c r="G65" s="165"/>
      <c r="H65" s="164"/>
      <c r="I65" s="164"/>
      <c r="J65" s="164"/>
      <c r="K65" s="164"/>
      <c r="L65" s="166"/>
      <c r="M65" s="164"/>
      <c r="N65" s="164"/>
      <c r="O65" s="164"/>
      <c r="P65" s="164"/>
      <c r="Q65" s="166"/>
    </row>
    <row r="66" spans="1:17" ht="15.75" x14ac:dyDescent="0.25">
      <c r="A66" s="164"/>
      <c r="B66" s="164"/>
      <c r="C66" s="164"/>
      <c r="D66" s="164"/>
      <c r="E66" s="164"/>
      <c r="F66" s="164"/>
      <c r="G66" s="165"/>
      <c r="H66" s="164"/>
      <c r="I66" s="164"/>
      <c r="J66" s="164"/>
      <c r="K66" s="164"/>
      <c r="L66" s="166"/>
      <c r="M66" s="164"/>
      <c r="N66" s="164"/>
      <c r="O66" s="164"/>
      <c r="P66" s="164"/>
      <c r="Q66" s="166"/>
    </row>
    <row r="67" spans="1:17" ht="15.75" x14ac:dyDescent="0.25">
      <c r="A67" s="164"/>
      <c r="B67" s="164"/>
      <c r="C67" s="164"/>
      <c r="D67" s="164"/>
      <c r="E67" s="164"/>
      <c r="F67" s="164"/>
      <c r="G67" s="165"/>
      <c r="H67" s="164"/>
      <c r="I67" s="164"/>
      <c r="J67" s="164"/>
      <c r="K67" s="164"/>
      <c r="L67" s="166"/>
      <c r="M67" s="164"/>
      <c r="N67" s="164"/>
      <c r="O67" s="164"/>
      <c r="P67" s="164"/>
      <c r="Q67" s="166"/>
    </row>
    <row r="68" spans="1:17" ht="15.75" x14ac:dyDescent="0.25">
      <c r="A68" s="164" t="s">
        <v>98</v>
      </c>
      <c r="B68" s="164"/>
      <c r="C68" s="164"/>
      <c r="D68" s="164"/>
      <c r="E68" s="164"/>
      <c r="F68" s="164"/>
      <c r="G68" s="165"/>
      <c r="H68" s="164"/>
      <c r="I68" s="164"/>
      <c r="J68" s="164"/>
      <c r="K68" s="164"/>
      <c r="L68" s="166"/>
      <c r="M68" s="164"/>
      <c r="N68" s="164"/>
      <c r="O68" s="164"/>
      <c r="P68" s="164"/>
      <c r="Q68" s="166"/>
    </row>
    <row r="70" spans="1:17" x14ac:dyDescent="0.25">
      <c r="A70" s="189" t="s">
        <v>2</v>
      </c>
      <c r="B70" s="189" t="s">
        <v>79</v>
      </c>
      <c r="C70" s="189" t="s">
        <v>96</v>
      </c>
      <c r="D70" s="189" t="s">
        <v>97</v>
      </c>
      <c r="E70" s="189" t="s">
        <v>96</v>
      </c>
      <c r="F70" s="189" t="s">
        <v>96</v>
      </c>
      <c r="G70" s="190" t="s">
        <v>82</v>
      </c>
    </row>
    <row r="71" spans="1:17" x14ac:dyDescent="0.25">
      <c r="A71" s="191"/>
      <c r="B71" s="191"/>
      <c r="C71" s="191" t="s">
        <v>46</v>
      </c>
      <c r="D71" s="191" t="s">
        <v>118</v>
      </c>
      <c r="E71" s="191" t="s">
        <v>85</v>
      </c>
      <c r="F71" s="191" t="s">
        <v>119</v>
      </c>
      <c r="G71" s="192" t="s">
        <v>96</v>
      </c>
    </row>
    <row r="72" spans="1:17" x14ac:dyDescent="0.25">
      <c r="A72" s="161">
        <v>1</v>
      </c>
      <c r="B72" s="86" t="s">
        <v>16</v>
      </c>
      <c r="C72" s="86">
        <v>330</v>
      </c>
      <c r="D72" s="86">
        <v>19</v>
      </c>
      <c r="E72" s="86">
        <f t="shared" ref="E72:E86" si="12">SUM(C72:D72)</f>
        <v>349</v>
      </c>
      <c r="F72" s="86">
        <v>335</v>
      </c>
      <c r="G72" s="86">
        <f>F72-C72</f>
        <v>5</v>
      </c>
    </row>
    <row r="73" spans="1:17" x14ac:dyDescent="0.25">
      <c r="A73" s="161">
        <v>2</v>
      </c>
      <c r="B73" s="86" t="s">
        <v>17</v>
      </c>
      <c r="C73" s="86">
        <v>37</v>
      </c>
      <c r="D73" s="86">
        <v>5</v>
      </c>
      <c r="E73" s="86">
        <f t="shared" si="12"/>
        <v>42</v>
      </c>
      <c r="F73" s="86">
        <v>41</v>
      </c>
      <c r="G73" s="86">
        <f t="shared" ref="G73:G86" si="13">F73-C73</f>
        <v>4</v>
      </c>
    </row>
    <row r="74" spans="1:17" x14ac:dyDescent="0.25">
      <c r="A74" s="161">
        <v>3</v>
      </c>
      <c r="B74" s="86" t="s">
        <v>18</v>
      </c>
      <c r="C74" s="86">
        <v>48</v>
      </c>
      <c r="D74" s="86">
        <v>69</v>
      </c>
      <c r="E74" s="86">
        <f t="shared" si="12"/>
        <v>117</v>
      </c>
      <c r="F74" s="86">
        <v>54</v>
      </c>
      <c r="G74" s="86">
        <f t="shared" si="13"/>
        <v>6</v>
      </c>
    </row>
    <row r="75" spans="1:17" x14ac:dyDescent="0.25">
      <c r="A75" s="161">
        <v>4</v>
      </c>
      <c r="B75" s="86" t="s">
        <v>19</v>
      </c>
      <c r="C75" s="86">
        <v>34</v>
      </c>
      <c r="D75" s="86">
        <v>41</v>
      </c>
      <c r="E75" s="86">
        <f t="shared" si="12"/>
        <v>75</v>
      </c>
      <c r="F75" s="86">
        <v>41</v>
      </c>
      <c r="G75" s="86">
        <f t="shared" si="13"/>
        <v>7</v>
      </c>
    </row>
    <row r="76" spans="1:17" x14ac:dyDescent="0.25">
      <c r="A76" s="161">
        <v>5</v>
      </c>
      <c r="B76" s="86" t="s">
        <v>20</v>
      </c>
      <c r="C76" s="86">
        <v>22</v>
      </c>
      <c r="D76" s="86">
        <v>18</v>
      </c>
      <c r="E76" s="86">
        <f t="shared" si="12"/>
        <v>40</v>
      </c>
      <c r="F76" s="86">
        <v>32</v>
      </c>
      <c r="G76" s="86">
        <f t="shared" si="13"/>
        <v>10</v>
      </c>
    </row>
    <row r="77" spans="1:17" x14ac:dyDescent="0.25">
      <c r="A77" s="161">
        <v>6</v>
      </c>
      <c r="B77" s="86" t="s">
        <v>21</v>
      </c>
      <c r="C77" s="86">
        <v>19</v>
      </c>
      <c r="D77" s="86">
        <v>15</v>
      </c>
      <c r="E77" s="86">
        <f t="shared" si="12"/>
        <v>34</v>
      </c>
      <c r="F77" s="86">
        <v>19</v>
      </c>
      <c r="G77" s="86">
        <f t="shared" si="13"/>
        <v>0</v>
      </c>
    </row>
    <row r="78" spans="1:17" x14ac:dyDescent="0.25">
      <c r="A78" s="161">
        <v>7</v>
      </c>
      <c r="B78" s="86" t="s">
        <v>22</v>
      </c>
      <c r="C78" s="86">
        <v>19</v>
      </c>
      <c r="D78" s="86">
        <v>0</v>
      </c>
      <c r="E78" s="86">
        <f t="shared" si="12"/>
        <v>19</v>
      </c>
      <c r="F78" s="86">
        <v>19</v>
      </c>
      <c r="G78" s="86">
        <f t="shared" si="13"/>
        <v>0</v>
      </c>
    </row>
    <row r="79" spans="1:17" x14ac:dyDescent="0.25">
      <c r="A79" s="161">
        <v>8</v>
      </c>
      <c r="B79" s="86" t="s">
        <v>23</v>
      </c>
      <c r="C79" s="86">
        <v>21</v>
      </c>
      <c r="D79" s="86">
        <v>9</v>
      </c>
      <c r="E79" s="86">
        <f t="shared" si="12"/>
        <v>30</v>
      </c>
      <c r="F79" s="86">
        <v>27</v>
      </c>
      <c r="G79" s="86">
        <f t="shared" si="13"/>
        <v>6</v>
      </c>
    </row>
    <row r="80" spans="1:17" x14ac:dyDescent="0.25">
      <c r="A80" s="161">
        <v>9</v>
      </c>
      <c r="B80" s="86" t="s">
        <v>24</v>
      </c>
      <c r="C80" s="86">
        <v>15</v>
      </c>
      <c r="D80" s="86">
        <v>9</v>
      </c>
      <c r="E80" s="86">
        <f t="shared" si="12"/>
        <v>24</v>
      </c>
      <c r="F80" s="86">
        <v>20</v>
      </c>
      <c r="G80" s="86">
        <f t="shared" si="13"/>
        <v>5</v>
      </c>
      <c r="L80">
        <v>0</v>
      </c>
    </row>
    <row r="81" spans="1:7" x14ac:dyDescent="0.25">
      <c r="A81" s="161">
        <v>10</v>
      </c>
      <c r="B81" s="86" t="s">
        <v>25</v>
      </c>
      <c r="C81" s="86">
        <v>33</v>
      </c>
      <c r="D81" s="86">
        <v>7</v>
      </c>
      <c r="E81" s="86">
        <f t="shared" si="12"/>
        <v>40</v>
      </c>
      <c r="F81" s="86">
        <v>37</v>
      </c>
      <c r="G81" s="86">
        <f t="shared" si="13"/>
        <v>4</v>
      </c>
    </row>
    <row r="82" spans="1:7" x14ac:dyDescent="0.25">
      <c r="A82" s="161">
        <v>11</v>
      </c>
      <c r="B82" s="86" t="s">
        <v>26</v>
      </c>
      <c r="C82" s="86">
        <v>262</v>
      </c>
      <c r="D82" s="86">
        <v>6</v>
      </c>
      <c r="E82" s="86">
        <f t="shared" si="12"/>
        <v>268</v>
      </c>
      <c r="F82" s="86">
        <v>268</v>
      </c>
      <c r="G82" s="86">
        <f t="shared" si="13"/>
        <v>6</v>
      </c>
    </row>
    <row r="83" spans="1:7" x14ac:dyDescent="0.25">
      <c r="A83" s="161">
        <v>12</v>
      </c>
      <c r="B83" s="86" t="s">
        <v>27</v>
      </c>
      <c r="C83" s="86">
        <v>31</v>
      </c>
      <c r="D83" s="86">
        <v>5</v>
      </c>
      <c r="E83" s="86">
        <f t="shared" si="12"/>
        <v>36</v>
      </c>
      <c r="F83" s="86">
        <v>43</v>
      </c>
      <c r="G83" s="86">
        <f t="shared" si="13"/>
        <v>12</v>
      </c>
    </row>
    <row r="84" spans="1:7" x14ac:dyDescent="0.25">
      <c r="A84" s="161">
        <v>13</v>
      </c>
      <c r="B84" s="86" t="s">
        <v>28</v>
      </c>
      <c r="C84" s="86">
        <v>93</v>
      </c>
      <c r="D84" s="86">
        <v>63</v>
      </c>
      <c r="E84" s="86">
        <f t="shared" si="12"/>
        <v>156</v>
      </c>
      <c r="F84" s="86">
        <v>75</v>
      </c>
      <c r="G84" s="193">
        <f t="shared" si="13"/>
        <v>-18</v>
      </c>
    </row>
    <row r="85" spans="1:7" x14ac:dyDescent="0.25">
      <c r="A85" s="161">
        <v>14</v>
      </c>
      <c r="B85" s="86" t="s">
        <v>29</v>
      </c>
      <c r="C85" s="86">
        <v>24</v>
      </c>
      <c r="D85" s="86">
        <v>0</v>
      </c>
      <c r="E85" s="86">
        <f t="shared" si="12"/>
        <v>24</v>
      </c>
      <c r="F85" s="86">
        <v>24</v>
      </c>
      <c r="G85" s="86">
        <f t="shared" si="13"/>
        <v>0</v>
      </c>
    </row>
    <row r="86" spans="1:7" ht="15.75" x14ac:dyDescent="0.25">
      <c r="A86" s="86"/>
      <c r="B86" s="194" t="s">
        <v>30</v>
      </c>
      <c r="C86" s="194">
        <f>SUM(C72:C85)</f>
        <v>988</v>
      </c>
      <c r="D86" s="194">
        <f>SUM(D72:D85)</f>
        <v>266</v>
      </c>
      <c r="E86" s="194">
        <f t="shared" si="12"/>
        <v>1254</v>
      </c>
      <c r="F86" s="194">
        <f>SUM(F72:F85)</f>
        <v>1035</v>
      </c>
      <c r="G86" s="195">
        <f t="shared" si="13"/>
        <v>47</v>
      </c>
    </row>
    <row r="87" spans="1:7" ht="15.75" x14ac:dyDescent="0.25">
      <c r="A87" s="86"/>
      <c r="B87" s="86" t="s">
        <v>87</v>
      </c>
      <c r="C87" s="86"/>
      <c r="D87" s="86"/>
      <c r="E87" s="86"/>
      <c r="F87" s="86"/>
      <c r="G87" s="88">
        <v>86</v>
      </c>
    </row>
    <row r="88" spans="1:7" x14ac:dyDescent="0.25">
      <c r="A88" s="200"/>
      <c r="B88" s="200"/>
      <c r="C88" s="200"/>
      <c r="D88" s="200"/>
      <c r="E88" s="200"/>
      <c r="F88" s="200"/>
      <c r="G88" s="200"/>
    </row>
  </sheetData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B22" sqref="B22:C22"/>
    </sheetView>
  </sheetViews>
  <sheetFormatPr defaultRowHeight="15" x14ac:dyDescent="0.25"/>
  <cols>
    <col min="1" max="1" width="5.42578125" customWidth="1"/>
    <col min="2" max="2" width="14" customWidth="1"/>
  </cols>
  <sheetData>
    <row r="1" spans="1:8" x14ac:dyDescent="0.25">
      <c r="A1" t="s">
        <v>0</v>
      </c>
    </row>
    <row r="3" spans="1:8" x14ac:dyDescent="0.25">
      <c r="A3" s="231" t="s">
        <v>50</v>
      </c>
      <c r="B3" s="233" t="s">
        <v>3</v>
      </c>
      <c r="C3" s="67" t="s">
        <v>41</v>
      </c>
      <c r="D3" s="68" t="s">
        <v>41</v>
      </c>
      <c r="E3" s="69" t="s">
        <v>51</v>
      </c>
      <c r="F3" s="70" t="s">
        <v>52</v>
      </c>
      <c r="G3" s="69" t="s">
        <v>53</v>
      </c>
    </row>
    <row r="4" spans="1:8" x14ac:dyDescent="0.25">
      <c r="A4" s="232"/>
      <c r="B4" s="234"/>
      <c r="C4" s="71" t="s">
        <v>54</v>
      </c>
      <c r="D4" s="72" t="s">
        <v>113</v>
      </c>
      <c r="E4" s="73" t="s">
        <v>41</v>
      </c>
      <c r="F4" s="71" t="s">
        <v>114</v>
      </c>
      <c r="G4" s="73" t="s">
        <v>55</v>
      </c>
      <c r="H4" s="188"/>
    </row>
    <row r="5" spans="1:8" x14ac:dyDescent="0.25">
      <c r="A5" s="74">
        <v>1</v>
      </c>
      <c r="B5" s="75">
        <v>2</v>
      </c>
      <c r="C5" s="76">
        <v>3</v>
      </c>
      <c r="D5" s="77">
        <v>4</v>
      </c>
      <c r="E5" s="73" t="s">
        <v>56</v>
      </c>
      <c r="F5" s="76">
        <v>6</v>
      </c>
      <c r="G5" s="73" t="s">
        <v>57</v>
      </c>
    </row>
    <row r="6" spans="1:8" x14ac:dyDescent="0.25">
      <c r="A6" s="78">
        <v>1</v>
      </c>
      <c r="B6" s="79" t="s">
        <v>16</v>
      </c>
      <c r="C6" s="53">
        <v>18611</v>
      </c>
      <c r="D6" s="56">
        <v>19385</v>
      </c>
      <c r="E6" s="56">
        <f>D6-C6</f>
        <v>774</v>
      </c>
      <c r="F6" s="54">
        <v>1392</v>
      </c>
      <c r="G6" s="201">
        <f t="shared" ref="G6:G20" si="0">F6/E6</f>
        <v>1.7984496124031009</v>
      </c>
      <c r="H6" s="187"/>
    </row>
    <row r="7" spans="1:8" x14ac:dyDescent="0.25">
      <c r="A7" s="78">
        <v>2</v>
      </c>
      <c r="B7" s="79" t="s">
        <v>17</v>
      </c>
      <c r="C7" s="53">
        <v>13809</v>
      </c>
      <c r="D7" s="56">
        <v>14307</v>
      </c>
      <c r="E7" s="56">
        <f t="shared" ref="E7:E20" si="1">D7-C7</f>
        <v>498</v>
      </c>
      <c r="F7" s="54">
        <v>1055</v>
      </c>
      <c r="G7" s="201">
        <f t="shared" si="0"/>
        <v>2.1184738955823295</v>
      </c>
      <c r="H7" s="187"/>
    </row>
    <row r="8" spans="1:8" x14ac:dyDescent="0.25">
      <c r="A8" s="80">
        <v>3</v>
      </c>
      <c r="B8" s="79" t="s">
        <v>18</v>
      </c>
      <c r="C8" s="53">
        <v>10795</v>
      </c>
      <c r="D8" s="56">
        <v>11129</v>
      </c>
      <c r="E8" s="56">
        <f t="shared" si="1"/>
        <v>334</v>
      </c>
      <c r="F8" s="57">
        <v>1302</v>
      </c>
      <c r="G8" s="201">
        <f t="shared" si="0"/>
        <v>3.8982035928143715</v>
      </c>
      <c r="H8" s="187"/>
    </row>
    <row r="9" spans="1:8" x14ac:dyDescent="0.25">
      <c r="A9" s="78">
        <v>4</v>
      </c>
      <c r="B9" s="79" t="s">
        <v>19</v>
      </c>
      <c r="C9" s="53">
        <v>10542</v>
      </c>
      <c r="D9" s="56">
        <v>10935</v>
      </c>
      <c r="E9" s="56">
        <f t="shared" si="1"/>
        <v>393</v>
      </c>
      <c r="F9" s="54">
        <v>765</v>
      </c>
      <c r="G9" s="201">
        <f t="shared" si="0"/>
        <v>1.9465648854961832</v>
      </c>
      <c r="H9" s="187"/>
    </row>
    <row r="10" spans="1:8" x14ac:dyDescent="0.25">
      <c r="A10" s="78">
        <v>5</v>
      </c>
      <c r="B10" s="79" t="s">
        <v>20</v>
      </c>
      <c r="C10" s="59">
        <v>7740</v>
      </c>
      <c r="D10" s="56">
        <v>8491</v>
      </c>
      <c r="E10" s="56">
        <f t="shared" si="1"/>
        <v>751</v>
      </c>
      <c r="F10" s="54">
        <v>935</v>
      </c>
      <c r="G10" s="201">
        <f t="shared" si="0"/>
        <v>1.2450066577896139</v>
      </c>
      <c r="H10" s="187"/>
    </row>
    <row r="11" spans="1:8" x14ac:dyDescent="0.25">
      <c r="A11" s="78">
        <v>6</v>
      </c>
      <c r="B11" s="79" t="s">
        <v>21</v>
      </c>
      <c r="C11" s="53">
        <v>11517</v>
      </c>
      <c r="D11" s="56">
        <v>12376</v>
      </c>
      <c r="E11" s="56">
        <f t="shared" si="1"/>
        <v>859</v>
      </c>
      <c r="F11" s="54">
        <v>1010</v>
      </c>
      <c r="G11" s="201">
        <f t="shared" si="0"/>
        <v>1.1757857974388823</v>
      </c>
      <c r="H11" s="187"/>
    </row>
    <row r="12" spans="1:8" x14ac:dyDescent="0.25">
      <c r="A12" s="78">
        <v>7</v>
      </c>
      <c r="B12" s="79" t="s">
        <v>22</v>
      </c>
      <c r="C12" s="61">
        <v>9504</v>
      </c>
      <c r="D12" s="56">
        <v>9967</v>
      </c>
      <c r="E12" s="56">
        <f t="shared" si="1"/>
        <v>463</v>
      </c>
      <c r="F12" s="54">
        <v>520</v>
      </c>
      <c r="G12" s="201">
        <f t="shared" si="0"/>
        <v>1.1231101511879049</v>
      </c>
      <c r="H12" s="187"/>
    </row>
    <row r="13" spans="1:8" x14ac:dyDescent="0.25">
      <c r="A13" s="78">
        <v>8</v>
      </c>
      <c r="B13" s="79" t="s">
        <v>23</v>
      </c>
      <c r="C13" s="62">
        <v>6797</v>
      </c>
      <c r="D13" s="56">
        <v>7221</v>
      </c>
      <c r="E13" s="56">
        <f t="shared" si="1"/>
        <v>424</v>
      </c>
      <c r="F13" s="54">
        <v>660</v>
      </c>
      <c r="G13" s="201">
        <f t="shared" si="0"/>
        <v>1.5566037735849056</v>
      </c>
      <c r="H13" s="187"/>
    </row>
    <row r="14" spans="1:8" x14ac:dyDescent="0.25">
      <c r="A14" s="78">
        <v>9</v>
      </c>
      <c r="B14" s="79" t="s">
        <v>24</v>
      </c>
      <c r="C14" s="61">
        <v>9128</v>
      </c>
      <c r="D14" s="56">
        <v>9578</v>
      </c>
      <c r="E14" s="56">
        <f t="shared" si="1"/>
        <v>450</v>
      </c>
      <c r="F14" s="54">
        <v>753</v>
      </c>
      <c r="G14" s="201">
        <f t="shared" si="0"/>
        <v>1.6733333333333333</v>
      </c>
      <c r="H14" s="187"/>
    </row>
    <row r="15" spans="1:8" x14ac:dyDescent="0.25">
      <c r="A15" s="78">
        <v>10</v>
      </c>
      <c r="B15" s="79" t="s">
        <v>25</v>
      </c>
      <c r="C15" s="53">
        <v>7310</v>
      </c>
      <c r="D15" s="56">
        <v>7591</v>
      </c>
      <c r="E15" s="56">
        <f t="shared" si="1"/>
        <v>281</v>
      </c>
      <c r="F15" s="54">
        <v>558</v>
      </c>
      <c r="G15" s="201">
        <f t="shared" si="0"/>
        <v>1.9857651245551602</v>
      </c>
      <c r="H15" s="187"/>
    </row>
    <row r="16" spans="1:8" x14ac:dyDescent="0.25">
      <c r="A16" s="78">
        <v>11</v>
      </c>
      <c r="B16" s="79" t="s">
        <v>26</v>
      </c>
      <c r="C16" s="53">
        <v>13002</v>
      </c>
      <c r="D16" s="56">
        <v>13515</v>
      </c>
      <c r="E16" s="56">
        <f t="shared" si="1"/>
        <v>513</v>
      </c>
      <c r="F16" s="54">
        <v>791</v>
      </c>
      <c r="G16" s="201">
        <f t="shared" si="0"/>
        <v>1.5419103313840157</v>
      </c>
      <c r="H16" s="187"/>
    </row>
    <row r="17" spans="1:8" x14ac:dyDescent="0.25">
      <c r="A17" s="78">
        <v>12</v>
      </c>
      <c r="B17" s="79" t="s">
        <v>27</v>
      </c>
      <c r="C17" s="53">
        <v>12706</v>
      </c>
      <c r="D17" s="56">
        <v>12991</v>
      </c>
      <c r="E17" s="56">
        <f t="shared" si="1"/>
        <v>285</v>
      </c>
      <c r="F17" s="54">
        <v>908</v>
      </c>
      <c r="G17" s="201">
        <f t="shared" si="0"/>
        <v>3.1859649122807019</v>
      </c>
      <c r="H17" s="187"/>
    </row>
    <row r="18" spans="1:8" x14ac:dyDescent="0.25">
      <c r="A18" s="78">
        <v>13</v>
      </c>
      <c r="B18" s="79" t="s">
        <v>28</v>
      </c>
      <c r="C18" s="53">
        <v>7023</v>
      </c>
      <c r="D18" s="56">
        <v>7580</v>
      </c>
      <c r="E18" s="56">
        <f t="shared" si="1"/>
        <v>557</v>
      </c>
      <c r="F18" s="54">
        <v>1220</v>
      </c>
      <c r="G18" s="201">
        <f t="shared" si="0"/>
        <v>2.1903052064631958</v>
      </c>
      <c r="H18" s="187"/>
    </row>
    <row r="19" spans="1:8" x14ac:dyDescent="0.25">
      <c r="A19" s="78">
        <v>14</v>
      </c>
      <c r="B19" s="79" t="s">
        <v>29</v>
      </c>
      <c r="C19" s="62">
        <v>5847</v>
      </c>
      <c r="D19" s="56">
        <v>6196</v>
      </c>
      <c r="E19" s="56">
        <f t="shared" si="1"/>
        <v>349</v>
      </c>
      <c r="F19" s="81">
        <v>362</v>
      </c>
      <c r="G19" s="201">
        <f t="shared" si="0"/>
        <v>1.0372492836676217</v>
      </c>
      <c r="H19" s="187"/>
    </row>
    <row r="20" spans="1:8" x14ac:dyDescent="0.25">
      <c r="A20" s="82"/>
      <c r="B20" s="83" t="s">
        <v>30</v>
      </c>
      <c r="C20" s="66">
        <f>SUM(C6:C19)</f>
        <v>144331</v>
      </c>
      <c r="D20" s="66">
        <f>SUM(D6:D19)</f>
        <v>151262</v>
      </c>
      <c r="E20" s="66">
        <f t="shared" si="1"/>
        <v>6931</v>
      </c>
      <c r="F20" s="66">
        <f>SUM(F6:F19)</f>
        <v>12231</v>
      </c>
      <c r="G20" s="202">
        <f t="shared" si="0"/>
        <v>1.7646804212956284</v>
      </c>
      <c r="H20" s="187"/>
    </row>
    <row r="22" spans="1:8" x14ac:dyDescent="0.25">
      <c r="B22" s="211" t="s">
        <v>122</v>
      </c>
      <c r="C22" t="s">
        <v>124</v>
      </c>
    </row>
  </sheetData>
  <mergeCells count="2">
    <mergeCell ref="A3:A4"/>
    <mergeCell ref="B3:B4"/>
  </mergeCells>
  <pageMargins left="2.0866141732283467" right="0.70866141732283472" top="1.3385826771653544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zoomScale="124" zoomScaleNormal="124" workbookViewId="0">
      <selection activeCell="B22" sqref="B22:C22"/>
    </sheetView>
  </sheetViews>
  <sheetFormatPr defaultRowHeight="15" x14ac:dyDescent="0.25"/>
  <cols>
    <col min="1" max="1" width="6.28515625" customWidth="1"/>
  </cols>
  <sheetData>
    <row r="1" spans="1:10" x14ac:dyDescent="0.25">
      <c r="A1" t="s">
        <v>115</v>
      </c>
    </row>
    <row r="3" spans="1:10" x14ac:dyDescent="0.25">
      <c r="A3" s="237" t="s">
        <v>2</v>
      </c>
      <c r="B3" s="239" t="s">
        <v>3</v>
      </c>
      <c r="C3" s="240"/>
      <c r="D3" s="129" t="s">
        <v>41</v>
      </c>
      <c r="E3" s="129" t="s">
        <v>42</v>
      </c>
      <c r="F3" s="129" t="s">
        <v>43</v>
      </c>
      <c r="G3" s="129" t="s">
        <v>15</v>
      </c>
      <c r="H3" s="129" t="s">
        <v>41</v>
      </c>
      <c r="I3" s="243" t="s">
        <v>44</v>
      </c>
      <c r="J3" s="130" t="s">
        <v>45</v>
      </c>
    </row>
    <row r="4" spans="1:10" x14ac:dyDescent="0.25">
      <c r="A4" s="238"/>
      <c r="B4" s="241"/>
      <c r="C4" s="242"/>
      <c r="D4" s="131" t="s">
        <v>46</v>
      </c>
      <c r="E4" s="131" t="s">
        <v>46</v>
      </c>
      <c r="F4" s="132">
        <v>43252</v>
      </c>
      <c r="G4" s="133" t="s">
        <v>41</v>
      </c>
      <c r="H4" s="134" t="s">
        <v>113</v>
      </c>
      <c r="I4" s="244"/>
      <c r="J4" s="135" t="s">
        <v>113</v>
      </c>
    </row>
    <row r="5" spans="1:10" x14ac:dyDescent="0.25">
      <c r="A5" s="46">
        <v>1</v>
      </c>
      <c r="B5" s="245">
        <v>2</v>
      </c>
      <c r="C5" s="246"/>
      <c r="D5" s="47">
        <v>3</v>
      </c>
      <c r="E5" s="47">
        <v>4</v>
      </c>
      <c r="F5" s="47">
        <v>5</v>
      </c>
      <c r="G5" s="48" t="s">
        <v>47</v>
      </c>
      <c r="H5" s="49">
        <v>7</v>
      </c>
      <c r="I5" s="50" t="s">
        <v>48</v>
      </c>
      <c r="J5" s="51">
        <v>9</v>
      </c>
    </row>
    <row r="6" spans="1:10" x14ac:dyDescent="0.25">
      <c r="A6" s="52">
        <v>1</v>
      </c>
      <c r="B6" s="247" t="s">
        <v>16</v>
      </c>
      <c r="C6" s="248"/>
      <c r="D6" s="53">
        <v>18611</v>
      </c>
      <c r="E6" s="53">
        <v>405</v>
      </c>
      <c r="F6" s="54">
        <v>1392</v>
      </c>
      <c r="G6" s="55">
        <f>D6+E6+F6</f>
        <v>20408</v>
      </c>
      <c r="H6" s="56">
        <v>19385</v>
      </c>
      <c r="I6" s="55">
        <f>G6-H6</f>
        <v>1023</v>
      </c>
      <c r="J6" s="185">
        <f>+I6/G6*100</f>
        <v>5.0127401019208149</v>
      </c>
    </row>
    <row r="7" spans="1:10" x14ac:dyDescent="0.25">
      <c r="A7" s="52">
        <v>2</v>
      </c>
      <c r="B7" s="235" t="s">
        <v>17</v>
      </c>
      <c r="C7" s="236"/>
      <c r="D7" s="53">
        <v>13809</v>
      </c>
      <c r="E7" s="53">
        <v>419</v>
      </c>
      <c r="F7" s="57">
        <v>1055</v>
      </c>
      <c r="G7" s="55">
        <f t="shared" ref="G7:G20" si="0">D7+E7+F7</f>
        <v>15283</v>
      </c>
      <c r="H7" s="56">
        <v>14307</v>
      </c>
      <c r="I7" s="55">
        <f t="shared" ref="I7:I20" si="1">G7-H7</f>
        <v>976</v>
      </c>
      <c r="J7" s="185">
        <f t="shared" ref="J7:J20" si="2">+I7/G7*100</f>
        <v>6.3861807236799057</v>
      </c>
    </row>
    <row r="8" spans="1:10" x14ac:dyDescent="0.25">
      <c r="A8" s="52">
        <v>3</v>
      </c>
      <c r="B8" s="235" t="s">
        <v>18</v>
      </c>
      <c r="C8" s="236"/>
      <c r="D8" s="53">
        <v>10795</v>
      </c>
      <c r="E8" s="53">
        <v>231</v>
      </c>
      <c r="F8" s="57">
        <v>1302</v>
      </c>
      <c r="G8" s="55">
        <f t="shared" si="0"/>
        <v>12328</v>
      </c>
      <c r="H8" s="56">
        <v>11129</v>
      </c>
      <c r="I8" s="55">
        <f t="shared" si="1"/>
        <v>1199</v>
      </c>
      <c r="J8" s="185">
        <f t="shared" si="2"/>
        <v>9.7258273848150552</v>
      </c>
    </row>
    <row r="9" spans="1:10" x14ac:dyDescent="0.25">
      <c r="A9" s="52">
        <v>4</v>
      </c>
      <c r="B9" s="235" t="s">
        <v>19</v>
      </c>
      <c r="C9" s="236"/>
      <c r="D9" s="53">
        <v>10542</v>
      </c>
      <c r="E9" s="53">
        <v>128</v>
      </c>
      <c r="F9" s="54">
        <v>765</v>
      </c>
      <c r="G9" s="55">
        <f t="shared" si="0"/>
        <v>11435</v>
      </c>
      <c r="H9" s="56">
        <v>10935</v>
      </c>
      <c r="I9" s="55">
        <f t="shared" si="1"/>
        <v>500</v>
      </c>
      <c r="J9" s="185">
        <f t="shared" si="2"/>
        <v>4.3725404459991255</v>
      </c>
    </row>
    <row r="10" spans="1:10" x14ac:dyDescent="0.25">
      <c r="A10" s="58">
        <v>5</v>
      </c>
      <c r="B10" s="235" t="s">
        <v>20</v>
      </c>
      <c r="C10" s="236"/>
      <c r="D10" s="59">
        <v>7740</v>
      </c>
      <c r="E10" s="59">
        <v>99</v>
      </c>
      <c r="F10" s="54">
        <v>935</v>
      </c>
      <c r="G10" s="55">
        <f t="shared" si="0"/>
        <v>8774</v>
      </c>
      <c r="H10" s="56">
        <v>8491</v>
      </c>
      <c r="I10" s="55">
        <f t="shared" si="1"/>
        <v>283</v>
      </c>
      <c r="J10" s="185">
        <f t="shared" si="2"/>
        <v>3.2254387964440392</v>
      </c>
    </row>
    <row r="11" spans="1:10" x14ac:dyDescent="0.25">
      <c r="A11" s="58">
        <v>6</v>
      </c>
      <c r="B11" s="235" t="s">
        <v>21</v>
      </c>
      <c r="C11" s="236"/>
      <c r="D11" s="53">
        <v>11517</v>
      </c>
      <c r="E11" s="53">
        <v>109</v>
      </c>
      <c r="F11" s="54">
        <v>1010</v>
      </c>
      <c r="G11" s="55">
        <f t="shared" si="0"/>
        <v>12636</v>
      </c>
      <c r="H11" s="56">
        <v>12376</v>
      </c>
      <c r="I11" s="55">
        <f t="shared" si="1"/>
        <v>260</v>
      </c>
      <c r="J11" s="185">
        <f t="shared" si="2"/>
        <v>2.0576131687242798</v>
      </c>
    </row>
    <row r="12" spans="1:10" x14ac:dyDescent="0.25">
      <c r="A12" s="60">
        <v>7</v>
      </c>
      <c r="B12" s="235" t="s">
        <v>22</v>
      </c>
      <c r="C12" s="236"/>
      <c r="D12" s="61">
        <v>9504</v>
      </c>
      <c r="E12" s="61">
        <v>173</v>
      </c>
      <c r="F12" s="54">
        <v>520</v>
      </c>
      <c r="G12" s="55">
        <f t="shared" si="0"/>
        <v>10197</v>
      </c>
      <c r="H12" s="56">
        <v>9967</v>
      </c>
      <c r="I12" s="55">
        <f t="shared" si="1"/>
        <v>230</v>
      </c>
      <c r="J12" s="185">
        <f t="shared" si="2"/>
        <v>2.2555653623614789</v>
      </c>
    </row>
    <row r="13" spans="1:10" x14ac:dyDescent="0.25">
      <c r="A13" s="60">
        <v>8</v>
      </c>
      <c r="B13" s="235" t="s">
        <v>23</v>
      </c>
      <c r="C13" s="236"/>
      <c r="D13" s="62">
        <v>6797</v>
      </c>
      <c r="E13" s="62">
        <v>123</v>
      </c>
      <c r="F13" s="54">
        <v>660</v>
      </c>
      <c r="G13" s="55">
        <f t="shared" si="0"/>
        <v>7580</v>
      </c>
      <c r="H13" s="56">
        <v>7221</v>
      </c>
      <c r="I13" s="55">
        <f t="shared" si="1"/>
        <v>359</v>
      </c>
      <c r="J13" s="185">
        <f t="shared" si="2"/>
        <v>4.736147757255937</v>
      </c>
    </row>
    <row r="14" spans="1:10" x14ac:dyDescent="0.25">
      <c r="A14" s="60">
        <v>9</v>
      </c>
      <c r="B14" s="235" t="s">
        <v>24</v>
      </c>
      <c r="C14" s="236"/>
      <c r="D14" s="61">
        <v>9128</v>
      </c>
      <c r="E14" s="61">
        <v>194</v>
      </c>
      <c r="F14" s="54">
        <v>753</v>
      </c>
      <c r="G14" s="55">
        <f t="shared" si="0"/>
        <v>10075</v>
      </c>
      <c r="H14" s="56">
        <v>9578</v>
      </c>
      <c r="I14" s="55">
        <f t="shared" si="1"/>
        <v>497</v>
      </c>
      <c r="J14" s="185">
        <f t="shared" si="2"/>
        <v>4.9330024813895781</v>
      </c>
    </row>
    <row r="15" spans="1:10" x14ac:dyDescent="0.25">
      <c r="A15" s="60">
        <v>10</v>
      </c>
      <c r="B15" s="235" t="s">
        <v>25</v>
      </c>
      <c r="C15" s="236"/>
      <c r="D15" s="53">
        <v>7310</v>
      </c>
      <c r="E15" s="53">
        <v>303</v>
      </c>
      <c r="F15" s="54">
        <v>558</v>
      </c>
      <c r="G15" s="55">
        <f t="shared" si="0"/>
        <v>8171</v>
      </c>
      <c r="H15" s="56">
        <v>7591</v>
      </c>
      <c r="I15" s="55">
        <f t="shared" si="1"/>
        <v>580</v>
      </c>
      <c r="J15" s="185">
        <f t="shared" si="2"/>
        <v>7.0982743850201935</v>
      </c>
    </row>
    <row r="16" spans="1:10" x14ac:dyDescent="0.25">
      <c r="A16" s="60">
        <v>11</v>
      </c>
      <c r="B16" s="235" t="s">
        <v>26</v>
      </c>
      <c r="C16" s="236"/>
      <c r="D16" s="53">
        <v>13002</v>
      </c>
      <c r="E16" s="53">
        <v>200</v>
      </c>
      <c r="F16" s="54">
        <v>791</v>
      </c>
      <c r="G16" s="55">
        <f t="shared" si="0"/>
        <v>13993</v>
      </c>
      <c r="H16" s="56">
        <v>13515</v>
      </c>
      <c r="I16" s="55">
        <f t="shared" si="1"/>
        <v>478</v>
      </c>
      <c r="J16" s="185">
        <f t="shared" si="2"/>
        <v>3.4159937111412852</v>
      </c>
    </row>
    <row r="17" spans="1:10" x14ac:dyDescent="0.25">
      <c r="A17" s="60">
        <v>12</v>
      </c>
      <c r="B17" s="235" t="s">
        <v>27</v>
      </c>
      <c r="C17" s="236"/>
      <c r="D17" s="53">
        <v>12706</v>
      </c>
      <c r="E17" s="53">
        <v>458</v>
      </c>
      <c r="F17" s="57">
        <v>908</v>
      </c>
      <c r="G17" s="55">
        <f t="shared" si="0"/>
        <v>14072</v>
      </c>
      <c r="H17" s="56">
        <v>12991</v>
      </c>
      <c r="I17" s="55">
        <f t="shared" si="1"/>
        <v>1081</v>
      </c>
      <c r="J17" s="185">
        <f t="shared" si="2"/>
        <v>7.6819215463331441</v>
      </c>
    </row>
    <row r="18" spans="1:10" x14ac:dyDescent="0.25">
      <c r="A18" s="60">
        <v>13</v>
      </c>
      <c r="B18" s="235" t="s">
        <v>28</v>
      </c>
      <c r="C18" s="236"/>
      <c r="D18" s="53">
        <v>7023</v>
      </c>
      <c r="E18" s="53">
        <v>47</v>
      </c>
      <c r="F18" s="57">
        <v>1220</v>
      </c>
      <c r="G18" s="55">
        <f t="shared" si="0"/>
        <v>8290</v>
      </c>
      <c r="H18" s="56">
        <v>7580</v>
      </c>
      <c r="I18" s="55">
        <f t="shared" si="1"/>
        <v>710</v>
      </c>
      <c r="J18" s="185">
        <f t="shared" si="2"/>
        <v>8.5645355850422202</v>
      </c>
    </row>
    <row r="19" spans="1:10" x14ac:dyDescent="0.25">
      <c r="A19" s="60">
        <v>14</v>
      </c>
      <c r="B19" s="235" t="s">
        <v>29</v>
      </c>
      <c r="C19" s="236"/>
      <c r="D19" s="62">
        <v>5847</v>
      </c>
      <c r="E19" s="63">
        <v>169</v>
      </c>
      <c r="F19" s="64">
        <v>362</v>
      </c>
      <c r="G19" s="55">
        <f t="shared" si="0"/>
        <v>6378</v>
      </c>
      <c r="H19" s="56">
        <v>6196</v>
      </c>
      <c r="I19" s="55">
        <f t="shared" si="1"/>
        <v>182</v>
      </c>
      <c r="J19" s="185">
        <f t="shared" si="2"/>
        <v>2.8535591094386956</v>
      </c>
    </row>
    <row r="20" spans="1:10" x14ac:dyDescent="0.25">
      <c r="A20" s="249" t="s">
        <v>49</v>
      </c>
      <c r="B20" s="250"/>
      <c r="C20" s="251"/>
      <c r="D20" s="65">
        <f>SUM(D6:D19)</f>
        <v>144331</v>
      </c>
      <c r="E20" s="65">
        <v>3058</v>
      </c>
      <c r="F20" s="66">
        <f>SUM(F6:F19)</f>
        <v>12231</v>
      </c>
      <c r="G20" s="66">
        <f t="shared" si="0"/>
        <v>159620</v>
      </c>
      <c r="H20" s="65">
        <f>SUM(H6:H19)</f>
        <v>151262</v>
      </c>
      <c r="I20" s="66">
        <f t="shared" si="1"/>
        <v>8358</v>
      </c>
      <c r="J20" s="186">
        <f t="shared" si="2"/>
        <v>5.2361859416113266</v>
      </c>
    </row>
    <row r="22" spans="1:10" x14ac:dyDescent="0.25">
      <c r="B22" s="211" t="s">
        <v>122</v>
      </c>
      <c r="C22" t="s">
        <v>124</v>
      </c>
    </row>
  </sheetData>
  <mergeCells count="19">
    <mergeCell ref="A20:C20"/>
    <mergeCell ref="B14:C14"/>
    <mergeCell ref="B15:C15"/>
    <mergeCell ref="B16:C16"/>
    <mergeCell ref="B17:C17"/>
    <mergeCell ref="B18:C18"/>
    <mergeCell ref="B19:C19"/>
    <mergeCell ref="B13:C13"/>
    <mergeCell ref="A3:A4"/>
    <mergeCell ref="B3:C4"/>
    <mergeCell ref="I3:I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1.8897637795275593" right="0.70866141732283472" top="1.3385826771653544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5"/>
  <sheetViews>
    <sheetView topLeftCell="A16" zoomScale="124" zoomScaleNormal="124" workbookViewId="0">
      <selection activeCell="B23" sqref="B23:C23"/>
    </sheetView>
  </sheetViews>
  <sheetFormatPr defaultRowHeight="15" x14ac:dyDescent="0.25"/>
  <cols>
    <col min="1" max="1" width="4.28515625" customWidth="1"/>
    <col min="2" max="2" width="12.140625" customWidth="1"/>
    <col min="3" max="3" width="5.5703125" customWidth="1"/>
    <col min="4" max="4" width="5" customWidth="1"/>
    <col min="5" max="5" width="5.140625" customWidth="1"/>
    <col min="6" max="6" width="5.28515625" customWidth="1"/>
    <col min="7" max="7" width="4.140625" customWidth="1"/>
    <col min="8" max="8" width="3.5703125" customWidth="1"/>
    <col min="9" max="9" width="6.140625" customWidth="1"/>
    <col min="10" max="10" width="4.5703125" customWidth="1"/>
    <col min="11" max="11" width="7.5703125" customWidth="1"/>
    <col min="12" max="12" width="6.28515625" customWidth="1"/>
    <col min="13" max="13" width="5.42578125" customWidth="1"/>
    <col min="14" max="14" width="5.140625" customWidth="1"/>
    <col min="15" max="15" width="4.5703125" customWidth="1"/>
    <col min="16" max="16" width="4.42578125" customWidth="1"/>
    <col min="17" max="17" width="6.5703125" customWidth="1"/>
    <col min="18" max="18" width="6.42578125" customWidth="1"/>
    <col min="19" max="19" width="8" customWidth="1"/>
    <col min="20" max="20" width="7.140625" customWidth="1"/>
    <col min="21" max="21" width="6.42578125" customWidth="1"/>
    <col min="22" max="22" width="6" customWidth="1"/>
    <col min="23" max="23" width="5.85546875" customWidth="1"/>
    <col min="24" max="24" width="5.7109375" customWidth="1"/>
    <col min="25" max="25" width="5.28515625" customWidth="1"/>
    <col min="26" max="26" width="6.85546875" customWidth="1"/>
  </cols>
  <sheetData>
    <row r="2" spans="1:26" x14ac:dyDescent="0.25">
      <c r="A2" s="252" t="s">
        <v>65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x14ac:dyDescent="0.25">
      <c r="A3" s="253" t="s">
        <v>110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</row>
    <row r="4" spans="1:26" x14ac:dyDescent="0.25">
      <c r="A4" s="3"/>
      <c r="B4" s="3"/>
      <c r="C4" s="223" t="s">
        <v>1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4"/>
      <c r="S4" s="1"/>
      <c r="T4" s="1"/>
      <c r="U4" s="1"/>
      <c r="V4" s="254" t="s">
        <v>58</v>
      </c>
      <c r="W4" s="255"/>
      <c r="X4" s="255"/>
      <c r="Y4" s="255"/>
      <c r="Z4" s="256"/>
    </row>
    <row r="5" spans="1:26" x14ac:dyDescent="0.25">
      <c r="A5" s="4" t="s">
        <v>2</v>
      </c>
      <c r="B5" s="4" t="s">
        <v>3</v>
      </c>
      <c r="C5" s="225" t="s">
        <v>4</v>
      </c>
      <c r="D5" s="225"/>
      <c r="E5" s="225" t="s">
        <v>5</v>
      </c>
      <c r="F5" s="225"/>
      <c r="G5" s="225" t="s">
        <v>6</v>
      </c>
      <c r="H5" s="225"/>
      <c r="I5" s="225" t="s">
        <v>8</v>
      </c>
      <c r="J5" s="225"/>
      <c r="K5" s="225" t="s">
        <v>9</v>
      </c>
      <c r="L5" s="225"/>
      <c r="M5" s="225" t="s">
        <v>10</v>
      </c>
      <c r="N5" s="225"/>
      <c r="O5" s="223" t="s">
        <v>31</v>
      </c>
      <c r="P5" s="224"/>
      <c r="Q5" s="225" t="s">
        <v>11</v>
      </c>
      <c r="R5" s="225"/>
      <c r="S5" s="4" t="s">
        <v>12</v>
      </c>
      <c r="T5" s="4" t="s">
        <v>12</v>
      </c>
      <c r="U5" s="89" t="s">
        <v>38</v>
      </c>
      <c r="V5" s="90" t="s">
        <v>59</v>
      </c>
      <c r="W5" s="90" t="s">
        <v>60</v>
      </c>
      <c r="X5" s="90" t="s">
        <v>61</v>
      </c>
      <c r="Y5" s="90" t="s">
        <v>62</v>
      </c>
      <c r="Z5" s="91" t="s">
        <v>12</v>
      </c>
    </row>
    <row r="6" spans="1:26" x14ac:dyDescent="0.25">
      <c r="A6" s="5"/>
      <c r="B6" s="5"/>
      <c r="C6" s="85" t="s">
        <v>13</v>
      </c>
      <c r="D6" s="85" t="s">
        <v>14</v>
      </c>
      <c r="E6" s="85" t="s">
        <v>13</v>
      </c>
      <c r="F6" s="85" t="s">
        <v>14</v>
      </c>
      <c r="G6" s="85" t="s">
        <v>13</v>
      </c>
      <c r="H6" s="85" t="s">
        <v>14</v>
      </c>
      <c r="I6" s="85" t="s">
        <v>13</v>
      </c>
      <c r="J6" s="85" t="s">
        <v>14</v>
      </c>
      <c r="K6" s="85" t="s">
        <v>13</v>
      </c>
      <c r="L6" s="85" t="s">
        <v>14</v>
      </c>
      <c r="M6" s="85" t="s">
        <v>13</v>
      </c>
      <c r="N6" s="85" t="s">
        <v>14</v>
      </c>
      <c r="O6" s="85" t="s">
        <v>13</v>
      </c>
      <c r="P6" s="85" t="s">
        <v>14</v>
      </c>
      <c r="Q6" s="85" t="s">
        <v>13</v>
      </c>
      <c r="R6" s="85" t="s">
        <v>14</v>
      </c>
      <c r="S6" s="6" t="s">
        <v>15</v>
      </c>
      <c r="T6" s="92" t="s">
        <v>63</v>
      </c>
      <c r="U6" s="92" t="s">
        <v>64</v>
      </c>
      <c r="V6" s="93"/>
      <c r="W6" s="93"/>
      <c r="X6" s="93"/>
      <c r="Y6" s="93"/>
      <c r="Z6" s="93"/>
    </row>
    <row r="7" spans="1:26" x14ac:dyDescent="0.25">
      <c r="A7" s="104">
        <v>1</v>
      </c>
      <c r="B7" s="99" t="s">
        <v>16</v>
      </c>
      <c r="C7" s="99">
        <v>834</v>
      </c>
      <c r="D7" s="99">
        <v>522</v>
      </c>
      <c r="E7" s="99">
        <v>659</v>
      </c>
      <c r="F7" s="99">
        <v>598</v>
      </c>
      <c r="G7" s="99">
        <v>83</v>
      </c>
      <c r="H7" s="99">
        <v>3</v>
      </c>
      <c r="I7" s="99">
        <v>2375</v>
      </c>
      <c r="J7" s="99">
        <v>242</v>
      </c>
      <c r="K7" s="100">
        <v>4033</v>
      </c>
      <c r="L7" s="100">
        <v>7133</v>
      </c>
      <c r="M7" s="99">
        <v>1115</v>
      </c>
      <c r="N7" s="99">
        <v>1453</v>
      </c>
      <c r="O7" s="99">
        <v>149</v>
      </c>
      <c r="P7" s="99">
        <v>186</v>
      </c>
      <c r="Q7" s="100">
        <f>C7+E7+G7+I7+K7+M7+O7</f>
        <v>9248</v>
      </c>
      <c r="R7" s="100">
        <f>D7+F7+H7+J7+L7+N7+P7</f>
        <v>10137</v>
      </c>
      <c r="S7" s="100">
        <f t="shared" ref="S7:S20" si="0">SUM(Q7:R7)</f>
        <v>19385</v>
      </c>
      <c r="T7" s="100">
        <v>26370</v>
      </c>
      <c r="U7" s="101">
        <f>S7/T7*100</f>
        <v>73.511566173682212</v>
      </c>
      <c r="V7" s="99">
        <v>2249</v>
      </c>
      <c r="W7" s="99">
        <v>2678</v>
      </c>
      <c r="X7" s="99">
        <v>1057</v>
      </c>
      <c r="Y7" s="99">
        <v>1001</v>
      </c>
      <c r="Z7" s="99">
        <f>SUM(V7:Y7)</f>
        <v>6985</v>
      </c>
    </row>
    <row r="8" spans="1:26" x14ac:dyDescent="0.25">
      <c r="A8" s="104">
        <v>2</v>
      </c>
      <c r="B8" s="99" t="s">
        <v>17</v>
      </c>
      <c r="C8" s="99">
        <v>1309</v>
      </c>
      <c r="D8" s="99">
        <v>22</v>
      </c>
      <c r="E8" s="99">
        <v>587</v>
      </c>
      <c r="F8" s="99">
        <v>35</v>
      </c>
      <c r="G8" s="99">
        <v>28</v>
      </c>
      <c r="H8" s="99">
        <v>0</v>
      </c>
      <c r="I8" s="99">
        <v>1735</v>
      </c>
      <c r="J8" s="99">
        <v>15</v>
      </c>
      <c r="K8" s="100">
        <v>3291</v>
      </c>
      <c r="L8" s="100">
        <v>6771</v>
      </c>
      <c r="M8" s="99">
        <v>429</v>
      </c>
      <c r="N8" s="99">
        <v>44</v>
      </c>
      <c r="O8" s="99">
        <v>28</v>
      </c>
      <c r="P8" s="99">
        <v>13</v>
      </c>
      <c r="Q8" s="100">
        <f t="shared" ref="Q8:Q21" si="1">C8+E8+G8+I8+K8+M8+O8</f>
        <v>7407</v>
      </c>
      <c r="R8" s="100">
        <f t="shared" ref="R8:R20" si="2">D8+F8+H8+J8+L8+N8+P8</f>
        <v>6900</v>
      </c>
      <c r="S8" s="100">
        <f t="shared" si="0"/>
        <v>14307</v>
      </c>
      <c r="T8" s="100">
        <v>18762</v>
      </c>
      <c r="U8" s="101">
        <f t="shared" ref="U8:U21" si="3">S8/T8*100</f>
        <v>76.255196674128555</v>
      </c>
      <c r="V8" s="99">
        <v>821</v>
      </c>
      <c r="W8" s="99">
        <v>2926</v>
      </c>
      <c r="X8" s="99">
        <v>349</v>
      </c>
      <c r="Y8" s="99">
        <v>359</v>
      </c>
      <c r="Z8" s="99">
        <f t="shared" ref="Z8:Z9" si="4">SUM(V8:Y8)</f>
        <v>4455</v>
      </c>
    </row>
    <row r="9" spans="1:26" x14ac:dyDescent="0.25">
      <c r="A9" s="104">
        <v>3</v>
      </c>
      <c r="B9" s="99" t="s">
        <v>18</v>
      </c>
      <c r="C9" s="99">
        <v>172</v>
      </c>
      <c r="D9" s="99">
        <v>4</v>
      </c>
      <c r="E9" s="99">
        <v>447</v>
      </c>
      <c r="F9" s="99">
        <v>25</v>
      </c>
      <c r="G9" s="99">
        <v>93</v>
      </c>
      <c r="H9" s="99">
        <v>0</v>
      </c>
      <c r="I9" s="99">
        <v>783</v>
      </c>
      <c r="J9" s="99">
        <v>13</v>
      </c>
      <c r="K9" s="100">
        <v>3591</v>
      </c>
      <c r="L9" s="100">
        <v>5092</v>
      </c>
      <c r="M9" s="99">
        <v>249</v>
      </c>
      <c r="N9" s="99">
        <v>606</v>
      </c>
      <c r="O9" s="99">
        <v>48</v>
      </c>
      <c r="P9" s="99">
        <v>6</v>
      </c>
      <c r="Q9" s="100">
        <f t="shared" si="1"/>
        <v>5383</v>
      </c>
      <c r="R9" s="100">
        <f t="shared" si="2"/>
        <v>5746</v>
      </c>
      <c r="S9" s="100">
        <f t="shared" si="0"/>
        <v>11129</v>
      </c>
      <c r="T9" s="100">
        <v>14861</v>
      </c>
      <c r="U9" s="101">
        <f t="shared" si="3"/>
        <v>74.887288876926178</v>
      </c>
      <c r="V9" s="99">
        <v>705</v>
      </c>
      <c r="W9" s="99">
        <v>1801</v>
      </c>
      <c r="X9" s="99">
        <v>718</v>
      </c>
      <c r="Y9" s="99">
        <v>508</v>
      </c>
      <c r="Z9" s="99">
        <f t="shared" si="4"/>
        <v>3732</v>
      </c>
    </row>
    <row r="10" spans="1:26" x14ac:dyDescent="0.25">
      <c r="A10" s="104">
        <v>4</v>
      </c>
      <c r="B10" s="99" t="s">
        <v>19</v>
      </c>
      <c r="C10" s="99">
        <v>226</v>
      </c>
      <c r="D10" s="99">
        <v>104</v>
      </c>
      <c r="E10" s="99">
        <v>171</v>
      </c>
      <c r="F10" s="99">
        <v>94</v>
      </c>
      <c r="G10" s="99">
        <v>23</v>
      </c>
      <c r="H10" s="99">
        <v>0</v>
      </c>
      <c r="I10" s="99">
        <v>764</v>
      </c>
      <c r="J10" s="99">
        <v>35</v>
      </c>
      <c r="K10" s="100">
        <v>3374</v>
      </c>
      <c r="L10" s="100">
        <v>5474</v>
      </c>
      <c r="M10" s="99">
        <v>398</v>
      </c>
      <c r="N10" s="99">
        <v>231</v>
      </c>
      <c r="O10" s="99">
        <v>22</v>
      </c>
      <c r="P10" s="99">
        <v>19</v>
      </c>
      <c r="Q10" s="100">
        <f t="shared" si="1"/>
        <v>4978</v>
      </c>
      <c r="R10" s="100">
        <f t="shared" si="2"/>
        <v>5957</v>
      </c>
      <c r="S10" s="100">
        <f t="shared" si="0"/>
        <v>10935</v>
      </c>
      <c r="T10" s="100">
        <v>17030</v>
      </c>
      <c r="U10" s="101">
        <f t="shared" si="3"/>
        <v>64.210217263652382</v>
      </c>
      <c r="V10" s="99">
        <v>1196</v>
      </c>
      <c r="W10" s="99">
        <v>1541</v>
      </c>
      <c r="X10" s="99">
        <v>1274</v>
      </c>
      <c r="Y10" s="99">
        <v>2084</v>
      </c>
      <c r="Z10" s="99">
        <f t="shared" ref="Z10:Z20" si="5">SUM(V10:Y10)</f>
        <v>6095</v>
      </c>
    </row>
    <row r="11" spans="1:26" x14ac:dyDescent="0.25">
      <c r="A11" s="104">
        <v>5</v>
      </c>
      <c r="B11" s="99" t="s">
        <v>20</v>
      </c>
      <c r="C11" s="99">
        <v>242</v>
      </c>
      <c r="D11" s="99">
        <v>53</v>
      </c>
      <c r="E11" s="99">
        <v>177</v>
      </c>
      <c r="F11" s="99">
        <v>24</v>
      </c>
      <c r="G11" s="99">
        <v>16</v>
      </c>
      <c r="H11" s="99">
        <v>0</v>
      </c>
      <c r="I11" s="99">
        <v>597</v>
      </c>
      <c r="J11" s="99">
        <v>21</v>
      </c>
      <c r="K11" s="100">
        <v>3552</v>
      </c>
      <c r="L11" s="100">
        <v>3326</v>
      </c>
      <c r="M11" s="99">
        <v>331</v>
      </c>
      <c r="N11" s="99">
        <v>120</v>
      </c>
      <c r="O11" s="99">
        <v>23</v>
      </c>
      <c r="P11" s="99">
        <v>9</v>
      </c>
      <c r="Q11" s="100">
        <f t="shared" si="1"/>
        <v>4938</v>
      </c>
      <c r="R11" s="100">
        <f t="shared" si="2"/>
        <v>3553</v>
      </c>
      <c r="S11" s="100">
        <f t="shared" si="0"/>
        <v>8491</v>
      </c>
      <c r="T11" s="100">
        <v>11634</v>
      </c>
      <c r="U11" s="101">
        <f t="shared" si="3"/>
        <v>72.984356197352582</v>
      </c>
      <c r="V11" s="99">
        <v>847</v>
      </c>
      <c r="W11" s="99">
        <v>997</v>
      </c>
      <c r="X11" s="99">
        <v>688</v>
      </c>
      <c r="Y11" s="99">
        <v>611</v>
      </c>
      <c r="Z11" s="99">
        <f t="shared" si="5"/>
        <v>3143</v>
      </c>
    </row>
    <row r="12" spans="1:26" x14ac:dyDescent="0.25">
      <c r="A12" s="104">
        <v>6</v>
      </c>
      <c r="B12" s="99" t="s">
        <v>21</v>
      </c>
      <c r="C12" s="99">
        <v>143</v>
      </c>
      <c r="D12" s="99">
        <v>19</v>
      </c>
      <c r="E12" s="99">
        <v>187</v>
      </c>
      <c r="F12" s="99">
        <v>98</v>
      </c>
      <c r="G12" s="99">
        <v>24</v>
      </c>
      <c r="H12" s="99">
        <v>0</v>
      </c>
      <c r="I12" s="99">
        <v>652</v>
      </c>
      <c r="J12" s="99">
        <v>0</v>
      </c>
      <c r="K12" s="100">
        <v>3330</v>
      </c>
      <c r="L12" s="100">
        <v>7246</v>
      </c>
      <c r="M12" s="99">
        <v>496</v>
      </c>
      <c r="N12" s="99">
        <v>162</v>
      </c>
      <c r="O12" s="99">
        <v>11</v>
      </c>
      <c r="P12" s="99">
        <v>8</v>
      </c>
      <c r="Q12" s="100">
        <f t="shared" si="1"/>
        <v>4843</v>
      </c>
      <c r="R12" s="100">
        <f t="shared" si="2"/>
        <v>7533</v>
      </c>
      <c r="S12" s="100">
        <f t="shared" si="0"/>
        <v>12376</v>
      </c>
      <c r="T12" s="100">
        <v>15912</v>
      </c>
      <c r="U12" s="101">
        <f t="shared" si="3"/>
        <v>77.777777777777786</v>
      </c>
      <c r="V12" s="99">
        <v>526</v>
      </c>
      <c r="W12" s="99">
        <v>1756</v>
      </c>
      <c r="X12" s="99">
        <v>733</v>
      </c>
      <c r="Y12" s="99">
        <v>521</v>
      </c>
      <c r="Z12" s="99">
        <f t="shared" si="5"/>
        <v>3536</v>
      </c>
    </row>
    <row r="13" spans="1:26" x14ac:dyDescent="0.25">
      <c r="A13" s="104">
        <v>7</v>
      </c>
      <c r="B13" s="99" t="s">
        <v>22</v>
      </c>
      <c r="C13" s="99">
        <v>123</v>
      </c>
      <c r="D13" s="99">
        <v>11</v>
      </c>
      <c r="E13" s="99">
        <v>200</v>
      </c>
      <c r="F13" s="99">
        <v>44</v>
      </c>
      <c r="G13" s="99">
        <v>8</v>
      </c>
      <c r="H13" s="99">
        <v>2</v>
      </c>
      <c r="I13" s="99">
        <v>901</v>
      </c>
      <c r="J13" s="99">
        <v>5</v>
      </c>
      <c r="K13" s="100">
        <v>1408</v>
      </c>
      <c r="L13" s="100">
        <v>6300</v>
      </c>
      <c r="M13" s="99">
        <v>486</v>
      </c>
      <c r="N13" s="99">
        <v>460</v>
      </c>
      <c r="O13" s="99">
        <v>12</v>
      </c>
      <c r="P13" s="99">
        <v>7</v>
      </c>
      <c r="Q13" s="100">
        <f t="shared" si="1"/>
        <v>3138</v>
      </c>
      <c r="R13" s="100">
        <f t="shared" si="2"/>
        <v>6829</v>
      </c>
      <c r="S13" s="100">
        <f t="shared" si="0"/>
        <v>9967</v>
      </c>
      <c r="T13" s="100">
        <v>13129</v>
      </c>
      <c r="U13" s="101">
        <f t="shared" si="3"/>
        <v>75.915911341305502</v>
      </c>
      <c r="V13" s="99">
        <v>716</v>
      </c>
      <c r="W13" s="99">
        <v>1934</v>
      </c>
      <c r="X13" s="99">
        <v>298</v>
      </c>
      <c r="Y13" s="99">
        <v>214</v>
      </c>
      <c r="Z13" s="99">
        <f t="shared" si="5"/>
        <v>3162</v>
      </c>
    </row>
    <row r="14" spans="1:26" x14ac:dyDescent="0.25">
      <c r="A14" s="104">
        <v>8</v>
      </c>
      <c r="B14" s="99" t="s">
        <v>23</v>
      </c>
      <c r="C14" s="99">
        <v>126</v>
      </c>
      <c r="D14" s="99">
        <v>0</v>
      </c>
      <c r="E14" s="99">
        <v>139</v>
      </c>
      <c r="F14" s="99">
        <v>1</v>
      </c>
      <c r="G14" s="99">
        <v>5</v>
      </c>
      <c r="H14" s="99">
        <v>0</v>
      </c>
      <c r="I14" s="99">
        <v>998</v>
      </c>
      <c r="J14" s="99">
        <v>0</v>
      </c>
      <c r="K14" s="100">
        <v>2776</v>
      </c>
      <c r="L14" s="100">
        <v>2715</v>
      </c>
      <c r="M14" s="99">
        <v>434</v>
      </c>
      <c r="N14" s="99">
        <v>0</v>
      </c>
      <c r="O14" s="99">
        <v>27</v>
      </c>
      <c r="P14" s="99">
        <v>0</v>
      </c>
      <c r="Q14" s="100">
        <f t="shared" si="1"/>
        <v>4505</v>
      </c>
      <c r="R14" s="100">
        <f t="shared" si="2"/>
        <v>2716</v>
      </c>
      <c r="S14" s="100">
        <f t="shared" si="0"/>
        <v>7221</v>
      </c>
      <c r="T14" s="100">
        <v>9846</v>
      </c>
      <c r="U14" s="101">
        <f t="shared" si="3"/>
        <v>73.33942717854967</v>
      </c>
      <c r="V14" s="99">
        <v>614</v>
      </c>
      <c r="W14" s="99">
        <v>1196</v>
      </c>
      <c r="X14" s="99">
        <v>430</v>
      </c>
      <c r="Y14" s="99">
        <v>385</v>
      </c>
      <c r="Z14" s="99">
        <f t="shared" si="5"/>
        <v>2625</v>
      </c>
    </row>
    <row r="15" spans="1:26" x14ac:dyDescent="0.25">
      <c r="A15" s="104">
        <v>9</v>
      </c>
      <c r="B15" s="99" t="s">
        <v>24</v>
      </c>
      <c r="C15" s="99">
        <v>155</v>
      </c>
      <c r="D15" s="99">
        <v>0</v>
      </c>
      <c r="E15" s="99">
        <v>129</v>
      </c>
      <c r="F15" s="99">
        <v>6</v>
      </c>
      <c r="G15" s="99">
        <v>19</v>
      </c>
      <c r="H15" s="99">
        <v>0</v>
      </c>
      <c r="I15" s="99">
        <v>397</v>
      </c>
      <c r="J15" s="99">
        <v>0</v>
      </c>
      <c r="K15" s="100">
        <v>2541</v>
      </c>
      <c r="L15" s="100">
        <v>5693</v>
      </c>
      <c r="M15" s="99">
        <v>618</v>
      </c>
      <c r="N15" s="99">
        <v>0</v>
      </c>
      <c r="O15" s="99">
        <v>20</v>
      </c>
      <c r="P15" s="99">
        <v>0</v>
      </c>
      <c r="Q15" s="100">
        <f t="shared" si="1"/>
        <v>3879</v>
      </c>
      <c r="R15" s="100">
        <f t="shared" si="2"/>
        <v>5699</v>
      </c>
      <c r="S15" s="100">
        <f t="shared" si="0"/>
        <v>9578</v>
      </c>
      <c r="T15" s="100">
        <v>12926</v>
      </c>
      <c r="U15" s="101">
        <f t="shared" si="3"/>
        <v>74.098715766671816</v>
      </c>
      <c r="V15" s="99">
        <v>698</v>
      </c>
      <c r="W15" s="99">
        <v>1586</v>
      </c>
      <c r="X15" s="99">
        <v>441</v>
      </c>
      <c r="Y15" s="99">
        <v>623</v>
      </c>
      <c r="Z15" s="99">
        <f t="shared" si="5"/>
        <v>3348</v>
      </c>
    </row>
    <row r="16" spans="1:26" x14ac:dyDescent="0.25">
      <c r="A16" s="104">
        <v>10</v>
      </c>
      <c r="B16" s="99" t="s">
        <v>25</v>
      </c>
      <c r="C16" s="99">
        <v>198</v>
      </c>
      <c r="D16" s="99">
        <v>31</v>
      </c>
      <c r="E16" s="99">
        <v>96</v>
      </c>
      <c r="F16" s="99">
        <v>42</v>
      </c>
      <c r="G16" s="99">
        <v>11</v>
      </c>
      <c r="H16" s="99">
        <v>0</v>
      </c>
      <c r="I16" s="99">
        <v>415</v>
      </c>
      <c r="J16" s="99">
        <v>12</v>
      </c>
      <c r="K16" s="100">
        <v>2731</v>
      </c>
      <c r="L16" s="100">
        <v>3630</v>
      </c>
      <c r="M16" s="99">
        <v>209</v>
      </c>
      <c r="N16" s="99">
        <v>179</v>
      </c>
      <c r="O16" s="99">
        <v>26</v>
      </c>
      <c r="P16" s="99">
        <v>11</v>
      </c>
      <c r="Q16" s="100">
        <f t="shared" si="1"/>
        <v>3686</v>
      </c>
      <c r="R16" s="100">
        <f t="shared" si="2"/>
        <v>3905</v>
      </c>
      <c r="S16" s="100">
        <f t="shared" si="0"/>
        <v>7591</v>
      </c>
      <c r="T16" s="100">
        <v>10667</v>
      </c>
      <c r="U16" s="101">
        <f t="shared" si="3"/>
        <v>71.163401143714253</v>
      </c>
      <c r="V16" s="99">
        <v>751</v>
      </c>
      <c r="W16" s="99">
        <v>1365</v>
      </c>
      <c r="X16" s="99">
        <v>466</v>
      </c>
      <c r="Y16" s="99">
        <v>494</v>
      </c>
      <c r="Z16" s="99">
        <f t="shared" si="5"/>
        <v>3076</v>
      </c>
    </row>
    <row r="17" spans="1:26" x14ac:dyDescent="0.25">
      <c r="A17" s="104">
        <v>11</v>
      </c>
      <c r="B17" s="99" t="s">
        <v>26</v>
      </c>
      <c r="C17" s="99">
        <v>545</v>
      </c>
      <c r="D17" s="99">
        <v>112</v>
      </c>
      <c r="E17" s="99">
        <v>546</v>
      </c>
      <c r="F17" s="99">
        <v>111</v>
      </c>
      <c r="G17" s="99">
        <v>20</v>
      </c>
      <c r="H17" s="99">
        <v>0</v>
      </c>
      <c r="I17" s="99">
        <v>570</v>
      </c>
      <c r="J17" s="99">
        <v>21</v>
      </c>
      <c r="K17" s="100">
        <v>5037</v>
      </c>
      <c r="L17" s="100">
        <v>4973</v>
      </c>
      <c r="M17" s="99">
        <v>682</v>
      </c>
      <c r="N17" s="99">
        <v>630</v>
      </c>
      <c r="O17" s="99">
        <v>237</v>
      </c>
      <c r="P17" s="99">
        <v>31</v>
      </c>
      <c r="Q17" s="100">
        <f t="shared" si="1"/>
        <v>7637</v>
      </c>
      <c r="R17" s="100">
        <f t="shared" si="2"/>
        <v>5878</v>
      </c>
      <c r="S17" s="100">
        <f t="shared" si="0"/>
        <v>13515</v>
      </c>
      <c r="T17" s="100">
        <v>18322</v>
      </c>
      <c r="U17" s="101">
        <f t="shared" si="3"/>
        <v>73.763781246588806</v>
      </c>
      <c r="V17" s="99">
        <v>1704</v>
      </c>
      <c r="W17" s="99">
        <v>1921</v>
      </c>
      <c r="X17" s="99">
        <v>565</v>
      </c>
      <c r="Y17" s="99">
        <v>617</v>
      </c>
      <c r="Z17" s="99">
        <f t="shared" si="5"/>
        <v>4807</v>
      </c>
    </row>
    <row r="18" spans="1:26" x14ac:dyDescent="0.25">
      <c r="A18" s="104">
        <v>12</v>
      </c>
      <c r="B18" s="99" t="s">
        <v>27</v>
      </c>
      <c r="C18" s="99">
        <v>398</v>
      </c>
      <c r="D18" s="99">
        <v>13</v>
      </c>
      <c r="E18" s="99">
        <v>713</v>
      </c>
      <c r="F18" s="99">
        <v>27</v>
      </c>
      <c r="G18" s="99">
        <v>8</v>
      </c>
      <c r="H18" s="99">
        <v>0</v>
      </c>
      <c r="I18" s="99">
        <v>1238</v>
      </c>
      <c r="J18" s="99">
        <v>0</v>
      </c>
      <c r="K18" s="100">
        <v>5119</v>
      </c>
      <c r="L18" s="100">
        <v>5025</v>
      </c>
      <c r="M18" s="99">
        <v>150</v>
      </c>
      <c r="N18" s="99">
        <v>257</v>
      </c>
      <c r="O18" s="99">
        <v>43</v>
      </c>
      <c r="P18" s="99">
        <v>0</v>
      </c>
      <c r="Q18" s="100">
        <f t="shared" si="1"/>
        <v>7669</v>
      </c>
      <c r="R18" s="100">
        <f t="shared" si="2"/>
        <v>5322</v>
      </c>
      <c r="S18" s="100">
        <f t="shared" si="0"/>
        <v>12991</v>
      </c>
      <c r="T18" s="100">
        <v>17686</v>
      </c>
      <c r="U18" s="101">
        <f t="shared" si="3"/>
        <v>73.453579102114659</v>
      </c>
      <c r="V18" s="99">
        <v>1695</v>
      </c>
      <c r="W18" s="99">
        <v>1006</v>
      </c>
      <c r="X18" s="99">
        <v>1005</v>
      </c>
      <c r="Y18" s="99">
        <v>989</v>
      </c>
      <c r="Z18" s="99">
        <f t="shared" si="5"/>
        <v>4695</v>
      </c>
    </row>
    <row r="19" spans="1:26" x14ac:dyDescent="0.25">
      <c r="A19" s="104">
        <v>13</v>
      </c>
      <c r="B19" s="99" t="s">
        <v>28</v>
      </c>
      <c r="C19" s="99">
        <v>145</v>
      </c>
      <c r="D19" s="99">
        <v>59</v>
      </c>
      <c r="E19" s="99">
        <v>114</v>
      </c>
      <c r="F19" s="99">
        <v>39</v>
      </c>
      <c r="G19" s="99">
        <v>6</v>
      </c>
      <c r="H19" s="99">
        <v>0</v>
      </c>
      <c r="I19" s="99">
        <v>369</v>
      </c>
      <c r="J19" s="99">
        <v>126</v>
      </c>
      <c r="K19" s="100">
        <v>4085</v>
      </c>
      <c r="L19" s="100">
        <v>1673</v>
      </c>
      <c r="M19" s="99">
        <v>657</v>
      </c>
      <c r="N19" s="99">
        <v>232</v>
      </c>
      <c r="O19" s="99">
        <v>60</v>
      </c>
      <c r="P19" s="99">
        <v>15</v>
      </c>
      <c r="Q19" s="100">
        <f t="shared" si="1"/>
        <v>5436</v>
      </c>
      <c r="R19" s="100">
        <f t="shared" si="2"/>
        <v>2144</v>
      </c>
      <c r="S19" s="100">
        <f t="shared" si="0"/>
        <v>7580</v>
      </c>
      <c r="T19" s="100">
        <v>11709</v>
      </c>
      <c r="U19" s="101">
        <f t="shared" si="3"/>
        <v>64.736527457511315</v>
      </c>
      <c r="V19" s="99">
        <v>868</v>
      </c>
      <c r="W19" s="99">
        <v>1128</v>
      </c>
      <c r="X19" s="99">
        <v>1182</v>
      </c>
      <c r="Y19" s="99">
        <v>951</v>
      </c>
      <c r="Z19" s="99">
        <f t="shared" si="5"/>
        <v>4129</v>
      </c>
    </row>
    <row r="20" spans="1:26" x14ac:dyDescent="0.25">
      <c r="A20" s="104">
        <v>14</v>
      </c>
      <c r="B20" s="99" t="s">
        <v>29</v>
      </c>
      <c r="C20" s="99">
        <v>95</v>
      </c>
      <c r="D20" s="99">
        <v>5</v>
      </c>
      <c r="E20" s="99">
        <v>158</v>
      </c>
      <c r="F20" s="99">
        <v>37</v>
      </c>
      <c r="G20" s="99">
        <v>22</v>
      </c>
      <c r="H20" s="99">
        <v>0</v>
      </c>
      <c r="I20" s="99">
        <v>508</v>
      </c>
      <c r="J20" s="99">
        <v>47</v>
      </c>
      <c r="K20" s="100">
        <v>958</v>
      </c>
      <c r="L20" s="100">
        <v>3681</v>
      </c>
      <c r="M20" s="99">
        <v>489</v>
      </c>
      <c r="N20" s="99">
        <v>172</v>
      </c>
      <c r="O20" s="99">
        <v>15</v>
      </c>
      <c r="P20" s="99">
        <v>9</v>
      </c>
      <c r="Q20" s="100">
        <f t="shared" si="1"/>
        <v>2245</v>
      </c>
      <c r="R20" s="100">
        <f t="shared" si="2"/>
        <v>3951</v>
      </c>
      <c r="S20" s="100">
        <f t="shared" si="0"/>
        <v>6196</v>
      </c>
      <c r="T20" s="100">
        <v>8298</v>
      </c>
      <c r="U20" s="101">
        <f t="shared" si="3"/>
        <v>74.668594842130631</v>
      </c>
      <c r="V20" s="99">
        <v>554</v>
      </c>
      <c r="W20" s="99">
        <v>668</v>
      </c>
      <c r="X20" s="99">
        <v>393</v>
      </c>
      <c r="Y20" s="99">
        <v>487</v>
      </c>
      <c r="Z20" s="99">
        <f t="shared" si="5"/>
        <v>2102</v>
      </c>
    </row>
    <row r="21" spans="1:26" x14ac:dyDescent="0.25">
      <c r="A21" s="94"/>
      <c r="B21" s="95" t="s">
        <v>30</v>
      </c>
      <c r="C21" s="102">
        <f t="shared" ref="C21:T21" si="6">SUM(C7:C20)</f>
        <v>4711</v>
      </c>
      <c r="D21" s="102">
        <f t="shared" si="6"/>
        <v>955</v>
      </c>
      <c r="E21" s="102">
        <f t="shared" si="6"/>
        <v>4323</v>
      </c>
      <c r="F21" s="102">
        <f t="shared" si="6"/>
        <v>1181</v>
      </c>
      <c r="G21" s="102">
        <f t="shared" si="6"/>
        <v>366</v>
      </c>
      <c r="H21" s="102">
        <f t="shared" si="6"/>
        <v>5</v>
      </c>
      <c r="I21" s="102">
        <f t="shared" si="6"/>
        <v>12302</v>
      </c>
      <c r="J21" s="102">
        <f t="shared" si="6"/>
        <v>537</v>
      </c>
      <c r="K21" s="103">
        <f t="shared" si="6"/>
        <v>45826</v>
      </c>
      <c r="L21" s="103">
        <f t="shared" si="6"/>
        <v>68732</v>
      </c>
      <c r="M21" s="102">
        <f t="shared" si="6"/>
        <v>6743</v>
      </c>
      <c r="N21" s="102">
        <f t="shared" si="6"/>
        <v>4546</v>
      </c>
      <c r="O21" s="102">
        <f t="shared" si="6"/>
        <v>721</v>
      </c>
      <c r="P21" s="102">
        <f t="shared" si="6"/>
        <v>314</v>
      </c>
      <c r="Q21" s="105">
        <f t="shared" si="1"/>
        <v>74992</v>
      </c>
      <c r="R21" s="103">
        <f t="shared" si="6"/>
        <v>76270</v>
      </c>
      <c r="S21" s="103">
        <f t="shared" si="6"/>
        <v>151262</v>
      </c>
      <c r="T21" s="103">
        <f t="shared" si="6"/>
        <v>207152</v>
      </c>
      <c r="U21" s="178">
        <f t="shared" si="3"/>
        <v>73.019811539352744</v>
      </c>
      <c r="V21" s="103">
        <f>SUM(V7:V20)</f>
        <v>13944</v>
      </c>
      <c r="W21" s="103">
        <f>SUM(W7:W20)</f>
        <v>22503</v>
      </c>
      <c r="X21" s="103">
        <f>SUM(X7:X20)</f>
        <v>9599</v>
      </c>
      <c r="Y21" s="103">
        <f>SUM(Y7:Y20)</f>
        <v>9844</v>
      </c>
      <c r="Z21" s="103">
        <f>SUM(Z7:Z20)</f>
        <v>55890</v>
      </c>
    </row>
    <row r="23" spans="1:26" x14ac:dyDescent="0.25">
      <c r="B23" s="211" t="s">
        <v>122</v>
      </c>
      <c r="C23" t="s">
        <v>124</v>
      </c>
      <c r="Q23" s="98"/>
      <c r="S23" s="97" t="s">
        <v>111</v>
      </c>
    </row>
    <row r="24" spans="1:26" x14ac:dyDescent="0.25">
      <c r="S24" t="s">
        <v>66</v>
      </c>
    </row>
    <row r="27" spans="1:26" x14ac:dyDescent="0.25">
      <c r="S27" s="106" t="s">
        <v>67</v>
      </c>
      <c r="T27" s="106"/>
      <c r="U27" s="106"/>
    </row>
    <row r="28" spans="1:26" x14ac:dyDescent="0.25">
      <c r="S28" t="s">
        <v>68</v>
      </c>
    </row>
    <row r="45" spans="19:19" x14ac:dyDescent="0.25">
      <c r="S45" s="97"/>
    </row>
  </sheetData>
  <mergeCells count="12">
    <mergeCell ref="A2:Z2"/>
    <mergeCell ref="A3:Z3"/>
    <mergeCell ref="C4:R4"/>
    <mergeCell ref="V4:Z4"/>
    <mergeCell ref="C5:D5"/>
    <mergeCell ref="E5:F5"/>
    <mergeCell ref="G5:H5"/>
    <mergeCell ref="I5:J5"/>
    <mergeCell ref="K5:L5"/>
    <mergeCell ref="M5:N5"/>
    <mergeCell ref="O5:P5"/>
    <mergeCell ref="Q5:R5"/>
  </mergeCells>
  <pageMargins left="1.1023622047244095" right="0.70866141732283472" top="1.1417322834645669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opLeftCell="A13" workbookViewId="0">
      <selection activeCell="B23" sqref="B23:C23"/>
    </sheetView>
  </sheetViews>
  <sheetFormatPr defaultRowHeight="15" x14ac:dyDescent="0.25"/>
  <cols>
    <col min="1" max="1" width="5.7109375" customWidth="1"/>
    <col min="2" max="2" width="12.42578125" customWidth="1"/>
    <col min="3" max="3" width="10.140625" customWidth="1"/>
    <col min="4" max="4" width="10.5703125" customWidth="1"/>
    <col min="5" max="5" width="9.28515625" customWidth="1"/>
    <col min="6" max="6" width="10" customWidth="1"/>
    <col min="7" max="7" width="8.85546875" customWidth="1"/>
    <col min="8" max="8" width="8" customWidth="1"/>
    <col min="9" max="9" width="10" customWidth="1"/>
    <col min="10" max="10" width="8.5703125" customWidth="1"/>
    <col min="11" max="11" width="9.42578125" customWidth="1"/>
    <col min="12" max="12" width="8.85546875" customWidth="1"/>
    <col min="13" max="13" width="8.5703125" customWidth="1"/>
    <col min="14" max="15" width="7.5703125" customWidth="1"/>
    <col min="17" max="17" width="6.28515625" customWidth="1"/>
    <col min="18" max="18" width="13.140625" customWidth="1"/>
    <col min="21" max="21" width="7.85546875" customWidth="1"/>
    <col min="22" max="22" width="7.42578125" customWidth="1"/>
    <col min="23" max="23" width="7.5703125" customWidth="1"/>
    <col min="24" max="24" width="7.85546875" customWidth="1"/>
    <col min="27" max="27" width="5.28515625" customWidth="1"/>
    <col min="28" max="28" width="13.85546875" customWidth="1"/>
    <col min="32" max="32" width="11.85546875" customWidth="1"/>
  </cols>
  <sheetData>
    <row r="2" spans="1:15" x14ac:dyDescent="0.25">
      <c r="A2" s="96" t="s">
        <v>116</v>
      </c>
    </row>
    <row r="4" spans="1:15" x14ac:dyDescent="0.25">
      <c r="A4" s="28" t="s">
        <v>2</v>
      </c>
      <c r="B4" s="111" t="s">
        <v>3</v>
      </c>
      <c r="C4" s="111" t="s">
        <v>63</v>
      </c>
      <c r="D4" s="111" t="s">
        <v>69</v>
      </c>
      <c r="E4" s="212" t="s">
        <v>70</v>
      </c>
      <c r="F4" s="213"/>
      <c r="G4" s="213"/>
      <c r="H4" s="213"/>
      <c r="I4" s="112" t="s">
        <v>15</v>
      </c>
      <c r="J4" s="112"/>
      <c r="K4" s="112" t="s">
        <v>63</v>
      </c>
      <c r="L4" s="112"/>
      <c r="M4" s="112" t="s">
        <v>75</v>
      </c>
      <c r="N4" s="138"/>
      <c r="O4" s="138"/>
    </row>
    <row r="5" spans="1:15" x14ac:dyDescent="0.25">
      <c r="A5" s="113"/>
      <c r="B5" s="114"/>
      <c r="C5" s="114"/>
      <c r="D5" s="93"/>
      <c r="E5" s="115" t="s">
        <v>71</v>
      </c>
      <c r="F5" s="203" t="s">
        <v>60</v>
      </c>
      <c r="G5" s="203" t="s">
        <v>61</v>
      </c>
      <c r="H5" s="204" t="s">
        <v>62</v>
      </c>
      <c r="I5" s="205" t="s">
        <v>74</v>
      </c>
      <c r="J5" s="206" t="s">
        <v>34</v>
      </c>
      <c r="K5" s="206" t="s">
        <v>100</v>
      </c>
      <c r="L5" s="206" t="s">
        <v>34</v>
      </c>
      <c r="M5" s="116" t="s">
        <v>71</v>
      </c>
      <c r="N5" s="138"/>
      <c r="O5" s="138"/>
    </row>
    <row r="6" spans="1:15" x14ac:dyDescent="0.25">
      <c r="A6" s="117">
        <v>1</v>
      </c>
      <c r="B6" s="118" t="s">
        <v>16</v>
      </c>
      <c r="C6" s="119">
        <v>26370</v>
      </c>
      <c r="D6" s="120">
        <v>19385</v>
      </c>
      <c r="E6" s="121">
        <v>2249</v>
      </c>
      <c r="F6" s="121">
        <v>2678</v>
      </c>
      <c r="G6" s="121">
        <v>1057</v>
      </c>
      <c r="H6" s="121">
        <v>1001</v>
      </c>
      <c r="I6" s="86">
        <f t="shared" ref="I6:I20" si="0">SUM(E6:H6)</f>
        <v>6985</v>
      </c>
      <c r="J6" s="87">
        <f>I6/C6*100</f>
        <v>26.488433826317788</v>
      </c>
      <c r="K6" s="207">
        <f>G6+H6</f>
        <v>2058</v>
      </c>
      <c r="L6" s="87">
        <f>K6/C6*100</f>
        <v>7.8043230944254836</v>
      </c>
      <c r="M6" s="175">
        <f>E6/C6*100</f>
        <v>8.5286310200985973</v>
      </c>
      <c r="N6" s="139"/>
      <c r="O6" s="139"/>
    </row>
    <row r="7" spans="1:15" x14ac:dyDescent="0.25">
      <c r="A7" s="117">
        <v>2</v>
      </c>
      <c r="B7" s="122" t="s">
        <v>17</v>
      </c>
      <c r="C7" s="119">
        <v>18762</v>
      </c>
      <c r="D7" s="120">
        <v>14307</v>
      </c>
      <c r="E7" s="123">
        <v>821</v>
      </c>
      <c r="F7" s="127">
        <v>2926</v>
      </c>
      <c r="G7" s="127">
        <v>349</v>
      </c>
      <c r="H7" s="127">
        <v>359</v>
      </c>
      <c r="I7" s="86">
        <f t="shared" si="0"/>
        <v>4455</v>
      </c>
      <c r="J7" s="87">
        <f t="shared" ref="J7:J20" si="1">I7/C7*100</f>
        <v>23.744803325871441</v>
      </c>
      <c r="K7" s="207">
        <f t="shared" ref="K7:K20" si="2">G7+H7</f>
        <v>708</v>
      </c>
      <c r="L7" s="87">
        <f t="shared" ref="L7:L20" si="3">K7/C7*100</f>
        <v>3.7735849056603774</v>
      </c>
      <c r="M7" s="87">
        <f t="shared" ref="M7:M20" si="4">E7/C7*100</f>
        <v>4.3758661123547595</v>
      </c>
      <c r="N7" s="139"/>
      <c r="O7" s="139"/>
    </row>
    <row r="8" spans="1:15" x14ac:dyDescent="0.25">
      <c r="A8" s="117">
        <v>3</v>
      </c>
      <c r="B8" s="118" t="s">
        <v>18</v>
      </c>
      <c r="C8" s="119">
        <v>14861</v>
      </c>
      <c r="D8" s="120">
        <v>11129</v>
      </c>
      <c r="E8" s="123">
        <v>705</v>
      </c>
      <c r="F8" s="127">
        <v>1801</v>
      </c>
      <c r="G8" s="127">
        <v>718</v>
      </c>
      <c r="H8" s="127">
        <v>508</v>
      </c>
      <c r="I8" s="86">
        <f t="shared" si="0"/>
        <v>3732</v>
      </c>
      <c r="J8" s="87">
        <f t="shared" si="1"/>
        <v>25.112711123073815</v>
      </c>
      <c r="K8" s="207">
        <f t="shared" si="2"/>
        <v>1226</v>
      </c>
      <c r="L8" s="87">
        <f t="shared" si="3"/>
        <v>8.249781306776125</v>
      </c>
      <c r="M8" s="87">
        <f t="shared" si="4"/>
        <v>4.7439607025099253</v>
      </c>
      <c r="N8" s="139"/>
      <c r="O8" s="139"/>
    </row>
    <row r="9" spans="1:15" x14ac:dyDescent="0.25">
      <c r="A9" s="124">
        <v>4</v>
      </c>
      <c r="B9" s="125" t="s">
        <v>19</v>
      </c>
      <c r="C9" s="119">
        <v>17030</v>
      </c>
      <c r="D9" s="126">
        <v>10935</v>
      </c>
      <c r="E9" s="127">
        <v>1196</v>
      </c>
      <c r="F9" s="127">
        <v>1541</v>
      </c>
      <c r="G9" s="127">
        <v>1274</v>
      </c>
      <c r="H9" s="127">
        <v>2084</v>
      </c>
      <c r="I9" s="86">
        <f t="shared" si="0"/>
        <v>6095</v>
      </c>
      <c r="J9" s="87">
        <f t="shared" si="1"/>
        <v>35.789782736347618</v>
      </c>
      <c r="K9" s="207">
        <f t="shared" si="2"/>
        <v>3358</v>
      </c>
      <c r="L9" s="87">
        <f t="shared" si="3"/>
        <v>19.718144450968879</v>
      </c>
      <c r="M9" s="87">
        <f t="shared" si="4"/>
        <v>7.0229007633587788</v>
      </c>
      <c r="N9" s="139"/>
      <c r="O9" s="139"/>
    </row>
    <row r="10" spans="1:15" x14ac:dyDescent="0.25">
      <c r="A10" s="124">
        <v>5</v>
      </c>
      <c r="B10" s="128" t="s">
        <v>20</v>
      </c>
      <c r="C10" s="119">
        <v>11634</v>
      </c>
      <c r="D10" s="126">
        <v>8491</v>
      </c>
      <c r="E10" s="127">
        <v>847</v>
      </c>
      <c r="F10" s="127">
        <v>997</v>
      </c>
      <c r="G10" s="127">
        <v>688</v>
      </c>
      <c r="H10" s="127">
        <v>611</v>
      </c>
      <c r="I10" s="86">
        <f t="shared" si="0"/>
        <v>3143</v>
      </c>
      <c r="J10" s="87">
        <f t="shared" si="1"/>
        <v>27.015643802647414</v>
      </c>
      <c r="K10" s="207">
        <f t="shared" si="2"/>
        <v>1299</v>
      </c>
      <c r="L10" s="87">
        <f t="shared" si="3"/>
        <v>11.165549252191852</v>
      </c>
      <c r="M10" s="87">
        <f t="shared" si="4"/>
        <v>7.2803850782190134</v>
      </c>
      <c r="N10" s="139"/>
      <c r="O10" s="139"/>
    </row>
    <row r="11" spans="1:15" x14ac:dyDescent="0.25">
      <c r="A11" s="124">
        <v>6</v>
      </c>
      <c r="B11" s="128" t="s">
        <v>21</v>
      </c>
      <c r="C11" s="119">
        <v>15912</v>
      </c>
      <c r="D11" s="126">
        <v>12376</v>
      </c>
      <c r="E11" s="127">
        <v>526</v>
      </c>
      <c r="F11" s="127">
        <v>1756</v>
      </c>
      <c r="G11" s="127">
        <v>733</v>
      </c>
      <c r="H11" s="127">
        <v>521</v>
      </c>
      <c r="I11" s="86">
        <f t="shared" si="0"/>
        <v>3536</v>
      </c>
      <c r="J11" s="87">
        <f t="shared" si="1"/>
        <v>22.222222222222221</v>
      </c>
      <c r="K11" s="207">
        <f t="shared" si="2"/>
        <v>1254</v>
      </c>
      <c r="L11" s="87">
        <f t="shared" si="3"/>
        <v>7.8808446455505274</v>
      </c>
      <c r="M11" s="87">
        <f t="shared" si="4"/>
        <v>3.3056812468577177</v>
      </c>
      <c r="N11" s="139"/>
      <c r="O11" s="139"/>
    </row>
    <row r="12" spans="1:15" x14ac:dyDescent="0.25">
      <c r="A12" s="124">
        <v>7</v>
      </c>
      <c r="B12" s="125" t="s">
        <v>22</v>
      </c>
      <c r="C12" s="119">
        <v>13129</v>
      </c>
      <c r="D12" s="126">
        <v>9967</v>
      </c>
      <c r="E12" s="127">
        <v>716</v>
      </c>
      <c r="F12" s="127">
        <v>1934</v>
      </c>
      <c r="G12" s="127">
        <v>298</v>
      </c>
      <c r="H12" s="127">
        <v>214</v>
      </c>
      <c r="I12" s="86">
        <f t="shared" si="0"/>
        <v>3162</v>
      </c>
      <c r="J12" s="87">
        <f t="shared" si="1"/>
        <v>24.084088658694494</v>
      </c>
      <c r="K12" s="207">
        <f t="shared" si="2"/>
        <v>512</v>
      </c>
      <c r="L12" s="87">
        <f t="shared" si="3"/>
        <v>3.8997638814837385</v>
      </c>
      <c r="M12" s="87">
        <f t="shared" si="4"/>
        <v>5.4535760530124158</v>
      </c>
      <c r="N12" s="139"/>
      <c r="O12" s="139"/>
    </row>
    <row r="13" spans="1:15" x14ac:dyDescent="0.25">
      <c r="A13" s="124">
        <v>8</v>
      </c>
      <c r="B13" s="125" t="s">
        <v>23</v>
      </c>
      <c r="C13" s="119">
        <v>9846</v>
      </c>
      <c r="D13" s="126">
        <v>7221</v>
      </c>
      <c r="E13" s="127">
        <v>614</v>
      </c>
      <c r="F13" s="127">
        <v>1196</v>
      </c>
      <c r="G13" s="127">
        <v>430</v>
      </c>
      <c r="H13" s="127">
        <v>385</v>
      </c>
      <c r="I13" s="86">
        <f t="shared" si="0"/>
        <v>2625</v>
      </c>
      <c r="J13" s="87">
        <f t="shared" si="1"/>
        <v>26.660572821450334</v>
      </c>
      <c r="K13" s="207">
        <f t="shared" si="2"/>
        <v>815</v>
      </c>
      <c r="L13" s="87">
        <f t="shared" si="3"/>
        <v>8.2774730855169611</v>
      </c>
      <c r="M13" s="87">
        <f t="shared" si="4"/>
        <v>6.2360349380459068</v>
      </c>
      <c r="N13" s="139"/>
      <c r="O13" s="139"/>
    </row>
    <row r="14" spans="1:15" x14ac:dyDescent="0.25">
      <c r="A14" s="124">
        <v>9</v>
      </c>
      <c r="B14" s="128" t="s">
        <v>24</v>
      </c>
      <c r="C14" s="119">
        <v>12926</v>
      </c>
      <c r="D14" s="126">
        <v>9578</v>
      </c>
      <c r="E14" s="127">
        <v>698</v>
      </c>
      <c r="F14" s="127">
        <v>1586</v>
      </c>
      <c r="G14" s="127">
        <v>441</v>
      </c>
      <c r="H14" s="127">
        <v>623</v>
      </c>
      <c r="I14" s="86">
        <f t="shared" si="0"/>
        <v>3348</v>
      </c>
      <c r="J14" s="87">
        <f t="shared" si="1"/>
        <v>25.901284233328177</v>
      </c>
      <c r="K14" s="207">
        <f t="shared" si="2"/>
        <v>1064</v>
      </c>
      <c r="L14" s="87">
        <f t="shared" si="3"/>
        <v>8.231471452885657</v>
      </c>
      <c r="M14" s="87">
        <f t="shared" si="4"/>
        <v>5.3999690546185981</v>
      </c>
      <c r="N14" s="139"/>
      <c r="O14" s="139"/>
    </row>
    <row r="15" spans="1:15" x14ac:dyDescent="0.25">
      <c r="A15" s="124">
        <v>10</v>
      </c>
      <c r="B15" s="125" t="s">
        <v>25</v>
      </c>
      <c r="C15" s="119">
        <v>10667</v>
      </c>
      <c r="D15" s="126">
        <v>7591</v>
      </c>
      <c r="E15" s="127">
        <v>751</v>
      </c>
      <c r="F15" s="127">
        <v>1365</v>
      </c>
      <c r="G15" s="127">
        <v>466</v>
      </c>
      <c r="H15" s="127">
        <v>494</v>
      </c>
      <c r="I15" s="86">
        <f t="shared" si="0"/>
        <v>3076</v>
      </c>
      <c r="J15" s="87">
        <f t="shared" si="1"/>
        <v>28.83659885628574</v>
      </c>
      <c r="K15" s="207">
        <f t="shared" si="2"/>
        <v>960</v>
      </c>
      <c r="L15" s="87">
        <f t="shared" si="3"/>
        <v>8.9997187587887879</v>
      </c>
      <c r="M15" s="87">
        <f t="shared" si="4"/>
        <v>7.0404049873441457</v>
      </c>
      <c r="N15" s="139"/>
      <c r="O15" s="139"/>
    </row>
    <row r="16" spans="1:15" x14ac:dyDescent="0.25">
      <c r="A16" s="124">
        <v>11</v>
      </c>
      <c r="B16" s="125" t="s">
        <v>26</v>
      </c>
      <c r="C16" s="119">
        <v>18322</v>
      </c>
      <c r="D16" s="126">
        <v>13515</v>
      </c>
      <c r="E16" s="127">
        <v>1704</v>
      </c>
      <c r="F16" s="127">
        <v>1921</v>
      </c>
      <c r="G16" s="127">
        <v>565</v>
      </c>
      <c r="H16" s="127">
        <v>617</v>
      </c>
      <c r="I16" s="86">
        <f t="shared" si="0"/>
        <v>4807</v>
      </c>
      <c r="J16" s="87">
        <f t="shared" si="1"/>
        <v>26.236218753411201</v>
      </c>
      <c r="K16" s="207">
        <f t="shared" si="2"/>
        <v>1182</v>
      </c>
      <c r="L16" s="87">
        <f t="shared" si="3"/>
        <v>6.4512607793908963</v>
      </c>
      <c r="M16" s="87">
        <f t="shared" si="4"/>
        <v>9.3002947276498205</v>
      </c>
      <c r="N16" s="139"/>
      <c r="O16" s="139"/>
    </row>
    <row r="17" spans="1:15" x14ac:dyDescent="0.25">
      <c r="A17" s="124">
        <v>12</v>
      </c>
      <c r="B17" s="125" t="s">
        <v>27</v>
      </c>
      <c r="C17" s="119">
        <v>17686</v>
      </c>
      <c r="D17" s="126">
        <v>12991</v>
      </c>
      <c r="E17" s="127">
        <v>1695</v>
      </c>
      <c r="F17" s="127">
        <v>1006</v>
      </c>
      <c r="G17" s="127">
        <v>1005</v>
      </c>
      <c r="H17" s="127">
        <v>989</v>
      </c>
      <c r="I17" s="86">
        <f t="shared" si="0"/>
        <v>4695</v>
      </c>
      <c r="J17" s="87">
        <f t="shared" si="1"/>
        <v>26.54642089788533</v>
      </c>
      <c r="K17" s="207">
        <f t="shared" si="2"/>
        <v>1994</v>
      </c>
      <c r="L17" s="87">
        <f t="shared" si="3"/>
        <v>11.27445437068868</v>
      </c>
      <c r="M17" s="87">
        <f t="shared" si="4"/>
        <v>9.5838516340608386</v>
      </c>
      <c r="N17" s="139"/>
      <c r="O17" s="139"/>
    </row>
    <row r="18" spans="1:15" x14ac:dyDescent="0.25">
      <c r="A18" s="124">
        <v>13</v>
      </c>
      <c r="B18" s="125" t="s">
        <v>28</v>
      </c>
      <c r="C18" s="119">
        <v>11709</v>
      </c>
      <c r="D18" s="126">
        <v>7580</v>
      </c>
      <c r="E18" s="127">
        <v>868</v>
      </c>
      <c r="F18" s="127">
        <v>1128</v>
      </c>
      <c r="G18" s="127">
        <v>1182</v>
      </c>
      <c r="H18" s="127">
        <v>951</v>
      </c>
      <c r="I18" s="86">
        <f t="shared" si="0"/>
        <v>4129</v>
      </c>
      <c r="J18" s="87">
        <f t="shared" si="1"/>
        <v>35.263472542488685</v>
      </c>
      <c r="K18" s="207">
        <f t="shared" si="2"/>
        <v>2133</v>
      </c>
      <c r="L18" s="87">
        <f t="shared" si="3"/>
        <v>18.216756341275943</v>
      </c>
      <c r="M18" s="87">
        <f t="shared" si="4"/>
        <v>7.413101033393116</v>
      </c>
      <c r="N18" s="139"/>
      <c r="O18" s="139"/>
    </row>
    <row r="19" spans="1:15" x14ac:dyDescent="0.25">
      <c r="A19" s="117">
        <v>14</v>
      </c>
      <c r="B19" s="122" t="s">
        <v>29</v>
      </c>
      <c r="C19" s="119">
        <v>8298</v>
      </c>
      <c r="D19" s="120">
        <v>6196</v>
      </c>
      <c r="E19" s="123">
        <v>554</v>
      </c>
      <c r="F19" s="127">
        <v>668</v>
      </c>
      <c r="G19" s="127">
        <v>393</v>
      </c>
      <c r="H19" s="127">
        <v>487</v>
      </c>
      <c r="I19" s="86">
        <f t="shared" si="0"/>
        <v>2102</v>
      </c>
      <c r="J19" s="87">
        <f t="shared" si="1"/>
        <v>25.331405157869369</v>
      </c>
      <c r="K19" s="207">
        <f t="shared" si="2"/>
        <v>880</v>
      </c>
      <c r="L19" s="87">
        <f t="shared" si="3"/>
        <v>10.604965051819716</v>
      </c>
      <c r="M19" s="87">
        <f t="shared" si="4"/>
        <v>6.6763075439865025</v>
      </c>
      <c r="N19" s="139"/>
      <c r="O19" s="139"/>
    </row>
    <row r="20" spans="1:15" ht="15.75" x14ac:dyDescent="0.25">
      <c r="A20" s="257" t="s">
        <v>49</v>
      </c>
      <c r="B20" s="258"/>
      <c r="C20" s="137">
        <f t="shared" ref="C20:H20" si="5">SUM(C6:C19)</f>
        <v>207152</v>
      </c>
      <c r="D20" s="137">
        <f t="shared" si="5"/>
        <v>151262</v>
      </c>
      <c r="E20" s="137">
        <f t="shared" si="5"/>
        <v>13944</v>
      </c>
      <c r="F20" s="208">
        <f t="shared" si="5"/>
        <v>22503</v>
      </c>
      <c r="G20" s="208">
        <f t="shared" si="5"/>
        <v>9599</v>
      </c>
      <c r="H20" s="208">
        <f t="shared" si="5"/>
        <v>9844</v>
      </c>
      <c r="I20" s="209">
        <f t="shared" si="0"/>
        <v>55890</v>
      </c>
      <c r="J20" s="136">
        <f t="shared" si="1"/>
        <v>26.980188460647252</v>
      </c>
      <c r="K20" s="210">
        <f t="shared" si="2"/>
        <v>19443</v>
      </c>
      <c r="L20" s="136">
        <f t="shared" si="3"/>
        <v>9.3858615895574253</v>
      </c>
      <c r="M20" s="22">
        <f t="shared" si="4"/>
        <v>6.7312891017224068</v>
      </c>
      <c r="N20" s="140"/>
      <c r="O20" s="140"/>
    </row>
    <row r="21" spans="1:15" x14ac:dyDescent="0.25">
      <c r="A21" s="96" t="s">
        <v>76</v>
      </c>
    </row>
    <row r="23" spans="1:15" x14ac:dyDescent="0.25">
      <c r="B23" s="211" t="s">
        <v>122</v>
      </c>
      <c r="C23" t="s">
        <v>124</v>
      </c>
    </row>
  </sheetData>
  <mergeCells count="2">
    <mergeCell ref="E4:H4"/>
    <mergeCell ref="A20:B20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</hyperlinks>
  <pageMargins left="1.6929133858267718" right="0.70866141732283472" top="1.1417322834645669" bottom="0.74803149606299213" header="0.31496062992125984" footer="0.31496062992125984"/>
  <pageSetup paperSize="5" orientation="landscape" horizontalDpi="0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PB</vt:lpstr>
      <vt:lpstr>PA</vt:lpstr>
      <vt:lpstr>PA MKJP</vt:lpstr>
      <vt:lpstr>TAMBAH PA</vt:lpstr>
      <vt:lpstr>DUK PB</vt:lpstr>
      <vt:lpstr>DO</vt:lpstr>
      <vt:lpstr>c 1</vt:lpstr>
      <vt:lpstr>UMN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LABORAT</cp:lastModifiedBy>
  <cp:lastPrinted>2018-10-27T00:07:32Z</cp:lastPrinted>
  <dcterms:created xsi:type="dcterms:W3CDTF">2018-07-07T13:21:09Z</dcterms:created>
  <dcterms:modified xsi:type="dcterms:W3CDTF">2018-10-27T00:37:21Z</dcterms:modified>
</cp:coreProperties>
</file>