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LAUT Per Bulan Per Kec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O8" i="6" l="1"/>
  <c r="O7" i="6"/>
  <c r="O6" i="6"/>
  <c r="O5" i="6"/>
  <c r="N8" i="6"/>
  <c r="N7" i="6"/>
  <c r="N6" i="6"/>
  <c r="N5" i="6"/>
  <c r="M8" i="6"/>
  <c r="M7" i="6"/>
  <c r="M6" i="6"/>
  <c r="M5" i="6"/>
  <c r="L8" i="6"/>
  <c r="L7" i="6"/>
  <c r="L6" i="6"/>
  <c r="L5" i="6"/>
  <c r="K8" i="6"/>
  <c r="K7" i="6"/>
  <c r="K6" i="6"/>
  <c r="K5" i="6"/>
  <c r="J8" i="6"/>
  <c r="J7" i="6"/>
  <c r="J6" i="6"/>
  <c r="J5" i="6"/>
  <c r="I8" i="6"/>
  <c r="I7" i="6"/>
  <c r="I6" i="6"/>
  <c r="I5" i="6"/>
  <c r="H8" i="6"/>
  <c r="H7" i="6"/>
  <c r="H6" i="6"/>
  <c r="H5" i="6"/>
  <c r="G8" i="6"/>
  <c r="G7" i="6"/>
  <c r="G6" i="6"/>
  <c r="G5" i="6"/>
  <c r="F8" i="6"/>
  <c r="F7" i="6"/>
  <c r="F6" i="6"/>
  <c r="F5" i="6"/>
  <c r="E8" i="6"/>
  <c r="E7" i="6"/>
  <c r="E6" i="6"/>
  <c r="E5" i="6"/>
  <c r="D8" i="6"/>
  <c r="D7" i="6"/>
  <c r="D6" i="6"/>
  <c r="C9" i="6" l="1"/>
  <c r="O9" i="6"/>
  <c r="N9" i="6"/>
  <c r="M9" i="6"/>
  <c r="L9" i="6"/>
  <c r="K9" i="6"/>
  <c r="J9" i="6"/>
  <c r="I9" i="6"/>
  <c r="H9" i="6"/>
  <c r="G9" i="6"/>
  <c r="F9" i="6"/>
  <c r="E9" i="6"/>
  <c r="D9" i="6"/>
  <c r="P9" i="6" l="1"/>
  <c r="P6" i="6"/>
  <c r="P7" i="6"/>
  <c r="P8" i="6"/>
  <c r="P5" i="6"/>
  <c r="Q7" i="6" l="1"/>
  <c r="Q8" i="6"/>
  <c r="Q6" i="6"/>
  <c r="Q5" i="6"/>
  <c r="Q9" i="6" l="1"/>
</calcChain>
</file>

<file path=xl/sharedStrings.xml><?xml version="1.0" encoding="utf-8"?>
<sst xmlns="http://schemas.openxmlformats.org/spreadsheetml/2006/main" count="24" uniqueCount="23">
  <si>
    <t>NO</t>
  </si>
  <si>
    <t>JUMLAH</t>
  </si>
  <si>
    <t>APRIL</t>
  </si>
  <si>
    <t>MEI</t>
  </si>
  <si>
    <t>JUNI</t>
  </si>
  <si>
    <t>JULI</t>
  </si>
  <si>
    <t>(Rp)</t>
  </si>
  <si>
    <t>JAN</t>
  </si>
  <si>
    <t>FEB</t>
  </si>
  <si>
    <t>MAR</t>
  </si>
  <si>
    <t>AGST</t>
  </si>
  <si>
    <t>SEPT</t>
  </si>
  <si>
    <t>OKT</t>
  </si>
  <si>
    <t>NOV</t>
  </si>
  <si>
    <t>DES</t>
  </si>
  <si>
    <t>KARANGTENGAH</t>
  </si>
  <si>
    <t>SAYUNG</t>
  </si>
  <si>
    <t>BONANG</t>
  </si>
  <si>
    <t>WEDUNG</t>
  </si>
  <si>
    <t>KECAMATAN</t>
  </si>
  <si>
    <t>PRODUKSI IKAN LAUT BASAH YANG DIJUAL DI LUAR TPI DI KAB. DEMAK MENURUT KECAMATAN TAHUN 2019</t>
  </si>
  <si>
    <t>JUMLAH KAPAL</t>
  </si>
  <si>
    <t>BULAN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</si>
</sst>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0_);\(#,##0.000\)"/>
  </numFmts>
  <fonts count="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2" applyFon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0" fontId="4" fillId="0" borderId="0" xfId="2" applyFont="1" applyAlignment="1">
      <alignment horizontal="right"/>
    </xf>
    <xf numFmtId="3" fontId="1" fillId="0" borderId="0" xfId="2" applyNumberFormat="1"/>
    <xf numFmtId="3" fontId="4" fillId="0" borderId="0" xfId="2" applyNumberFormat="1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5" fillId="4" borderId="2" xfId="2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5" fillId="2" borderId="2" xfId="2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5" fillId="4" borderId="2" xfId="2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="70" zoomScaleNormal="70" workbookViewId="0">
      <selection activeCell="D5" sqref="D5"/>
    </sheetView>
  </sheetViews>
  <sheetFormatPr defaultRowHeight="15" x14ac:dyDescent="0.25"/>
  <cols>
    <col min="1" max="1" width="6.28515625" style="3" customWidth="1"/>
    <col min="2" max="2" width="17.5703125" style="3" customWidth="1"/>
    <col min="3" max="3" width="10.7109375" style="4" customWidth="1"/>
    <col min="4" max="15" width="10.7109375" style="2" customWidth="1"/>
    <col min="16" max="16" width="16" style="2" customWidth="1"/>
    <col min="17" max="17" width="17" style="5" customWidth="1"/>
    <col min="18" max="18" width="15.5703125" style="2" customWidth="1"/>
    <col min="19" max="19" width="17" style="2" customWidth="1"/>
    <col min="20" max="20" width="15.7109375" style="2" customWidth="1"/>
    <col min="21" max="21" width="16.85546875" style="2" customWidth="1"/>
    <col min="22" max="22" width="16.7109375" style="2" customWidth="1"/>
    <col min="23" max="16384" width="9.140625" style="2"/>
  </cols>
  <sheetData>
    <row r="1" spans="1:17" s="1" customFormat="1" ht="37.5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s="1" customFormat="1" x14ac:dyDescent="0.25">
      <c r="A2" s="7"/>
      <c r="B2" s="7"/>
      <c r="C2" s="7"/>
      <c r="D2" s="7"/>
      <c r="E2" s="7"/>
      <c r="F2" s="7"/>
      <c r="Q2" s="6"/>
    </row>
    <row r="3" spans="1:17" s="8" customFormat="1" ht="39.950000000000003" customHeight="1" x14ac:dyDescent="0.2">
      <c r="A3" s="22" t="s">
        <v>0</v>
      </c>
      <c r="B3" s="22" t="s">
        <v>19</v>
      </c>
      <c r="C3" s="23" t="s">
        <v>21</v>
      </c>
      <c r="D3" s="22" t="s">
        <v>22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 t="s">
        <v>1</v>
      </c>
      <c r="Q3" s="25" t="s">
        <v>6</v>
      </c>
    </row>
    <row r="4" spans="1:17" s="8" customFormat="1" ht="39.950000000000003" customHeight="1" x14ac:dyDescent="0.2">
      <c r="A4" s="22"/>
      <c r="B4" s="22"/>
      <c r="C4" s="24"/>
      <c r="D4" s="11" t="s">
        <v>7</v>
      </c>
      <c r="E4" s="11" t="s">
        <v>8</v>
      </c>
      <c r="F4" s="11" t="s">
        <v>9</v>
      </c>
      <c r="G4" s="11" t="s">
        <v>2</v>
      </c>
      <c r="H4" s="11" t="s">
        <v>3</v>
      </c>
      <c r="I4" s="11" t="s">
        <v>4</v>
      </c>
      <c r="J4" s="11" t="s">
        <v>5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22"/>
      <c r="Q4" s="25"/>
    </row>
    <row r="5" spans="1:17" s="8" customFormat="1" ht="39.950000000000003" customHeight="1" x14ac:dyDescent="0.2">
      <c r="A5" s="12">
        <v>1</v>
      </c>
      <c r="B5" s="12" t="s">
        <v>15</v>
      </c>
      <c r="C5" s="12">
        <v>124</v>
      </c>
      <c r="D5" s="16">
        <f>(C5/3738)*124675*0.001</f>
        <v>4.135821294810059</v>
      </c>
      <c r="E5" s="16">
        <f>(C5/3738)*201988*0.001</f>
        <v>6.700511503477796</v>
      </c>
      <c r="F5" s="16">
        <f>(C5/3738)*307721*0.001</f>
        <v>10.207973247726057</v>
      </c>
      <c r="G5" s="16">
        <f>(C5/3738)*286098*0.001</f>
        <v>9.490677367576243</v>
      </c>
      <c r="H5" s="16">
        <f>(C5/3738)*289023*0.001</f>
        <v>9.5877078651685395</v>
      </c>
      <c r="I5" s="16">
        <f>(C5/3738)*267755*0.001</f>
        <v>8.8821883360085607</v>
      </c>
      <c r="J5" s="16">
        <f>(C5/3738)*198732*0.001</f>
        <v>6.5925008025682184</v>
      </c>
      <c r="K5" s="16">
        <f>(C5/3738)*199776*0.001</f>
        <v>6.6271332263242373</v>
      </c>
      <c r="L5" s="16">
        <f>(C5/3738)*189675*0.001</f>
        <v>6.2920545746388443</v>
      </c>
      <c r="M5" s="16">
        <f>(C5/3738)*203786*0.001</f>
        <v>6.7601562332798286</v>
      </c>
      <c r="N5" s="16">
        <f>(C5/3738)*346876*0.001</f>
        <v>11.506855002675227</v>
      </c>
      <c r="O5" s="16">
        <f>(C5/3738)*367976*0.001</f>
        <v>12.206801498127341</v>
      </c>
      <c r="P5" s="17">
        <f t="shared" ref="P5:P8" si="0">SUM(D5:O5)</f>
        <v>98.990380952380946</v>
      </c>
      <c r="Q5" s="13">
        <f>(P5/P9)*99553924887</f>
        <v>3302484399.6757617</v>
      </c>
    </row>
    <row r="6" spans="1:17" s="10" customFormat="1" ht="39.950000000000003" customHeight="1" x14ac:dyDescent="0.2">
      <c r="A6" s="12">
        <v>2</v>
      </c>
      <c r="B6" s="12" t="s">
        <v>16</v>
      </c>
      <c r="C6" s="12">
        <v>472</v>
      </c>
      <c r="D6" s="16">
        <f>(C6/3738)*124675*0.001</f>
        <v>15.742803638309255</v>
      </c>
      <c r="E6" s="16">
        <f>(C6/3738)*201988*0.001</f>
        <v>25.505172819689673</v>
      </c>
      <c r="F6" s="16">
        <f>(C6/3738)*307721*0.001</f>
        <v>38.856156233279826</v>
      </c>
      <c r="G6" s="16">
        <f>(C6/3738)*286098*0.001</f>
        <v>36.125804173354737</v>
      </c>
      <c r="H6" s="16">
        <f>(C6/3738)*289023*0.001</f>
        <v>36.495146067415732</v>
      </c>
      <c r="I6" s="16">
        <f>(C6/3738)*267755*0.001</f>
        <v>33.809620117710004</v>
      </c>
      <c r="J6" s="16">
        <f>(C6/3738)*198732*0.001</f>
        <v>25.094035313001605</v>
      </c>
      <c r="K6" s="16">
        <f>(C6/3738)*199776*0.001</f>
        <v>25.225861958266449</v>
      </c>
      <c r="L6" s="16">
        <f>(C6/3738)*189675*0.001</f>
        <v>23.950401284109152</v>
      </c>
      <c r="M6" s="16">
        <f>(C6/3738)*203786*0.001</f>
        <v>25.7322075976458</v>
      </c>
      <c r="N6" s="16">
        <f>(C6/3738)*346876*0.001</f>
        <v>43.800286784376674</v>
      </c>
      <c r="O6" s="16">
        <f>(C6/3738)*367976*0.001</f>
        <v>46.464599250936331</v>
      </c>
      <c r="P6" s="17">
        <f t="shared" si="0"/>
        <v>376.80209523809526</v>
      </c>
      <c r="Q6" s="13">
        <f>(P6/P9)*99553924887</f>
        <v>12570747069.733547</v>
      </c>
    </row>
    <row r="7" spans="1:17" s="10" customFormat="1" ht="39.950000000000003" customHeight="1" x14ac:dyDescent="0.2">
      <c r="A7" s="12">
        <v>3</v>
      </c>
      <c r="B7" s="12" t="s">
        <v>17</v>
      </c>
      <c r="C7" s="12">
        <v>1807</v>
      </c>
      <c r="D7" s="16">
        <f>(C7/3738)*124675*0.001</f>
        <v>60.269589352594963</v>
      </c>
      <c r="E7" s="16">
        <f>(C7/3738)*201988*0.001</f>
        <v>97.6437442482611</v>
      </c>
      <c r="F7" s="16">
        <f>(C7/3738)*307721*0.001</f>
        <v>148.75651337613695</v>
      </c>
      <c r="G7" s="16">
        <f>(C7/3738)*286098*0.001</f>
        <v>138.30366131621187</v>
      </c>
      <c r="H7" s="16">
        <f>(C7/3738)*289023*0.001</f>
        <v>139.71764606741573</v>
      </c>
      <c r="I7" s="16">
        <f>(C7/3738)*267755*0.001</f>
        <v>129.43640583199573</v>
      </c>
      <c r="J7" s="16">
        <f>(C7/3738)*198732*0.001</f>
        <v>96.069749598715887</v>
      </c>
      <c r="K7" s="16">
        <f>(C7/3738)*199776*0.001</f>
        <v>96.574433386837882</v>
      </c>
      <c r="L7" s="16">
        <f>(C7/3738)*189675*0.001</f>
        <v>91.691472712680564</v>
      </c>
      <c r="M7" s="16">
        <f>(C7/3738)*203786*0.001</f>
        <v>98.512921883360079</v>
      </c>
      <c r="N7" s="16">
        <f>(C7/3738)*346876*0.001</f>
        <v>167.68457249866236</v>
      </c>
      <c r="O7" s="16">
        <f>(C7/3738)*367976*0.001</f>
        <v>177.88459925093633</v>
      </c>
      <c r="P7" s="17">
        <f t="shared" si="0"/>
        <v>1442.5453095238097</v>
      </c>
      <c r="Q7" s="13">
        <f>(P7/P9)*99553924887</f>
        <v>48125720243.662117</v>
      </c>
    </row>
    <row r="8" spans="1:17" s="10" customFormat="1" ht="39.950000000000003" customHeight="1" x14ac:dyDescent="0.2">
      <c r="A8" s="12">
        <v>4</v>
      </c>
      <c r="B8" s="12" t="s">
        <v>18</v>
      </c>
      <c r="C8" s="12">
        <v>1335</v>
      </c>
      <c r="D8" s="16">
        <f>(C8/3738)*124675*0.001</f>
        <v>44.526785714285715</v>
      </c>
      <c r="E8" s="16">
        <f>(C8/3738)*201988*0.001</f>
        <v>72.138571428571439</v>
      </c>
      <c r="F8" s="16">
        <f>(C8/3738)*307721*0.001</f>
        <v>109.90035714285715</v>
      </c>
      <c r="G8" s="16">
        <f>(C8/3738)*286098*0.001</f>
        <v>102.17785714285715</v>
      </c>
      <c r="H8" s="16">
        <f>(C8/3738)*289023*0.001</f>
        <v>103.2225</v>
      </c>
      <c r="I8" s="16">
        <f>(C8/3738)*267755*0.001</f>
        <v>95.626785714285717</v>
      </c>
      <c r="J8" s="16">
        <f>(C8/3738)*198732*0.001</f>
        <v>70.97571428571429</v>
      </c>
      <c r="K8" s="16">
        <f>(C8/3738)*199776*0.001</f>
        <v>71.348571428571432</v>
      </c>
      <c r="L8" s="16">
        <f>(C8/3738)*189675*0.001</f>
        <v>67.741071428571431</v>
      </c>
      <c r="M8" s="16">
        <f>(C8/3738)*203786*0.001</f>
        <v>72.780714285714296</v>
      </c>
      <c r="N8" s="16">
        <f>(C8/3738)*346876*0.001</f>
        <v>123.88428571428571</v>
      </c>
      <c r="O8" s="16">
        <f>(C8/3738)*367976*0.001</f>
        <v>131.42000000000002</v>
      </c>
      <c r="P8" s="17">
        <f t="shared" si="0"/>
        <v>1065.7432142857144</v>
      </c>
      <c r="Q8" s="13">
        <f>(P8/P9)*99553924887</f>
        <v>35554973173.928566</v>
      </c>
    </row>
    <row r="9" spans="1:17" s="9" customFormat="1" ht="39.950000000000003" customHeight="1" x14ac:dyDescent="0.2">
      <c r="A9" s="20" t="s">
        <v>1</v>
      </c>
      <c r="B9" s="20"/>
      <c r="C9" s="14">
        <f t="shared" ref="C9:O9" si="1">SUM(C5:C8)</f>
        <v>3738</v>
      </c>
      <c r="D9" s="18">
        <f t="shared" si="1"/>
        <v>124.67499999999998</v>
      </c>
      <c r="E9" s="18">
        <f t="shared" si="1"/>
        <v>201.988</v>
      </c>
      <c r="F9" s="18">
        <f t="shared" si="1"/>
        <v>307.721</v>
      </c>
      <c r="G9" s="18">
        <f t="shared" si="1"/>
        <v>286.09800000000001</v>
      </c>
      <c r="H9" s="18">
        <f t="shared" si="1"/>
        <v>289.02300000000002</v>
      </c>
      <c r="I9" s="18">
        <f t="shared" si="1"/>
        <v>267.755</v>
      </c>
      <c r="J9" s="18">
        <f t="shared" si="1"/>
        <v>198.732</v>
      </c>
      <c r="K9" s="18">
        <f t="shared" si="1"/>
        <v>199.77600000000001</v>
      </c>
      <c r="L9" s="18">
        <f t="shared" si="1"/>
        <v>189.67500000000001</v>
      </c>
      <c r="M9" s="18">
        <f t="shared" si="1"/>
        <v>203.786</v>
      </c>
      <c r="N9" s="18">
        <f t="shared" si="1"/>
        <v>346.87599999999998</v>
      </c>
      <c r="O9" s="18">
        <f t="shared" si="1"/>
        <v>367.976</v>
      </c>
      <c r="P9" s="19">
        <f>SUM(D9:O9)</f>
        <v>2984.0810000000006</v>
      </c>
      <c r="Q9" s="15">
        <f>SUM(Q5:Q8)</f>
        <v>99553924887</v>
      </c>
    </row>
  </sheetData>
  <mergeCells count="8">
    <mergeCell ref="A9:B9"/>
    <mergeCell ref="A1:Q1"/>
    <mergeCell ref="D3:O3"/>
    <mergeCell ref="C3:C4"/>
    <mergeCell ref="B3:B4"/>
    <mergeCell ref="A3:A4"/>
    <mergeCell ref="P3:P4"/>
    <mergeCell ref="Q3:Q4"/>
  </mergeCells>
  <pageMargins left="0.39370078740157483" right="0.19685039370078741" top="0.78740157480314965" bottom="0.78740157480314965" header="0.31496062992125984" footer="0.31496062992125984"/>
  <pageSetup paperSize="256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LAUT Per Bulan Per Kec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win8.1</cp:lastModifiedBy>
  <cp:lastPrinted>2020-08-12T03:56:20Z</cp:lastPrinted>
  <dcterms:created xsi:type="dcterms:W3CDTF">2018-05-19T15:05:57Z</dcterms:created>
  <dcterms:modified xsi:type="dcterms:W3CDTF">2020-08-12T04:00:05Z</dcterms:modified>
</cp:coreProperties>
</file>