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\SDI\SEMESTER 2 2025\"/>
    </mc:Choice>
  </mc:AlternateContent>
  <xr:revisionPtr revIDLastSave="0" documentId="8_{A2DD03D0-28D0-4707-9BDB-06F4232BC0C0}" xr6:coauthVersionLast="47" xr6:coauthVersionMax="47" xr10:uidLastSave="{00000000-0000-0000-0000-000000000000}"/>
  <bookViews>
    <workbookView xWindow="-108" yWindow="-108" windowWidth="23256" windowHeight="12456" xr2:uid="{A1133746-921D-46AD-B3A0-C77ECE7D6DD5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8" i="1" l="1"/>
  <c r="E17" i="1"/>
  <c r="N18" i="1"/>
  <c r="L18" i="1"/>
  <c r="J18" i="1"/>
  <c r="H18" i="1"/>
  <c r="F18" i="1"/>
  <c r="D18" i="1"/>
  <c r="B18" i="1"/>
  <c r="O17" i="1"/>
  <c r="M17" i="1"/>
  <c r="K17" i="1"/>
  <c r="I17" i="1"/>
  <c r="G17" i="1"/>
  <c r="Q17" i="1"/>
  <c r="C17" i="1"/>
  <c r="O16" i="1"/>
  <c r="M16" i="1"/>
  <c r="K16" i="1"/>
  <c r="I16" i="1"/>
  <c r="G16" i="1"/>
  <c r="E16" i="1"/>
  <c r="C16" i="1"/>
  <c r="O15" i="1"/>
  <c r="M15" i="1"/>
  <c r="K15" i="1"/>
  <c r="I15" i="1"/>
  <c r="G15" i="1"/>
  <c r="E15" i="1"/>
  <c r="C15" i="1"/>
  <c r="Q15" i="1" s="1"/>
  <c r="O14" i="1"/>
  <c r="M14" i="1"/>
  <c r="K14" i="1"/>
  <c r="I14" i="1"/>
  <c r="G14" i="1"/>
  <c r="E14" i="1"/>
  <c r="C14" i="1"/>
  <c r="O13" i="1"/>
  <c r="M13" i="1"/>
  <c r="K13" i="1"/>
  <c r="I13" i="1"/>
  <c r="G13" i="1"/>
  <c r="Q13" i="1" s="1"/>
  <c r="E13" i="1"/>
  <c r="C13" i="1"/>
  <c r="O12" i="1"/>
  <c r="M12" i="1"/>
  <c r="K12" i="1"/>
  <c r="I12" i="1"/>
  <c r="G12" i="1"/>
  <c r="E12" i="1"/>
  <c r="C12" i="1"/>
  <c r="O11" i="1"/>
  <c r="M11" i="1"/>
  <c r="K11" i="1"/>
  <c r="I11" i="1"/>
  <c r="G11" i="1"/>
  <c r="E11" i="1"/>
  <c r="C11" i="1"/>
  <c r="Q11" i="1" s="1"/>
  <c r="O10" i="1"/>
  <c r="M10" i="1"/>
  <c r="K10" i="1"/>
  <c r="I10" i="1"/>
  <c r="G10" i="1"/>
  <c r="E10" i="1"/>
  <c r="C10" i="1"/>
  <c r="O9" i="1"/>
  <c r="M9" i="1"/>
  <c r="K9" i="1"/>
  <c r="Q9" i="1" s="1"/>
  <c r="I9" i="1"/>
  <c r="G9" i="1"/>
  <c r="E9" i="1"/>
  <c r="C9" i="1"/>
  <c r="O8" i="1"/>
  <c r="M8" i="1"/>
  <c r="K8" i="1"/>
  <c r="I8" i="1"/>
  <c r="G8" i="1"/>
  <c r="E8" i="1"/>
  <c r="C8" i="1"/>
  <c r="O7" i="1"/>
  <c r="M7" i="1"/>
  <c r="K7" i="1"/>
  <c r="I7" i="1"/>
  <c r="G7" i="1"/>
  <c r="E7" i="1"/>
  <c r="C7" i="1"/>
  <c r="O6" i="1"/>
  <c r="O18" i="1" s="1"/>
  <c r="M6" i="1"/>
  <c r="K6" i="1"/>
  <c r="I6" i="1"/>
  <c r="G6" i="1"/>
  <c r="E6" i="1"/>
  <c r="C6" i="1"/>
  <c r="Q6" i="1" s="1"/>
  <c r="Q8" i="1" l="1"/>
  <c r="M18" i="1"/>
  <c r="I18" i="1"/>
  <c r="C18" i="1"/>
  <c r="E18" i="1"/>
  <c r="G18" i="1"/>
  <c r="Q12" i="1"/>
  <c r="Q7" i="1"/>
  <c r="Q18" i="1" s="1"/>
  <c r="K18" i="1"/>
  <c r="Q10" i="1"/>
  <c r="Q14" i="1"/>
  <c r="Q16" i="1"/>
</calcChain>
</file>

<file path=xl/sharedStrings.xml><?xml version="1.0" encoding="utf-8"?>
<sst xmlns="http://schemas.openxmlformats.org/spreadsheetml/2006/main" count="47" uniqueCount="34">
  <si>
    <t>BULAN</t>
  </si>
  <si>
    <t xml:space="preserve">FERMENTASI/ PERAGIAN </t>
  </si>
  <si>
    <t>PELUMATAN/ SURIMI</t>
  </si>
  <si>
    <t>PEMINDANGAN IKAN</t>
  </si>
  <si>
    <t>PENANGANAN PRODUK SEGAR</t>
  </si>
  <si>
    <t xml:space="preserve">PENGASAPAN/ PEMANGGANGAN </t>
  </si>
  <si>
    <t xml:space="preserve">PENGGARAMAN/ PENGERINGAN </t>
  </si>
  <si>
    <t xml:space="preserve">PENGOLAAN LAINNYA </t>
  </si>
  <si>
    <t>JUMLAH TOTAL</t>
  </si>
  <si>
    <t>Kg</t>
  </si>
  <si>
    <t>Rp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</si>
  <si>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</si>
  <si>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</si>
  <si>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</si>
  <si>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</si>
  <si>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</si>
  <si>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</si>
  <si>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</si>
  <si>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</si>
  <si>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</si>
  <si>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</si>
  <si>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</si>
  <si>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</si>
  <si>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JUMLAH</t>
  </si>
  <si>
    <t>Demak,  Agustus 2025</t>
  </si>
  <si>
    <t>KEPALA DINAS KELAUTAN DAN PERIKANAN</t>
  </si>
  <si>
    <t>KABUPATEN DEMAK</t>
  </si>
  <si>
    <t>Ir. NANANG TASUNAR DN, MM.</t>
  </si>
  <si>
    <t>Pembina Utama Muda</t>
  </si>
  <si>
    <t>NIP. 19670210 199303 1 009</t>
  </si>
  <si>
    <t>TON</t>
  </si>
  <si>
    <t>TAHUN 2025</t>
  </si>
  <si>
    <t>Sumber: Dinas Kelautan dan Perikanan Kab. Demak</t>
  </si>
  <si>
    <t>PRODUKSI DAN NILAI PRODUKSI HASIL OLAHAN MENURUT JENISNYA DI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</si>
</sst>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_-"/>
    <numFmt numFmtId="165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b/>
      <u/>
      <sz val="12"/>
      <color theme="0"/>
      <name val="Arial"/>
      <family val="2"/>
    </font>
    <font>
      <b/>
      <u/>
      <sz val="12"/>
      <color theme="1"/>
      <name val="Arial"/>
      <family val="2"/>
    </font>
    <font>
      <i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1" fillId="0" borderId="0" xfId="0" applyFont="1"/>
    <xf numFmtId="0" fontId="5" fillId="2" borderId="0" xfId="0" applyFont="1" applyFill="1"/>
    <xf numFmtId="0" fontId="6" fillId="0" borderId="0" xfId="0" applyFont="1"/>
    <xf numFmtId="0" fontId="4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/>
    <xf numFmtId="164" fontId="7" fillId="2" borderId="5" xfId="0" applyNumberFormat="1" applyFont="1" applyFill="1" applyBorder="1"/>
    <xf numFmtId="164" fontId="8" fillId="2" borderId="5" xfId="0" applyNumberFormat="1" applyFont="1" applyFill="1" applyBorder="1"/>
    <xf numFmtId="0" fontId="4" fillId="2" borderId="5" xfId="0" applyFont="1" applyFill="1" applyBorder="1"/>
    <xf numFmtId="164" fontId="4" fillId="2" borderId="5" xfId="0" applyNumberFormat="1" applyFont="1" applyFill="1" applyBorder="1"/>
    <xf numFmtId="164" fontId="9" fillId="2" borderId="5" xfId="0" applyNumberFormat="1" applyFont="1" applyFill="1" applyBorder="1"/>
    <xf numFmtId="0" fontId="1" fillId="2" borderId="0" xfId="0" applyFont="1" applyFill="1"/>
    <xf numFmtId="164" fontId="1" fillId="2" borderId="0" xfId="0" applyNumberFormat="1" applyFont="1" applyFill="1"/>
    <xf numFmtId="0" fontId="10" fillId="2" borderId="0" xfId="0" applyFont="1" applyFill="1"/>
    <xf numFmtId="0" fontId="11" fillId="2" borderId="0" xfId="0" applyFont="1" applyFill="1"/>
    <xf numFmtId="165" fontId="1" fillId="2" borderId="0" xfId="0" applyNumberFormat="1" applyFont="1" applyFill="1"/>
    <xf numFmtId="0" fontId="11" fillId="2" borderId="0" xfId="0" applyFont="1" applyFill="1" applyAlignment="1">
      <alignment horizontal="left" vertical="center"/>
    </xf>
    <xf numFmtId="0" fontId="11" fillId="0" borderId="0" xfId="0" applyFont="1"/>
    <xf numFmtId="0" fontId="6" fillId="2" borderId="0" xfId="0" applyFont="1" applyFill="1" applyAlignment="1">
      <alignment horizontal="center" vertical="center"/>
    </xf>
    <xf numFmtId="0" fontId="6" fillId="2" borderId="0" xfId="0" applyFont="1" applyFill="1"/>
    <xf numFmtId="164" fontId="6" fillId="2" borderId="0" xfId="0" applyNumberFormat="1" applyFont="1" applyFill="1"/>
    <xf numFmtId="0" fontId="12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D7565-A329-471E-8ECF-0CAD5CEA4B1A}">
  <dimension ref="A1:R39"/>
  <sheetViews>
    <sheetView tabSelected="1" zoomScale="80" zoomScaleNormal="80" workbookViewId="0">
      <selection activeCell="A2" sqref="A2:P2"/>
    </sheetView>
  </sheetViews>
  <sheetFormatPr defaultColWidth="8.88671875" defaultRowHeight="15" x14ac:dyDescent="0.25"/>
  <cols>
    <col min="1" max="1" width="13.21875" style="5" customWidth="1"/>
    <col min="2" max="2" width="8.21875" style="5" customWidth="1"/>
    <col min="3" max="3" width="19.21875" style="5" customWidth="1"/>
    <col min="4" max="4" width="12.21875" style="5" customWidth="1"/>
    <col min="5" max="5" width="22.6640625" style="5" customWidth="1"/>
    <col min="6" max="6" width="12.109375" style="5" customWidth="1"/>
    <col min="7" max="7" width="21.5546875" style="5" customWidth="1"/>
    <col min="8" max="8" width="12.21875" style="5" customWidth="1"/>
    <col min="9" max="9" width="17.5546875" style="5" customWidth="1"/>
    <col min="10" max="10" width="14.21875" style="5" customWidth="1"/>
    <col min="11" max="11" width="18.109375" style="5" customWidth="1"/>
    <col min="12" max="12" width="12.5546875" style="5" customWidth="1"/>
    <col min="13" max="13" width="18" style="5" customWidth="1"/>
    <col min="14" max="14" width="10.33203125" style="5" customWidth="1"/>
    <col min="15" max="15" width="19.21875" style="5" customWidth="1"/>
    <col min="16" max="16" width="12.88671875" style="5" customWidth="1"/>
    <col min="17" max="17" width="25.33203125" style="15" customWidth="1"/>
    <col min="18" max="18" width="13.6640625" style="16" bestFit="1" customWidth="1"/>
    <col min="19" max="16384" width="8.88671875" style="5"/>
  </cols>
  <sheetData>
    <row r="1" spans="1:18" s="3" customFormat="1" ht="15.6" x14ac:dyDescent="0.3">
      <c r="A1" s="27" t="s">
        <v>33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"/>
      <c r="R1" s="2"/>
    </row>
    <row r="2" spans="1:18" s="3" customFormat="1" ht="15.6" x14ac:dyDescent="0.3">
      <c r="A2" s="27" t="s">
        <v>31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1"/>
      <c r="R2" s="2"/>
    </row>
    <row r="4" spans="1:18" ht="24.45" customHeight="1" x14ac:dyDescent="0.25">
      <c r="A4" s="28" t="s">
        <v>0</v>
      </c>
      <c r="B4" s="25" t="s">
        <v>1</v>
      </c>
      <c r="C4" s="26"/>
      <c r="D4" s="25" t="s">
        <v>2</v>
      </c>
      <c r="E4" s="26"/>
      <c r="F4" s="25" t="s">
        <v>3</v>
      </c>
      <c r="G4" s="26"/>
      <c r="H4" s="25" t="s">
        <v>4</v>
      </c>
      <c r="I4" s="26"/>
      <c r="J4" s="25" t="s">
        <v>5</v>
      </c>
      <c r="K4" s="26"/>
      <c r="L4" s="25" t="s">
        <v>6</v>
      </c>
      <c r="M4" s="26"/>
      <c r="N4" s="25" t="s">
        <v>7</v>
      </c>
      <c r="O4" s="26"/>
      <c r="P4" s="25" t="s">
        <v>8</v>
      </c>
      <c r="Q4" s="26"/>
      <c r="R4" s="4"/>
    </row>
    <row r="5" spans="1:18" x14ac:dyDescent="0.25">
      <c r="A5" s="29"/>
      <c r="B5" s="6" t="s">
        <v>9</v>
      </c>
      <c r="C5" s="6" t="s">
        <v>10</v>
      </c>
      <c r="D5" s="6" t="s">
        <v>9</v>
      </c>
      <c r="E5" s="6" t="s">
        <v>10</v>
      </c>
      <c r="F5" s="6" t="s">
        <v>9</v>
      </c>
      <c r="G5" s="6" t="s">
        <v>10</v>
      </c>
      <c r="H5" s="6" t="s">
        <v>9</v>
      </c>
      <c r="I5" s="6" t="s">
        <v>10</v>
      </c>
      <c r="J5" s="6" t="s">
        <v>9</v>
      </c>
      <c r="K5" s="6" t="s">
        <v>10</v>
      </c>
      <c r="L5" s="6" t="s">
        <v>9</v>
      </c>
      <c r="M5" s="6" t="s">
        <v>10</v>
      </c>
      <c r="N5" s="6" t="s">
        <v>9</v>
      </c>
      <c r="O5" s="6" t="s">
        <v>10</v>
      </c>
      <c r="P5" s="6" t="s">
        <v>30</v>
      </c>
      <c r="Q5" s="6" t="s">
        <v>10</v>
      </c>
      <c r="R5" s="4">
        <v>1000</v>
      </c>
    </row>
    <row r="6" spans="1:18" x14ac:dyDescent="0.25">
      <c r="A6" s="7" t="s">
        <v>11</v>
      </c>
      <c r="B6" s="8">
        <v>612</v>
      </c>
      <c r="C6" s="8">
        <f>B6*150000</f>
        <v>91800000</v>
      </c>
      <c r="D6" s="8">
        <v>34272</v>
      </c>
      <c r="E6" s="8">
        <f>D6*25000</f>
        <v>856800000</v>
      </c>
      <c r="F6" s="8">
        <v>169728</v>
      </c>
      <c r="G6" s="8">
        <f>F6*30000</f>
        <v>5091840000</v>
      </c>
      <c r="H6" s="8">
        <v>139536</v>
      </c>
      <c r="I6" s="8">
        <f>H6*68000</f>
        <v>9488448000</v>
      </c>
      <c r="J6" s="8">
        <v>1145868</v>
      </c>
      <c r="K6" s="8">
        <f>J6*45000</f>
        <v>51564060000</v>
      </c>
      <c r="L6" s="8">
        <v>534072</v>
      </c>
      <c r="M6" s="8">
        <f>L6*40000</f>
        <v>21362880000</v>
      </c>
      <c r="N6" s="8">
        <v>15912</v>
      </c>
      <c r="O6" s="8">
        <f>N6*50000</f>
        <v>795600000</v>
      </c>
      <c r="P6" s="8">
        <v>2040</v>
      </c>
      <c r="Q6" s="9">
        <f>C6+E6+G6+I6+K6+M6+O6</f>
        <v>89251428000</v>
      </c>
      <c r="R6" s="4">
        <v>1000</v>
      </c>
    </row>
    <row r="7" spans="1:18" x14ac:dyDescent="0.25">
      <c r="A7" s="7" t="s">
        <v>12</v>
      </c>
      <c r="B7" s="8">
        <v>613</v>
      </c>
      <c r="C7" s="8">
        <f t="shared" ref="C7:C17" si="0">B7*150000</f>
        <v>91950000</v>
      </c>
      <c r="D7" s="8">
        <v>34356</v>
      </c>
      <c r="E7" s="8">
        <f t="shared" ref="E7:E16" si="1">D7*25000</f>
        <v>858900000</v>
      </c>
      <c r="F7" s="8">
        <v>170144</v>
      </c>
      <c r="G7" s="8">
        <f t="shared" ref="G7:G17" si="2">F7*30000</f>
        <v>5104320000</v>
      </c>
      <c r="H7" s="8">
        <v>139878</v>
      </c>
      <c r="I7" s="8">
        <f t="shared" ref="I7:I17" si="3">H7*68000</f>
        <v>9511704000</v>
      </c>
      <c r="J7" s="8">
        <v>1148677</v>
      </c>
      <c r="K7" s="8">
        <f t="shared" ref="K7:K17" si="4">J7*45000</f>
        <v>51690465000</v>
      </c>
      <c r="L7" s="8">
        <v>535381</v>
      </c>
      <c r="M7" s="8">
        <f t="shared" ref="M7:M17" si="5">L7*40000</f>
        <v>21415240000</v>
      </c>
      <c r="N7" s="8">
        <v>15951</v>
      </c>
      <c r="O7" s="8">
        <f t="shared" ref="O7:O17" si="6">N7*50000</f>
        <v>797550000</v>
      </c>
      <c r="P7" s="8">
        <v>2045</v>
      </c>
      <c r="Q7" s="9">
        <f>C7+E7+G7+I7+K7+M7+O7</f>
        <v>89470129000</v>
      </c>
      <c r="R7" s="4">
        <v>1000</v>
      </c>
    </row>
    <row r="8" spans="1:18" x14ac:dyDescent="0.25">
      <c r="A8" s="7" t="s">
        <v>13</v>
      </c>
      <c r="B8" s="8">
        <v>615</v>
      </c>
      <c r="C8" s="8">
        <f t="shared" si="0"/>
        <v>92250000</v>
      </c>
      <c r="D8" s="8">
        <v>34474</v>
      </c>
      <c r="E8" s="8">
        <f t="shared" si="1"/>
        <v>861850000</v>
      </c>
      <c r="F8" s="8">
        <v>170726</v>
      </c>
      <c r="G8" s="8">
        <f t="shared" si="2"/>
        <v>5121780000</v>
      </c>
      <c r="H8" s="8">
        <v>140357</v>
      </c>
      <c r="I8" s="8">
        <f t="shared" si="3"/>
        <v>9544276000</v>
      </c>
      <c r="J8" s="8">
        <v>1152608</v>
      </c>
      <c r="K8" s="8">
        <f t="shared" si="4"/>
        <v>51867360000</v>
      </c>
      <c r="L8" s="8">
        <v>537214</v>
      </c>
      <c r="M8" s="8">
        <f t="shared" si="5"/>
        <v>21488560000</v>
      </c>
      <c r="N8" s="8">
        <v>16006</v>
      </c>
      <c r="O8" s="8">
        <f t="shared" si="6"/>
        <v>800300000</v>
      </c>
      <c r="P8" s="8">
        <v>2052</v>
      </c>
      <c r="Q8" s="9">
        <f>C8+E8+G8+I8+K8+M8+O8</f>
        <v>89776376000</v>
      </c>
      <c r="R8" s="4">
        <v>1000</v>
      </c>
    </row>
    <row r="9" spans="1:18" x14ac:dyDescent="0.25">
      <c r="A9" s="7" t="s">
        <v>14</v>
      </c>
      <c r="B9" s="8">
        <v>612</v>
      </c>
      <c r="C9" s="8">
        <f t="shared" si="0"/>
        <v>91800000</v>
      </c>
      <c r="D9" s="8">
        <v>34289</v>
      </c>
      <c r="E9" s="8">
        <f t="shared" si="1"/>
        <v>857225000</v>
      </c>
      <c r="F9" s="8">
        <v>169811</v>
      </c>
      <c r="G9" s="8">
        <f t="shared" si="2"/>
        <v>5094330000</v>
      </c>
      <c r="H9" s="8">
        <v>139604</v>
      </c>
      <c r="I9" s="8">
        <f t="shared" si="3"/>
        <v>9493072000</v>
      </c>
      <c r="J9" s="8">
        <v>1146430</v>
      </c>
      <c r="K9" s="8">
        <f t="shared" si="4"/>
        <v>51589350000</v>
      </c>
      <c r="L9" s="8">
        <v>534334</v>
      </c>
      <c r="M9" s="8">
        <f t="shared" si="5"/>
        <v>21373360000</v>
      </c>
      <c r="N9" s="8">
        <v>15920</v>
      </c>
      <c r="O9" s="8">
        <f t="shared" si="6"/>
        <v>796000000</v>
      </c>
      <c r="P9" s="8">
        <v>2041</v>
      </c>
      <c r="Q9" s="9">
        <f>C9+E9+G9+I9+K9+M9+O9</f>
        <v>89295137000</v>
      </c>
      <c r="R9" s="4">
        <v>1000</v>
      </c>
    </row>
    <row r="10" spans="1:18" x14ac:dyDescent="0.25">
      <c r="A10" s="7" t="s">
        <v>15</v>
      </c>
      <c r="B10" s="8">
        <v>613</v>
      </c>
      <c r="C10" s="8">
        <f t="shared" si="0"/>
        <v>91950000</v>
      </c>
      <c r="D10" s="8">
        <v>34340</v>
      </c>
      <c r="E10" s="8">
        <f t="shared" si="1"/>
        <v>858500000</v>
      </c>
      <c r="F10" s="8">
        <v>170061</v>
      </c>
      <c r="G10" s="8">
        <f t="shared" si="2"/>
        <v>5101830000</v>
      </c>
      <c r="H10" s="8">
        <v>139810</v>
      </c>
      <c r="I10" s="8">
        <f t="shared" si="3"/>
        <v>9507080000</v>
      </c>
      <c r="J10" s="8">
        <v>1148115</v>
      </c>
      <c r="K10" s="8">
        <f t="shared" si="4"/>
        <v>51665175000</v>
      </c>
      <c r="L10" s="8">
        <v>535119</v>
      </c>
      <c r="M10" s="8">
        <f t="shared" si="5"/>
        <v>21404760000</v>
      </c>
      <c r="N10" s="8">
        <v>15942</v>
      </c>
      <c r="O10" s="8">
        <f t="shared" si="6"/>
        <v>797100000</v>
      </c>
      <c r="P10" s="8">
        <v>2044</v>
      </c>
      <c r="Q10" s="9">
        <f>C10+E10+G10+I10+K10+M10+O10</f>
        <v>89426395000</v>
      </c>
      <c r="R10" s="4">
        <v>1000</v>
      </c>
    </row>
    <row r="11" spans="1:18" x14ac:dyDescent="0.25">
      <c r="A11" s="7" t="s">
        <v>16</v>
      </c>
      <c r="B11" s="8">
        <v>614</v>
      </c>
      <c r="C11" s="8">
        <f t="shared" si="0"/>
        <v>92100000</v>
      </c>
      <c r="D11" s="8">
        <v>34474</v>
      </c>
      <c r="E11" s="8">
        <f t="shared" si="1"/>
        <v>861850000</v>
      </c>
      <c r="F11" s="8">
        <v>170727</v>
      </c>
      <c r="G11" s="8">
        <f t="shared" si="2"/>
        <v>5121810000</v>
      </c>
      <c r="H11" s="8">
        <v>140357</v>
      </c>
      <c r="I11" s="8">
        <f t="shared" si="3"/>
        <v>9544276000</v>
      </c>
      <c r="J11" s="8">
        <v>1152608</v>
      </c>
      <c r="K11" s="8">
        <f t="shared" si="4"/>
        <v>51867360000</v>
      </c>
      <c r="L11" s="8">
        <v>537214</v>
      </c>
      <c r="M11" s="8">
        <f t="shared" si="5"/>
        <v>21488560000</v>
      </c>
      <c r="N11" s="8">
        <v>16006</v>
      </c>
      <c r="O11" s="8">
        <f t="shared" si="6"/>
        <v>800300000</v>
      </c>
      <c r="P11" s="8">
        <v>2052</v>
      </c>
      <c r="Q11" s="9">
        <f>C11+E11+G11+I11+K11+M11+O11</f>
        <v>89776256000</v>
      </c>
      <c r="R11" s="4">
        <v>1000</v>
      </c>
    </row>
    <row r="12" spans="1:18" x14ac:dyDescent="0.25">
      <c r="A12" s="7" t="s">
        <v>17</v>
      </c>
      <c r="B12" s="8">
        <v>612</v>
      </c>
      <c r="C12" s="8">
        <f t="shared" si="0"/>
        <v>91800000</v>
      </c>
      <c r="D12" s="8">
        <v>34272</v>
      </c>
      <c r="E12" s="8">
        <f t="shared" si="1"/>
        <v>856800000</v>
      </c>
      <c r="F12" s="8">
        <v>169728</v>
      </c>
      <c r="G12" s="8">
        <f t="shared" si="2"/>
        <v>5091840000</v>
      </c>
      <c r="H12" s="8">
        <v>139536</v>
      </c>
      <c r="I12" s="8">
        <f t="shared" si="3"/>
        <v>9488448000</v>
      </c>
      <c r="J12" s="8">
        <v>1145868</v>
      </c>
      <c r="K12" s="8">
        <f t="shared" si="4"/>
        <v>51564060000</v>
      </c>
      <c r="L12" s="8">
        <v>534072</v>
      </c>
      <c r="M12" s="8">
        <f t="shared" si="5"/>
        <v>21362880000</v>
      </c>
      <c r="N12" s="8">
        <v>15912</v>
      </c>
      <c r="O12" s="8">
        <f t="shared" si="6"/>
        <v>795600000</v>
      </c>
      <c r="P12" s="8">
        <v>2040</v>
      </c>
      <c r="Q12" s="9">
        <f>C12+E12+G12+I12+K12+M12+O12</f>
        <v>89251428000</v>
      </c>
      <c r="R12" s="4">
        <v>1000</v>
      </c>
    </row>
    <row r="13" spans="1:18" x14ac:dyDescent="0.25">
      <c r="A13" s="7" t="s">
        <v>18</v>
      </c>
      <c r="B13" s="8">
        <v>613</v>
      </c>
      <c r="C13" s="8">
        <f t="shared" si="0"/>
        <v>91950000</v>
      </c>
      <c r="D13" s="8">
        <v>34306</v>
      </c>
      <c r="E13" s="8">
        <f t="shared" si="1"/>
        <v>857650000</v>
      </c>
      <c r="F13" s="8">
        <v>169894</v>
      </c>
      <c r="G13" s="8">
        <f t="shared" si="2"/>
        <v>5096820000</v>
      </c>
      <c r="H13" s="8">
        <v>139673</v>
      </c>
      <c r="I13" s="8">
        <f t="shared" si="3"/>
        <v>9497764000</v>
      </c>
      <c r="J13" s="8">
        <v>1146991</v>
      </c>
      <c r="K13" s="8">
        <f t="shared" si="4"/>
        <v>51614595000</v>
      </c>
      <c r="L13" s="8">
        <v>534596</v>
      </c>
      <c r="M13" s="8">
        <f t="shared" si="5"/>
        <v>21383840000</v>
      </c>
      <c r="N13" s="8">
        <v>15927</v>
      </c>
      <c r="O13" s="8">
        <f t="shared" si="6"/>
        <v>796350000</v>
      </c>
      <c r="P13" s="8">
        <v>2042</v>
      </c>
      <c r="Q13" s="9">
        <f t="shared" ref="P7:Q17" si="7">C13+E13+G13+I13+K13+M13+O13</f>
        <v>89338969000</v>
      </c>
      <c r="R13" s="4">
        <v>1000</v>
      </c>
    </row>
    <row r="14" spans="1:18" x14ac:dyDescent="0.25">
      <c r="A14" s="7" t="s">
        <v>19</v>
      </c>
      <c r="B14" s="8">
        <v>617</v>
      </c>
      <c r="C14" s="8">
        <f t="shared" si="0"/>
        <v>92550000</v>
      </c>
      <c r="D14" s="8">
        <v>34524</v>
      </c>
      <c r="E14" s="8">
        <f t="shared" si="1"/>
        <v>863100000</v>
      </c>
      <c r="F14" s="8">
        <v>170976</v>
      </c>
      <c r="G14" s="8">
        <f t="shared" si="2"/>
        <v>5129280000</v>
      </c>
      <c r="H14" s="8">
        <v>140562</v>
      </c>
      <c r="I14" s="8">
        <f t="shared" si="3"/>
        <v>9558216000</v>
      </c>
      <c r="J14" s="8">
        <v>1154293</v>
      </c>
      <c r="K14" s="8">
        <f t="shared" si="4"/>
        <v>51943185000</v>
      </c>
      <c r="L14" s="8">
        <v>537999</v>
      </c>
      <c r="M14" s="8">
        <f t="shared" si="5"/>
        <v>21519960000</v>
      </c>
      <c r="N14" s="8">
        <v>16029</v>
      </c>
      <c r="O14" s="8">
        <f t="shared" si="6"/>
        <v>801450000</v>
      </c>
      <c r="P14" s="8">
        <v>2055</v>
      </c>
      <c r="Q14" s="9">
        <f t="shared" si="7"/>
        <v>89907741000</v>
      </c>
      <c r="R14" s="4">
        <v>1000</v>
      </c>
    </row>
    <row r="15" spans="1:18" x14ac:dyDescent="0.25">
      <c r="A15" s="7" t="s">
        <v>20</v>
      </c>
      <c r="B15" s="8">
        <v>613</v>
      </c>
      <c r="C15" s="8">
        <f t="shared" si="0"/>
        <v>91950000</v>
      </c>
      <c r="D15" s="8">
        <v>34399</v>
      </c>
      <c r="E15" s="8">
        <f t="shared" si="1"/>
        <v>859975000</v>
      </c>
      <c r="F15" s="8">
        <v>170061</v>
      </c>
      <c r="G15" s="8">
        <f t="shared" si="2"/>
        <v>5101830000</v>
      </c>
      <c r="H15" s="8">
        <v>139810</v>
      </c>
      <c r="I15" s="8">
        <f t="shared" si="3"/>
        <v>9507080000</v>
      </c>
      <c r="J15" s="8">
        <v>1148115</v>
      </c>
      <c r="K15" s="8">
        <f t="shared" si="4"/>
        <v>51665175000</v>
      </c>
      <c r="L15" s="8">
        <v>535119</v>
      </c>
      <c r="M15" s="8">
        <f t="shared" si="5"/>
        <v>21404760000</v>
      </c>
      <c r="N15" s="8">
        <v>15883</v>
      </c>
      <c r="O15" s="8">
        <f t="shared" si="6"/>
        <v>794150000</v>
      </c>
      <c r="P15" s="8">
        <v>2044</v>
      </c>
      <c r="Q15" s="9">
        <f t="shared" si="7"/>
        <v>89424920000</v>
      </c>
      <c r="R15" s="4">
        <v>1000</v>
      </c>
    </row>
    <row r="16" spans="1:18" x14ac:dyDescent="0.25">
      <c r="A16" s="7" t="s">
        <v>21</v>
      </c>
      <c r="B16" s="8">
        <v>614</v>
      </c>
      <c r="C16" s="8">
        <f t="shared" si="0"/>
        <v>92100000</v>
      </c>
      <c r="D16" s="8">
        <v>34390</v>
      </c>
      <c r="E16" s="8">
        <f t="shared" si="1"/>
        <v>859750000</v>
      </c>
      <c r="F16" s="8">
        <v>170319</v>
      </c>
      <c r="G16" s="8">
        <f t="shared" si="2"/>
        <v>5109570000</v>
      </c>
      <c r="H16" s="8">
        <v>140105</v>
      </c>
      <c r="I16" s="8">
        <f t="shared" si="3"/>
        <v>9527140000</v>
      </c>
      <c r="J16" s="8">
        <v>1149800</v>
      </c>
      <c r="K16" s="8">
        <f t="shared" si="4"/>
        <v>51741000000</v>
      </c>
      <c r="L16" s="8">
        <v>535804</v>
      </c>
      <c r="M16" s="8">
        <f t="shared" si="5"/>
        <v>21432160000</v>
      </c>
      <c r="N16" s="8">
        <v>15968</v>
      </c>
      <c r="O16" s="8">
        <f t="shared" si="6"/>
        <v>798400000</v>
      </c>
      <c r="P16" s="8">
        <v>2047</v>
      </c>
      <c r="Q16" s="9">
        <f t="shared" si="7"/>
        <v>89560120000</v>
      </c>
      <c r="R16" s="4">
        <v>1000</v>
      </c>
    </row>
    <row r="17" spans="1:18" x14ac:dyDescent="0.25">
      <c r="A17" s="7" t="s">
        <v>22</v>
      </c>
      <c r="B17" s="8">
        <v>614</v>
      </c>
      <c r="C17" s="8">
        <f t="shared" si="0"/>
        <v>92100000</v>
      </c>
      <c r="D17" s="8">
        <v>34373</v>
      </c>
      <c r="E17" s="8">
        <f>D17*25000</f>
        <v>859325000</v>
      </c>
      <c r="F17" s="8">
        <v>170677</v>
      </c>
      <c r="G17" s="8">
        <f t="shared" si="2"/>
        <v>5120310000</v>
      </c>
      <c r="H17" s="8">
        <v>139496</v>
      </c>
      <c r="I17" s="8">
        <f t="shared" si="3"/>
        <v>9485728000</v>
      </c>
      <c r="J17" s="8">
        <v>1149238</v>
      </c>
      <c r="K17" s="8">
        <f t="shared" si="4"/>
        <v>51715710000</v>
      </c>
      <c r="L17" s="8">
        <v>535643</v>
      </c>
      <c r="M17" s="8">
        <f t="shared" si="5"/>
        <v>21425720000</v>
      </c>
      <c r="N17" s="8">
        <v>15959</v>
      </c>
      <c r="O17" s="8">
        <f t="shared" si="6"/>
        <v>797950000</v>
      </c>
      <c r="P17" s="8">
        <v>2046</v>
      </c>
      <c r="Q17" s="9">
        <f t="shared" si="7"/>
        <v>89496843000</v>
      </c>
      <c r="R17" s="4">
        <v>1000</v>
      </c>
    </row>
    <row r="18" spans="1:18" x14ac:dyDescent="0.25">
      <c r="A18" s="10" t="s">
        <v>23</v>
      </c>
      <c r="B18" s="11">
        <f>SUM(B6:B17)</f>
        <v>7362</v>
      </c>
      <c r="C18" s="11">
        <f t="shared" ref="C18:Q18" si="8">SUM(C6:C17)</f>
        <v>1104300000</v>
      </c>
      <c r="D18" s="11">
        <f t="shared" si="8"/>
        <v>412469</v>
      </c>
      <c r="E18" s="11">
        <f t="shared" si="8"/>
        <v>10311725000</v>
      </c>
      <c r="F18" s="11">
        <f t="shared" si="8"/>
        <v>2042852</v>
      </c>
      <c r="G18" s="11">
        <f t="shared" si="8"/>
        <v>61285560000</v>
      </c>
      <c r="H18" s="11">
        <f t="shared" si="8"/>
        <v>1678724</v>
      </c>
      <c r="I18" s="11">
        <f t="shared" si="8"/>
        <v>114153232000</v>
      </c>
      <c r="J18" s="11">
        <f t="shared" si="8"/>
        <v>13788611</v>
      </c>
      <c r="K18" s="11">
        <f t="shared" si="8"/>
        <v>620487495000</v>
      </c>
      <c r="L18" s="11">
        <f t="shared" si="8"/>
        <v>6426567</v>
      </c>
      <c r="M18" s="11">
        <f t="shared" si="8"/>
        <v>257062680000</v>
      </c>
      <c r="N18" s="11">
        <f t="shared" si="8"/>
        <v>191415</v>
      </c>
      <c r="O18" s="11">
        <f t="shared" si="8"/>
        <v>9570750000</v>
      </c>
      <c r="P18" s="11">
        <f>SUM(P6:P17)</f>
        <v>24548</v>
      </c>
      <c r="Q18" s="12">
        <f t="shared" si="8"/>
        <v>1073975742000</v>
      </c>
      <c r="R18" s="4">
        <v>1000</v>
      </c>
    </row>
    <row r="19" spans="1:18" ht="15.6" x14ac:dyDescent="0.3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8" ht="15.6" x14ac:dyDescent="0.3">
      <c r="A20" s="30" t="s">
        <v>32</v>
      </c>
      <c r="B20" s="30"/>
      <c r="C20" s="30"/>
      <c r="D20" s="30"/>
      <c r="E20" s="30"/>
      <c r="F20" s="30"/>
      <c r="G20" s="30"/>
      <c r="H20" s="17"/>
      <c r="I20" s="17"/>
      <c r="J20" s="17"/>
      <c r="K20" s="17"/>
      <c r="L20" s="17"/>
      <c r="M20" s="17"/>
      <c r="N20" s="17"/>
      <c r="O20" s="17"/>
      <c r="P20" s="17"/>
    </row>
    <row r="21" spans="1:18" ht="15.6" x14ac:dyDescent="0.3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18" ht="15.6" x14ac:dyDescent="0.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8" t="s">
        <v>24</v>
      </c>
      <c r="M22" s="18"/>
      <c r="N22" s="19"/>
      <c r="P22" s="20"/>
    </row>
    <row r="23" spans="1:18" x14ac:dyDescent="0.25">
      <c r="A23" s="21"/>
      <c r="B23" s="22"/>
      <c r="C23" s="22"/>
      <c r="D23" s="22"/>
      <c r="E23" s="22"/>
      <c r="F23" s="21"/>
      <c r="G23" s="21"/>
      <c r="H23" s="21"/>
      <c r="I23" s="21"/>
      <c r="J23" s="21"/>
      <c r="K23" s="21"/>
      <c r="L23" s="18" t="s">
        <v>25</v>
      </c>
      <c r="M23" s="18"/>
      <c r="N23" s="19"/>
      <c r="P23" s="20"/>
    </row>
    <row r="24" spans="1:18" x14ac:dyDescent="0.25">
      <c r="A24" s="21"/>
      <c r="B24" s="22"/>
      <c r="C24" s="22"/>
      <c r="D24" s="21"/>
      <c r="E24" s="21"/>
      <c r="F24" s="21"/>
      <c r="G24" s="21"/>
      <c r="H24" s="21"/>
      <c r="I24" s="21"/>
      <c r="J24" s="21"/>
      <c r="K24" s="21"/>
      <c r="L24" s="18" t="s">
        <v>26</v>
      </c>
      <c r="M24" s="18"/>
      <c r="N24" s="19"/>
      <c r="P24" s="20"/>
    </row>
    <row r="25" spans="1:18" x14ac:dyDescent="0.25">
      <c r="A25" s="21"/>
      <c r="B25" s="22"/>
      <c r="C25" s="22"/>
      <c r="D25" s="21"/>
      <c r="E25" s="21"/>
      <c r="F25" s="21"/>
      <c r="G25" s="21"/>
      <c r="H25" s="21"/>
      <c r="I25" s="21"/>
      <c r="J25" s="21"/>
      <c r="K25" s="21"/>
      <c r="L25" s="18"/>
      <c r="M25" s="18"/>
      <c r="N25" s="19"/>
      <c r="P25" s="20"/>
    </row>
    <row r="26" spans="1:18" ht="15.6" x14ac:dyDescent="0.3">
      <c r="A26" s="21"/>
      <c r="B26" s="22"/>
      <c r="C26" s="22"/>
      <c r="D26" s="21"/>
      <c r="E26" s="21"/>
      <c r="F26" s="13"/>
      <c r="G26" s="13"/>
      <c r="H26" s="21"/>
      <c r="I26" s="21"/>
      <c r="J26" s="21"/>
      <c r="K26" s="21"/>
      <c r="L26" s="18"/>
      <c r="M26" s="18"/>
      <c r="N26" s="19"/>
      <c r="P26" s="20"/>
    </row>
    <row r="27" spans="1:18" x14ac:dyDescent="0.25">
      <c r="A27" s="21"/>
      <c r="B27" s="22"/>
      <c r="C27" s="22"/>
      <c r="D27" s="21"/>
      <c r="E27" s="21"/>
      <c r="F27" s="21"/>
      <c r="G27" s="21"/>
      <c r="H27" s="21"/>
      <c r="I27" s="21"/>
      <c r="J27" s="21"/>
      <c r="K27" s="21"/>
      <c r="L27" s="18"/>
      <c r="M27" s="18"/>
      <c r="N27" s="19"/>
      <c r="P27" s="20"/>
    </row>
    <row r="28" spans="1:18" ht="15.6" x14ac:dyDescent="0.25">
      <c r="A28" s="21"/>
      <c r="B28" s="22"/>
      <c r="C28" s="22"/>
      <c r="D28" s="21"/>
      <c r="E28" s="21"/>
      <c r="F28" s="21"/>
      <c r="G28" s="21"/>
      <c r="H28" s="21"/>
      <c r="I28" s="21"/>
      <c r="J28" s="21"/>
      <c r="K28" s="21"/>
      <c r="L28" s="23" t="s">
        <v>27</v>
      </c>
      <c r="M28" s="23"/>
      <c r="N28" s="19"/>
      <c r="P28" s="24"/>
    </row>
    <row r="29" spans="1:18" x14ac:dyDescent="0.25">
      <c r="A29" s="21"/>
      <c r="B29" s="22"/>
      <c r="C29" s="22"/>
      <c r="D29" s="21"/>
      <c r="E29" s="21"/>
      <c r="F29" s="21"/>
      <c r="G29" s="21"/>
      <c r="H29" s="21"/>
      <c r="I29" s="21"/>
      <c r="J29" s="21"/>
      <c r="K29" s="21"/>
      <c r="L29" s="18" t="s">
        <v>28</v>
      </c>
      <c r="M29" s="18"/>
      <c r="N29" s="19"/>
      <c r="P29" s="20"/>
    </row>
    <row r="30" spans="1:18" ht="15.6" x14ac:dyDescent="0.3">
      <c r="A30" s="21"/>
      <c r="B30" s="21"/>
      <c r="C30" s="21"/>
      <c r="D30" s="21"/>
      <c r="E30" s="21"/>
      <c r="F30" s="13"/>
      <c r="G30" s="13"/>
      <c r="H30" s="21"/>
      <c r="I30" s="21"/>
      <c r="J30" s="21"/>
      <c r="K30" s="21"/>
      <c r="L30" s="18" t="s">
        <v>29</v>
      </c>
      <c r="M30" s="18"/>
      <c r="N30" s="19"/>
      <c r="P30" s="20"/>
    </row>
    <row r="31" spans="1:18" x14ac:dyDescent="0.2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</row>
    <row r="32" spans="1:18" x14ac:dyDescent="0.2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</row>
    <row r="33" spans="1:16" x14ac:dyDescent="0.2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</row>
    <row r="34" spans="1:16" ht="15.6" x14ac:dyDescent="0.3">
      <c r="A34" s="21"/>
      <c r="B34" s="21"/>
      <c r="C34" s="21"/>
      <c r="D34" s="21"/>
      <c r="E34" s="21"/>
      <c r="F34" s="13"/>
      <c r="G34" s="13"/>
      <c r="H34" s="21"/>
      <c r="I34" s="21"/>
      <c r="J34" s="21"/>
      <c r="K34" s="21"/>
      <c r="L34" s="21"/>
      <c r="M34" s="21"/>
      <c r="N34" s="21"/>
      <c r="O34" s="21"/>
      <c r="P34" s="21"/>
    </row>
    <row r="35" spans="1:16" x14ac:dyDescent="0.2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</row>
    <row r="36" spans="1:16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</row>
    <row r="37" spans="1:16" x14ac:dyDescent="0.2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</row>
    <row r="38" spans="1:16" ht="15.6" x14ac:dyDescent="0.3">
      <c r="A38" s="21"/>
      <c r="B38" s="21"/>
      <c r="C38" s="21"/>
      <c r="D38" s="21"/>
      <c r="E38" s="21"/>
      <c r="F38" s="13"/>
      <c r="G38" s="13"/>
      <c r="H38" s="21"/>
      <c r="I38" s="21"/>
      <c r="J38" s="21"/>
      <c r="K38" s="21"/>
      <c r="L38" s="21"/>
      <c r="M38" s="21"/>
      <c r="N38" s="21"/>
      <c r="O38" s="21"/>
      <c r="P38" s="21"/>
    </row>
    <row r="39" spans="1:16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</row>
  </sheetData>
  <mergeCells count="12">
    <mergeCell ref="A20:G20"/>
    <mergeCell ref="P4:Q4"/>
    <mergeCell ref="A1:P1"/>
    <mergeCell ref="A2:P2"/>
    <mergeCell ref="A4:A5"/>
    <mergeCell ref="B4:C4"/>
    <mergeCell ref="D4:E4"/>
    <mergeCell ref="F4:G4"/>
    <mergeCell ref="H4:I4"/>
    <mergeCell ref="J4:K4"/>
    <mergeCell ref="L4:M4"/>
    <mergeCell ref="N4:O4"/>
  </mergeCells>
  <pageMargins left="0.25" right="0.12" top="0.41" bottom="0.75" header="0.3" footer="0.3"/>
  <pageSetup paperSize="25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lenovo ip5</cp:lastModifiedBy>
  <dcterms:created xsi:type="dcterms:W3CDTF">2026-01-20T02:02:28Z</dcterms:created>
  <dcterms:modified xsi:type="dcterms:W3CDTF">2026-01-20T03:03:24Z</dcterms:modified>
</cp:coreProperties>
</file>