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ILE LINA\OPEN DATA\SEKTORAL\2024\DATA TAHUNAN 2024\"/>
    </mc:Choice>
  </mc:AlternateContent>
  <xr:revisionPtr revIDLastSave="0" documentId="8_{8C1E089A-9108-4909-8B94-57917B8B9680}" xr6:coauthVersionLast="47" xr6:coauthVersionMax="47" xr10:uidLastSave="{00000000-0000-0000-0000-000000000000}"/>
  <bookViews>
    <workbookView xWindow="0" yWindow="0" windowWidth="10230" windowHeight="7545" xr2:uid="{00000000-000D-0000-FFFF-FFFF00000000}"/>
  </bookViews>
  <sheets>
    <sheet name="2024 (2)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6" l="1"/>
  <c r="Q8" i="6" s="1"/>
  <c r="P9" i="6"/>
  <c r="Q9" i="6" s="1"/>
  <c r="P10" i="6"/>
  <c r="Q10" i="6" s="1"/>
  <c r="P11" i="6"/>
  <c r="P12" i="6"/>
  <c r="Q12" i="6" s="1"/>
  <c r="P13" i="6"/>
  <c r="Q13" i="6" s="1"/>
  <c r="P14" i="6"/>
  <c r="Q14" i="6" s="1"/>
  <c r="P15" i="6"/>
  <c r="Q15" i="6" s="1"/>
  <c r="P16" i="6"/>
  <c r="Q16" i="6" s="1"/>
  <c r="P17" i="6"/>
  <c r="Q17" i="6" s="1"/>
  <c r="P18" i="6"/>
  <c r="Q18" i="6" s="1"/>
  <c r="P7" i="6"/>
  <c r="Q7" i="6" s="1"/>
  <c r="Q11" i="6"/>
  <c r="O8" i="6"/>
  <c r="O9" i="6"/>
  <c r="O10" i="6"/>
  <c r="O11" i="6"/>
  <c r="O12" i="6"/>
  <c r="O13" i="6"/>
  <c r="O14" i="6"/>
  <c r="O15" i="6"/>
  <c r="O16" i="6"/>
  <c r="O17" i="6"/>
  <c r="O18" i="6"/>
  <c r="O7" i="6"/>
  <c r="M8" i="6"/>
  <c r="M9" i="6"/>
  <c r="M10" i="6"/>
  <c r="M11" i="6"/>
  <c r="M12" i="6"/>
  <c r="M13" i="6"/>
  <c r="M14" i="6"/>
  <c r="M15" i="6"/>
  <c r="M16" i="6"/>
  <c r="M17" i="6"/>
  <c r="M18" i="6"/>
  <c r="M7" i="6"/>
  <c r="M19" i="6" s="1"/>
  <c r="K8" i="6"/>
  <c r="K9" i="6"/>
  <c r="K10" i="6"/>
  <c r="K11" i="6"/>
  <c r="K12" i="6"/>
  <c r="K13" i="6"/>
  <c r="K14" i="6"/>
  <c r="K15" i="6"/>
  <c r="K16" i="6"/>
  <c r="K17" i="6"/>
  <c r="K18" i="6"/>
  <c r="K7" i="6"/>
  <c r="I8" i="6"/>
  <c r="I9" i="6"/>
  <c r="I10" i="6"/>
  <c r="I11" i="6"/>
  <c r="I12" i="6"/>
  <c r="I13" i="6"/>
  <c r="I14" i="6"/>
  <c r="I15" i="6"/>
  <c r="I16" i="6"/>
  <c r="I17" i="6"/>
  <c r="I18" i="6"/>
  <c r="I7" i="6"/>
  <c r="G8" i="6"/>
  <c r="G9" i="6"/>
  <c r="G10" i="6"/>
  <c r="G11" i="6"/>
  <c r="G12" i="6"/>
  <c r="G13" i="6"/>
  <c r="G14" i="6"/>
  <c r="G15" i="6"/>
  <c r="G16" i="6"/>
  <c r="G17" i="6"/>
  <c r="G18" i="6"/>
  <c r="G7" i="6"/>
  <c r="G19" i="6" s="1"/>
  <c r="E8" i="6"/>
  <c r="E9" i="6"/>
  <c r="E10" i="6"/>
  <c r="E11" i="6"/>
  <c r="E12" i="6"/>
  <c r="E13" i="6"/>
  <c r="E14" i="6"/>
  <c r="E15" i="6"/>
  <c r="E16" i="6"/>
  <c r="E17" i="6"/>
  <c r="E18" i="6"/>
  <c r="E7" i="6"/>
  <c r="E19" i="6" s="1"/>
  <c r="C8" i="6"/>
  <c r="R8" i="6" s="1"/>
  <c r="C9" i="6"/>
  <c r="R9" i="6" s="1"/>
  <c r="C10" i="6"/>
  <c r="R10" i="6" s="1"/>
  <c r="C11" i="6"/>
  <c r="R11" i="6" s="1"/>
  <c r="C12" i="6"/>
  <c r="C13" i="6"/>
  <c r="R13" i="6" s="1"/>
  <c r="C14" i="6"/>
  <c r="R14" i="6" s="1"/>
  <c r="C15" i="6"/>
  <c r="R15" i="6" s="1"/>
  <c r="C16" i="6"/>
  <c r="R16" i="6" s="1"/>
  <c r="C17" i="6"/>
  <c r="R17" i="6" s="1"/>
  <c r="C18" i="6"/>
  <c r="R18" i="6" s="1"/>
  <c r="C7" i="6"/>
  <c r="C19" i="6" s="1"/>
  <c r="R12" i="6" l="1"/>
  <c r="I19" i="6"/>
  <c r="K19" i="6"/>
  <c r="O19" i="6"/>
  <c r="Q19" i="6"/>
  <c r="P19" i="6"/>
  <c r="R7" i="6"/>
  <c r="R19" i="6" s="1"/>
  <c r="N19" i="6"/>
  <c r="L19" i="6"/>
  <c r="J19" i="6"/>
  <c r="H19" i="6"/>
  <c r="F19" i="6"/>
  <c r="D19" i="6"/>
  <c r="B19" i="6"/>
  <c r="T18" i="6" l="1"/>
  <c r="T12" i="6"/>
  <c r="T19" i="6" s="1"/>
</calcChain>
</file>

<file path=xl/sharedStrings.xml><?xml version="1.0" encoding="utf-8"?>
<sst xmlns="http://schemas.openxmlformats.org/spreadsheetml/2006/main" count="53" uniqueCount="39">
  <si>
    <t>PRODUKSI DAN NILAI PRODUKSI HASIL OLAHAN MENURUT JENISNYA DI KABUPATEN DEMAK TAHUN 2024</t>
  </si>
  <si>
    <t>DINAS KELAUTAN DAN PERIKANAN KABUPATEN DEMAK</t>
  </si>
  <si>
    <t>BULAN</t>
  </si>
  <si>
    <t>FERMENTASI/ PERAGIAN</t>
  </si>
  <si>
    <t>PELUMATAN/ SURIMI</t>
  </si>
  <si>
    <t>PEMINDANGAN IKAN</t>
  </si>
  <si>
    <t>PENANGANAN PRODUK SEGAR (Kg)</t>
  </si>
  <si>
    <t>PENGASAPAN/ PEMANGGANGAN (Kg)</t>
  </si>
  <si>
    <t>PENGGARAMAN/ PENGERINGAN (Kg)</t>
  </si>
  <si>
    <t>PENGOLAAN LAINNYA (Kg)</t>
  </si>
  <si>
    <t>JUMLAH TOTAL</t>
  </si>
  <si>
    <t>Jenis Produk</t>
  </si>
  <si>
    <t>Terasi udang</t>
  </si>
  <si>
    <t>Nugget, Kaki Naga, Bakso Ikan, Kerupuk Ikan, Otak-otak ikan, Dimsum</t>
  </si>
  <si>
    <t xml:space="preserve">Bandeng Presto, Ingkung Bandeng </t>
  </si>
  <si>
    <t>Fillet ikan</t>
  </si>
  <si>
    <t>Kepala Manyung, Irisan Manyung, Tongkol Asap, Lele Asap</t>
  </si>
  <si>
    <t>Ikan asin, ikan kering tawar</t>
  </si>
  <si>
    <t>Pepes Ikan, Peyek Udang, Peyek Teri, Sambel teri, Sambel Cumi</t>
  </si>
  <si>
    <t>Produksi (Kg)</t>
  </si>
  <si>
    <t>Nilai Produksi (Rp)</t>
  </si>
  <si>
    <t>Produksi (Ton)</t>
  </si>
  <si>
    <t>JANUARI</t>
  </si>
  <si>
    <t>FEBRUARI</t>
  </si>
  <si>
    <t>MARET</t>
  </si>
  <si>
    <t>APRIL</t>
  </si>
  <si>
    <t>MEI</t>
  </si>
  <si>
    <t>JUNI</t>
  </si>
  <si>
    <t>sm 1</t>
  </si>
  <si>
    <t>JULI</t>
  </si>
  <si>
    <t>AGUSTUS</t>
  </si>
  <si>
    <t>SEPTEMBER</t>
  </si>
  <si>
    <t>OKTOBER</t>
  </si>
  <si>
    <t>NOVEMBER</t>
  </si>
  <si>
    <t>DESEMBER</t>
  </si>
  <si>
    <t>sm 2</t>
  </si>
  <si>
    <t>JUMLAH</t>
  </si>
  <si>
    <t>total</t>
  </si>
  <si>
    <t>Sumber : Dinas Kelautan dan Perikanan 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</si>
</sst>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#,##0;[Red]#,##0"/>
  </numFmts>
  <fonts count="4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1" fontId="2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41" fontId="1" fillId="0" borderId="1" xfId="0" applyNumberFormat="1" applyFont="1" applyBorder="1" applyAlignment="1">
      <alignment vertical="center"/>
    </xf>
    <xf numFmtId="0" fontId="3" fillId="0" borderId="0" xfId="0" applyFont="1"/>
    <xf numFmtId="164" fontId="2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zoomScale="80" zoomScaleNormal="80" workbookViewId="0">
      <selection activeCell="A2" sqref="A2:R2"/>
    </sheetView>
  </sheetViews>
  <sheetFormatPr defaultColWidth="8.85546875" defaultRowHeight="15"/>
  <cols>
    <col min="1" max="1" width="17.85546875" style="3" customWidth="1"/>
    <col min="2" max="2" width="17.140625" style="3" customWidth="1"/>
    <col min="3" max="3" width="17.85546875" style="3" customWidth="1"/>
    <col min="4" max="4" width="15.7109375" style="3" customWidth="1"/>
    <col min="5" max="5" width="19.85546875" style="3" customWidth="1"/>
    <col min="6" max="6" width="15.7109375" style="3" customWidth="1"/>
    <col min="7" max="7" width="19.28515625" style="3" customWidth="1"/>
    <col min="8" max="8" width="15.7109375" style="3" customWidth="1"/>
    <col min="9" max="9" width="20.42578125" style="3" customWidth="1"/>
    <col min="10" max="10" width="15.7109375" style="3" customWidth="1"/>
    <col min="11" max="11" width="19.5703125" style="3" customWidth="1"/>
    <col min="12" max="12" width="15.7109375" style="3" customWidth="1"/>
    <col min="13" max="13" width="20.140625" style="3" customWidth="1"/>
    <col min="14" max="14" width="15.7109375" style="3" customWidth="1"/>
    <col min="15" max="15" width="20" style="3" customWidth="1"/>
    <col min="16" max="16" width="18.42578125" style="3" customWidth="1"/>
    <col min="17" max="17" width="17.85546875" style="3" customWidth="1"/>
    <col min="18" max="18" width="21.5703125" style="3" customWidth="1"/>
    <col min="19" max="19" width="8.85546875" style="3"/>
    <col min="20" max="20" width="16.7109375" style="3" customWidth="1"/>
    <col min="21" max="16384" width="8.85546875" style="3"/>
  </cols>
  <sheetData>
    <row r="1" spans="1:20" s="1" customFormat="1" ht="15.7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20" s="1" customFormat="1" ht="15.7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4" spans="1:20" ht="55.5" customHeight="1">
      <c r="A4" s="2" t="s">
        <v>2</v>
      </c>
      <c r="B4" s="19" t="s">
        <v>3</v>
      </c>
      <c r="C4" s="20"/>
      <c r="D4" s="19" t="s">
        <v>4</v>
      </c>
      <c r="E4" s="20"/>
      <c r="F4" s="19" t="s">
        <v>5</v>
      </c>
      <c r="G4" s="20"/>
      <c r="H4" s="19" t="s">
        <v>6</v>
      </c>
      <c r="I4" s="20"/>
      <c r="J4" s="19" t="s">
        <v>7</v>
      </c>
      <c r="K4" s="20"/>
      <c r="L4" s="19" t="s">
        <v>8</v>
      </c>
      <c r="M4" s="20"/>
      <c r="N4" s="19" t="s">
        <v>9</v>
      </c>
      <c r="O4" s="20"/>
      <c r="P4" s="17" t="s">
        <v>10</v>
      </c>
      <c r="Q4" s="17"/>
      <c r="R4" s="17"/>
    </row>
    <row r="5" spans="1:20" ht="42" customHeight="1">
      <c r="A5" s="21" t="s">
        <v>11</v>
      </c>
      <c r="B5" s="15" t="s">
        <v>12</v>
      </c>
      <c r="C5" s="16"/>
      <c r="D5" s="15" t="s">
        <v>13</v>
      </c>
      <c r="E5" s="16"/>
      <c r="F5" s="15" t="s">
        <v>14</v>
      </c>
      <c r="G5" s="16"/>
      <c r="H5" s="15" t="s">
        <v>15</v>
      </c>
      <c r="I5" s="16"/>
      <c r="J5" s="15" t="s">
        <v>16</v>
      </c>
      <c r="K5" s="16"/>
      <c r="L5" s="15" t="s">
        <v>17</v>
      </c>
      <c r="M5" s="16"/>
      <c r="N5" s="15" t="s">
        <v>18</v>
      </c>
      <c r="O5" s="16"/>
      <c r="P5" s="17"/>
      <c r="Q5" s="17"/>
      <c r="R5" s="17"/>
    </row>
    <row r="6" spans="1:20" ht="35.1" customHeight="1">
      <c r="A6" s="22"/>
      <c r="B6" s="4" t="s">
        <v>19</v>
      </c>
      <c r="C6" s="4" t="s">
        <v>20</v>
      </c>
      <c r="D6" s="4" t="s">
        <v>19</v>
      </c>
      <c r="E6" s="4" t="s">
        <v>20</v>
      </c>
      <c r="F6" s="4" t="s">
        <v>19</v>
      </c>
      <c r="G6" s="4" t="s">
        <v>20</v>
      </c>
      <c r="H6" s="4" t="s">
        <v>19</v>
      </c>
      <c r="I6" s="4" t="s">
        <v>20</v>
      </c>
      <c r="J6" s="4" t="s">
        <v>19</v>
      </c>
      <c r="K6" s="4" t="s">
        <v>20</v>
      </c>
      <c r="L6" s="4" t="s">
        <v>19</v>
      </c>
      <c r="M6" s="4" t="s">
        <v>20</v>
      </c>
      <c r="N6" s="4" t="s">
        <v>19</v>
      </c>
      <c r="O6" s="4" t="s">
        <v>20</v>
      </c>
      <c r="P6" s="4" t="s">
        <v>19</v>
      </c>
      <c r="Q6" s="4" t="s">
        <v>21</v>
      </c>
      <c r="R6" s="4" t="s">
        <v>20</v>
      </c>
    </row>
    <row r="7" spans="1:20" s="8" customFormat="1" ht="24.95" customHeight="1">
      <c r="A7" s="5" t="s">
        <v>22</v>
      </c>
      <c r="B7" s="6">
        <v>471</v>
      </c>
      <c r="C7" s="6">
        <f>B7*150000</f>
        <v>70650000</v>
      </c>
      <c r="D7" s="6">
        <v>41098</v>
      </c>
      <c r="E7" s="6">
        <f>D7*25000</f>
        <v>1027450000</v>
      </c>
      <c r="F7" s="6">
        <v>112840</v>
      </c>
      <c r="G7" s="6">
        <f>F7*30000</f>
        <v>3385200000</v>
      </c>
      <c r="H7" s="6">
        <v>128975</v>
      </c>
      <c r="I7" s="6">
        <f>H7*68000</f>
        <v>8770300000</v>
      </c>
      <c r="J7" s="6">
        <v>1063977</v>
      </c>
      <c r="K7" s="6">
        <f>J7*45000</f>
        <v>47878965000</v>
      </c>
      <c r="L7" s="6">
        <v>431800</v>
      </c>
      <c r="M7" s="6">
        <f>L7*40000</f>
        <v>17272000000</v>
      </c>
      <c r="N7" s="6">
        <v>16026</v>
      </c>
      <c r="O7" s="6">
        <f>N7*50000</f>
        <v>801300000</v>
      </c>
      <c r="P7" s="13">
        <f>B7+D7+F7+H7+J7+L7+N7</f>
        <v>1795187</v>
      </c>
      <c r="Q7" s="7">
        <f>P7/1000</f>
        <v>1795.1869999999999</v>
      </c>
      <c r="R7" s="7">
        <f>C7+E7+G7+I7+K7+M7+O7</f>
        <v>79205865000</v>
      </c>
    </row>
    <row r="8" spans="1:20" s="8" customFormat="1" ht="24.95" customHeight="1">
      <c r="A8" s="5" t="s">
        <v>23</v>
      </c>
      <c r="B8" s="6">
        <v>463</v>
      </c>
      <c r="C8" s="6">
        <f t="shared" ref="C8:C18" si="0">B8*150000</f>
        <v>69450000</v>
      </c>
      <c r="D8" s="6">
        <v>30343</v>
      </c>
      <c r="E8" s="6">
        <f t="shared" ref="E8:E18" si="1">D8*25000</f>
        <v>758575000</v>
      </c>
      <c r="F8" s="6">
        <v>112905</v>
      </c>
      <c r="G8" s="6">
        <f t="shared" ref="G8:G18" si="2">F8*30000</f>
        <v>3387150000</v>
      </c>
      <c r="H8" s="6">
        <v>129085</v>
      </c>
      <c r="I8" s="6">
        <f t="shared" ref="I8:I18" si="3">H8*68000</f>
        <v>8777780000</v>
      </c>
      <c r="J8" s="6">
        <v>1270695</v>
      </c>
      <c r="K8" s="6">
        <f t="shared" ref="K8:K18" si="4">J8*45000</f>
        <v>57181275000</v>
      </c>
      <c r="L8" s="6">
        <v>440406</v>
      </c>
      <c r="M8" s="6">
        <f t="shared" ref="M8:M18" si="5">L8*40000</f>
        <v>17616240000</v>
      </c>
      <c r="N8" s="6">
        <v>15999</v>
      </c>
      <c r="O8" s="6">
        <f t="shared" ref="O8:O18" si="6">N8*50000</f>
        <v>799950000</v>
      </c>
      <c r="P8" s="13">
        <f t="shared" ref="P8:P18" si="7">B8+D8+F8+H8+J8+L8+N8</f>
        <v>1999896</v>
      </c>
      <c r="Q8" s="7">
        <f t="shared" ref="Q8:Q18" si="8">P8/1000</f>
        <v>1999.896</v>
      </c>
      <c r="R8" s="7">
        <f t="shared" ref="R8:R18" si="9">C8+E8+G8+I8+K8+M8+O8</f>
        <v>88590420000</v>
      </c>
    </row>
    <row r="9" spans="1:20" s="8" customFormat="1" ht="24.95" customHeight="1">
      <c r="A9" s="5" t="s">
        <v>24</v>
      </c>
      <c r="B9" s="6">
        <v>543</v>
      </c>
      <c r="C9" s="6">
        <f t="shared" si="0"/>
        <v>81450000</v>
      </c>
      <c r="D9" s="6">
        <v>37165</v>
      </c>
      <c r="E9" s="6">
        <f t="shared" si="1"/>
        <v>929125000</v>
      </c>
      <c r="F9" s="6">
        <v>113695</v>
      </c>
      <c r="G9" s="6">
        <f t="shared" si="2"/>
        <v>3410850000</v>
      </c>
      <c r="H9" s="6">
        <v>128755</v>
      </c>
      <c r="I9" s="6">
        <f t="shared" si="3"/>
        <v>8755340000</v>
      </c>
      <c r="J9" s="6">
        <v>1072914</v>
      </c>
      <c r="K9" s="6">
        <f t="shared" si="4"/>
        <v>48281130000</v>
      </c>
      <c r="L9" s="6">
        <v>444791</v>
      </c>
      <c r="M9" s="6">
        <f t="shared" si="5"/>
        <v>17791640000</v>
      </c>
      <c r="N9" s="6">
        <v>16054</v>
      </c>
      <c r="O9" s="6">
        <f t="shared" si="6"/>
        <v>802700000</v>
      </c>
      <c r="P9" s="13">
        <f t="shared" si="7"/>
        <v>1813917</v>
      </c>
      <c r="Q9" s="7">
        <f t="shared" si="8"/>
        <v>1813.9169999999999</v>
      </c>
      <c r="R9" s="7">
        <f t="shared" si="9"/>
        <v>80052235000</v>
      </c>
    </row>
    <row r="10" spans="1:20" s="8" customFormat="1" ht="24.95" customHeight="1">
      <c r="A10" s="5" t="s">
        <v>25</v>
      </c>
      <c r="B10" s="6">
        <v>593</v>
      </c>
      <c r="C10" s="6">
        <f t="shared" si="0"/>
        <v>88950000</v>
      </c>
      <c r="D10" s="6">
        <v>41697</v>
      </c>
      <c r="E10" s="6">
        <f t="shared" si="1"/>
        <v>1042425000</v>
      </c>
      <c r="F10" s="6">
        <v>169269</v>
      </c>
      <c r="G10" s="6">
        <f t="shared" si="2"/>
        <v>5078070000</v>
      </c>
      <c r="H10" s="6">
        <v>128810</v>
      </c>
      <c r="I10" s="6">
        <f t="shared" si="3"/>
        <v>8759080000</v>
      </c>
      <c r="J10" s="6">
        <v>1079320</v>
      </c>
      <c r="K10" s="6">
        <f t="shared" si="4"/>
        <v>48569400000</v>
      </c>
      <c r="L10" s="6">
        <v>433969</v>
      </c>
      <c r="M10" s="6">
        <f t="shared" si="5"/>
        <v>17358760000</v>
      </c>
      <c r="N10" s="6">
        <v>16120</v>
      </c>
      <c r="O10" s="6">
        <f t="shared" si="6"/>
        <v>806000000</v>
      </c>
      <c r="P10" s="13">
        <f t="shared" si="7"/>
        <v>1869778</v>
      </c>
      <c r="Q10" s="7">
        <f t="shared" si="8"/>
        <v>1869.778</v>
      </c>
      <c r="R10" s="7">
        <f t="shared" si="9"/>
        <v>81702685000</v>
      </c>
    </row>
    <row r="11" spans="1:20" s="8" customFormat="1" ht="24.95" customHeight="1">
      <c r="A11" s="5" t="s">
        <v>26</v>
      </c>
      <c r="B11" s="6">
        <v>628</v>
      </c>
      <c r="C11" s="6">
        <f t="shared" si="0"/>
        <v>94200000</v>
      </c>
      <c r="D11" s="6">
        <v>31062</v>
      </c>
      <c r="E11" s="6">
        <f t="shared" si="1"/>
        <v>776550000</v>
      </c>
      <c r="F11" s="6">
        <v>159205</v>
      </c>
      <c r="G11" s="6">
        <f t="shared" si="2"/>
        <v>4776150000</v>
      </c>
      <c r="H11" s="6">
        <v>128733</v>
      </c>
      <c r="I11" s="6">
        <f t="shared" si="3"/>
        <v>8753844000</v>
      </c>
      <c r="J11" s="6">
        <v>1164509</v>
      </c>
      <c r="K11" s="6">
        <f t="shared" si="4"/>
        <v>52402905000</v>
      </c>
      <c r="L11" s="6">
        <v>442591</v>
      </c>
      <c r="M11" s="6">
        <f t="shared" si="5"/>
        <v>17703640000</v>
      </c>
      <c r="N11" s="6">
        <v>16198</v>
      </c>
      <c r="O11" s="6">
        <f t="shared" si="6"/>
        <v>809900000</v>
      </c>
      <c r="P11" s="13">
        <f t="shared" si="7"/>
        <v>1942926</v>
      </c>
      <c r="Q11" s="7">
        <f t="shared" si="8"/>
        <v>1942.9259999999999</v>
      </c>
      <c r="R11" s="7">
        <f t="shared" si="9"/>
        <v>85317189000</v>
      </c>
    </row>
    <row r="12" spans="1:20" s="8" customFormat="1" ht="24.95" customHeight="1">
      <c r="A12" s="5" t="s">
        <v>27</v>
      </c>
      <c r="B12" s="6">
        <v>578</v>
      </c>
      <c r="C12" s="6">
        <f t="shared" si="0"/>
        <v>86700000</v>
      </c>
      <c r="D12" s="6">
        <v>37715</v>
      </c>
      <c r="E12" s="6">
        <f t="shared" si="1"/>
        <v>942875000</v>
      </c>
      <c r="F12" s="6">
        <v>153503</v>
      </c>
      <c r="G12" s="6">
        <f t="shared" si="2"/>
        <v>4605090000</v>
      </c>
      <c r="H12" s="6">
        <v>128755</v>
      </c>
      <c r="I12" s="6">
        <f t="shared" si="3"/>
        <v>8755340000</v>
      </c>
      <c r="J12" s="6">
        <v>1012538</v>
      </c>
      <c r="K12" s="6">
        <f t="shared" si="4"/>
        <v>45564210000</v>
      </c>
      <c r="L12" s="6">
        <v>447024</v>
      </c>
      <c r="M12" s="6">
        <f t="shared" si="5"/>
        <v>17880960000</v>
      </c>
      <c r="N12" s="6">
        <v>16183</v>
      </c>
      <c r="O12" s="6">
        <f t="shared" si="6"/>
        <v>809150000</v>
      </c>
      <c r="P12" s="13">
        <f t="shared" si="7"/>
        <v>1796296</v>
      </c>
      <c r="Q12" s="7">
        <f t="shared" si="8"/>
        <v>1796.296</v>
      </c>
      <c r="R12" s="7">
        <f t="shared" si="9"/>
        <v>78644325000</v>
      </c>
      <c r="S12" s="8" t="s">
        <v>28</v>
      </c>
      <c r="T12" s="9">
        <f>SUM(P7:P12)</f>
        <v>11218000</v>
      </c>
    </row>
    <row r="13" spans="1:20" s="8" customFormat="1" ht="24.95" customHeight="1">
      <c r="A13" s="5" t="s">
        <v>29</v>
      </c>
      <c r="B13" s="6">
        <v>658</v>
      </c>
      <c r="C13" s="6">
        <f t="shared" si="0"/>
        <v>98700000</v>
      </c>
      <c r="D13" s="6">
        <v>27726</v>
      </c>
      <c r="E13" s="6">
        <f t="shared" si="1"/>
        <v>693150000</v>
      </c>
      <c r="F13" s="6">
        <v>154597</v>
      </c>
      <c r="G13" s="6">
        <f t="shared" si="2"/>
        <v>4637910000</v>
      </c>
      <c r="H13" s="6">
        <v>128788</v>
      </c>
      <c r="I13" s="6">
        <f t="shared" si="3"/>
        <v>8757584000</v>
      </c>
      <c r="J13" s="6">
        <v>1026097</v>
      </c>
      <c r="K13" s="6">
        <f t="shared" si="4"/>
        <v>46174365000</v>
      </c>
      <c r="L13" s="6">
        <v>438269</v>
      </c>
      <c r="M13" s="6">
        <f t="shared" si="5"/>
        <v>17530760000</v>
      </c>
      <c r="N13" s="6">
        <v>16264</v>
      </c>
      <c r="O13" s="6">
        <f t="shared" si="6"/>
        <v>813200000</v>
      </c>
      <c r="P13" s="13">
        <f t="shared" si="7"/>
        <v>1792399</v>
      </c>
      <c r="Q13" s="7">
        <f t="shared" si="8"/>
        <v>1792.3989999999999</v>
      </c>
      <c r="R13" s="7">
        <f t="shared" si="9"/>
        <v>78705669000</v>
      </c>
    </row>
    <row r="14" spans="1:20" s="8" customFormat="1" ht="24.95" customHeight="1">
      <c r="A14" s="5" t="s">
        <v>30</v>
      </c>
      <c r="B14" s="6">
        <v>618</v>
      </c>
      <c r="C14" s="6">
        <f t="shared" si="0"/>
        <v>92700000</v>
      </c>
      <c r="D14" s="6">
        <v>31799</v>
      </c>
      <c r="E14" s="6">
        <f t="shared" si="1"/>
        <v>794975000</v>
      </c>
      <c r="F14" s="6">
        <v>153551</v>
      </c>
      <c r="G14" s="6">
        <f t="shared" si="2"/>
        <v>4606530000</v>
      </c>
      <c r="H14" s="6">
        <v>129284</v>
      </c>
      <c r="I14" s="6">
        <f t="shared" si="3"/>
        <v>8791312000</v>
      </c>
      <c r="J14" s="6">
        <v>1054364</v>
      </c>
      <c r="K14" s="6">
        <f t="shared" si="4"/>
        <v>47446380000</v>
      </c>
      <c r="L14" s="6">
        <v>453707</v>
      </c>
      <c r="M14" s="6">
        <f t="shared" si="5"/>
        <v>18148280000</v>
      </c>
      <c r="N14" s="6">
        <v>16344</v>
      </c>
      <c r="O14" s="6">
        <f t="shared" si="6"/>
        <v>817200000</v>
      </c>
      <c r="P14" s="13">
        <f t="shared" si="7"/>
        <v>1839667</v>
      </c>
      <c r="Q14" s="7">
        <f t="shared" si="8"/>
        <v>1839.6669999999999</v>
      </c>
      <c r="R14" s="7">
        <f t="shared" si="9"/>
        <v>80697377000</v>
      </c>
    </row>
    <row r="15" spans="1:20" s="8" customFormat="1" ht="24.95" customHeight="1">
      <c r="A15" s="5" t="s">
        <v>31</v>
      </c>
      <c r="B15" s="6">
        <v>578</v>
      </c>
      <c r="C15" s="6">
        <f t="shared" si="0"/>
        <v>86700000</v>
      </c>
      <c r="D15" s="6">
        <v>42008</v>
      </c>
      <c r="E15" s="6">
        <f t="shared" si="1"/>
        <v>1050200000</v>
      </c>
      <c r="F15" s="6">
        <v>158047</v>
      </c>
      <c r="G15" s="6">
        <f t="shared" si="2"/>
        <v>4741410000</v>
      </c>
      <c r="H15" s="6">
        <v>128942</v>
      </c>
      <c r="I15" s="6">
        <f t="shared" si="3"/>
        <v>8768056000</v>
      </c>
      <c r="J15" s="6">
        <v>966251</v>
      </c>
      <c r="K15" s="6">
        <f t="shared" si="4"/>
        <v>43481295000</v>
      </c>
      <c r="L15" s="6">
        <v>451437</v>
      </c>
      <c r="M15" s="6">
        <f t="shared" si="5"/>
        <v>18057480000</v>
      </c>
      <c r="N15" s="6">
        <v>16326</v>
      </c>
      <c r="O15" s="6">
        <f t="shared" si="6"/>
        <v>816300000</v>
      </c>
      <c r="P15" s="13">
        <f t="shared" si="7"/>
        <v>1763589</v>
      </c>
      <c r="Q15" s="7">
        <f t="shared" si="8"/>
        <v>1763.5889999999999</v>
      </c>
      <c r="R15" s="7">
        <f t="shared" si="9"/>
        <v>77001441000</v>
      </c>
    </row>
    <row r="16" spans="1:20" s="8" customFormat="1" ht="24.95" customHeight="1">
      <c r="A16" s="5" t="s">
        <v>32</v>
      </c>
      <c r="B16" s="6">
        <v>544</v>
      </c>
      <c r="C16" s="6">
        <f t="shared" si="0"/>
        <v>81600000</v>
      </c>
      <c r="D16" s="6">
        <v>42651</v>
      </c>
      <c r="E16" s="6">
        <f t="shared" si="1"/>
        <v>1066275000</v>
      </c>
      <c r="F16" s="6">
        <v>216434</v>
      </c>
      <c r="G16" s="6">
        <f t="shared" si="2"/>
        <v>6493020000</v>
      </c>
      <c r="H16" s="6">
        <v>128854</v>
      </c>
      <c r="I16" s="6">
        <f t="shared" si="3"/>
        <v>8762072000</v>
      </c>
      <c r="J16" s="6">
        <v>879640</v>
      </c>
      <c r="K16" s="6">
        <f t="shared" si="4"/>
        <v>39583800000</v>
      </c>
      <c r="L16" s="6">
        <v>443520</v>
      </c>
      <c r="M16" s="6">
        <f t="shared" si="5"/>
        <v>17740800000</v>
      </c>
      <c r="N16" s="6">
        <v>16400</v>
      </c>
      <c r="O16" s="6">
        <f t="shared" si="6"/>
        <v>820000000</v>
      </c>
      <c r="P16" s="13">
        <f t="shared" si="7"/>
        <v>1728043</v>
      </c>
      <c r="Q16" s="7">
        <f t="shared" si="8"/>
        <v>1728.0429999999999</v>
      </c>
      <c r="R16" s="7">
        <f t="shared" si="9"/>
        <v>74547567000</v>
      </c>
    </row>
    <row r="17" spans="1:20" s="8" customFormat="1" ht="24.95" customHeight="1">
      <c r="A17" s="5" t="s">
        <v>33</v>
      </c>
      <c r="B17" s="6">
        <v>634</v>
      </c>
      <c r="C17" s="6">
        <f t="shared" si="0"/>
        <v>95100000</v>
      </c>
      <c r="D17" s="6">
        <v>31780</v>
      </c>
      <c r="E17" s="6">
        <f t="shared" si="1"/>
        <v>794500000</v>
      </c>
      <c r="F17" s="6">
        <v>213434</v>
      </c>
      <c r="G17" s="6">
        <f t="shared" si="2"/>
        <v>6403020000</v>
      </c>
      <c r="H17" s="6">
        <v>129526</v>
      </c>
      <c r="I17" s="6">
        <f t="shared" si="3"/>
        <v>8807768000</v>
      </c>
      <c r="J17" s="6">
        <v>961060</v>
      </c>
      <c r="K17" s="6">
        <f t="shared" si="4"/>
        <v>43247700000</v>
      </c>
      <c r="L17" s="6">
        <v>460474</v>
      </c>
      <c r="M17" s="6">
        <f t="shared" si="5"/>
        <v>18418960000</v>
      </c>
      <c r="N17" s="6">
        <v>16492</v>
      </c>
      <c r="O17" s="6">
        <f t="shared" si="6"/>
        <v>824600000</v>
      </c>
      <c r="P17" s="13">
        <f t="shared" si="7"/>
        <v>1813400</v>
      </c>
      <c r="Q17" s="7">
        <f t="shared" si="8"/>
        <v>1813.4</v>
      </c>
      <c r="R17" s="7">
        <f t="shared" si="9"/>
        <v>78591648000</v>
      </c>
    </row>
    <row r="18" spans="1:20" s="8" customFormat="1" ht="24.95" customHeight="1">
      <c r="A18" s="5" t="s">
        <v>34</v>
      </c>
      <c r="B18" s="5">
        <v>659</v>
      </c>
      <c r="C18" s="6">
        <f t="shared" si="0"/>
        <v>98850000</v>
      </c>
      <c r="D18" s="6">
        <v>38587</v>
      </c>
      <c r="E18" s="6">
        <f t="shared" si="1"/>
        <v>964675000</v>
      </c>
      <c r="F18" s="6">
        <v>218098</v>
      </c>
      <c r="G18" s="6">
        <f t="shared" si="2"/>
        <v>6542940000</v>
      </c>
      <c r="H18" s="6">
        <v>129196</v>
      </c>
      <c r="I18" s="6">
        <f t="shared" si="3"/>
        <v>8785328000</v>
      </c>
      <c r="J18" s="6">
        <v>996244</v>
      </c>
      <c r="K18" s="6">
        <f t="shared" si="4"/>
        <v>44830980000</v>
      </c>
      <c r="L18" s="6">
        <v>455952</v>
      </c>
      <c r="M18" s="6">
        <f t="shared" si="5"/>
        <v>18238080000</v>
      </c>
      <c r="N18" s="6">
        <v>16166</v>
      </c>
      <c r="O18" s="6">
        <f t="shared" si="6"/>
        <v>808300000</v>
      </c>
      <c r="P18" s="13">
        <f t="shared" si="7"/>
        <v>1854902</v>
      </c>
      <c r="Q18" s="7">
        <f t="shared" si="8"/>
        <v>1854.902</v>
      </c>
      <c r="R18" s="7">
        <f t="shared" si="9"/>
        <v>80269153000</v>
      </c>
      <c r="S18" s="8" t="s">
        <v>35</v>
      </c>
      <c r="T18" s="9">
        <f>SUM(P13:P18)</f>
        <v>10792000</v>
      </c>
    </row>
    <row r="19" spans="1:20" s="8" customFormat="1" ht="24.95" customHeight="1">
      <c r="A19" s="10" t="s">
        <v>36</v>
      </c>
      <c r="B19" s="11">
        <f>SUM(B7:B18)</f>
        <v>6967</v>
      </c>
      <c r="C19" s="11">
        <f>SUM(C7:C18)</f>
        <v>1045050000</v>
      </c>
      <c r="D19" s="11">
        <f t="shared" ref="D19:O19" si="10">SUM(D7:D18)</f>
        <v>433631</v>
      </c>
      <c r="E19" s="11">
        <f t="shared" si="10"/>
        <v>10840775000</v>
      </c>
      <c r="F19" s="11">
        <f t="shared" si="10"/>
        <v>1935578</v>
      </c>
      <c r="G19" s="11">
        <f t="shared" si="10"/>
        <v>58067340000</v>
      </c>
      <c r="H19" s="11">
        <f t="shared" si="10"/>
        <v>1547703</v>
      </c>
      <c r="I19" s="11">
        <f t="shared" si="10"/>
        <v>105243804000</v>
      </c>
      <c r="J19" s="11">
        <f t="shared" si="10"/>
        <v>12547609</v>
      </c>
      <c r="K19" s="11">
        <f t="shared" si="10"/>
        <v>564642405000</v>
      </c>
      <c r="L19" s="11">
        <f t="shared" si="10"/>
        <v>5343940</v>
      </c>
      <c r="M19" s="11">
        <f t="shared" si="10"/>
        <v>213757600000</v>
      </c>
      <c r="N19" s="11">
        <f t="shared" si="10"/>
        <v>194572</v>
      </c>
      <c r="O19" s="11">
        <f t="shared" si="10"/>
        <v>9728600000</v>
      </c>
      <c r="P19" s="14">
        <f>SUM(P7:P18)</f>
        <v>22010000</v>
      </c>
      <c r="Q19" s="14">
        <f>SUM(Q7:Q18)</f>
        <v>22010</v>
      </c>
      <c r="R19" s="11">
        <f>SUM(R7:R18)</f>
        <v>963325574000</v>
      </c>
      <c r="S19" s="8" t="s">
        <v>37</v>
      </c>
      <c r="T19" s="9">
        <f>SUM(T18,T12)</f>
        <v>22010000</v>
      </c>
    </row>
    <row r="20" spans="1:20" ht="15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0">
      <c r="A21" s="12" t="s">
        <v>38</v>
      </c>
    </row>
  </sheetData>
  <mergeCells count="18">
    <mergeCell ref="L5:M5"/>
    <mergeCell ref="N4:O4"/>
    <mergeCell ref="N5:O5"/>
    <mergeCell ref="P4:R5"/>
    <mergeCell ref="A1:R1"/>
    <mergeCell ref="A2:R2"/>
    <mergeCell ref="B4:C4"/>
    <mergeCell ref="A5:A6"/>
    <mergeCell ref="B5:C5"/>
    <mergeCell ref="D4:E4"/>
    <mergeCell ref="D5:E5"/>
    <mergeCell ref="F5:G5"/>
    <mergeCell ref="F4:G4"/>
    <mergeCell ref="H5:I5"/>
    <mergeCell ref="H4:I4"/>
    <mergeCell ref="J4:K4"/>
    <mergeCell ref="J5:K5"/>
    <mergeCell ref="L4:M4"/>
  </mergeCells>
  <pageMargins left="0.25" right="0.12" top="0.41" bottom="0.75" header="0.3" footer="0.3"/>
  <pageSetup paperSize="25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MyBook PRO H5</dc:creator>
  <cp:keywords/>
  <dc:description/>
  <cp:lastModifiedBy>lenovo</cp:lastModifiedBy>
  <cp:revision/>
  <dcterms:created xsi:type="dcterms:W3CDTF">2023-12-04T02:56:25Z</dcterms:created>
  <dcterms:modified xsi:type="dcterms:W3CDTF">2025-02-25T07:00:11Z</dcterms:modified>
  <cp:category/>
  <cp:contentStatus/>
</cp:coreProperties>
</file>