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J39" i="1"/>
  <c r="J45" i="1" s="1"/>
  <c r="G39" i="1"/>
  <c r="E39" i="1"/>
  <c r="D39" i="1"/>
  <c r="I38" i="1"/>
  <c r="H38" i="1" s="1"/>
  <c r="F38" i="1"/>
  <c r="C38" i="1"/>
  <c r="I37" i="1"/>
  <c r="H37" i="1" s="1"/>
  <c r="F37" i="1"/>
  <c r="C37" i="1"/>
  <c r="I36" i="1"/>
  <c r="H36" i="1" s="1"/>
  <c r="F36" i="1"/>
  <c r="C36" i="1"/>
  <c r="I35" i="1"/>
  <c r="H35" i="1" s="1"/>
  <c r="F35" i="1"/>
  <c r="C35" i="1"/>
  <c r="I34" i="1"/>
  <c r="H34" i="1" s="1"/>
  <c r="F34" i="1"/>
  <c r="C34" i="1"/>
  <c r="I33" i="1"/>
  <c r="H33" i="1" s="1"/>
  <c r="F33" i="1"/>
  <c r="C33" i="1"/>
  <c r="I32" i="1"/>
  <c r="H32" i="1" s="1"/>
  <c r="F32" i="1"/>
  <c r="C32" i="1"/>
  <c r="I31" i="1"/>
  <c r="H31" i="1" s="1"/>
  <c r="F31" i="1"/>
  <c r="C31" i="1"/>
  <c r="I30" i="1"/>
  <c r="H30" i="1" s="1"/>
  <c r="F30" i="1"/>
  <c r="C30" i="1"/>
  <c r="I29" i="1"/>
  <c r="H29" i="1" s="1"/>
  <c r="F29" i="1"/>
  <c r="C29" i="1"/>
  <c r="I28" i="1"/>
  <c r="H28" i="1" s="1"/>
  <c r="F28" i="1"/>
  <c r="C28" i="1"/>
  <c r="I27" i="1"/>
  <c r="H27" i="1" s="1"/>
  <c r="F27" i="1"/>
  <c r="C27" i="1"/>
  <c r="I26" i="1"/>
  <c r="H26" i="1" s="1"/>
  <c r="F26" i="1"/>
  <c r="C26" i="1"/>
  <c r="I25" i="1"/>
  <c r="H25" i="1" s="1"/>
  <c r="F25" i="1"/>
  <c r="C25" i="1"/>
  <c r="I24" i="1"/>
  <c r="H24" i="1" s="1"/>
  <c r="F24" i="1"/>
  <c r="C24" i="1"/>
  <c r="I23" i="1"/>
  <c r="H23" i="1" s="1"/>
  <c r="F23" i="1"/>
  <c r="C23" i="1"/>
  <c r="I22" i="1"/>
  <c r="H22" i="1" s="1"/>
  <c r="F22" i="1"/>
  <c r="C22" i="1"/>
  <c r="I21" i="1"/>
  <c r="H21" i="1" s="1"/>
  <c r="F21" i="1"/>
  <c r="C21" i="1"/>
  <c r="I20" i="1"/>
  <c r="H20" i="1" s="1"/>
  <c r="F20" i="1"/>
  <c r="C20" i="1"/>
  <c r="I19" i="1"/>
  <c r="H19" i="1" s="1"/>
  <c r="F19" i="1"/>
  <c r="C19" i="1"/>
  <c r="I18" i="1"/>
  <c r="H18" i="1" s="1"/>
  <c r="F18" i="1"/>
  <c r="C18" i="1"/>
  <c r="I17" i="1"/>
  <c r="H17" i="1" s="1"/>
  <c r="F17" i="1"/>
  <c r="C17" i="1"/>
  <c r="I16" i="1"/>
  <c r="H16" i="1" s="1"/>
  <c r="F16" i="1"/>
  <c r="C16" i="1"/>
  <c r="I15" i="1"/>
  <c r="H15" i="1" s="1"/>
  <c r="F15" i="1"/>
  <c r="C15" i="1"/>
  <c r="I14" i="1"/>
  <c r="H14" i="1" s="1"/>
  <c r="F14" i="1"/>
  <c r="C14" i="1"/>
  <c r="I13" i="1"/>
  <c r="H13" i="1" s="1"/>
  <c r="F13" i="1"/>
  <c r="C13" i="1"/>
  <c r="I12" i="1"/>
  <c r="H12" i="1" s="1"/>
  <c r="F12" i="1"/>
  <c r="C12" i="1"/>
  <c r="F6" i="1"/>
  <c r="E6" i="1"/>
  <c r="F5" i="1"/>
  <c r="E5" i="1"/>
  <c r="H39" i="1" l="1"/>
  <c r="I39" i="1"/>
  <c r="I42" i="1" l="1"/>
  <c r="I44" i="1"/>
  <c r="F39" i="1"/>
</calcChain>
</file>

<file path=xl/comments1.xml><?xml version="1.0" encoding="utf-8"?>
<comments xmlns="http://schemas.openxmlformats.org/spreadsheetml/2006/main">
  <authors>
    <author>user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Diisi jumlah terduga tuberkulosis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perkiraan jumlah insiden tuberkulosis</t>
        </r>
      </text>
    </comment>
  </commentList>
</comments>
</file>

<file path=xl/sharedStrings.xml><?xml version="1.0" encoding="utf-8"?>
<sst xmlns="http://schemas.openxmlformats.org/spreadsheetml/2006/main" count="54" uniqueCount="39">
  <si>
    <t>TABEL 51</t>
  </si>
  <si>
    <t>JUMLAH TERDUGA TUBERKULOSIS, KASUS TUBERKULOSIS, KASUS TUBERKULOSIS ANAK, CASE NOTIFICATION RATE (CNR) PER 100.000 PENDUDUK</t>
  </si>
  <si>
    <t>DAN CASE DETECTION RATE (CDR) MENURUT JENIS KELAMIN, KECAMATAN, DAN PUSKESMAS</t>
  </si>
  <si>
    <t>NO</t>
  </si>
  <si>
    <t>KECAMATAN</t>
  </si>
  <si>
    <t>PUSKESMAS</t>
  </si>
  <si>
    <t>JUMLAH TERDUGA TUBERKULOSIS YANG MENDAPATKAN PELAYANAN SESUAI STANDAR</t>
  </si>
  <si>
    <t>JUMLAH SEMUA KASUS TUBERKULOSIS</t>
  </si>
  <si>
    <t>KASUS TUBERKULOSIS ANAK 0-14 TAHUN</t>
  </si>
  <si>
    <t>LAKI-LAKI</t>
  </si>
  <si>
    <t>PEREMPUAN</t>
  </si>
  <si>
    <t>LAKI-LAKI + PEREMPUAN</t>
  </si>
  <si>
    <t>JUMLAH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</si>
  <si>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</si>
  <si>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</si>
  <si>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</si>
  <si>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</si>
  <si>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</si>
  <si>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</si>
  <si>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</si>
  <si>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</si>
  <si>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</si>
  <si>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</si>
  <si>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</si>
  <si>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</si>
  <si>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</si>
  <si>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</si>
  <si>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</si>
  <si>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</si>
  <si>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 xml:space="preserve">JUMLAH TERDUGA TUBERKULOSIS </t>
  </si>
  <si>
    <t>% ORANG TERDUGA TUBERKULOSIS (TBC) MENDAPATKAN PELAYANAN TUBERKULOSIS SESUAI STANDAR</t>
  </si>
  <si>
    <r>
      <rPr>
        <b/>
        <i/>
        <sz val="12"/>
        <rFont val="Arial"/>
        <family val="2"/>
      </rPr>
      <t xml:space="preserve">CNR SEMUA </t>
    </r>
    <r>
      <rPr>
        <b/>
        <sz val="12"/>
        <rFont val="Arial"/>
        <family val="2"/>
      </rPr>
      <t>KASUS TUBERKULOSIS PER 100.000 PENDUDUK</t>
    </r>
  </si>
  <si>
    <t>PERKIRAAN INSIDEN TUBERKULOSIS (DALAM ABSOLUT) BERDASARKAN MODELING TAHUN 2019</t>
  </si>
  <si>
    <t>CASE DETECTION RATE (%)</t>
  </si>
  <si>
    <t>CAKUPAN PENEMUAN KASUS TUBERKULOSIS ANAK (%)</t>
  </si>
  <si>
    <t>Sumber: Seksi Pencegahan dan Pengendalian Penyakit Menular</t>
  </si>
  <si>
    <r>
      <t xml:space="preserve">Keterangan: </t>
    </r>
    <r>
      <rPr>
        <vertAlign val="superscript"/>
        <sz val="12"/>
        <rFont val="Arial"/>
        <family val="2"/>
      </rPr>
      <t/>
    </r>
  </si>
  <si>
    <t xml:space="preserve">Jumlah pasien adalah seluruh pasien Tuberkulosis yang ada di wilayah kerja puskesmas tersebut termasuk pasien yang ditemukan di RS, BBKPM/BPKPM/BP4, Lembaga Pemasyarakatan, </t>
  </si>
  <si>
    <t>Rumah Tahanan, Dokter Praktek Mandiri, Klinik 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</si>
</sst>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"/>
    <numFmt numFmtId="165" formatCode="_(* #,##0.0_);_(* \(#,##0.0\);_(* &quot;-&quot;_);_(@_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9" xfId="1" applyNumberFormat="1" applyFont="1" applyBorder="1" applyAlignment="1">
      <alignment vertical="center"/>
    </xf>
    <xf numFmtId="3" fontId="1" fillId="0" borderId="9" xfId="1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8" fillId="0" borderId="10" xfId="1" applyNumberFormat="1" applyFont="1" applyBorder="1" applyAlignment="1">
      <alignment horizontal="right" vertical="center"/>
    </xf>
    <xf numFmtId="164" fontId="8" fillId="0" borderId="10" xfId="1" applyNumberFormat="1" applyFont="1" applyBorder="1" applyAlignment="1">
      <alignment horizontal="right" vertical="center"/>
    </xf>
    <xf numFmtId="3" fontId="8" fillId="2" borderId="12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3" fontId="8" fillId="2" borderId="7" xfId="1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1" applyNumberFormat="1" applyFont="1" applyBorder="1" applyAlignment="1">
      <alignment horizontal="right" vertical="center"/>
    </xf>
    <xf numFmtId="164" fontId="8" fillId="0" borderId="7" xfId="1" applyNumberFormat="1" applyFont="1" applyBorder="1" applyAlignment="1">
      <alignment horizontal="right" vertical="center"/>
    </xf>
    <xf numFmtId="37" fontId="8" fillId="2" borderId="12" xfId="1" applyNumberFormat="1" applyFont="1" applyFill="1" applyBorder="1" applyAlignment="1">
      <alignment horizontal="right" vertical="center"/>
    </xf>
    <xf numFmtId="0" fontId="8" fillId="2" borderId="12" xfId="1" applyNumberFormat="1" applyFont="1" applyFill="1" applyBorder="1" applyAlignment="1">
      <alignment horizontal="right" vertical="center"/>
    </xf>
    <xf numFmtId="0" fontId="8" fillId="2" borderId="7" xfId="1" applyNumberFormat="1" applyFont="1" applyFill="1" applyBorder="1" applyAlignment="1">
      <alignment horizontal="right" vertical="center"/>
    </xf>
    <xf numFmtId="39" fontId="8" fillId="0" borderId="12" xfId="1" applyNumberFormat="1" applyFont="1" applyBorder="1" applyAlignment="1">
      <alignment vertical="center"/>
    </xf>
    <xf numFmtId="39" fontId="8" fillId="0" borderId="12" xfId="1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1" fillId="0" borderId="0" xfId="0" applyNumberFormat="1" applyFont="1" applyAlignment="1">
      <alignment vertical="center"/>
    </xf>
    <xf numFmtId="165" fontId="1" fillId="0" borderId="0" xfId="1" applyNumberFormat="1" applyFont="1" applyAlignment="1">
      <alignment vertical="center"/>
    </xf>
  </cellXfs>
  <cellStyles count="2">
    <cellStyle name="Comma [0] 2 2" xfId="1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1162805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sqref="A1:J50"/>
    </sheetView>
  </sheetViews>
  <sheetFormatPr defaultRowHeight="15" x14ac:dyDescent="0.25"/>
  <cols>
    <col min="1" max="1" width="5.7109375" customWidth="1"/>
    <col min="2" max="2" width="22.7109375" customWidth="1"/>
    <col min="3" max="3" width="29.5703125" bestFit="1" customWidth="1"/>
    <col min="4" max="4" width="23.140625" customWidth="1"/>
    <col min="5" max="9" width="16.85546875" customWidth="1"/>
    <col min="10" max="10" width="22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6.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6.5" x14ac:dyDescent="0.25">
      <c r="A5" s="4"/>
      <c r="B5" s="4"/>
      <c r="C5" s="4"/>
      <c r="D5" s="4"/>
      <c r="E5" s="5" t="str">
        <f>'[1]1'!E5</f>
        <v>KABUPATEN/KOTA</v>
      </c>
      <c r="F5" s="6" t="str">
        <f>'[1]1'!F5</f>
        <v>DEMAK</v>
      </c>
      <c r="G5" s="4"/>
      <c r="H5" s="4"/>
      <c r="I5" s="5"/>
      <c r="J5" s="5"/>
    </row>
    <row r="6" spans="1:10" ht="16.5" x14ac:dyDescent="0.25">
      <c r="A6" s="4"/>
      <c r="B6" s="4"/>
      <c r="C6" s="4"/>
      <c r="D6" s="4"/>
      <c r="E6" s="5" t="str">
        <f>'[1]1'!E6</f>
        <v xml:space="preserve">TAHUN </v>
      </c>
      <c r="F6" s="6">
        <f>'[1]1'!F6</f>
        <v>2019</v>
      </c>
      <c r="G6" s="4"/>
      <c r="H6" s="4"/>
      <c r="I6" s="5"/>
      <c r="J6" s="5"/>
    </row>
    <row r="7" spans="1:10" ht="15.75" thickBot="1" x14ac:dyDescent="0.3">
      <c r="A7" s="7"/>
      <c r="B7" s="7"/>
      <c r="C7" s="7"/>
      <c r="D7" s="7"/>
      <c r="E7" s="7"/>
      <c r="F7" s="7"/>
      <c r="G7" s="7"/>
      <c r="H7" s="7"/>
      <c r="I7" s="2"/>
      <c r="J7" s="2"/>
    </row>
    <row r="8" spans="1:10" x14ac:dyDescent="0.25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/>
      <c r="G8" s="11"/>
      <c r="H8" s="11"/>
      <c r="I8" s="12"/>
      <c r="J8" s="13" t="s">
        <v>8</v>
      </c>
    </row>
    <row r="9" spans="1:10" x14ac:dyDescent="0.25">
      <c r="A9" s="14"/>
      <c r="B9" s="14"/>
      <c r="C9" s="14"/>
      <c r="D9" s="15"/>
      <c r="E9" s="16" t="s">
        <v>9</v>
      </c>
      <c r="F9" s="17"/>
      <c r="G9" s="16" t="s">
        <v>10</v>
      </c>
      <c r="H9" s="17"/>
      <c r="I9" s="18" t="s">
        <v>11</v>
      </c>
      <c r="J9" s="19"/>
    </row>
    <row r="10" spans="1:10" x14ac:dyDescent="0.25">
      <c r="A10" s="20"/>
      <c r="B10" s="20"/>
      <c r="C10" s="20"/>
      <c r="D10" s="21"/>
      <c r="E10" s="22" t="s">
        <v>12</v>
      </c>
      <c r="F10" s="23" t="s">
        <v>13</v>
      </c>
      <c r="G10" s="22" t="s">
        <v>12</v>
      </c>
      <c r="H10" s="23" t="s">
        <v>13</v>
      </c>
      <c r="I10" s="21"/>
      <c r="J10" s="24"/>
    </row>
    <row r="11" spans="1:10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</row>
    <row r="12" spans="1:10" x14ac:dyDescent="0.25">
      <c r="A12" s="26">
        <v>1</v>
      </c>
      <c r="B12" s="27" t="s">
        <v>14</v>
      </c>
      <c r="C12" s="27" t="str">
        <f>'[1]9'!C9</f>
        <v>Puskesmas Mranggen I</v>
      </c>
      <c r="D12" s="28">
        <v>425</v>
      </c>
      <c r="E12" s="29">
        <v>38</v>
      </c>
      <c r="F12" s="30">
        <f>E12/I12*100</f>
        <v>54.285714285714285</v>
      </c>
      <c r="G12" s="29">
        <v>32</v>
      </c>
      <c r="H12" s="30">
        <f>G12/I12*100</f>
        <v>45.714285714285715</v>
      </c>
      <c r="I12" s="31">
        <f>SUM(E12,G12)</f>
        <v>70</v>
      </c>
      <c r="J12" s="32">
        <v>12</v>
      </c>
    </row>
    <row r="13" spans="1:10" x14ac:dyDescent="0.25">
      <c r="A13" s="33"/>
      <c r="B13" s="34" t="s">
        <v>14</v>
      </c>
      <c r="C13" s="27" t="str">
        <f>'[1]9'!C10</f>
        <v>Puskesmas Mranggen II</v>
      </c>
      <c r="D13" s="35">
        <v>243</v>
      </c>
      <c r="E13" s="31">
        <v>34</v>
      </c>
      <c r="F13" s="30">
        <f t="shared" ref="F13:F38" si="0">E13/I13*100</f>
        <v>53.125</v>
      </c>
      <c r="G13" s="31">
        <v>30</v>
      </c>
      <c r="H13" s="30">
        <f t="shared" ref="H13:H38" si="1">G13/I13*100</f>
        <v>46.875</v>
      </c>
      <c r="I13" s="31">
        <f>SUM(E13,G13)</f>
        <v>64</v>
      </c>
      <c r="J13" s="32">
        <v>16</v>
      </c>
    </row>
    <row r="14" spans="1:10" x14ac:dyDescent="0.25">
      <c r="A14" s="33"/>
      <c r="B14" s="34" t="s">
        <v>14</v>
      </c>
      <c r="C14" s="27" t="str">
        <f>'[1]9'!C11</f>
        <v>Puskesmas Mranggen III</v>
      </c>
      <c r="D14" s="35">
        <v>272</v>
      </c>
      <c r="E14" s="31">
        <v>40</v>
      </c>
      <c r="F14" s="30">
        <f t="shared" si="0"/>
        <v>56.338028169014088</v>
      </c>
      <c r="G14" s="31">
        <v>31</v>
      </c>
      <c r="H14" s="30">
        <f t="shared" si="1"/>
        <v>43.661971830985912</v>
      </c>
      <c r="I14" s="31">
        <f t="shared" ref="I14:I38" si="2">SUM(E14,G14)</f>
        <v>71</v>
      </c>
      <c r="J14" s="32">
        <v>20</v>
      </c>
    </row>
    <row r="15" spans="1:10" x14ac:dyDescent="0.25">
      <c r="A15" s="26">
        <v>2</v>
      </c>
      <c r="B15" s="27" t="s">
        <v>15</v>
      </c>
      <c r="C15" s="27" t="str">
        <f>'[1]9'!C12</f>
        <v>Puskesmas Karangawen I</v>
      </c>
      <c r="D15" s="35">
        <v>156</v>
      </c>
      <c r="E15" s="31">
        <v>29</v>
      </c>
      <c r="F15" s="30">
        <f t="shared" si="0"/>
        <v>63.04347826086957</v>
      </c>
      <c r="G15" s="31">
        <v>17</v>
      </c>
      <c r="H15" s="30">
        <f t="shared" si="1"/>
        <v>36.95652173913043</v>
      </c>
      <c r="I15" s="31">
        <f t="shared" si="2"/>
        <v>46</v>
      </c>
      <c r="J15" s="32">
        <v>7</v>
      </c>
    </row>
    <row r="16" spans="1:10" x14ac:dyDescent="0.25">
      <c r="A16" s="26"/>
      <c r="B16" s="34" t="s">
        <v>15</v>
      </c>
      <c r="C16" s="27" t="str">
        <f>'[1]9'!C13</f>
        <v>Puskesmas Karangawen II</v>
      </c>
      <c r="D16" s="35">
        <v>326</v>
      </c>
      <c r="E16" s="31">
        <v>37</v>
      </c>
      <c r="F16" s="30">
        <f t="shared" si="0"/>
        <v>50.684931506849317</v>
      </c>
      <c r="G16" s="31">
        <v>36</v>
      </c>
      <c r="H16" s="30">
        <f t="shared" si="1"/>
        <v>49.315068493150683</v>
      </c>
      <c r="I16" s="31">
        <f t="shared" si="2"/>
        <v>73</v>
      </c>
      <c r="J16" s="32">
        <v>14</v>
      </c>
    </row>
    <row r="17" spans="1:10" x14ac:dyDescent="0.25">
      <c r="A17" s="26">
        <v>3</v>
      </c>
      <c r="B17" s="27" t="s">
        <v>16</v>
      </c>
      <c r="C17" s="27" t="str">
        <f>'[1]9'!C14</f>
        <v>Puskesmas Guntur I</v>
      </c>
      <c r="D17" s="35">
        <v>235</v>
      </c>
      <c r="E17" s="31">
        <v>23</v>
      </c>
      <c r="F17" s="30">
        <f t="shared" si="0"/>
        <v>54.761904761904766</v>
      </c>
      <c r="G17" s="31">
        <v>19</v>
      </c>
      <c r="H17" s="30">
        <f t="shared" si="1"/>
        <v>45.238095238095241</v>
      </c>
      <c r="I17" s="31">
        <f t="shared" si="2"/>
        <v>42</v>
      </c>
      <c r="J17" s="32">
        <v>2</v>
      </c>
    </row>
    <row r="18" spans="1:10" x14ac:dyDescent="0.25">
      <c r="A18" s="26"/>
      <c r="B18" s="34" t="s">
        <v>16</v>
      </c>
      <c r="C18" s="27" t="str">
        <f>'[1]9'!C15</f>
        <v>Puskesmas Guntur II</v>
      </c>
      <c r="D18" s="35">
        <v>291</v>
      </c>
      <c r="E18" s="31">
        <v>20</v>
      </c>
      <c r="F18" s="30">
        <f>E18/I18*100</f>
        <v>50</v>
      </c>
      <c r="G18" s="31">
        <v>20</v>
      </c>
      <c r="H18" s="30">
        <f t="shared" si="1"/>
        <v>50</v>
      </c>
      <c r="I18" s="31">
        <f t="shared" si="2"/>
        <v>40</v>
      </c>
      <c r="J18" s="32">
        <v>0</v>
      </c>
    </row>
    <row r="19" spans="1:10" x14ac:dyDescent="0.25">
      <c r="A19" s="26">
        <v>4</v>
      </c>
      <c r="B19" s="27" t="s">
        <v>17</v>
      </c>
      <c r="C19" s="27" t="str">
        <f>'[1]9'!C16</f>
        <v>Puskesmas Sayung I</v>
      </c>
      <c r="D19" s="35">
        <v>165</v>
      </c>
      <c r="E19" s="31">
        <v>30</v>
      </c>
      <c r="F19" s="30">
        <f t="shared" si="0"/>
        <v>60</v>
      </c>
      <c r="G19" s="31">
        <v>20</v>
      </c>
      <c r="H19" s="30">
        <f t="shared" si="1"/>
        <v>40</v>
      </c>
      <c r="I19" s="31">
        <f t="shared" si="2"/>
        <v>50</v>
      </c>
      <c r="J19" s="32">
        <v>0</v>
      </c>
    </row>
    <row r="20" spans="1:10" x14ac:dyDescent="0.25">
      <c r="A20" s="26"/>
      <c r="B20" s="34" t="s">
        <v>17</v>
      </c>
      <c r="C20" s="27" t="str">
        <f>'[1]9'!C17</f>
        <v>Puskesmas Sayung II</v>
      </c>
      <c r="D20" s="35">
        <v>191</v>
      </c>
      <c r="E20" s="31">
        <v>33</v>
      </c>
      <c r="F20" s="30">
        <f t="shared" si="0"/>
        <v>55.000000000000007</v>
      </c>
      <c r="G20" s="31">
        <v>27</v>
      </c>
      <c r="H20" s="30">
        <f t="shared" si="1"/>
        <v>45</v>
      </c>
      <c r="I20" s="31">
        <f t="shared" si="2"/>
        <v>60</v>
      </c>
      <c r="J20" s="32">
        <v>16</v>
      </c>
    </row>
    <row r="21" spans="1:10" x14ac:dyDescent="0.25">
      <c r="A21" s="26">
        <v>5</v>
      </c>
      <c r="B21" s="27" t="s">
        <v>18</v>
      </c>
      <c r="C21" s="27" t="str">
        <f>'[1]9'!C18</f>
        <v>Puskesmas Karang Tengah</v>
      </c>
      <c r="D21" s="35">
        <v>285</v>
      </c>
      <c r="E21" s="31">
        <v>41</v>
      </c>
      <c r="F21" s="30">
        <f t="shared" si="0"/>
        <v>60.294117647058819</v>
      </c>
      <c r="G21" s="31">
        <v>27</v>
      </c>
      <c r="H21" s="30">
        <f t="shared" si="1"/>
        <v>39.705882352941174</v>
      </c>
      <c r="I21" s="31">
        <f t="shared" si="2"/>
        <v>68</v>
      </c>
      <c r="J21" s="32">
        <v>1</v>
      </c>
    </row>
    <row r="22" spans="1:10" x14ac:dyDescent="0.25">
      <c r="A22" s="26">
        <v>6</v>
      </c>
      <c r="B22" s="27" t="s">
        <v>19</v>
      </c>
      <c r="C22" s="27" t="str">
        <f>'[1]9'!C19</f>
        <v>Puskesmas Bonang I</v>
      </c>
      <c r="D22" s="35">
        <v>336</v>
      </c>
      <c r="E22" s="31">
        <v>38</v>
      </c>
      <c r="F22" s="30">
        <f t="shared" si="0"/>
        <v>55.882352941176471</v>
      </c>
      <c r="G22" s="31">
        <v>30</v>
      </c>
      <c r="H22" s="30">
        <f t="shared" si="1"/>
        <v>44.117647058823529</v>
      </c>
      <c r="I22" s="31">
        <f t="shared" si="2"/>
        <v>68</v>
      </c>
      <c r="J22" s="32">
        <v>3</v>
      </c>
    </row>
    <row r="23" spans="1:10" x14ac:dyDescent="0.25">
      <c r="A23" s="26"/>
      <c r="B23" s="34" t="s">
        <v>19</v>
      </c>
      <c r="C23" s="27" t="str">
        <f>'[1]9'!C20</f>
        <v>Puskesmas Bonang II</v>
      </c>
      <c r="D23" s="35">
        <v>314</v>
      </c>
      <c r="E23" s="31">
        <v>31</v>
      </c>
      <c r="F23" s="30">
        <f t="shared" si="0"/>
        <v>55.357142857142861</v>
      </c>
      <c r="G23" s="31">
        <v>25</v>
      </c>
      <c r="H23" s="30">
        <f t="shared" si="1"/>
        <v>44.642857142857146</v>
      </c>
      <c r="I23" s="31">
        <f t="shared" si="2"/>
        <v>56</v>
      </c>
      <c r="J23" s="32">
        <v>0</v>
      </c>
    </row>
    <row r="24" spans="1:10" x14ac:dyDescent="0.25">
      <c r="A24" s="26">
        <v>7</v>
      </c>
      <c r="B24" s="27" t="s">
        <v>20</v>
      </c>
      <c r="C24" s="27" t="str">
        <f>'[1]9'!C21</f>
        <v>Puskesmas Demak I</v>
      </c>
      <c r="D24" s="35">
        <v>257</v>
      </c>
      <c r="E24" s="31">
        <v>45</v>
      </c>
      <c r="F24" s="30">
        <f t="shared" si="0"/>
        <v>55.555555555555557</v>
      </c>
      <c r="G24" s="31">
        <v>36</v>
      </c>
      <c r="H24" s="30">
        <f t="shared" si="1"/>
        <v>44.444444444444443</v>
      </c>
      <c r="I24" s="31">
        <f t="shared" si="2"/>
        <v>81</v>
      </c>
      <c r="J24" s="32">
        <v>3</v>
      </c>
    </row>
    <row r="25" spans="1:10" x14ac:dyDescent="0.25">
      <c r="A25" s="26"/>
      <c r="B25" s="34" t="s">
        <v>20</v>
      </c>
      <c r="C25" s="27" t="str">
        <f>'[1]9'!C22</f>
        <v>Puskesmas Demak II</v>
      </c>
      <c r="D25" s="35">
        <v>257</v>
      </c>
      <c r="E25" s="31">
        <v>39</v>
      </c>
      <c r="F25" s="30">
        <f t="shared" si="0"/>
        <v>66.101694915254242</v>
      </c>
      <c r="G25" s="31">
        <v>20</v>
      </c>
      <c r="H25" s="30">
        <f t="shared" si="1"/>
        <v>33.898305084745758</v>
      </c>
      <c r="I25" s="31">
        <f t="shared" si="2"/>
        <v>59</v>
      </c>
      <c r="J25" s="32">
        <v>1</v>
      </c>
    </row>
    <row r="26" spans="1:10" x14ac:dyDescent="0.25">
      <c r="A26" s="26"/>
      <c r="B26" s="34" t="s">
        <v>20</v>
      </c>
      <c r="C26" s="27" t="str">
        <f>'[1]9'!C23</f>
        <v>Puskesmas Demak III</v>
      </c>
      <c r="D26" s="35">
        <v>155</v>
      </c>
      <c r="E26" s="31">
        <v>22</v>
      </c>
      <c r="F26" s="30">
        <f t="shared" si="0"/>
        <v>56.410256410256409</v>
      </c>
      <c r="G26" s="31">
        <v>17</v>
      </c>
      <c r="H26" s="30">
        <f t="shared" si="1"/>
        <v>43.589743589743591</v>
      </c>
      <c r="I26" s="31">
        <f t="shared" si="2"/>
        <v>39</v>
      </c>
      <c r="J26" s="32">
        <v>1</v>
      </c>
    </row>
    <row r="27" spans="1:10" x14ac:dyDescent="0.25">
      <c r="A27" s="26">
        <v>8</v>
      </c>
      <c r="B27" s="27" t="s">
        <v>21</v>
      </c>
      <c r="C27" s="27" t="str">
        <f>'[1]9'!C24</f>
        <v>Puskesmas Wonosalam I</v>
      </c>
      <c r="D27" s="35">
        <v>197</v>
      </c>
      <c r="E27" s="31">
        <v>33</v>
      </c>
      <c r="F27" s="30">
        <f t="shared" si="0"/>
        <v>58.928571428571431</v>
      </c>
      <c r="G27" s="31">
        <v>23</v>
      </c>
      <c r="H27" s="30">
        <f t="shared" si="1"/>
        <v>41.071428571428569</v>
      </c>
      <c r="I27" s="31">
        <f t="shared" si="2"/>
        <v>56</v>
      </c>
      <c r="J27" s="32">
        <v>0</v>
      </c>
    </row>
    <row r="28" spans="1:10" x14ac:dyDescent="0.25">
      <c r="A28" s="26"/>
      <c r="B28" s="34" t="s">
        <v>21</v>
      </c>
      <c r="C28" s="27" t="str">
        <f>'[1]9'!C25</f>
        <v>Puskesmas Wonosalam II</v>
      </c>
      <c r="D28" s="35">
        <v>308</v>
      </c>
      <c r="E28" s="31">
        <v>31</v>
      </c>
      <c r="F28" s="30">
        <f t="shared" si="0"/>
        <v>49.206349206349202</v>
      </c>
      <c r="G28" s="31">
        <v>32</v>
      </c>
      <c r="H28" s="30">
        <f t="shared" si="1"/>
        <v>50.793650793650791</v>
      </c>
      <c r="I28" s="31">
        <f t="shared" si="2"/>
        <v>63</v>
      </c>
      <c r="J28" s="32">
        <v>3</v>
      </c>
    </row>
    <row r="29" spans="1:10" x14ac:dyDescent="0.25">
      <c r="A29" s="26">
        <v>9</v>
      </c>
      <c r="B29" s="27" t="s">
        <v>22</v>
      </c>
      <c r="C29" s="27" t="str">
        <f>'[1]9'!C26</f>
        <v>Puskesmas Dempet</v>
      </c>
      <c r="D29" s="35">
        <v>345</v>
      </c>
      <c r="E29" s="31">
        <v>40</v>
      </c>
      <c r="F29" s="30">
        <f t="shared" si="0"/>
        <v>67.796610169491515</v>
      </c>
      <c r="G29" s="31">
        <v>19</v>
      </c>
      <c r="H29" s="30">
        <f t="shared" si="1"/>
        <v>32.20338983050847</v>
      </c>
      <c r="I29" s="31">
        <f t="shared" si="2"/>
        <v>59</v>
      </c>
      <c r="J29" s="32">
        <v>0</v>
      </c>
    </row>
    <row r="30" spans="1:10" x14ac:dyDescent="0.25">
      <c r="A30" s="26">
        <v>10</v>
      </c>
      <c r="B30" s="27" t="s">
        <v>23</v>
      </c>
      <c r="C30" s="27" t="str">
        <f>'[1]9'!C27</f>
        <v xml:space="preserve">Puskesmas Kebonagung </v>
      </c>
      <c r="D30" s="35">
        <v>243</v>
      </c>
      <c r="E30" s="31">
        <v>30</v>
      </c>
      <c r="F30" s="30">
        <f t="shared" si="0"/>
        <v>54.54545454545454</v>
      </c>
      <c r="G30" s="31">
        <v>25</v>
      </c>
      <c r="H30" s="30">
        <f t="shared" si="1"/>
        <v>45.454545454545453</v>
      </c>
      <c r="I30" s="31">
        <f t="shared" si="2"/>
        <v>55</v>
      </c>
      <c r="J30" s="32">
        <v>0</v>
      </c>
    </row>
    <row r="31" spans="1:10" x14ac:dyDescent="0.25">
      <c r="A31" s="26">
        <v>11</v>
      </c>
      <c r="B31" s="27" t="s">
        <v>24</v>
      </c>
      <c r="C31" s="27" t="str">
        <f>'[1]9'!C28</f>
        <v>Puskesmas Gajah I</v>
      </c>
      <c r="D31" s="35">
        <v>287</v>
      </c>
      <c r="E31" s="31">
        <v>28</v>
      </c>
      <c r="F31" s="30">
        <f t="shared" si="0"/>
        <v>50.909090909090907</v>
      </c>
      <c r="G31" s="31">
        <v>27</v>
      </c>
      <c r="H31" s="30">
        <f t="shared" si="1"/>
        <v>49.090909090909093</v>
      </c>
      <c r="I31" s="31">
        <f t="shared" si="2"/>
        <v>55</v>
      </c>
      <c r="J31" s="32">
        <v>0</v>
      </c>
    </row>
    <row r="32" spans="1:10" x14ac:dyDescent="0.25">
      <c r="A32" s="26"/>
      <c r="B32" s="34" t="s">
        <v>24</v>
      </c>
      <c r="C32" s="27" t="str">
        <f>'[1]9'!C29</f>
        <v>Puskesmas Gajah II</v>
      </c>
      <c r="D32" s="35">
        <v>165</v>
      </c>
      <c r="E32" s="31">
        <v>20</v>
      </c>
      <c r="F32" s="30">
        <f t="shared" si="0"/>
        <v>52.631578947368418</v>
      </c>
      <c r="G32" s="31">
        <v>18</v>
      </c>
      <c r="H32" s="30">
        <f t="shared" si="1"/>
        <v>47.368421052631575</v>
      </c>
      <c r="I32" s="31">
        <f t="shared" si="2"/>
        <v>38</v>
      </c>
      <c r="J32" s="32">
        <v>7</v>
      </c>
    </row>
    <row r="33" spans="1:10" x14ac:dyDescent="0.25">
      <c r="A33" s="26">
        <v>12</v>
      </c>
      <c r="B33" s="27" t="s">
        <v>25</v>
      </c>
      <c r="C33" s="27" t="str">
        <f>'[1]9'!C30</f>
        <v>Puskesmas Karanganyar I</v>
      </c>
      <c r="D33" s="35">
        <v>240</v>
      </c>
      <c r="E33" s="31">
        <v>41</v>
      </c>
      <c r="F33" s="30">
        <f t="shared" si="0"/>
        <v>47.674418604651166</v>
      </c>
      <c r="G33" s="31">
        <v>45</v>
      </c>
      <c r="H33" s="30">
        <f t="shared" si="1"/>
        <v>52.325581395348841</v>
      </c>
      <c r="I33" s="31">
        <f t="shared" si="2"/>
        <v>86</v>
      </c>
      <c r="J33" s="32">
        <v>9</v>
      </c>
    </row>
    <row r="34" spans="1:10" x14ac:dyDescent="0.25">
      <c r="A34" s="26"/>
      <c r="B34" s="34" t="s">
        <v>25</v>
      </c>
      <c r="C34" s="27" t="str">
        <f>'[1]9'!C31</f>
        <v>Puskesmas Karanganyar II</v>
      </c>
      <c r="D34" s="35">
        <v>291</v>
      </c>
      <c r="E34" s="31">
        <v>32</v>
      </c>
      <c r="F34" s="30">
        <f t="shared" si="0"/>
        <v>57.142857142857139</v>
      </c>
      <c r="G34" s="31">
        <v>24</v>
      </c>
      <c r="H34" s="30">
        <f t="shared" si="1"/>
        <v>42.857142857142854</v>
      </c>
      <c r="I34" s="31">
        <f t="shared" si="2"/>
        <v>56</v>
      </c>
      <c r="J34" s="32">
        <v>2</v>
      </c>
    </row>
    <row r="35" spans="1:10" x14ac:dyDescent="0.25">
      <c r="A35" s="26">
        <v>13</v>
      </c>
      <c r="B35" s="27" t="s">
        <v>26</v>
      </c>
      <c r="C35" s="27" t="str">
        <f>'[1]9'!C32</f>
        <v>Puskesmas Mijen I</v>
      </c>
      <c r="D35" s="35">
        <v>193</v>
      </c>
      <c r="E35" s="31">
        <v>19</v>
      </c>
      <c r="F35" s="30">
        <f t="shared" si="0"/>
        <v>55.882352941176471</v>
      </c>
      <c r="G35" s="31">
        <v>15</v>
      </c>
      <c r="H35" s="30">
        <f t="shared" si="1"/>
        <v>44.117647058823529</v>
      </c>
      <c r="I35" s="31">
        <f t="shared" si="2"/>
        <v>34</v>
      </c>
      <c r="J35" s="32">
        <v>0</v>
      </c>
    </row>
    <row r="36" spans="1:10" x14ac:dyDescent="0.25">
      <c r="A36" s="26"/>
      <c r="B36" s="34" t="s">
        <v>26</v>
      </c>
      <c r="C36" s="27" t="str">
        <f>'[1]9'!C33</f>
        <v>Puskesmas Mijen II</v>
      </c>
      <c r="D36" s="35">
        <v>194</v>
      </c>
      <c r="E36" s="31">
        <v>40</v>
      </c>
      <c r="F36" s="30">
        <f t="shared" si="0"/>
        <v>72.727272727272734</v>
      </c>
      <c r="G36" s="31">
        <v>15</v>
      </c>
      <c r="H36" s="30">
        <f t="shared" si="1"/>
        <v>27.27272727272727</v>
      </c>
      <c r="I36" s="31">
        <f t="shared" si="2"/>
        <v>55</v>
      </c>
      <c r="J36" s="32">
        <v>3</v>
      </c>
    </row>
    <row r="37" spans="1:10" x14ac:dyDescent="0.25">
      <c r="A37" s="26">
        <v>14</v>
      </c>
      <c r="B37" s="27" t="s">
        <v>27</v>
      </c>
      <c r="C37" s="27" t="str">
        <f>'[1]9'!C34</f>
        <v>Puskesmas Wedung I</v>
      </c>
      <c r="D37" s="35">
        <v>381</v>
      </c>
      <c r="E37" s="31">
        <v>59</v>
      </c>
      <c r="F37" s="30">
        <f t="shared" si="0"/>
        <v>53.153153153153156</v>
      </c>
      <c r="G37" s="31">
        <v>52</v>
      </c>
      <c r="H37" s="30">
        <f t="shared" si="1"/>
        <v>46.846846846846844</v>
      </c>
      <c r="I37" s="31">
        <f t="shared" si="2"/>
        <v>111</v>
      </c>
      <c r="J37" s="32">
        <v>20</v>
      </c>
    </row>
    <row r="38" spans="1:10" x14ac:dyDescent="0.25">
      <c r="A38" s="26"/>
      <c r="B38" s="34" t="s">
        <v>27</v>
      </c>
      <c r="C38" s="27" t="str">
        <f>'[1]9'!C35</f>
        <v>Puskesmas Wedung II</v>
      </c>
      <c r="D38" s="36">
        <v>314</v>
      </c>
      <c r="E38" s="37">
        <v>40</v>
      </c>
      <c r="F38" s="30">
        <f t="shared" si="0"/>
        <v>43.01075268817204</v>
      </c>
      <c r="G38" s="37">
        <v>53</v>
      </c>
      <c r="H38" s="30">
        <f t="shared" si="1"/>
        <v>56.98924731182796</v>
      </c>
      <c r="I38" s="31">
        <f t="shared" si="2"/>
        <v>93</v>
      </c>
      <c r="J38" s="32">
        <v>12</v>
      </c>
    </row>
    <row r="39" spans="1:10" ht="15.75" x14ac:dyDescent="0.25">
      <c r="A39" s="38" t="s">
        <v>28</v>
      </c>
      <c r="B39" s="39"/>
      <c r="C39" s="40"/>
      <c r="D39" s="41">
        <f>SUM(D12:D38)</f>
        <v>7066</v>
      </c>
      <c r="E39" s="41">
        <f>SUM(E12:E38)</f>
        <v>913</v>
      </c>
      <c r="F39" s="42">
        <f>E39/I39*100</f>
        <v>55.400485436893199</v>
      </c>
      <c r="G39" s="41">
        <f>SUM(G12:G38)</f>
        <v>735</v>
      </c>
      <c r="H39" s="42">
        <f>G39/I39*100</f>
        <v>44.599514563106794</v>
      </c>
      <c r="I39" s="41">
        <f>SUM(I12:I38)</f>
        <v>1648</v>
      </c>
      <c r="J39" s="41">
        <f>SUM(J12:J38)</f>
        <v>152</v>
      </c>
    </row>
    <row r="40" spans="1:10" ht="15.75" x14ac:dyDescent="0.25">
      <c r="A40" s="38" t="s">
        <v>29</v>
      </c>
      <c r="B40" s="39"/>
      <c r="C40" s="39"/>
      <c r="D40" s="41">
        <v>9054</v>
      </c>
      <c r="E40" s="43"/>
      <c r="F40" s="44"/>
      <c r="G40" s="43"/>
      <c r="H40" s="44"/>
      <c r="I40" s="43"/>
      <c r="J40" s="45"/>
    </row>
    <row r="41" spans="1:10" ht="15.75" x14ac:dyDescent="0.25">
      <c r="A41" s="46" t="s">
        <v>30</v>
      </c>
      <c r="B41" s="47"/>
      <c r="C41" s="47"/>
      <c r="D41" s="48"/>
      <c r="E41" s="48"/>
      <c r="F41" s="2"/>
      <c r="G41" s="49">
        <f>D39/D40*100</f>
        <v>78.042853987187982</v>
      </c>
      <c r="H41" s="50"/>
      <c r="I41" s="51"/>
      <c r="J41" s="52"/>
    </row>
    <row r="42" spans="1:10" ht="15.75" x14ac:dyDescent="0.25">
      <c r="A42" s="38" t="s">
        <v>31</v>
      </c>
      <c r="B42" s="39"/>
      <c r="C42" s="39"/>
      <c r="D42" s="53"/>
      <c r="E42" s="54"/>
      <c r="F42" s="54"/>
      <c r="G42" s="54"/>
      <c r="H42" s="54"/>
      <c r="I42" s="55">
        <f>I39/'[1]2'!$E$28*100000</f>
        <v>141.72625676704178</v>
      </c>
      <c r="J42" s="56"/>
    </row>
    <row r="43" spans="1:10" ht="15.75" x14ac:dyDescent="0.25">
      <c r="A43" s="57" t="s">
        <v>32</v>
      </c>
      <c r="B43" s="57"/>
      <c r="C43" s="57"/>
      <c r="D43" s="39"/>
      <c r="E43" s="39"/>
      <c r="F43" s="39"/>
      <c r="G43" s="39"/>
      <c r="H43" s="39"/>
      <c r="I43" s="58">
        <v>2277</v>
      </c>
      <c r="J43" s="56"/>
    </row>
    <row r="44" spans="1:10" ht="15.75" x14ac:dyDescent="0.25">
      <c r="A44" s="59" t="s">
        <v>33</v>
      </c>
      <c r="B44" s="38"/>
      <c r="C44" s="39"/>
      <c r="D44" s="39"/>
      <c r="E44" s="39"/>
      <c r="F44" s="39"/>
      <c r="G44" s="39"/>
      <c r="H44" s="39"/>
      <c r="I44" s="60">
        <f>I39/I43*100</f>
        <v>72.375933245498459</v>
      </c>
      <c r="J44" s="56"/>
    </row>
    <row r="45" spans="1:10" ht="16.5" thickBot="1" x14ac:dyDescent="0.3">
      <c r="A45" s="61" t="s">
        <v>34</v>
      </c>
      <c r="B45" s="62"/>
      <c r="C45" s="62"/>
      <c r="D45" s="62"/>
      <c r="E45" s="62"/>
      <c r="F45" s="62"/>
      <c r="G45" s="62"/>
      <c r="H45" s="62"/>
      <c r="I45" s="62"/>
      <c r="J45" s="63">
        <f>J39/(12%*I43)*100</f>
        <v>55.628751280925194</v>
      </c>
    </row>
    <row r="46" spans="1:10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64" t="s">
        <v>35</v>
      </c>
      <c r="B47" s="64"/>
      <c r="C47" s="2"/>
      <c r="D47" s="2"/>
      <c r="E47" s="2"/>
      <c r="F47" s="2"/>
      <c r="G47" s="2"/>
      <c r="H47" s="2"/>
      <c r="I47" s="65"/>
      <c r="J47" s="66"/>
    </row>
    <row r="48" spans="1:10" ht="18" x14ac:dyDescent="0.25">
      <c r="A48" s="64" t="s">
        <v>36</v>
      </c>
      <c r="B48" s="64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64"/>
      <c r="B49" s="64" t="s">
        <v>37</v>
      </c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64"/>
      <c r="B50" s="64" t="s">
        <v>38</v>
      </c>
      <c r="C50" s="2"/>
      <c r="D50" s="2"/>
      <c r="E50" s="2"/>
      <c r="F50" s="2"/>
      <c r="G50" s="2"/>
      <c r="H50" s="2"/>
      <c r="I50" s="2"/>
      <c r="J50" s="2"/>
    </row>
  </sheetData>
  <mergeCells count="13">
    <mergeCell ref="I9:I10"/>
    <mergeCell ref="E42:H42"/>
    <mergeCell ref="A45:I45"/>
    <mergeCell ref="A3:J3"/>
    <mergeCell ref="A4:J4"/>
    <mergeCell ref="A8:A10"/>
    <mergeCell ref="B8:B10"/>
    <mergeCell ref="C8:C10"/>
    <mergeCell ref="D8:D10"/>
    <mergeCell ref="E8:I8"/>
    <mergeCell ref="J8:J10"/>
    <mergeCell ref="E9:F9"/>
    <mergeCell ref="G9:H9"/>
  </mergeCells>
  <conditionalFormatting sqref="E48">
    <cfRule type="cellIs" dxfId="1" priority="1" stopIfTrue="1" operator="notEqual">
      <formula>#REF!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2020-08-10T01:50:33Z</dcterms:created>
  <dcterms:modified xsi:type="dcterms:W3CDTF">2020-08-10T01:51:17Z</dcterms:modified>
</cp:coreProperties>
</file>